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Márcia_Fco_Ian/BR-L1518/Plano de Aquisições/"/>
    </mc:Choice>
  </mc:AlternateContent>
  <xr:revisionPtr revIDLastSave="0" documentId="8_{1427523D-C284-487C-98EB-27A570584987}" xr6:coauthVersionLast="47" xr6:coauthVersionMax="47" xr10:uidLastSave="{00000000-0000-0000-0000-000000000000}"/>
  <bookViews>
    <workbookView xWindow="28680" yWindow="-120" windowWidth="29040" windowHeight="15840" tabRatio="851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LOCAL'!$AC$1:$AC$16</definedName>
    <definedName name="_xlnm._FilterDatabase" localSheetId="0" hidden="1">'OBRAS BENS E SERVIÇOS'!$A$19:$IP$19</definedName>
    <definedName name="_xlnm._FilterDatabase" localSheetId="3" hidden="1">'SISTEMAS NACIONAIS'!$K$1:$K$22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4" l="1"/>
  <c r="D27" i="2" l="1"/>
  <c r="D73" i="2"/>
  <c r="B6" i="4"/>
  <c r="M31" i="1"/>
  <c r="O31" i="1" s="1"/>
  <c r="Q31" i="1" s="1"/>
  <c r="S31" i="1" s="1"/>
  <c r="M25" i="2"/>
  <c r="O25" i="2" s="1"/>
  <c r="U25" i="2" s="1"/>
  <c r="W25" i="2" s="1"/>
  <c r="M16" i="2"/>
  <c r="O16" i="2" s="1"/>
  <c r="U16" i="2" s="1"/>
  <c r="W16" i="2" s="1"/>
  <c r="M17" i="4"/>
  <c r="M10" i="5"/>
  <c r="O10" i="5" s="1"/>
  <c r="S25" i="2" l="1"/>
  <c r="Q25" i="2"/>
  <c r="Q16" i="2"/>
  <c r="S16" i="2"/>
  <c r="E18" i="4" l="1"/>
  <c r="E48" i="1"/>
  <c r="E11" i="5"/>
  <c r="E7" i="5"/>
  <c r="E62" i="2"/>
  <c r="E56" i="2"/>
  <c r="E8" i="2"/>
  <c r="O12" i="2"/>
  <c r="Q12" i="2" s="1"/>
  <c r="O13" i="2"/>
  <c r="O14" i="2"/>
  <c r="O15" i="2"/>
  <c r="O17" i="2"/>
  <c r="O18" i="2"/>
  <c r="U18" i="2" s="1"/>
  <c r="W18" i="2" s="1"/>
  <c r="O19" i="2"/>
  <c r="O20" i="2"/>
  <c r="Q20" i="2" s="1"/>
  <c r="O21" i="2"/>
  <c r="Q21" i="2" s="1"/>
  <c r="O22" i="2"/>
  <c r="O23" i="2"/>
  <c r="O11" i="2"/>
  <c r="O9" i="2"/>
  <c r="O8" i="2"/>
  <c r="U8" i="2" s="1"/>
  <c r="W8" i="2" s="1"/>
  <c r="M54" i="1"/>
  <c r="M53" i="1"/>
  <c r="M51" i="1"/>
  <c r="U10" i="2"/>
  <c r="W10" i="2" s="1"/>
  <c r="O24" i="2"/>
  <c r="U24" i="2" s="1"/>
  <c r="W24" i="2" s="1"/>
  <c r="O26" i="2"/>
  <c r="U26" i="2" s="1"/>
  <c r="W26" i="2" s="1"/>
  <c r="M9" i="5"/>
  <c r="O9" i="5" s="1"/>
  <c r="M8" i="5"/>
  <c r="O8" i="5" s="1"/>
  <c r="D17" i="5"/>
  <c r="M16" i="5"/>
  <c r="O16" i="5" s="1"/>
  <c r="M15" i="5"/>
  <c r="O15" i="5" s="1"/>
  <c r="M7" i="5"/>
  <c r="O7" i="5" s="1"/>
  <c r="M21" i="4"/>
  <c r="M20" i="4"/>
  <c r="M18" i="4"/>
  <c r="M16" i="4"/>
  <c r="M15" i="4"/>
  <c r="M14" i="4"/>
  <c r="M13" i="4"/>
  <c r="M12" i="4"/>
  <c r="M11" i="4"/>
  <c r="M9" i="4"/>
  <c r="M8" i="4"/>
  <c r="M7" i="4"/>
  <c r="M70" i="2"/>
  <c r="M71" i="2"/>
  <c r="M72" i="2"/>
  <c r="M69" i="2"/>
  <c r="M68" i="2"/>
  <c r="M67" i="2"/>
  <c r="M66" i="2"/>
  <c r="M65" i="2"/>
  <c r="M64" i="2"/>
  <c r="M63" i="2"/>
  <c r="M57" i="2"/>
  <c r="M58" i="2"/>
  <c r="M59" i="2"/>
  <c r="M60" i="2"/>
  <c r="M61" i="2"/>
  <c r="M62" i="2"/>
  <c r="M56" i="2"/>
  <c r="M55" i="2"/>
  <c r="Q24" i="2"/>
  <c r="Q23" i="2"/>
  <c r="U22" i="2"/>
  <c r="W22" i="2" s="1"/>
  <c r="U19" i="2"/>
  <c r="W19" i="2" s="1"/>
  <c r="Q17" i="2"/>
  <c r="Q15" i="2"/>
  <c r="Q14" i="2"/>
  <c r="U13" i="2"/>
  <c r="W13" i="2" s="1"/>
  <c r="U11" i="2"/>
  <c r="W11" i="2" s="1"/>
  <c r="Q9" i="2"/>
  <c r="M26" i="2"/>
  <c r="S26" i="2" s="1"/>
  <c r="M24" i="2"/>
  <c r="S24" i="2" s="1"/>
  <c r="M23" i="2"/>
  <c r="S23" i="2" s="1"/>
  <c r="M22" i="2"/>
  <c r="S22" i="2" s="1"/>
  <c r="M21" i="2"/>
  <c r="S21" i="2" s="1"/>
  <c r="M20" i="2"/>
  <c r="S20" i="2" s="1"/>
  <c r="M19" i="2"/>
  <c r="S19" i="2" s="1"/>
  <c r="M18" i="2"/>
  <c r="S18" i="2" s="1"/>
  <c r="M17" i="2"/>
  <c r="S17" i="2" s="1"/>
  <c r="M15" i="2"/>
  <c r="S15" i="2" s="1"/>
  <c r="M14" i="2"/>
  <c r="S14" i="2"/>
  <c r="M13" i="2"/>
  <c r="S13" i="2" s="1"/>
  <c r="M12" i="2"/>
  <c r="S12" i="2" s="1"/>
  <c r="M11" i="2"/>
  <c r="S11" i="2" s="1"/>
  <c r="M10" i="2"/>
  <c r="S10" i="2" s="1"/>
  <c r="M9" i="2"/>
  <c r="S9" i="2" s="1"/>
  <c r="M8" i="2"/>
  <c r="S8" i="2" s="1"/>
  <c r="M47" i="1"/>
  <c r="M35" i="1"/>
  <c r="O35" i="1" s="1"/>
  <c r="Q35" i="1" s="1"/>
  <c r="S35" i="1" s="1"/>
  <c r="M34" i="1"/>
  <c r="O34" i="1" s="1"/>
  <c r="Q34" i="1" s="1"/>
  <c r="S34" i="1" s="1"/>
  <c r="M33" i="1"/>
  <c r="O33" i="1" s="1"/>
  <c r="Q33" i="1" s="1"/>
  <c r="S33" i="1" s="1"/>
  <c r="M32" i="1"/>
  <c r="O32" i="1" s="1"/>
  <c r="Q32" i="1" s="1"/>
  <c r="S32" i="1" s="1"/>
  <c r="M29" i="1"/>
  <c r="O29" i="1" s="1"/>
  <c r="Q29" i="1" s="1"/>
  <c r="S29" i="1" s="1"/>
  <c r="M28" i="1"/>
  <c r="O28" i="1" s="1"/>
  <c r="Q28" i="1" s="1"/>
  <c r="S28" i="1" s="1"/>
  <c r="M27" i="1"/>
  <c r="O27" i="1" s="1"/>
  <c r="Q27" i="1" s="1"/>
  <c r="S27" i="1" s="1"/>
  <c r="M26" i="1"/>
  <c r="O26" i="1" s="1"/>
  <c r="Q26" i="1" s="1"/>
  <c r="S26" i="1" s="1"/>
  <c r="M25" i="1"/>
  <c r="O25" i="1" s="1"/>
  <c r="Q25" i="1" s="1"/>
  <c r="S25" i="1" s="1"/>
  <c r="M24" i="1"/>
  <c r="O24" i="1" s="1"/>
  <c r="Q24" i="1" s="1"/>
  <c r="S24" i="1" s="1"/>
  <c r="M23" i="1"/>
  <c r="O23" i="1" s="1"/>
  <c r="Q23" i="1" s="1"/>
  <c r="S23" i="1" s="1"/>
  <c r="M22" i="1"/>
  <c r="O22" i="1" s="1"/>
  <c r="Q22" i="1" s="1"/>
  <c r="S22" i="1" s="1"/>
  <c r="M30" i="1"/>
  <c r="O30" i="1" s="1"/>
  <c r="Q30" i="1" s="1"/>
  <c r="S30" i="1" s="1"/>
  <c r="M21" i="1"/>
  <c r="O21" i="1" s="1"/>
  <c r="Q21" i="1" s="1"/>
  <c r="S21" i="1" s="1"/>
  <c r="Q22" i="2"/>
  <c r="Q26" i="2"/>
  <c r="U15" i="2"/>
  <c r="W15" i="2" s="1"/>
  <c r="U14" i="2"/>
  <c r="W14" i="2" s="1"/>
  <c r="U23" i="2"/>
  <c r="W23" i="2" s="1"/>
  <c r="U17" i="2"/>
  <c r="W17" i="2" s="1"/>
  <c r="Q13" i="2"/>
  <c r="Q10" i="2"/>
  <c r="Q19" i="2"/>
  <c r="Q11" i="2"/>
  <c r="U9" i="2"/>
  <c r="W9" i="2" s="1"/>
  <c r="D69" i="1"/>
  <c r="Q8" i="2" l="1"/>
  <c r="Q18" i="2"/>
  <c r="U21" i="2"/>
  <c r="W21" i="2" s="1"/>
  <c r="U20" i="2"/>
  <c r="W20" i="2" s="1"/>
  <c r="U12" i="2"/>
  <c r="W12" i="2" s="1"/>
</calcChain>
</file>

<file path=xl/sharedStrings.xml><?xml version="1.0" encoding="utf-8"?>
<sst xmlns="http://schemas.openxmlformats.org/spreadsheetml/2006/main" count="1558" uniqueCount="511">
  <si>
    <t>CB- Single Stages two envelopes with Prequalification</t>
  </si>
  <si>
    <t xml:space="preserve">Procurement 100% funded by Agency </t>
  </si>
  <si>
    <t>External Audit</t>
  </si>
  <si>
    <t>Works</t>
  </si>
  <si>
    <t>CB- Single Stages two envelopes</t>
  </si>
  <si>
    <t>Ex-ante</t>
  </si>
  <si>
    <t>Goods</t>
  </si>
  <si>
    <t>Ex-post</t>
  </si>
  <si>
    <t>Non-Consulting Services</t>
  </si>
  <si>
    <t>Consulting Firms</t>
  </si>
  <si>
    <t>Individual Consultants</t>
  </si>
  <si>
    <t>Shopping/ Request for Quotations by Open Invitation</t>
  </si>
  <si>
    <t>BAFO</t>
  </si>
  <si>
    <t>Direct Contracting</t>
  </si>
  <si>
    <t>Force Account</t>
  </si>
  <si>
    <t>Quality and Cost Based Selection</t>
  </si>
  <si>
    <t>Least Cost Selection</t>
  </si>
  <si>
    <t>Single-Source Selection of Firms</t>
  </si>
  <si>
    <t>Individual Consultant Selection (3CV)</t>
  </si>
  <si>
    <t>Selection Based on the Consultants Qualification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</si>
  <si>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</si>
  <si>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</si>
  <si>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</si>
  <si>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</si>
  <si>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</si>
  <si>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</si>
  <si>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</si>
  <si>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</si>
  <si>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</si>
  <si>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</si>
  <si>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</si>
  <si>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</si>
  <si>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</si>
  <si>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</si>
  <si>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</si>
  <si>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</si>
  <si>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</si>
  <si>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</si>
  <si>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</si>
  <si>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Pais</t>
  </si>
  <si>
    <t>Agencia Executora</t>
  </si>
  <si>
    <t>Auditoria Externa</t>
  </si>
  <si>
    <t>Sistemas Nacionais</t>
  </si>
  <si>
    <t>Financiamento</t>
  </si>
  <si>
    <t>Numero da Operação</t>
  </si>
  <si>
    <t>Nacional Competitivo Bidding</t>
  </si>
  <si>
    <t>Numero da Aprovação</t>
  </si>
  <si>
    <t>Internacional Competitivo Bidding with Prequalification</t>
  </si>
  <si>
    <t>Período de Cobertura</t>
  </si>
  <si>
    <t>Nacional Competitivo Bidding with Prequalification</t>
  </si>
  <si>
    <t>Shopping/Request for mínimo 3 Quotations</t>
  </si>
  <si>
    <t xml:space="preserve">Limite Bidding </t>
  </si>
  <si>
    <t>Versão</t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</si>
  <si>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</si>
  <si>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</si>
  <si>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</si>
  <si>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</si>
  <si>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</si>
  <si>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</si>
  <si>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</si>
  <si>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</si>
  <si>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</si>
  <si>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</si>
  <si>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</si>
  <si>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</si>
  <si>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</si>
  <si>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</si>
  <si>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</si>
  <si>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</si>
  <si>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</si>
  <si>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Data Estimada 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</si>
  <si>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</si>
  <si>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</si>
  <si>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</si>
  <si>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</si>
  <si>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</si>
  <si>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</si>
  <si>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</si>
  <si>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</si>
  <si>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</si>
  <si>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Internacional Competitivo Riding</t>
  </si>
  <si>
    <t>Nacional System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</si>
  <si>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</si>
  <si>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</si>
  <si>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</si>
  <si>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</si>
  <si>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</si>
  <si>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</si>
  <si>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</si>
  <si>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</si>
  <si>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</si>
  <si>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</si>
  <si>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</si>
  <si>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</si>
  <si>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Consulting Firmas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</si>
  <si>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</si>
  <si>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</si>
  <si>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Processo Ongoing</t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</si>
  <si>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</si>
  <si>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</si>
  <si>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</si>
  <si>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</si>
  <si>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</si>
  <si>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</si>
  <si>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</si>
  <si>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</si>
  <si>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</si>
  <si>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</si>
  <si>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</si>
  <si>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</si>
  <si>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</si>
  <si>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</si>
  <si>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</si>
  <si>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</si>
  <si>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</si>
  <si>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</si>
  <si>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</si>
  <si>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</si>
  <si>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</si>
  <si>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</si>
  <si>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</si>
  <si>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</si>
  <si>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</si>
  <si>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>Evaluation of Bids/Propostas</t>
  </si>
  <si>
    <t>Unsuccessful Processo</t>
  </si>
  <si>
    <t>Contrato Under Execution</t>
  </si>
  <si>
    <t>Contrato Finished</t>
  </si>
  <si>
    <t>Contratos Terminated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</si>
  <si>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</si>
  <si>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</si>
  <si>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</si>
  <si>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</si>
  <si>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</si>
  <si>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</si>
  <si>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</si>
  <si>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</si>
  <si>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1"/>
        <color rgb="FFFF0000"/>
        <rFont val="Calibri"/>
        <family val="2"/>
        <scheme val="minor"/>
      </rPr>
      <t xml:space="preserve"> *</t>
    </r>
  </si>
  <si>
    <t>BRASIL</t>
  </si>
  <si>
    <t>LPN</t>
  </si>
  <si>
    <t>Total Serviços de Consultoria</t>
  </si>
  <si>
    <t>BR-L1518</t>
  </si>
  <si>
    <t>OC-BR 4070</t>
  </si>
  <si>
    <t>Secretaria de Estado da Saúde PB - UGP</t>
  </si>
  <si>
    <t>20/11/2020 a   20/11/2025</t>
  </si>
  <si>
    <t>Aquisição de licenças de uso</t>
  </si>
  <si>
    <t>Pregão Eletrônico</t>
  </si>
  <si>
    <t>Licenças de uso de software</t>
  </si>
  <si>
    <t>Equipamentos de TIC</t>
  </si>
  <si>
    <t>Serviços de TI</t>
  </si>
  <si>
    <t>Serviços de comunicação de dados</t>
  </si>
  <si>
    <t>Especialização pessoal SES</t>
  </si>
  <si>
    <t>Especialização e qualificação</t>
  </si>
  <si>
    <t>Qualificações</t>
  </si>
  <si>
    <t>Materiais e equipamentos reforma da SES</t>
  </si>
  <si>
    <t>Projetos Escola de Saúde Pública</t>
  </si>
  <si>
    <t>Campanhas públicas de saúde</t>
  </si>
  <si>
    <t>EMH Hospital da Mulher</t>
  </si>
  <si>
    <t>Softplan</t>
  </si>
  <si>
    <t>Locação de veículos</t>
  </si>
  <si>
    <t>Locação de espaço para UGP</t>
  </si>
  <si>
    <t>Equipamentos UGP</t>
  </si>
  <si>
    <r>
      <t xml:space="preserve">Nome do Processo </t>
    </r>
    <r>
      <rPr>
        <sz val="11"/>
        <color rgb="FFFF0000"/>
        <rFont val="Calibri"/>
        <family val="2"/>
        <scheme val="minor"/>
      </rPr>
      <t>*</t>
    </r>
  </si>
  <si>
    <r>
      <t xml:space="preserve">Valor Estimado (USD) </t>
    </r>
    <r>
      <rPr>
        <sz val="11"/>
        <color rgb="FFFF0000"/>
        <rFont val="Calibri"/>
        <family val="2"/>
        <scheme val="minor"/>
      </rPr>
      <t>*</t>
    </r>
  </si>
  <si>
    <r>
      <t xml:space="preserve">% Custo BID </t>
    </r>
    <r>
      <rPr>
        <sz val="11"/>
        <color rgb="FFFF0000"/>
        <rFont val="Calibri"/>
        <family val="2"/>
        <scheme val="minor"/>
      </rPr>
      <t>*</t>
    </r>
  </si>
  <si>
    <r>
      <t xml:space="preserve">%  Contrapartida Local </t>
    </r>
    <r>
      <rPr>
        <sz val="11"/>
        <color rgb="FFFF0000"/>
        <rFont val="Calibri"/>
        <family val="2"/>
        <scheme val="minor"/>
      </rPr>
      <t>*</t>
    </r>
  </si>
  <si>
    <r>
      <t xml:space="preserve">% Cofinanciamento </t>
    </r>
    <r>
      <rPr>
        <sz val="11"/>
        <color rgb="FFFF0000"/>
        <rFont val="Calibri"/>
        <family val="2"/>
        <scheme val="minor"/>
      </rPr>
      <t>*</t>
    </r>
  </si>
  <si>
    <r>
      <t xml:space="preserve">Componente </t>
    </r>
    <r>
      <rPr>
        <sz val="11"/>
        <color rgb="FFFF0000"/>
        <rFont val="Calibri"/>
        <family val="2"/>
        <scheme val="minor"/>
      </rPr>
      <t>*</t>
    </r>
  </si>
  <si>
    <r>
      <t xml:space="preserve">Produto </t>
    </r>
    <r>
      <rPr>
        <sz val="11"/>
        <color rgb="FFFF0000"/>
        <rFont val="Calibri"/>
        <family val="2"/>
        <scheme val="minor"/>
      </rPr>
      <t>*</t>
    </r>
  </si>
  <si>
    <r>
      <t xml:space="preserve">Tipo de Seleção </t>
    </r>
    <r>
      <rPr>
        <sz val="11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</si>
  <si>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1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</si>
  <si>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1"/>
        <color rgb="FFFF0000"/>
        <rFont val="Calibri"/>
        <family val="2"/>
        <scheme val="minor"/>
      </rPr>
      <t>*</t>
    </r>
  </si>
  <si>
    <r>
      <t xml:space="preserve">Estado </t>
    </r>
    <r>
      <rPr>
        <sz val="11"/>
        <color rgb="FFFF0000"/>
        <rFont val="Calibri"/>
        <family val="2"/>
        <scheme val="minor"/>
      </rPr>
      <t>*</t>
    </r>
  </si>
  <si>
    <t>Empresa para monitoramento das ações da SES</t>
  </si>
  <si>
    <r>
      <t xml:space="preserve">Ref.: </t>
    </r>
    <r>
      <rPr>
        <sz val="12"/>
        <color rgb="FFFF0000"/>
        <rFont val="Calibri"/>
        <family val="2"/>
        <scheme val="minor"/>
      </rPr>
      <t>*</t>
    </r>
    <r>
      <rPr>
        <sz val="12"/>
        <color theme="0"/>
        <rFont val="Calibri"/>
        <family val="2"/>
        <scheme val="minor"/>
      </rPr>
      <t xml:space="preserve"> campos  obrigatórios</t>
    </r>
  </si>
  <si>
    <t>Licença de uso de software</t>
  </si>
  <si>
    <t>1.1</t>
  </si>
  <si>
    <t>1.10</t>
  </si>
  <si>
    <t>1.2</t>
  </si>
  <si>
    <t>1.3</t>
  </si>
  <si>
    <t>1.4</t>
  </si>
  <si>
    <t>1.5</t>
  </si>
  <si>
    <t>1.6</t>
  </si>
  <si>
    <t>1.7</t>
  </si>
  <si>
    <t>1.8</t>
  </si>
  <si>
    <t>1.9</t>
  </si>
  <si>
    <t>2.14</t>
  </si>
  <si>
    <t>3.1</t>
  </si>
  <si>
    <t>3.2</t>
  </si>
  <si>
    <t>3.3</t>
  </si>
  <si>
    <t>02.05.02 Contratação de Empresa de engenharia para reforma e ampliação do Complexo Pediátrico Arlinda Marques</t>
  </si>
  <si>
    <t>01.07.02 Contratação de empresa de engenharia para reforma e ampliação nda nova Sede do Lacen</t>
  </si>
  <si>
    <t>02.06.02 Contratação de Empresa de Engenharia para reforma e ampliação do Hospital Regional de Guarabira</t>
  </si>
  <si>
    <t>02.07.02 Contratação de empresa de engenharia para reforma e ampliação da Materinidade Peregrino Filho (Patos)</t>
  </si>
  <si>
    <t>02.08.02 Contratação de Empresa de Engenharia para reforma e ampliação do Hospital Distrital Dr. José Gomes da Silva (Itaporanga)</t>
  </si>
  <si>
    <t>02.01.02 Contratação de Empresa de Engenharia para reforma e ampliação do Hospital Reginonal de Cajazeiras</t>
  </si>
  <si>
    <t>02.04.02 Contratação de Empresa de Engenharia para construção do Hospital das Clínicas de Campina Grande/ Maternidade de alta Complexidade</t>
  </si>
  <si>
    <t>02.02.02 Contratação de empresa de engenharia para reforma e ampliação da área de oncologia do Hospital Regional de Patos</t>
  </si>
  <si>
    <t>01.05.02 Contratação de empresa de engenharia para reforma e readequação física da Secretaria Estadual da Saúde</t>
  </si>
  <si>
    <t>01.06.02 Contratação de Empresa de Engenharia para reforma e ampliação de Escola de Saúde Pública</t>
  </si>
  <si>
    <t>01.10.01 Contratação de empresa especializada para Reestruturação e Adequação da Rede Lógica da SES</t>
  </si>
  <si>
    <t>01.01.03.01 Contratação de empresa para desenvolvimento de sistema de informação para modernização da Escola de Saúde Pública (Gestão Acadêmica, RH, EAD)</t>
  </si>
  <si>
    <t>01.01.04.01 Contratação de empresa de serviço para sistema de acompanhamento e monitoramento das ações da SES</t>
  </si>
  <si>
    <t>01.01.05.01 Contratação de licença para uso de Sistema de Recurso Humano para SES e unidades Hospitalares e Manutenção Periódicas</t>
  </si>
  <si>
    <t>01.01.05.02 Contratação de licença para uso de Sistema de Recurso Humano para SES e unidades Hospitalares e Manutenção Periódicas</t>
  </si>
  <si>
    <t>Reforma e ampliação do Comp Pediattrico Arlinda Marques</t>
  </si>
  <si>
    <t>Reforma e ampliação  da Nova Sede do Lacen</t>
  </si>
  <si>
    <t>Reforma e ampliação do Hospital de Gurabira</t>
  </si>
  <si>
    <t>Reforma e ampliação da Maternidade de Patos</t>
  </si>
  <si>
    <t>Reforma e ampliação do Hospital de Itaporanga</t>
  </si>
  <si>
    <t>Reforma e ampliação do Hospital de Cajazeiras</t>
  </si>
  <si>
    <t>Construção do Novo Hospital das Clínicas/ Maternidade de Campina Grande</t>
  </si>
  <si>
    <t>Reforma e ampliação do Hospital do BEM</t>
  </si>
  <si>
    <t>Reforma e readequação da Sede da SES</t>
  </si>
  <si>
    <t>Reforma e ampliação da ESP</t>
  </si>
  <si>
    <t>02 - Consolidação das Redes de Atenção em Saúde</t>
  </si>
  <si>
    <t>02.05.02 - Reforma e ampliação do Complexo Pediátrico Arlinda Marques - João Pessoa/PB</t>
  </si>
  <si>
    <t>01 - Fortalecimento da Gestão do SUS e melhoria da qualidade dos serviços</t>
  </si>
  <si>
    <t>01.07.02 - Obra de Reforma e Ampliação da nova sede LACEN</t>
  </si>
  <si>
    <t>02.06.02 - Reforma e ampliação do o Complexo de Saúde Hospital Regional de Guarabira</t>
  </si>
  <si>
    <t>02.07.02 - Reforma e  ampliação  da  Maternidade Peregrino Filho (Patos)</t>
  </si>
  <si>
    <t>02.08.02 - Reforma e  ampliação do Hospital Distrital Dr. José Gomes da Silva - Itaporanga</t>
  </si>
  <si>
    <t>02.01.02 - Reforma e ampliação do Hospital Regional de Cajazeiras</t>
  </si>
  <si>
    <t>02.04.02 - Construção do Hospital de Clínicas de Campina Grande/Maternidade de alta complexidade</t>
  </si>
  <si>
    <t>02.02.02 - Reforma do Hospital Regional Janduhy Carneiro (Patos)</t>
  </si>
  <si>
    <t>01.05.02 - Reforma e readequação física da sede da Secretaria Estadual da Saúde</t>
  </si>
  <si>
    <t>01.06.02 - Reforma e Ampliação do prédio da Escola de Saúde Pública</t>
  </si>
  <si>
    <t>01.10.01 - Aquisição de materiais e  equipamentos para reestruturação e adequação da rede lógica da SES</t>
  </si>
  <si>
    <t xml:space="preserve">01.01.03.01 - Sistemas de informação para modernização da Escola de Saúde Pública (Gestão Acadêmica, Recursos Humanos, EAD) </t>
  </si>
  <si>
    <t>01.01.04.01 - Contratação de empresa para sistema de acompanhamento e monitoramento das ações da SES, relacionadas as gerências, unidades de saúde, hospitais com dashboard auxiliando na tomada de decisões</t>
  </si>
  <si>
    <t>01.01.05.01 - Contratação de licenças de uso de Sistema de Recurso Humano para a SES e unidades hospitalares</t>
  </si>
  <si>
    <t>01.01.05.02 - Manutenção Periódica do Entregável 01.01.05.01</t>
  </si>
  <si>
    <t>2.15</t>
  </si>
  <si>
    <t xml:space="preserve">03.03.02.02 Aquisição de mobiliário </t>
  </si>
  <si>
    <t>2.8</t>
  </si>
  <si>
    <t>03.03.02.01 Aquisição de equipamentos de informática para UGP</t>
  </si>
  <si>
    <t>3.11</t>
  </si>
  <si>
    <t>01.02.05 Contratação de empresa de serviço para aplicação de metodologia de desenhos de tecnologia da infomação e comunicação</t>
  </si>
  <si>
    <t>3.14</t>
  </si>
  <si>
    <t>01.02.06 Contratação de empresa de serviço para aplicação de dados entre as unidades hospitalares</t>
  </si>
  <si>
    <t>3.16</t>
  </si>
  <si>
    <t>01.04.02 Contratação de empresa de comunicação para serviço de produção de material didático e gráfico</t>
  </si>
  <si>
    <t>3.24</t>
  </si>
  <si>
    <t>01.09.02 Contratação de empresa para capacitação em Direito Sanitário da Equipe Técnica da Assessria Técnico Normativa da Secretaria de Estado de Saúde - Paraíba</t>
  </si>
  <si>
    <t>3.25</t>
  </si>
  <si>
    <t>01.09.03 Contratação de empresa para promoção de seminário/workshop de sobre demandas judiciais para Ministério Público Estadual e Federal, Poder Judiciário, Ordem dos Advogados do Brasil (PB) e Defensoria Pública Estadual e Federal</t>
  </si>
  <si>
    <t>3.26</t>
  </si>
  <si>
    <t>03.03.01.04 Capacitação/Treinamento para membros da UGP</t>
  </si>
  <si>
    <t>3.29</t>
  </si>
  <si>
    <t>01.09.01 Contratação de licença de uso de software para a ATN da SES para demandas judiciais</t>
  </si>
  <si>
    <t>3.5</t>
  </si>
  <si>
    <t>03.03.01.03 Locação de veículos para desenvolvimento das atividades da UGP</t>
  </si>
  <si>
    <t>3.6</t>
  </si>
  <si>
    <t>03.03.01.02 Aluguel de serviço predial para a UGP</t>
  </si>
  <si>
    <t>3.7</t>
  </si>
  <si>
    <t>03.03.01.05 Contratação de Empresa para Desenvolvimento e Hospedagem de website</t>
  </si>
  <si>
    <t>3.8</t>
  </si>
  <si>
    <t>03.03.01.06 Contratação de empresa para fornecimento de ticket de alimentação para servidores da UGP</t>
  </si>
  <si>
    <t>Mobiliários UGP</t>
  </si>
  <si>
    <t>Capacitação</t>
  </si>
  <si>
    <t>Capacitação /Seminários</t>
  </si>
  <si>
    <t>Criação de website do Projeto</t>
  </si>
  <si>
    <t>Ticket Alimentação - UP</t>
  </si>
  <si>
    <t>03 - Monitoramento, avaliação e administração</t>
  </si>
  <si>
    <t xml:space="preserve">03.03.02.02 - Aquisição de Mobiliário        </t>
  </si>
  <si>
    <t>03.03.02.01 - Aquisição de equipamentos de Informática</t>
  </si>
  <si>
    <t>01.02.05 - Metodologias e desenhos de TIC-Tecnologia da Informação e Comunicação</t>
  </si>
  <si>
    <t>01.02.06 - Serviço de comunicação de dados entre as unidades hospitalares</t>
  </si>
  <si>
    <t>01.04.02 - Serviços de Produção de Material Didático e Gráfico</t>
  </si>
  <si>
    <t>01.09.02 - Capacitação em Direto Sanitário</t>
  </si>
  <si>
    <t>01.09.03 - Seminário/Workshops para todos os Atores envolvidos (Poder Judiciário, OAB/PB, Ministério Público Estadual e Federal, Defensoria Pública Estadual e Federal)</t>
  </si>
  <si>
    <t>03.03.01.04 - Capacitação/Treinamento para os membros da UGP</t>
  </si>
  <si>
    <t>01.09.01 - Contratação de licença de uso de SOFTWARE, para a  ATN da SES, afim de atender demandas judiciais, em fluxo, procedimentos, prazos e gestão advocatícia.</t>
  </si>
  <si>
    <t>03.03.01.03 - Locação de veículos</t>
  </si>
  <si>
    <t>03.03.01.05 - Contratação de Empresa para Desenvolvimento e Hospedagem de website</t>
  </si>
  <si>
    <t>03.03.01.06 - Contratação de Empresa para fornecimento de ticket de alimentação</t>
  </si>
  <si>
    <t>Serviço de Material didático e gráfico</t>
  </si>
  <si>
    <t>4.1</t>
  </si>
  <si>
    <t>01.01.01 Contratação de Consultoria para diagnóstico e proposição de solução tecnológica para modernização do Modelo de Atenção de Saúde no Estado da Paraíba e PDTI</t>
  </si>
  <si>
    <t>01.01.01 - Consultoria para diagnóstico e proposição de solução tecnológica para modernização do modelo de atenção da saúde no Estado da Paraíba e PDTI</t>
  </si>
  <si>
    <t>4.2</t>
  </si>
  <si>
    <t xml:space="preserve">01.01.02 Contratação de consultoria para gestão administrativa da Saúde para elaboração do planejamento estratégico da SES </t>
  </si>
  <si>
    <t>Da Saúde</t>
  </si>
  <si>
    <t>01.01.02 - Consultoria em Gestão Administrativa da Saúde para elaboração do Planejamento Estratégico da SES, construção do novo desenho organizacional e administrativo da SES e estruturação do Plano de Implementação dessas ferramentas</t>
  </si>
  <si>
    <t>4.3</t>
  </si>
  <si>
    <t xml:space="preserve">02.09.01 Contratação de consultaria de Engenharia para elaboração de projetos arquitetônicos para reforma, ampliação e construção de Maternidades/Hospitais de média e alta complexidade </t>
  </si>
  <si>
    <t>Projetos Arquitetônicos</t>
  </si>
  <si>
    <t>02.09.01 - Contratação de consultoria para elaboração dos  Projetos Arquitetônicos e complementares</t>
  </si>
  <si>
    <t>4.5</t>
  </si>
  <si>
    <t>03.01.01.02 Contratação de consultoria para avaliação de impacto final</t>
  </si>
  <si>
    <t>Consultoria Impacto final</t>
  </si>
  <si>
    <t>03.01.01.02 - Avaliação de Impacto Final</t>
  </si>
  <si>
    <t>4.6</t>
  </si>
  <si>
    <t>03.01.02 Contratação de empresa de consultoria para avaliação de impacto intermediário do Projeto Amar</t>
  </si>
  <si>
    <t>Consultoria impacto intermediário</t>
  </si>
  <si>
    <t>03.01.02 - Avaliação Intermediária</t>
  </si>
  <si>
    <t>4.7</t>
  </si>
  <si>
    <t>03.01.01.01 Contratação de consultoria para linha de base do Projeto Amar</t>
  </si>
  <si>
    <t>Consultoria Linha Base</t>
  </si>
  <si>
    <t>03.01.01.01 - Linha de Base</t>
  </si>
  <si>
    <t>4.8</t>
  </si>
  <si>
    <t>03.01.03 Contratação de Consultoria para avaliação final do projeto</t>
  </si>
  <si>
    <t>Consultoria Avaliação Final</t>
  </si>
  <si>
    <t>03.01.03 - Avaliação Final</t>
  </si>
  <si>
    <t>4.9</t>
  </si>
  <si>
    <t>03.02.01 Contratação de consultoria de monitoramento e estudos técnicos</t>
  </si>
  <si>
    <t>Consultoria monitoramento</t>
  </si>
  <si>
    <t>03.02.01 - Realização de Estudos Técnicos</t>
  </si>
  <si>
    <t>4.14</t>
  </si>
  <si>
    <t>01.02.01 Contratação de empresa para prestação de serviço de suporte técnico</t>
  </si>
  <si>
    <t>Suporte Técnico</t>
  </si>
  <si>
    <t>01.02.01 - Contratação de Serviço de Atendimento e Suporte Tecnico</t>
  </si>
  <si>
    <t>4.16</t>
  </si>
  <si>
    <t>02.01.01 Contratação de empresa de serviços especializados em Supervisão de Obras e Aspectos Ambientais - Nº 01  Hospital Regional de Cajazeiras</t>
  </si>
  <si>
    <t>Supervisão de Obra - Cajazeiras (consultoria firma)</t>
  </si>
  <si>
    <t>02.01.01 - Contratação de empresa de serviços especializados em Supervisão de Obras e Aspectos Ambientais - Nº 01</t>
  </si>
  <si>
    <t>4.17</t>
  </si>
  <si>
    <t>02.02.01 Contratação de empresa de serviços especializados em Supervisão de Obras e Aspectos Ambientais - Nº 02  Hospital Regional Janduhy Carneiro de Patos (macrorregional II)</t>
  </si>
  <si>
    <t>Supervisão de Obra - Jandhuy Carneiro (consultoria firma)</t>
  </si>
  <si>
    <t>02.02.01 -  Contratação de empresa de  serviços  especializados em  Supervisão de Obras e Aspectos Ambientais - Nº 02</t>
  </si>
  <si>
    <t>4.18</t>
  </si>
  <si>
    <t xml:space="preserve"> 02.04.01 Contratação de empresa de  serviços  especializados em  Supervisão de Obras e Aspectos Ambientais -  Nº 03 Hospital de Clínicas de Campina Grande/Maternidade de alta complexidade  </t>
  </si>
  <si>
    <t>Supervisão de Obra - HC (consultoria firma)</t>
  </si>
  <si>
    <t>02.04.01 - Contratação de empresa de serviços especializados em Supervisão de Obras e Aspectos Ambientais- Nº 03</t>
  </si>
  <si>
    <t>4.19</t>
  </si>
  <si>
    <t>02.05.01 Contratação de empresa de  serviços  especializados em  Supervisão de Obras e Aspectos Ambientais -  Nº 04 Complexo Pediátrico Arlinda Marques - João Pessoa/PB</t>
  </si>
  <si>
    <t>Supervisão de Obra - Arlinda Marques (consultoria firma)</t>
  </si>
  <si>
    <t>02.05.01 - Contratação de empresa de serviços especializados em Supervisão de Obras e Aspectos Ambientais Nº 04</t>
  </si>
  <si>
    <t>4.20</t>
  </si>
  <si>
    <t xml:space="preserve">02.06.01 Contratação de empresa de  serviços  especializados em  Supervisão de Obras e Aspectos Ambientais -  Nº 05  Complexo de Saúde Hospital Regional de Guarabira </t>
  </si>
  <si>
    <t>Supervisão de Obra - Jandhuy Saúde (consultoria firma)</t>
  </si>
  <si>
    <t>02.06.01 - Contratação de empresa de  serviços  especializados em  Supervisão de Obras e Aspectos Ambientais -Nº 05</t>
  </si>
  <si>
    <t>4.21</t>
  </si>
  <si>
    <t xml:space="preserve">02.07.01 Contratação de empresa de  serviços  especializados em  Supervisão de Obras e Aspectos Ambientais -  Nº 06  Maternidade Peregrino Filho (Patos) </t>
  </si>
  <si>
    <t>Supervisão de Obra - Patos) (consultoria firma)</t>
  </si>
  <si>
    <t>02.07.01 - Contratação de empresa de  serviços  especializados em  Supervisão de Obras e Aspectos Ambientais -  Nº 06</t>
  </si>
  <si>
    <t>4.22</t>
  </si>
  <si>
    <t>02.08.01 Contratação de empresa de serviços especializados em Supervisão de Obras e Aspectos Ambientais - Nº 07   Hospital Distrital Dr. José Gomes da Silva - Itaporanga</t>
  </si>
  <si>
    <t>de empresa Obra - José Gomes da Silva (consultoria firma)</t>
  </si>
  <si>
    <t>02.08.01 - Contratação de empresa de  serviços  especializados em  Supervisão de Obras e Aspectos Ambientais -  Nº 07</t>
  </si>
  <si>
    <t>4.24</t>
  </si>
  <si>
    <t>02.05.04 Contratação de consultoria para elaboração de projetos arquitetônicos e complementares do complexo pediátrico Arlinda Marques</t>
  </si>
  <si>
    <t>02.05.04 - Contratação de consultoria para elaboração de projetos arquitetônicos e complementares do complexo pediátrico Arlinda Marques</t>
  </si>
  <si>
    <t>5.1</t>
  </si>
  <si>
    <t>03.03.03.01 Contratação de de consultoria especializada em Engenharia Clínica</t>
  </si>
  <si>
    <t>Conultor Eng Clinico</t>
  </si>
  <si>
    <t>5.3</t>
  </si>
  <si>
    <t>03.03.03.02 Contratação de consultor individual em engenharia Civil para Hospitais n°1</t>
  </si>
  <si>
    <t>Consultor em engenhCivil</t>
  </si>
  <si>
    <t>5.4</t>
  </si>
  <si>
    <t>03.03.03.03 Contratação de  consultoria individual  Especialista Sócio Ambiental</t>
  </si>
  <si>
    <t>Consultoria Sóci. ´Ambiental</t>
  </si>
  <si>
    <t>5.5</t>
  </si>
  <si>
    <t>03.03.03.04 Contratação de consultor individual em engenharia Civil para Hospitais nº2</t>
  </si>
  <si>
    <t>Consultor hospitais</t>
  </si>
  <si>
    <t>5.6</t>
  </si>
  <si>
    <t>03.03.03.05 Contratação de  consultoria individual  nas  áreas administrativa e financeira de Projetos com recursos internacionais  - Nº. 01</t>
  </si>
  <si>
    <t>Consulto financeira de Projetos Projetos internacionais</t>
  </si>
  <si>
    <t>5.7</t>
  </si>
  <si>
    <t>03.03.03.06 Contratação de um consultor individual para Direito Público</t>
  </si>
  <si>
    <t>Consulto Dir.Público</t>
  </si>
  <si>
    <t>5.8</t>
  </si>
  <si>
    <t>03.03.03.07 Contratação de consultor individual em contabilidade pública</t>
  </si>
  <si>
    <t>Consultor cont. ´pública</t>
  </si>
  <si>
    <t>5.9</t>
  </si>
  <si>
    <t>03.03.03.10 Contratação de consultor individual em gerencimento de projetos, documentação e estatítisca</t>
  </si>
  <si>
    <t>Consultor gerenc. Projetos</t>
  </si>
  <si>
    <t>5.12</t>
  </si>
  <si>
    <t>03.03.03.13 Contratação de consultoria individual de analista de dados e Business Intelligence (BI)</t>
  </si>
  <si>
    <t>Consultor analista de dados e BI</t>
  </si>
  <si>
    <t>5.13</t>
  </si>
  <si>
    <t>03.03.03.14 Contratação de consultoria individual para suporte técnico para atendimento de hardware e software Nº1</t>
  </si>
  <si>
    <t>Consultor suporte técnico para hardware e software</t>
  </si>
  <si>
    <t>5.14</t>
  </si>
  <si>
    <t>03.03.03.09 Contratação de consultoria individual em Rede de Atenção a Saúde</t>
  </si>
  <si>
    <t>Consulto Rede de Atenção à Saúde</t>
  </si>
  <si>
    <t>5.15</t>
  </si>
  <si>
    <t>03.03.03.08 Contratação de consultor individual em monitoramento e avaliação de Projetos</t>
  </si>
  <si>
    <t>Consulto monitoramento e avaliação à Projetos</t>
  </si>
  <si>
    <t>5.17</t>
  </si>
  <si>
    <t>03.03.03.16 Contratação de  consultoria individual  nas  áreas administrativa e financeira de Projetos com recursos internacionais  - Nº. 02</t>
  </si>
  <si>
    <t>5.18</t>
  </si>
  <si>
    <t>03.03.03.17 Contratação de  consultoria individual em Arquitetura para hospitais</t>
  </si>
  <si>
    <t>5.19</t>
  </si>
  <si>
    <t>03.03.03.14 Contratação de  consultoria individual para suporte  técnico para atendimento de hardware e software Nº02</t>
  </si>
  <si>
    <t>Consulto suporte  técnico para hardware software</t>
  </si>
  <si>
    <t>5.20</t>
  </si>
  <si>
    <t>03.03.03.15 Contratação de  consultoria individual para suporte  técnico para atendimento de hardware e software Nº03</t>
  </si>
  <si>
    <t>03.03.03.13 - Contratação de consultoria individual analista de dados e Business Intelligence (BI)</t>
  </si>
  <si>
    <t>03.03.03.14 -  Contratação de  consultoria individual para suporte  técnico para atendimento de hardware e software - 02 und</t>
  </si>
  <si>
    <t>03.03.03.09 - Contratação de consultoria individual em Redes de Atenção a Saúde</t>
  </si>
  <si>
    <t>03.03.03.08 - Contratação de consultoria individual em Monitoramento e Avaliação de Projetos</t>
  </si>
  <si>
    <t>03.03.03.16 - Contratação de  consultoria individual  nas  áreas administrativa e financeira de Projetos com recursos internacionais  -Nº. 02</t>
  </si>
  <si>
    <t>03.03.03.17 - Contratação de  consultoria individual  nas  áreas administrativa e financeira de Projetos com recursos internacionais  -Nº. 03</t>
  </si>
  <si>
    <t>03.03.03.15 - Contratação de  consultoria individual para suporte  técnico para atendimento de hardware e software     01 consultor</t>
  </si>
  <si>
    <t xml:space="preserve">03.03.03.01 - Contratação de  consultoria individual  especializada em  Engenharia Clinica </t>
  </si>
  <si>
    <t>03.03.03.02 - Contratação de  consultoria individual  em  Engenharia Civil para hospitais-  Nº. 01</t>
  </si>
  <si>
    <t>03.03.03.03 - Contratação de  consultoria individual  Especialista Sócio Ambiental</t>
  </si>
  <si>
    <t>03.03.03.04 - Contratação de  consultoria individual  em  Engenharia Civil para hospitais - Nº. 02</t>
  </si>
  <si>
    <t>03.03.03.05 - Contratação de  consultoria individual  nas  áreas administrativa e financeira de Projetos com recursos internacionais -- Nº. 01</t>
  </si>
  <si>
    <t>03.03.03.06 - Contratação de  consultoria individual em Direito Público</t>
  </si>
  <si>
    <t>03.03.03.07 - Contratação de  consultoria individual em Contabilidade Pública</t>
  </si>
  <si>
    <t>03.03.03.10 - Contratação de  consultoria individual gerenciamento de projetos, documentação e estatística</t>
  </si>
  <si>
    <t>5.10</t>
  </si>
  <si>
    <t>03.03.03.11 Contratação de consultor individual para gerenciamento de software</t>
  </si>
  <si>
    <t>Consultor Gerenc Software</t>
  </si>
  <si>
    <t>5.11</t>
  </si>
  <si>
    <t>03.03.03.12 Contratação de consultor individual para gerencimento de hardware e de rede de dados</t>
  </si>
  <si>
    <t>Consultor gerenc hardware e rede de dados</t>
  </si>
  <si>
    <t>03.03.03.11 - Contratação de consultoria individual para gerenciamento de software</t>
  </si>
  <si>
    <t>03.03.03.12 - Contratação de consultoria individual para gerenciamento de hardware e rede de dados</t>
  </si>
  <si>
    <t>2.1</t>
  </si>
  <si>
    <t>02.10.01 Aquisição de Equipamentos do Hospital da Mulher (Antiga Maternidade Frei Damião)</t>
  </si>
  <si>
    <t>2.2</t>
  </si>
  <si>
    <t xml:space="preserve">02.06.03  Aquisição de equipamentos do Complexo de Saúde Hospital Reginonal de Guarabira </t>
  </si>
  <si>
    <t>EMH  Hospital Guarabira</t>
  </si>
  <si>
    <t>2.3</t>
  </si>
  <si>
    <t>02.07.03 Aquisição de equipamentos da Maternidade Pererino Filho (Patos)</t>
  </si>
  <si>
    <t>EMH Maternidade Patos</t>
  </si>
  <si>
    <t>2.4</t>
  </si>
  <si>
    <t>02.02.03 Aquisição de equipamento médicos hospitalares para o serviço de oncologia do Hospital Regional de Patos</t>
  </si>
  <si>
    <t>EMH  Hospital do BEM</t>
  </si>
  <si>
    <t>2.5</t>
  </si>
  <si>
    <t>02.05.03 Aquisição de equipamentos do Complexo Pediátrico Arlinda Marques</t>
  </si>
  <si>
    <t>EMH  Compl. Arlinda Marques</t>
  </si>
  <si>
    <t>2.6</t>
  </si>
  <si>
    <t>02.08.03 Aquisição de equipamentos do Hospital Distrital Dr. José Gomes da Silva (Itaporanga)</t>
  </si>
  <si>
    <t>EMH Hosp. Itaporanda</t>
  </si>
  <si>
    <t>2.7</t>
  </si>
  <si>
    <t>02.03.01 Aquisição de equipamentos médicos e hospitalares para o serviço de cardiologia e neurologia para o Hospital Metropolitano de Santa Rita</t>
  </si>
  <si>
    <t>Equipamentos médico-hospitalares Hosp. Metropolitano</t>
  </si>
  <si>
    <t>2.9</t>
  </si>
  <si>
    <t>01.02.02 Aquisição de equipamentos de tecnologia da informação e comunicação</t>
  </si>
  <si>
    <t>2.10</t>
  </si>
  <si>
    <t>01.02.04 Aquisição de Equipamentos de TIC, Videoconferência, tele atendimento, storage, servidor e call center</t>
  </si>
  <si>
    <t>2.12</t>
  </si>
  <si>
    <t>02.01.03 Aquisição de equipamentos do Hospital Regional de Cajazeiras</t>
  </si>
  <si>
    <t>EMH  Hospital Cajazeiras</t>
  </si>
  <si>
    <t>3.4</t>
  </si>
  <si>
    <t>03.03.01.01 Contratação de licença de uso de software e serviços técnicos de informática de apoio ao Projeto</t>
  </si>
  <si>
    <t>3.10</t>
  </si>
  <si>
    <t>01.02.03 Contratação de empresa de serviço para licença de software (MS Windows, MS 365, CAD, Equipamentos Exames)</t>
  </si>
  <si>
    <t>3.12</t>
  </si>
  <si>
    <t xml:space="preserve">01.02.07 Aquisição de Licença de uso de Solução de PACS - Picture, Archiving and Comunication System </t>
  </si>
  <si>
    <t>Aquisição de Licençade PACS</t>
  </si>
  <si>
    <t>3.15</t>
  </si>
  <si>
    <t>01.03.01 Contratação de empresa para aplicação de sistema de gestão hospitalar para todas as unidades estaduais e da história clínica de atenção primária</t>
  </si>
  <si>
    <t>SGH</t>
  </si>
  <si>
    <t>02.10.01 - Aquisição de equipamentos  para o EMH  Hospital da Mulher (antiga Maternidade Frei Damião)</t>
  </si>
  <si>
    <t>02.06.03 - Aquisição de Equip. Médico-Hospitalares para o Complexo de Saúde Hospital Regional de Guarabira</t>
  </si>
  <si>
    <t>02.07.03 - Aquisição de Equip. Médico-Hospitalares para a Maternidade Peregrino Filho (Patos)</t>
  </si>
  <si>
    <t>02.02.03 - Aquisição de Equipamentos médico-hospitalares para o Hospital Regional Janduhy Carneiro</t>
  </si>
  <si>
    <t>02.05.03 - Aquisição de Equip. Médico-Hospitalares para o Complexo Pediátrico Arlinda Marques - João Pessoa/PB</t>
  </si>
  <si>
    <t>02.08.03 - Aquisição de Equip. Médico-Hospitalares para o Hospital Distrital Dr. José Gomes da Silva - Itaporanga</t>
  </si>
  <si>
    <t>02.03.01 - Aquisição de Equipamentos para o Hospital Metropolitano de Santa Rita (Macroregional I)</t>
  </si>
  <si>
    <t>01.02.02 - Aquisição de equipamentos de TIC-Tecnologia da Informação e Comunicação</t>
  </si>
  <si>
    <t xml:space="preserve">01.02.04 - Aquisição de equipamentos  de TIC, videoconferência, tele atendimento, storage, servidor e  call center </t>
  </si>
  <si>
    <t>02.01.03 - Aquisição de Equip. Médico-Hospitalares para o Hospital Regional de Cajazeiras</t>
  </si>
  <si>
    <t>03.03.01.01 - Contratação de licença de uso de SOFTWARE e serviços técnicos de informática  de apoio ao Projeto</t>
  </si>
  <si>
    <t xml:space="preserve">01.02.03 - Aquisição de licenças de Software (MS Windows, MS 365, CAD, Equipamentos exames) </t>
  </si>
  <si>
    <t>01.02.07 - Aquisição de equipamentos de  Solução PACS - Picture Archiving and Communication System</t>
  </si>
  <si>
    <t>01.03.01 - Sistema de Gestão Hospitalar para todas as unidades estaduais de saúde e da história clínica em atenção primária</t>
  </si>
  <si>
    <t>2.13</t>
  </si>
  <si>
    <t>01.06.03 Aquisição de Mobiliários e equipamentos para Escola de Saúde Pública</t>
  </si>
  <si>
    <t>Mobiliários e Equipamentos ESP</t>
  </si>
  <si>
    <t>01.06.03 - Aquisição de mobiliários e  equipamentos  para Escola de Saúde Pública</t>
  </si>
  <si>
    <t>01.01.03.02 Contratação de empresa para desenvolvimento de sistema de informação para modernização da Escola de Saúde Pública (Gestão Acadêmica, RH, EAD)</t>
  </si>
  <si>
    <t>01.01.03.02 - Manutenção Periódica do Entregável 01.01.03.01</t>
  </si>
  <si>
    <t>01.01.04.02 Contratação de empresa de serviço para sistema de acompanhamento e monitoramento das ações da SES</t>
  </si>
  <si>
    <t>Servico TIC</t>
  </si>
  <si>
    <t>01.01.04.02 - Manutenção Periódica do Entregável 01.01.04.01</t>
  </si>
  <si>
    <t>3.18</t>
  </si>
  <si>
    <t xml:space="preserve">01.04.01 Especialização e qualificação (facilitadores e equipe de gestão/apoio) em saúde da família com enfoque nas Redes de Atenção à Saúde e na mudança do modelo assitencial. </t>
  </si>
  <si>
    <t>01.04.01 - Especialização e qualificação em saúde da família com enfoque nas Redes de Atenção à Saúde e na mudança do modelo assistencial.</t>
  </si>
  <si>
    <t>3.20</t>
  </si>
  <si>
    <t>01.04.03 Contratação para qualificar o processo de monitoramento das internações  por condições sensíveis a atenção básica</t>
  </si>
  <si>
    <t>01.04.03 - Qualificação para o processo de monitoramento das internações por condições sensíveis a atenção básica.</t>
  </si>
  <si>
    <t>3.22</t>
  </si>
  <si>
    <t>01.07.03 Contratação de serviço para certificação do LACEN na linha de cuidado materno infantil</t>
  </si>
  <si>
    <t xml:space="preserve">01.07.03 - Certificação do LACEN na LC Materno-Infantil (linha de cuidado) </t>
  </si>
  <si>
    <t>3.23</t>
  </si>
  <si>
    <t>01.08.01 Contratação de empresa de publicidade para campanha de educação e informação e saúde</t>
  </si>
  <si>
    <t>01.08.01 - Campanhas de educação e informação em saúde</t>
  </si>
  <si>
    <t>4.12</t>
  </si>
  <si>
    <t>01.06.01 Contratação de consultoria para elaboração dos projetos arquitetônicos e complementares da Escola da Saúde Pública</t>
  </si>
  <si>
    <t>01.06.01 - Projetos arquitetônicos e complementares A1-Nº 02</t>
  </si>
  <si>
    <t>4.13</t>
  </si>
  <si>
    <t xml:space="preserve"> 01.07.01 Contratação de empresa para elaboração dos projetos arquitetônicos e complementares do LACEN</t>
  </si>
  <si>
    <t>Projetos LACEN</t>
  </si>
  <si>
    <t>01.07.01 - Projeto Executivo de Readequação Física do LACEN A1- Nº 03</t>
  </si>
  <si>
    <t>4.23</t>
  </si>
  <si>
    <t>01.05.01 Contratação de consultoria para elaboração dos projetos arquitetônicos e complementares da Secretaria Estadual de Saúde</t>
  </si>
  <si>
    <t>Projetos SES</t>
  </si>
  <si>
    <t>01.05.01 -  Projetos arquitetônicos e complementares A1- Nº 01</t>
  </si>
  <si>
    <t>5.16</t>
  </si>
  <si>
    <t>01.04.04 Contrtatação de de serviço para qualificação em AIDPI neonatal e pediátrica</t>
  </si>
  <si>
    <t>01.04.04 - Qualificação em AIDPI neonatal e pediátrico</t>
  </si>
  <si>
    <t>Sistema Nacional</t>
  </si>
  <si>
    <t>OBRAS</t>
  </si>
  <si>
    <t>SERVIÇOS</t>
  </si>
  <si>
    <t>CONSULTORIA</t>
  </si>
  <si>
    <t>BENS</t>
  </si>
  <si>
    <t>SISTEMA NACIONAL</t>
  </si>
  <si>
    <t>TOTAL</t>
  </si>
  <si>
    <t>100% CONT</t>
  </si>
  <si>
    <t>Homologação 16/03/2022</t>
  </si>
  <si>
    <t>Estado *</t>
  </si>
  <si>
    <t>10/02//2023</t>
  </si>
  <si>
    <t>ç</t>
  </si>
  <si>
    <t>Serviço para certificação do LACEN</t>
  </si>
  <si>
    <t xml:space="preserve">Enregável terá processo unificado com entregável 01.07.02 </t>
  </si>
  <si>
    <t>Obs: Esse entregável terá o processo unificado com  01.07.01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</si>
</sst>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mm/dd/yy;@"/>
    <numFmt numFmtId="165" formatCode="_-* #,##0.0_-;\-* #,##0.0_-;_-* &quot;-&quot;??_-;_-@_-"/>
    <numFmt numFmtId="166" formatCode="_-* #,##0_-;\-* #,##0_-;_-* &quot;-&quot;??_-;_-@_-"/>
    <numFmt numFmtId="167" formatCode="\$#,##0.00"/>
    <numFmt numFmtId="168" formatCode="#,##0.00%"/>
    <numFmt numFmtId="169" formatCode="d\/m\/yyyy"/>
    <numFmt numFmtId="170" formatCode="[$$-409]#,##0_ ;\-[$$-409]#,##0\ "/>
    <numFmt numFmtId="171" formatCode="[$$-409]#,##0.00"/>
    <numFmt numFmtId="172" formatCode="[$$-409]#,##0.00_ ;\-[$$-409]#,##0.00\ "/>
    <numFmt numFmtId="173" formatCode="[$$-540A]#,##0.00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9"/>
      <color rgb="FF333333"/>
      <name val="Arial"/>
      <family val="2"/>
    </font>
    <font>
      <sz val="12"/>
      <color rgb="FF333333"/>
      <name val="Arial"/>
      <family val="2"/>
    </font>
    <font>
      <sz val="12"/>
      <color rgb="FF333333"/>
      <name val="Calibri"/>
      <family val="2"/>
      <scheme val="minor"/>
    </font>
    <font>
      <sz val="12"/>
      <name val="Arial"/>
      <family val="2"/>
    </font>
    <font>
      <b/>
      <sz val="9"/>
      <color rgb="FF333333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9"/>
      <color theme="9"/>
      <name val="Arial"/>
      <family val="2"/>
    </font>
    <font>
      <sz val="11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2"/>
      <color theme="9"/>
      <name val="Arial"/>
      <family val="2"/>
    </font>
    <font>
      <sz val="12"/>
      <color theme="9"/>
      <name val="Calibri"/>
      <family val="2"/>
      <scheme val="minor"/>
    </font>
    <font>
      <sz val="12"/>
      <color rgb="FFFF0000"/>
      <name val="Arial"/>
      <family val="2"/>
    </font>
    <font>
      <sz val="12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thin">
        <color rgb="FFEBEBEB"/>
      </bottom>
      <diagonal/>
    </border>
    <border>
      <left style="thin">
        <color rgb="FFEBEBEB"/>
      </left>
      <right/>
      <top/>
      <bottom/>
      <diagonal/>
    </border>
    <border>
      <left style="thin">
        <color rgb="FFEBEBEB"/>
      </left>
      <right/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/>
      <diagonal/>
    </border>
    <border>
      <left style="thin">
        <color rgb="FFEBEBEB"/>
      </left>
      <right style="thin">
        <color rgb="FFEBEBEB"/>
      </right>
      <top/>
      <bottom style="thin">
        <color rgb="FFEBEBEB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9" borderId="0" applyNumberFormat="0" applyBorder="0" applyAlignment="0" applyProtection="0"/>
  </cellStyleXfs>
  <cellXfs count="297">
    <xf numFmtId="0" fontId="0" fillId="0" borderId="0" xfId="0"/>
    <xf numFmtId="0" fontId="0" fillId="0" borderId="0" xfId="0" applyFill="1"/>
    <xf numFmtId="0" fontId="0" fillId="0" borderId="0" xfId="0" applyProtection="1">
      <protection locked="0"/>
    </xf>
    <xf numFmtId="0" fontId="0" fillId="4" borderId="0" xfId="0" applyFill="1" applyProtection="1"/>
    <xf numFmtId="0" fontId="3" fillId="4" borderId="0" xfId="0" applyFont="1" applyFill="1" applyProtection="1"/>
    <xf numFmtId="0" fontId="0" fillId="0" borderId="0" xfId="0" applyProtection="1"/>
    <xf numFmtId="0" fontId="4" fillId="5" borderId="4" xfId="0" applyFont="1" applyFill="1" applyBorder="1" applyAlignment="1" applyProtection="1">
      <alignment horizontal="center" vertical="center" wrapText="1"/>
    </xf>
    <xf numFmtId="2" fontId="4" fillId="5" borderId="4" xfId="0" applyNumberFormat="1" applyFont="1" applyFill="1" applyBorder="1" applyAlignment="1" applyProtection="1">
      <alignment horizontal="center" vertical="center" wrapText="1"/>
    </xf>
    <xf numFmtId="0" fontId="0" fillId="6" borderId="13" xfId="0" applyFill="1" applyBorder="1" applyProtection="1"/>
    <xf numFmtId="0" fontId="2" fillId="4" borderId="0" xfId="0" applyFont="1" applyFill="1" applyProtection="1"/>
    <xf numFmtId="0" fontId="1" fillId="0" borderId="13" xfId="0" applyFont="1" applyFill="1" applyBorder="1" applyAlignment="1" applyProtection="1">
      <alignment horizontal="center" wrapText="1"/>
    </xf>
    <xf numFmtId="0" fontId="1" fillId="0" borderId="13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Protection="1"/>
    <xf numFmtId="0" fontId="7" fillId="0" borderId="0" xfId="0" applyFont="1" applyFill="1" applyProtection="1">
      <protection locked="0"/>
    </xf>
    <xf numFmtId="0" fontId="8" fillId="0" borderId="0" xfId="0" applyFont="1"/>
    <xf numFmtId="0" fontId="8" fillId="0" borderId="0" xfId="0" applyFont="1" applyFill="1"/>
    <xf numFmtId="0" fontId="8" fillId="0" borderId="0" xfId="0" applyFont="1" applyFill="1" applyProtection="1"/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</xf>
    <xf numFmtId="0" fontId="5" fillId="5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0" fontId="8" fillId="4" borderId="0" xfId="0" applyFont="1" applyFill="1" applyProtection="1"/>
    <xf numFmtId="2" fontId="12" fillId="5" borderId="4" xfId="0" applyNumberFormat="1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Protection="1"/>
    <xf numFmtId="0" fontId="8" fillId="0" borderId="13" xfId="0" applyFont="1" applyBorder="1" applyProtection="1">
      <protection locked="0"/>
    </xf>
    <xf numFmtId="9" fontId="0" fillId="0" borderId="13" xfId="0" applyNumberFormat="1" applyBorder="1" applyProtection="1">
      <protection locked="0"/>
    </xf>
    <xf numFmtId="14" fontId="0" fillId="0" borderId="13" xfId="0" applyNumberFormat="1" applyBorder="1" applyProtection="1">
      <protection locked="0"/>
    </xf>
    <xf numFmtId="165" fontId="0" fillId="0" borderId="13" xfId="1" applyNumberFormat="1" applyFont="1" applyBorder="1" applyProtection="1">
      <protection locked="0"/>
    </xf>
    <xf numFmtId="14" fontId="0" fillId="0" borderId="13" xfId="0" applyNumberFormat="1" applyFont="1" applyFill="1" applyBorder="1" applyAlignment="1" applyProtection="1">
      <alignment horizontal="center" wrapText="1"/>
    </xf>
    <xf numFmtId="0" fontId="0" fillId="0" borderId="13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166" fontId="0" fillId="0" borderId="13" xfId="1" applyNumberFormat="1" applyFont="1" applyBorder="1" applyAlignment="1" applyProtection="1">
      <alignment horizontal="center" vertical="center"/>
      <protection locked="0"/>
    </xf>
    <xf numFmtId="9" fontId="0" fillId="0" borderId="13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5" fillId="5" borderId="5" xfId="0" applyFont="1" applyFill="1" applyBorder="1" applyAlignment="1" applyProtection="1">
      <alignment horizontal="left" vertical="center"/>
    </xf>
    <xf numFmtId="0" fontId="4" fillId="5" borderId="4" xfId="0" applyFont="1" applyFill="1" applyBorder="1" applyAlignment="1" applyProtection="1">
      <alignment horizontal="left" vertical="center" wrapText="1"/>
    </xf>
    <xf numFmtId="0" fontId="0" fillId="6" borderId="13" xfId="0" applyFill="1" applyBorder="1" applyAlignment="1" applyProtection="1">
      <alignment horizontal="left" vertical="center"/>
    </xf>
    <xf numFmtId="0" fontId="0" fillId="6" borderId="13" xfId="0" applyFill="1" applyBorder="1" applyAlignment="1" applyProtection="1">
      <alignment horizontal="left" vertical="center" wrapText="1"/>
    </xf>
    <xf numFmtId="14" fontId="0" fillId="0" borderId="13" xfId="0" applyNumberFormat="1" applyBorder="1" applyAlignment="1" applyProtection="1">
      <alignment horizontal="center" vertical="center"/>
      <protection locked="0"/>
    </xf>
    <xf numFmtId="14" fontId="0" fillId="0" borderId="13" xfId="0" applyNumberFormat="1" applyBorder="1" applyAlignment="1" applyProtection="1">
      <alignment vertical="center"/>
      <protection locked="0"/>
    </xf>
    <xf numFmtId="9" fontId="0" fillId="0" borderId="13" xfId="2" applyFont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right" vertical="center"/>
      <protection locked="0"/>
    </xf>
    <xf numFmtId="166" fontId="0" fillId="0" borderId="13" xfId="1" applyNumberFormat="1" applyFont="1" applyBorder="1" applyAlignment="1" applyProtection="1">
      <alignment horizontal="right" vertical="center"/>
      <protection locked="0"/>
    </xf>
    <xf numFmtId="9" fontId="0" fillId="0" borderId="13" xfId="0" applyNumberFormat="1" applyBorder="1" applyAlignment="1" applyProtection="1">
      <alignment horizontal="right" vertical="center"/>
      <protection locked="0"/>
    </xf>
    <xf numFmtId="0" fontId="0" fillId="0" borderId="13" xfId="0" applyBorder="1" applyAlignment="1" applyProtection="1">
      <alignment horizontal="left" vertical="center" wrapText="1"/>
    </xf>
    <xf numFmtId="0" fontId="14" fillId="4" borderId="0" xfId="0" applyFont="1" applyFill="1" applyProtection="1"/>
    <xf numFmtId="0" fontId="15" fillId="4" borderId="0" xfId="0" applyFont="1" applyFill="1" applyProtection="1"/>
    <xf numFmtId="0" fontId="14" fillId="0" borderId="0" xfId="0" applyFont="1" applyProtection="1"/>
    <xf numFmtId="0" fontId="16" fillId="0" borderId="0" xfId="0" applyFont="1" applyFill="1" applyProtection="1"/>
    <xf numFmtId="0" fontId="14" fillId="0" borderId="0" xfId="0" applyFont="1" applyFill="1" applyProtection="1"/>
    <xf numFmtId="0" fontId="16" fillId="0" borderId="0" xfId="0" applyFont="1" applyFill="1"/>
    <xf numFmtId="0" fontId="16" fillId="0" borderId="0" xfId="0" applyFont="1"/>
    <xf numFmtId="0" fontId="17" fillId="5" borderId="5" xfId="0" applyFont="1" applyFill="1" applyBorder="1" applyAlignment="1" applyProtection="1">
      <alignment horizontal="center"/>
    </xf>
    <xf numFmtId="0" fontId="17" fillId="5" borderId="6" xfId="0" applyFont="1" applyFill="1" applyBorder="1" applyAlignment="1" applyProtection="1">
      <alignment horizontal="center"/>
    </xf>
    <xf numFmtId="0" fontId="18" fillId="0" borderId="0" xfId="0" applyFont="1" applyProtection="1"/>
    <xf numFmtId="0" fontId="19" fillId="0" borderId="0" xfId="0" applyFont="1" applyFill="1" applyProtection="1"/>
    <xf numFmtId="0" fontId="19" fillId="0" borderId="0" xfId="0" applyFont="1"/>
    <xf numFmtId="0" fontId="7" fillId="5" borderId="4" xfId="0" applyFont="1" applyFill="1" applyBorder="1" applyAlignment="1" applyProtection="1">
      <alignment horizontal="center" vertical="center" wrapText="1"/>
    </xf>
    <xf numFmtId="2" fontId="7" fillId="5" borderId="4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0" fillId="6" borderId="13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horizontal="left" vertical="center" wrapText="1"/>
    </xf>
    <xf numFmtId="0" fontId="5" fillId="5" borderId="5" xfId="0" applyFont="1" applyFill="1" applyBorder="1" applyAlignment="1" applyProtection="1">
      <alignment horizontal="left" vertical="center" wrapText="1"/>
    </xf>
    <xf numFmtId="0" fontId="5" fillId="5" borderId="6" xfId="0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right" vertical="center"/>
    </xf>
    <xf numFmtId="0" fontId="0" fillId="6" borderId="13" xfId="0" applyFill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Fill="1" applyAlignment="1">
      <alignment horizontal="left" vertical="center"/>
    </xf>
    <xf numFmtId="0" fontId="21" fillId="4" borderId="0" xfId="0" applyFont="1" applyFill="1" applyAlignment="1" applyProtection="1">
      <alignment horizontal="left" vertical="center" wrapText="1"/>
    </xf>
    <xf numFmtId="0" fontId="4" fillId="0" borderId="0" xfId="0" applyFont="1" applyFill="1"/>
    <xf numFmtId="0" fontId="14" fillId="4" borderId="0" xfId="0" applyFont="1" applyFill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 wrapText="1"/>
    </xf>
    <xf numFmtId="0" fontId="14" fillId="4" borderId="0" xfId="0" applyFont="1" applyFill="1" applyAlignment="1" applyProtection="1">
      <alignment horizontal="right" vertical="center"/>
    </xf>
    <xf numFmtId="0" fontId="14" fillId="4" borderId="0" xfId="0" applyFont="1" applyFill="1" applyAlignment="1" applyProtection="1">
      <alignment horizontal="center" vertical="center"/>
    </xf>
    <xf numFmtId="0" fontId="14" fillId="4" borderId="0" xfId="0" applyFont="1" applyFill="1" applyAlignment="1" applyProtection="1">
      <alignment horizontal="left" vertical="center"/>
    </xf>
    <xf numFmtId="0" fontId="14" fillId="0" borderId="0" xfId="0" applyFont="1"/>
    <xf numFmtId="0" fontId="23" fillId="0" borderId="0" xfId="0" applyFont="1" applyFill="1"/>
    <xf numFmtId="0" fontId="23" fillId="0" borderId="0" xfId="0" applyFont="1"/>
    <xf numFmtId="0" fontId="2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2" fillId="4" borderId="0" xfId="0" applyFont="1" applyFill="1" applyProtection="1"/>
    <xf numFmtId="0" fontId="22" fillId="4" borderId="0" xfId="0" applyFont="1" applyFill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right" vertical="center"/>
    </xf>
    <xf numFmtId="0" fontId="22" fillId="4" borderId="0" xfId="0" applyFont="1" applyFill="1" applyAlignment="1" applyProtection="1">
      <alignment horizontal="center" vertical="center"/>
    </xf>
    <xf numFmtId="0" fontId="22" fillId="4" borderId="0" xfId="0" applyFont="1" applyFill="1" applyAlignment="1" applyProtection="1">
      <alignment horizontal="left" vertical="center"/>
    </xf>
    <xf numFmtId="0" fontId="4" fillId="0" borderId="0" xfId="0" applyFont="1" applyFill="1" applyProtection="1"/>
    <xf numFmtId="0" fontId="12" fillId="0" borderId="0" xfId="0" applyFont="1" applyFill="1" applyProtection="1"/>
    <xf numFmtId="0" fontId="22" fillId="0" borderId="0" xfId="0" applyFont="1" applyFill="1" applyProtection="1"/>
    <xf numFmtId="0" fontId="0" fillId="0" borderId="0" xfId="0" applyAlignment="1">
      <alignment horizontal="left" vertical="center" wrapText="1"/>
    </xf>
    <xf numFmtId="0" fontId="23" fillId="4" borderId="0" xfId="0" applyFont="1" applyFill="1" applyProtection="1"/>
    <xf numFmtId="0" fontId="23" fillId="0" borderId="0" xfId="0" applyFont="1" applyFill="1" applyProtection="1"/>
    <xf numFmtId="0" fontId="21" fillId="4" borderId="0" xfId="0" applyFont="1" applyFill="1" applyAlignment="1" applyProtection="1">
      <alignment vertical="center"/>
    </xf>
    <xf numFmtId="0" fontId="0" fillId="0" borderId="13" xfId="0" applyBorder="1" applyAlignment="1" applyProtection="1">
      <alignment vertical="center" wrapText="1"/>
      <protection locked="0"/>
    </xf>
    <xf numFmtId="0" fontId="25" fillId="2" borderId="1" xfId="0" applyFont="1" applyFill="1" applyBorder="1" applyAlignment="1" applyProtection="1">
      <alignment vertical="top" wrapText="1" readingOrder="1"/>
    </xf>
    <xf numFmtId="0" fontId="26" fillId="3" borderId="1" xfId="0" applyFont="1" applyFill="1" applyBorder="1" applyAlignment="1" applyProtection="1">
      <alignment vertical="top" wrapText="1" readingOrder="1"/>
      <protection locked="0"/>
    </xf>
    <xf numFmtId="0" fontId="22" fillId="0" borderId="0" xfId="0" applyFont="1"/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0" xfId="0" applyFont="1" applyFill="1"/>
    <xf numFmtId="0" fontId="26" fillId="3" borderId="1" xfId="0" applyFont="1" applyFill="1" applyBorder="1" applyAlignment="1" applyProtection="1">
      <alignment horizontal="left" vertical="center" wrapText="1" readingOrder="1"/>
      <protection locked="0"/>
    </xf>
    <xf numFmtId="0" fontId="25" fillId="2" borderId="2" xfId="0" applyFont="1" applyFill="1" applyBorder="1" applyAlignment="1" applyProtection="1">
      <alignment vertical="top" wrapText="1" readingOrder="1"/>
    </xf>
    <xf numFmtId="0" fontId="26" fillId="3" borderId="3" xfId="0" applyFont="1" applyFill="1" applyBorder="1" applyAlignment="1" applyProtection="1">
      <alignment vertical="top" wrapText="1" readingOrder="1"/>
      <protection locked="0"/>
    </xf>
    <xf numFmtId="0" fontId="4" fillId="2" borderId="1" xfId="0" applyFont="1" applyFill="1" applyBorder="1" applyAlignment="1" applyProtection="1">
      <alignment vertical="center" wrapText="1" readingOrder="1"/>
    </xf>
    <xf numFmtId="49" fontId="28" fillId="0" borderId="24" xfId="0" applyNumberFormat="1" applyFont="1" applyFill="1" applyBorder="1" applyAlignment="1">
      <alignment horizontal="left"/>
    </xf>
    <xf numFmtId="0" fontId="12" fillId="0" borderId="0" xfId="0" applyFont="1" applyFill="1" applyProtection="1">
      <protection locked="0"/>
    </xf>
    <xf numFmtId="0" fontId="22" fillId="0" borderId="0" xfId="0" applyFont="1" applyAlignment="1">
      <alignment horizontal="center"/>
    </xf>
    <xf numFmtId="0" fontId="14" fillId="4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</xf>
    <xf numFmtId="0" fontId="0" fillId="6" borderId="13" xfId="0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22" fillId="0" borderId="0" xfId="0" applyFont="1" applyFill="1"/>
    <xf numFmtId="49" fontId="28" fillId="11" borderId="24" xfId="0" applyNumberFormat="1" applyFont="1" applyFill="1" applyBorder="1" applyAlignment="1">
      <alignment horizontal="left"/>
    </xf>
    <xf numFmtId="49" fontId="28" fillId="0" borderId="24" xfId="0" applyNumberFormat="1" applyFont="1" applyFill="1" applyBorder="1" applyAlignment="1">
      <alignment wrapText="1"/>
    </xf>
    <xf numFmtId="0" fontId="28" fillId="0" borderId="24" xfId="0" applyFont="1" applyFill="1" applyBorder="1" applyAlignment="1">
      <alignment horizontal="left" wrapText="1"/>
    </xf>
    <xf numFmtId="167" fontId="28" fillId="0" borderId="24" xfId="0" applyNumberFormat="1" applyFont="1" applyFill="1" applyBorder="1" applyAlignment="1">
      <alignment horizontal="right"/>
    </xf>
    <xf numFmtId="168" fontId="28" fillId="0" borderId="24" xfId="0" applyNumberFormat="1" applyFont="1" applyFill="1" applyBorder="1" applyAlignment="1">
      <alignment horizontal="right"/>
    </xf>
    <xf numFmtId="0" fontId="28" fillId="0" borderId="24" xfId="0" applyFont="1" applyFill="1" applyBorder="1" applyAlignment="1">
      <alignment horizontal="left"/>
    </xf>
    <xf numFmtId="49" fontId="28" fillId="0" borderId="24" xfId="0" applyNumberFormat="1" applyFont="1" applyFill="1" applyBorder="1" applyAlignment="1">
      <alignment horizontal="left" wrapText="1"/>
    </xf>
    <xf numFmtId="169" fontId="28" fillId="0" borderId="24" xfId="0" applyNumberFormat="1" applyFont="1" applyFill="1" applyBorder="1" applyAlignment="1">
      <alignment horizontal="center" wrapText="1"/>
    </xf>
    <xf numFmtId="0" fontId="28" fillId="0" borderId="24" xfId="0" applyFont="1" applyFill="1" applyBorder="1" applyAlignment="1">
      <alignment wrapText="1"/>
    </xf>
    <xf numFmtId="0" fontId="22" fillId="0" borderId="0" xfId="0" applyFont="1" applyFill="1" applyProtection="1">
      <protection locked="0"/>
    </xf>
    <xf numFmtId="167" fontId="22" fillId="0" borderId="0" xfId="0" applyNumberFormat="1" applyFont="1"/>
    <xf numFmtId="49" fontId="29" fillId="0" borderId="24" xfId="0" applyNumberFormat="1" applyFont="1" applyFill="1" applyBorder="1" applyAlignment="1">
      <alignment horizontal="left"/>
    </xf>
    <xf numFmtId="49" fontId="29" fillId="0" borderId="24" xfId="0" applyNumberFormat="1" applyFont="1" applyFill="1" applyBorder="1" applyAlignment="1">
      <alignment wrapText="1"/>
    </xf>
    <xf numFmtId="167" fontId="29" fillId="0" borderId="24" xfId="0" applyNumberFormat="1" applyFont="1" applyFill="1" applyBorder="1" applyAlignment="1">
      <alignment horizontal="right"/>
    </xf>
    <xf numFmtId="168" fontId="29" fillId="0" borderId="24" xfId="0" applyNumberFormat="1" applyFont="1" applyFill="1" applyBorder="1" applyAlignment="1">
      <alignment horizontal="right"/>
    </xf>
    <xf numFmtId="0" fontId="29" fillId="0" borderId="24" xfId="0" applyFont="1" applyFill="1" applyBorder="1" applyAlignment="1">
      <alignment horizontal="left"/>
    </xf>
    <xf numFmtId="49" fontId="29" fillId="0" borderId="24" xfId="0" applyNumberFormat="1" applyFont="1" applyFill="1" applyBorder="1" applyAlignment="1">
      <alignment horizontal="left" wrapText="1"/>
    </xf>
    <xf numFmtId="0" fontId="29" fillId="0" borderId="24" xfId="0" applyFont="1" applyFill="1" applyBorder="1" applyAlignment="1">
      <alignment wrapText="1"/>
    </xf>
    <xf numFmtId="170" fontId="26" fillId="8" borderId="1" xfId="1" applyNumberFormat="1" applyFont="1" applyFill="1" applyBorder="1" applyAlignment="1" applyProtection="1">
      <alignment vertical="top" wrapText="1" readingOrder="1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left" vertical="center" wrapText="1"/>
      <protection locked="0"/>
    </xf>
    <xf numFmtId="9" fontId="0" fillId="0" borderId="13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  <protection locked="0"/>
    </xf>
    <xf numFmtId="0" fontId="22" fillId="0" borderId="0" xfId="0" applyFont="1" applyFill="1" applyAlignment="1" applyProtection="1">
      <alignment horizontal="center"/>
      <protection locked="0"/>
    </xf>
    <xf numFmtId="167" fontId="12" fillId="0" borderId="24" xfId="0" applyNumberFormat="1" applyFont="1" applyFill="1" applyBorder="1" applyAlignment="1">
      <alignment horizontal="right"/>
    </xf>
    <xf numFmtId="0" fontId="22" fillId="0" borderId="0" xfId="0" applyFont="1" applyFill="1" applyAlignment="1">
      <alignment horizontal="center"/>
    </xf>
    <xf numFmtId="49" fontId="29" fillId="11" borderId="24" xfId="0" applyNumberFormat="1" applyFont="1" applyFill="1" applyBorder="1" applyAlignment="1">
      <alignment horizontal="left"/>
    </xf>
    <xf numFmtId="0" fontId="0" fillId="0" borderId="13" xfId="0" applyFill="1" applyBorder="1" applyAlignment="1" applyProtection="1">
      <alignment vertical="center"/>
      <protection locked="0"/>
    </xf>
    <xf numFmtId="166" fontId="0" fillId="0" borderId="13" xfId="1" applyNumberFormat="1" applyFont="1" applyFill="1" applyBorder="1" applyAlignment="1" applyProtection="1">
      <alignment horizontal="center" vertical="center"/>
      <protection locked="0"/>
    </xf>
    <xf numFmtId="4" fontId="22" fillId="0" borderId="0" xfId="0" applyNumberFormat="1" applyFont="1"/>
    <xf numFmtId="0" fontId="22" fillId="0" borderId="0" xfId="0" applyNumberFormat="1" applyFont="1"/>
    <xf numFmtId="170" fontId="22" fillId="0" borderId="0" xfId="0" applyNumberFormat="1" applyFont="1"/>
    <xf numFmtId="49" fontId="30" fillId="0" borderId="24" xfId="0" applyNumberFormat="1" applyFont="1" applyFill="1" applyBorder="1" applyAlignment="1">
      <alignment horizontal="left"/>
    </xf>
    <xf numFmtId="14" fontId="27" fillId="0" borderId="24" xfId="0" applyNumberFormat="1" applyFont="1" applyFill="1" applyBorder="1" applyAlignment="1">
      <alignment horizontal="center" wrapText="1"/>
    </xf>
    <xf numFmtId="0" fontId="27" fillId="0" borderId="24" xfId="0" applyFont="1" applyFill="1" applyBorder="1" applyAlignment="1">
      <alignment horizontal="center" wrapText="1"/>
    </xf>
    <xf numFmtId="14" fontId="27" fillId="0" borderId="24" xfId="0" applyNumberFormat="1" applyFont="1" applyFill="1" applyBorder="1" applyAlignment="1">
      <alignment wrapText="1"/>
    </xf>
    <xf numFmtId="0" fontId="4" fillId="0" borderId="0" xfId="0" applyFont="1" applyFill="1" applyProtection="1">
      <protection locked="0"/>
    </xf>
    <xf numFmtId="0" fontId="28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left"/>
    </xf>
    <xf numFmtId="14" fontId="28" fillId="0" borderId="0" xfId="0" applyNumberFormat="1" applyFont="1" applyFill="1" applyAlignment="1">
      <alignment horizontal="center"/>
    </xf>
    <xf numFmtId="167" fontId="30" fillId="0" borderId="24" xfId="0" applyNumberFormat="1" applyFont="1" applyFill="1" applyBorder="1" applyAlignment="1">
      <alignment horizontal="right"/>
    </xf>
    <xf numFmtId="0" fontId="28" fillId="0" borderId="24" xfId="0" applyFont="1" applyFill="1" applyBorder="1" applyAlignment="1">
      <alignment horizontal="center" wrapText="1"/>
    </xf>
    <xf numFmtId="171" fontId="31" fillId="10" borderId="25" xfId="0" applyNumberFormat="1" applyFont="1" applyFill="1" applyBorder="1" applyAlignment="1">
      <alignment horizontal="right"/>
    </xf>
    <xf numFmtId="172" fontId="22" fillId="0" borderId="0" xfId="0" applyNumberFormat="1" applyFont="1"/>
    <xf numFmtId="167" fontId="22" fillId="0" borderId="0" xfId="0" applyNumberFormat="1" applyFont="1" applyAlignment="1" applyProtection="1">
      <alignment horizontal="left" vertical="center" wrapText="1"/>
      <protection locked="0"/>
    </xf>
    <xf numFmtId="0" fontId="30" fillId="0" borderId="0" xfId="0" applyFont="1" applyFill="1" applyProtection="1">
      <protection locked="0"/>
    </xf>
    <xf numFmtId="0" fontId="32" fillId="0" borderId="0" xfId="0" applyFont="1" applyFill="1" applyProtection="1">
      <protection locked="0"/>
    </xf>
    <xf numFmtId="167" fontId="0" fillId="0" borderId="0" xfId="0" applyNumberFormat="1" applyProtection="1">
      <protection locked="0"/>
    </xf>
    <xf numFmtId="171" fontId="0" fillId="0" borderId="0" xfId="0" applyNumberFormat="1" applyAlignment="1" applyProtection="1">
      <alignment horizontal="left" vertical="center"/>
      <protection locked="0"/>
    </xf>
    <xf numFmtId="167" fontId="22" fillId="0" borderId="0" xfId="0" applyNumberFormat="1" applyFont="1" applyFill="1"/>
    <xf numFmtId="167" fontId="33" fillId="0" borderId="0" xfId="0" applyNumberFormat="1" applyFont="1" applyFill="1"/>
    <xf numFmtId="0" fontId="33" fillId="0" borderId="0" xfId="0" applyFont="1" applyFill="1"/>
    <xf numFmtId="0" fontId="33" fillId="7" borderId="0" xfId="0" applyFont="1" applyFill="1"/>
    <xf numFmtId="171" fontId="22" fillId="0" borderId="0" xfId="0" applyNumberFormat="1" applyFont="1"/>
    <xf numFmtId="167" fontId="0" fillId="0" borderId="0" xfId="0" applyNumberFormat="1"/>
    <xf numFmtId="171" fontId="22" fillId="0" borderId="0" xfId="0" applyNumberFormat="1" applyFont="1" applyAlignment="1">
      <alignment horizontal="left" vertical="center"/>
    </xf>
    <xf numFmtId="167" fontId="0" fillId="0" borderId="0" xfId="0" applyNumberFormat="1" applyAlignment="1" applyProtection="1">
      <alignment horizontal="right" vertical="center"/>
      <protection locked="0"/>
    </xf>
    <xf numFmtId="170" fontId="26" fillId="8" borderId="1" xfId="1" applyNumberFormat="1" applyFont="1" applyFill="1" applyBorder="1" applyAlignment="1" applyProtection="1">
      <alignment horizontal="right" vertical="top" wrapText="1" readingOrder="1"/>
      <protection locked="0"/>
    </xf>
    <xf numFmtId="0" fontId="0" fillId="0" borderId="0" xfId="0" applyNumberFormat="1" applyProtection="1">
      <protection locked="0"/>
    </xf>
    <xf numFmtId="167" fontId="22" fillId="0" borderId="0" xfId="0" applyNumberFormat="1" applyFont="1" applyFill="1" applyAlignment="1">
      <alignment horizontal="right"/>
    </xf>
    <xf numFmtId="169" fontId="30" fillId="0" borderId="24" xfId="0" applyNumberFormat="1" applyFont="1" applyFill="1" applyBorder="1" applyAlignment="1">
      <alignment horizontal="center" wrapText="1"/>
    </xf>
    <xf numFmtId="169" fontId="28" fillId="0" borderId="24" xfId="0" applyNumberFormat="1" applyFont="1" applyFill="1" applyBorder="1" applyAlignment="1">
      <alignment wrapText="1"/>
    </xf>
    <xf numFmtId="0" fontId="35" fillId="0" borderId="0" xfId="0" applyFont="1" applyAlignment="1">
      <alignment horizontal="center"/>
    </xf>
    <xf numFmtId="0" fontId="35" fillId="4" borderId="0" xfId="0" applyFont="1" applyFill="1" applyAlignment="1" applyProtection="1">
      <alignment horizontal="center"/>
    </xf>
    <xf numFmtId="0" fontId="36" fillId="0" borderId="13" xfId="0" applyFont="1" applyFill="1" applyBorder="1" applyAlignment="1" applyProtection="1">
      <alignment horizontal="center" wrapText="1"/>
    </xf>
    <xf numFmtId="0" fontId="37" fillId="0" borderId="24" xfId="0" applyFont="1" applyFill="1" applyBorder="1" applyAlignment="1">
      <alignment horizontal="center" wrapText="1"/>
    </xf>
    <xf numFmtId="0" fontId="35" fillId="0" borderId="13" xfId="0" applyFont="1" applyBorder="1" applyAlignment="1" applyProtection="1">
      <alignment horizontal="center"/>
      <protection locked="0"/>
    </xf>
    <xf numFmtId="0" fontId="35" fillId="0" borderId="13" xfId="0" applyFont="1" applyBorder="1" applyAlignment="1" applyProtection="1">
      <alignment horizontal="center" vertical="center"/>
      <protection locked="0"/>
    </xf>
    <xf numFmtId="0" fontId="34" fillId="0" borderId="24" xfId="0" applyFont="1" applyFill="1" applyBorder="1" applyAlignment="1">
      <alignment horizontal="center" wrapText="1"/>
    </xf>
    <xf numFmtId="0" fontId="20" fillId="0" borderId="13" xfId="0" applyFont="1" applyFill="1" applyBorder="1" applyAlignment="1" applyProtection="1">
      <alignment horizontal="center" wrapText="1"/>
    </xf>
    <xf numFmtId="14" fontId="28" fillId="0" borderId="24" xfId="0" applyNumberFormat="1" applyFont="1" applyFill="1" applyBorder="1" applyAlignment="1">
      <alignment horizontal="center" wrapText="1"/>
    </xf>
    <xf numFmtId="0" fontId="28" fillId="0" borderId="0" xfId="0" applyFont="1" applyFill="1" applyAlignment="1">
      <alignment horizontal="center"/>
    </xf>
    <xf numFmtId="14" fontId="37" fillId="0" borderId="24" xfId="0" applyNumberFormat="1" applyFont="1" applyFill="1" applyBorder="1" applyAlignment="1">
      <alignment horizontal="center" wrapText="1"/>
    </xf>
    <xf numFmtId="169" fontId="37" fillId="0" borderId="24" xfId="0" applyNumberFormat="1" applyFont="1" applyFill="1" applyBorder="1" applyAlignment="1">
      <alignment horizontal="center" wrapText="1"/>
    </xf>
    <xf numFmtId="2" fontId="38" fillId="5" borderId="4" xfId="0" applyNumberFormat="1" applyFont="1" applyFill="1" applyBorder="1" applyAlignment="1" applyProtection="1">
      <alignment horizontal="center" vertical="center" wrapText="1"/>
    </xf>
    <xf numFmtId="0" fontId="35" fillId="6" borderId="13" xfId="0" applyFont="1" applyFill="1" applyBorder="1" applyAlignment="1" applyProtection="1">
      <alignment horizontal="center"/>
    </xf>
    <xf numFmtId="0" fontId="35" fillId="0" borderId="0" xfId="0" applyFont="1" applyAlignment="1" applyProtection="1">
      <alignment horizontal="center"/>
    </xf>
    <xf numFmtId="0" fontId="38" fillId="0" borderId="0" xfId="0" applyFont="1" applyFill="1" applyAlignment="1" applyProtection="1">
      <alignment horizontal="center"/>
      <protection locked="0"/>
    </xf>
    <xf numFmtId="0" fontId="38" fillId="0" borderId="0" xfId="0" applyFont="1" applyFill="1" applyAlignment="1">
      <alignment horizontal="center"/>
    </xf>
    <xf numFmtId="0" fontId="13" fillId="0" borderId="0" xfId="3" applyFill="1" applyProtection="1">
      <protection locked="0"/>
    </xf>
    <xf numFmtId="167" fontId="37" fillId="0" borderId="24" xfId="0" applyNumberFormat="1" applyFont="1" applyFill="1" applyBorder="1" applyAlignment="1">
      <alignment horizontal="right"/>
    </xf>
    <xf numFmtId="167" fontId="38" fillId="0" borderId="24" xfId="0" applyNumberFormat="1" applyFont="1" applyFill="1" applyBorder="1" applyAlignment="1">
      <alignment horizontal="right"/>
    </xf>
    <xf numFmtId="49" fontId="29" fillId="7" borderId="24" xfId="0" applyNumberFormat="1" applyFont="1" applyFill="1" applyBorder="1" applyAlignment="1">
      <alignment horizontal="left"/>
    </xf>
    <xf numFmtId="49" fontId="28" fillId="7" borderId="24" xfId="0" applyNumberFormat="1" applyFont="1" applyFill="1" applyBorder="1" applyAlignment="1">
      <alignment horizontal="left"/>
    </xf>
    <xf numFmtId="0" fontId="22" fillId="7" borderId="0" xfId="0" applyFont="1" applyFill="1" applyProtection="1">
      <protection locked="0"/>
    </xf>
    <xf numFmtId="0" fontId="28" fillId="7" borderId="24" xfId="0" applyFont="1" applyFill="1" applyBorder="1" applyAlignment="1">
      <alignment horizontal="left" wrapText="1"/>
    </xf>
    <xf numFmtId="4" fontId="22" fillId="0" borderId="0" xfId="0" applyNumberFormat="1" applyFont="1" applyFill="1" applyProtection="1">
      <protection locked="0"/>
    </xf>
    <xf numFmtId="4" fontId="28" fillId="0" borderId="0" xfId="0" applyNumberFormat="1" applyFont="1" applyFill="1" applyAlignment="1">
      <alignment horizontal="left"/>
    </xf>
    <xf numFmtId="10" fontId="28" fillId="0" borderId="0" xfId="0" applyNumberFormat="1" applyFont="1" applyFill="1" applyAlignment="1">
      <alignment horizontal="left"/>
    </xf>
    <xf numFmtId="168" fontId="28" fillId="7" borderId="24" xfId="0" applyNumberFormat="1" applyFont="1" applyFill="1" applyBorder="1" applyAlignment="1">
      <alignment horizontal="right"/>
    </xf>
    <xf numFmtId="10" fontId="28" fillId="0" borderId="24" xfId="0" applyNumberFormat="1" applyFont="1" applyFill="1" applyBorder="1" applyAlignment="1">
      <alignment horizontal="left" wrapText="1"/>
    </xf>
    <xf numFmtId="10" fontId="32" fillId="0" borderId="0" xfId="0" applyNumberFormat="1" applyFont="1" applyFill="1" applyProtection="1">
      <protection locked="0"/>
    </xf>
    <xf numFmtId="0" fontId="28" fillId="0" borderId="27" xfId="0" applyFont="1" applyFill="1" applyBorder="1" applyAlignment="1">
      <alignment horizontal="left" wrapText="1"/>
    </xf>
    <xf numFmtId="0" fontId="28" fillId="0" borderId="28" xfId="0" applyFont="1" applyFill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32" fillId="0" borderId="0" xfId="0" applyFont="1" applyFill="1" applyBorder="1" applyProtection="1">
      <protection locked="0"/>
    </xf>
    <xf numFmtId="173" fontId="28" fillId="0" borderId="0" xfId="0" applyNumberFormat="1" applyFont="1" applyFill="1" applyBorder="1" applyAlignment="1">
      <alignment horizontal="left" wrapText="1"/>
    </xf>
    <xf numFmtId="173" fontId="40" fillId="12" borderId="0" xfId="0" applyNumberFormat="1" applyFont="1" applyFill="1" applyBorder="1" applyAlignment="1">
      <alignment horizontal="right" vertical="center" wrapText="1"/>
    </xf>
    <xf numFmtId="173" fontId="40" fillId="13" borderId="0" xfId="0" applyNumberFormat="1" applyFont="1" applyFill="1" applyBorder="1" applyAlignment="1" applyProtection="1">
      <alignment horizontal="right" vertical="center" wrapText="1"/>
      <protection locked="0"/>
    </xf>
    <xf numFmtId="173" fontId="40" fillId="12" borderId="0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left" wrapText="1"/>
    </xf>
    <xf numFmtId="4" fontId="32" fillId="0" borderId="0" xfId="0" applyNumberFormat="1" applyFont="1" applyFill="1" applyBorder="1" applyProtection="1">
      <protection locked="0"/>
    </xf>
    <xf numFmtId="2" fontId="28" fillId="0" borderId="29" xfId="0" applyNumberFormat="1" applyFont="1" applyFill="1" applyBorder="1" applyAlignment="1">
      <alignment horizontal="left" wrapText="1"/>
    </xf>
    <xf numFmtId="2" fontId="32" fillId="0" borderId="0" xfId="0" applyNumberFormat="1" applyFont="1" applyFill="1" applyProtection="1">
      <protection locked="0"/>
    </xf>
    <xf numFmtId="0" fontId="39" fillId="14" borderId="24" xfId="0" applyFont="1" applyFill="1" applyBorder="1" applyAlignment="1">
      <alignment horizontal="left" wrapText="1"/>
    </xf>
    <xf numFmtId="49" fontId="28" fillId="14" borderId="24" xfId="0" applyNumberFormat="1" applyFont="1" applyFill="1" applyBorder="1" applyAlignment="1">
      <alignment horizontal="left"/>
    </xf>
    <xf numFmtId="0" fontId="28" fillId="7" borderId="24" xfId="0" applyFont="1" applyFill="1" applyBorder="1" applyAlignment="1">
      <alignment horizontal="center" wrapText="1"/>
    </xf>
    <xf numFmtId="4" fontId="0" fillId="6" borderId="13" xfId="0" applyNumberFormat="1" applyFill="1" applyBorder="1" applyAlignment="1" applyProtection="1">
      <alignment horizontal="left" vertical="center" wrapText="1"/>
    </xf>
    <xf numFmtId="4" fontId="22" fillId="0" borderId="0" xfId="0" applyNumberFormat="1" applyFont="1" applyAlignment="1">
      <alignment horizontal="left" vertical="center"/>
    </xf>
    <xf numFmtId="49" fontId="28" fillId="0" borderId="0" xfId="0" applyNumberFormat="1" applyFont="1" applyFill="1" applyBorder="1" applyAlignment="1">
      <alignment horizontal="left"/>
    </xf>
    <xf numFmtId="49" fontId="28" fillId="0" borderId="0" xfId="0" applyNumberFormat="1" applyFont="1" applyFill="1" applyBorder="1" applyAlignment="1">
      <alignment horizontal="left" wrapText="1"/>
    </xf>
    <xf numFmtId="167" fontId="28" fillId="0" borderId="0" xfId="0" applyNumberFormat="1" applyFont="1" applyFill="1" applyBorder="1" applyAlignment="1">
      <alignment horizontal="right"/>
    </xf>
    <xf numFmtId="168" fontId="28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left"/>
    </xf>
    <xf numFmtId="169" fontId="28" fillId="0" borderId="0" xfId="0" applyNumberFormat="1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center" wrapText="1"/>
    </xf>
    <xf numFmtId="0" fontId="28" fillId="0" borderId="0" xfId="0" applyFont="1" applyFill="1" applyBorder="1" applyAlignment="1">
      <alignment horizontal="center" wrapText="1"/>
    </xf>
    <xf numFmtId="169" fontId="28" fillId="0" borderId="0" xfId="0" applyNumberFormat="1" applyFont="1" applyFill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5" fillId="5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0" fontId="5" fillId="5" borderId="10" xfId="0" applyFont="1" applyFill="1" applyBorder="1" applyAlignment="1" applyProtection="1">
      <alignment horizontal="center"/>
    </xf>
    <xf numFmtId="0" fontId="5" fillId="5" borderId="11" xfId="0" applyFont="1" applyFill="1" applyBorder="1" applyAlignment="1" applyProtection="1">
      <alignment horizontal="center"/>
    </xf>
    <xf numFmtId="164" fontId="6" fillId="4" borderId="9" xfId="0" applyNumberFormat="1" applyFont="1" applyFill="1" applyBorder="1" applyAlignment="1">
      <alignment horizontal="center" vertical="center" wrapText="1"/>
    </xf>
    <xf numFmtId="164" fontId="6" fillId="4" borderId="8" xfId="0" applyNumberFormat="1" applyFont="1" applyFill="1" applyBorder="1" applyAlignment="1">
      <alignment horizontal="center" vertical="center" wrapText="1"/>
    </xf>
    <xf numFmtId="0" fontId="5" fillId="5" borderId="7" xfId="0" applyFont="1" applyFill="1" applyBorder="1" applyAlignment="1" applyProtection="1">
      <alignment horizontal="center"/>
    </xf>
    <xf numFmtId="164" fontId="6" fillId="4" borderId="13" xfId="0" applyNumberFormat="1" applyFont="1" applyFill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/>
    </xf>
    <xf numFmtId="0" fontId="5" fillId="5" borderId="12" xfId="0" applyFont="1" applyFill="1" applyBorder="1" applyAlignment="1" applyProtection="1">
      <alignment horizontal="center"/>
    </xf>
    <xf numFmtId="164" fontId="6" fillId="4" borderId="17" xfId="0" applyNumberFormat="1" applyFont="1" applyFill="1" applyBorder="1" applyAlignment="1" applyProtection="1">
      <alignment horizontal="center" vertical="center" wrapText="1"/>
    </xf>
    <xf numFmtId="164" fontId="6" fillId="4" borderId="8" xfId="0" applyNumberFormat="1" applyFont="1" applyFill="1" applyBorder="1" applyAlignment="1" applyProtection="1">
      <alignment horizontal="center" vertical="center" wrapText="1"/>
    </xf>
    <xf numFmtId="164" fontId="6" fillId="4" borderId="9" xfId="0" applyNumberFormat="1" applyFont="1" applyFill="1" applyBorder="1" applyAlignment="1" applyProtection="1">
      <alignment horizontal="center" vertical="center" wrapText="1"/>
    </xf>
    <xf numFmtId="164" fontId="6" fillId="4" borderId="14" xfId="0" applyNumberFormat="1" applyFont="1" applyFill="1" applyBorder="1" applyAlignment="1" applyProtection="1">
      <alignment horizontal="center" vertical="center" wrapText="1"/>
    </xf>
    <xf numFmtId="164" fontId="6" fillId="4" borderId="15" xfId="0" applyNumberFormat="1" applyFont="1" applyFill="1" applyBorder="1" applyAlignment="1" applyProtection="1">
      <alignment horizontal="center" vertical="center" wrapText="1"/>
    </xf>
    <xf numFmtId="0" fontId="5" fillId="5" borderId="18" xfId="0" applyFont="1" applyFill="1" applyBorder="1" applyAlignment="1" applyProtection="1">
      <alignment horizontal="center"/>
    </xf>
    <xf numFmtId="0" fontId="5" fillId="5" borderId="19" xfId="0" applyFont="1" applyFill="1" applyBorder="1" applyAlignment="1" applyProtection="1">
      <alignment horizontal="center"/>
    </xf>
    <xf numFmtId="0" fontId="5" fillId="5" borderId="20" xfId="0" applyFont="1" applyFill="1" applyBorder="1" applyAlignment="1" applyProtection="1">
      <alignment horizontal="center"/>
    </xf>
    <xf numFmtId="164" fontId="6" fillId="4" borderId="16" xfId="0" applyNumberFormat="1" applyFont="1" applyFill="1" applyBorder="1" applyAlignment="1" applyProtection="1">
      <alignment horizontal="center" vertical="center" wrapText="1"/>
    </xf>
    <xf numFmtId="164" fontId="6" fillId="4" borderId="22" xfId="0" applyNumberFormat="1" applyFont="1" applyFill="1" applyBorder="1" applyAlignment="1" applyProtection="1">
      <alignment horizontal="center" vertical="center" wrapText="1"/>
    </xf>
    <xf numFmtId="164" fontId="20" fillId="4" borderId="9" xfId="0" applyNumberFormat="1" applyFont="1" applyFill="1" applyBorder="1" applyAlignment="1" applyProtection="1">
      <alignment horizontal="center" vertical="center" wrapText="1"/>
    </xf>
    <xf numFmtId="164" fontId="20" fillId="4" borderId="8" xfId="0" applyNumberFormat="1" applyFont="1" applyFill="1" applyBorder="1" applyAlignment="1" applyProtection="1">
      <alignment horizontal="center" vertical="center" wrapText="1"/>
    </xf>
    <xf numFmtId="164" fontId="20" fillId="4" borderId="22" xfId="0" applyNumberFormat="1" applyFont="1" applyFill="1" applyBorder="1" applyAlignment="1" applyProtection="1">
      <alignment horizontal="center" vertical="center" wrapText="1"/>
    </xf>
    <xf numFmtId="0" fontId="17" fillId="5" borderId="5" xfId="0" applyFont="1" applyFill="1" applyBorder="1" applyAlignment="1" applyProtection="1">
      <alignment horizontal="center"/>
    </xf>
    <xf numFmtId="0" fontId="17" fillId="5" borderId="6" xfId="0" applyFont="1" applyFill="1" applyBorder="1" applyAlignment="1" applyProtection="1">
      <alignment horizontal="center"/>
    </xf>
    <xf numFmtId="0" fontId="17" fillId="5" borderId="7" xfId="0" applyFont="1" applyFill="1" applyBorder="1" applyAlignment="1" applyProtection="1">
      <alignment horizontal="center"/>
    </xf>
    <xf numFmtId="0" fontId="17" fillId="5" borderId="10" xfId="0" applyFont="1" applyFill="1" applyBorder="1" applyAlignment="1" applyProtection="1">
      <alignment horizontal="center"/>
    </xf>
    <xf numFmtId="0" fontId="17" fillId="5" borderId="11" xfId="0" applyFont="1" applyFill="1" applyBorder="1" applyAlignment="1" applyProtection="1">
      <alignment horizontal="center"/>
    </xf>
    <xf numFmtId="0" fontId="21" fillId="4" borderId="23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12" xfId="0" applyFont="1" applyFill="1" applyBorder="1" applyAlignment="1" applyProtection="1">
      <alignment horizontal="center" vertical="center"/>
    </xf>
    <xf numFmtId="0" fontId="24" fillId="4" borderId="0" xfId="0" applyFont="1" applyFill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5" fillId="5" borderId="7" xfId="0" applyFont="1" applyFill="1" applyBorder="1" applyAlignment="1" applyProtection="1">
      <alignment horizontal="right" vertical="center"/>
    </xf>
    <xf numFmtId="0" fontId="22" fillId="7" borderId="26" xfId="0" applyFont="1" applyFill="1" applyBorder="1" applyAlignment="1" applyProtection="1">
      <alignment horizontal="left"/>
      <protection locked="0"/>
    </xf>
    <xf numFmtId="0" fontId="22" fillId="7" borderId="0" xfId="0" applyFont="1" applyFill="1" applyAlignment="1" applyProtection="1">
      <alignment horizontal="left"/>
      <protection locked="0"/>
    </xf>
  </cellXfs>
  <cellStyles count="4">
    <cellStyle name="40% - Accent2" xfId="3" builtinId="35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IP277"/>
  <sheetViews>
    <sheetView tabSelected="1" zoomScale="70" zoomScaleNormal="70" workbookViewId="0">
      <selection activeCell="C10" sqref="C10"/>
    </sheetView>
  </sheetViews>
  <sheetFormatPr defaultColWidth="11.42578125" defaultRowHeight="15" x14ac:dyDescent="0.25"/>
  <cols>
    <col min="1" max="1" width="12.85546875" customWidth="1"/>
    <col min="2" max="2" width="68.5703125" customWidth="1"/>
    <col min="3" max="3" width="46.85546875" customWidth="1"/>
    <col min="4" max="4" width="20.42578125" customWidth="1"/>
    <col min="5" max="5" width="19.28515625" customWidth="1"/>
    <col min="6" max="6" width="16.42578125" customWidth="1"/>
    <col min="7" max="7" width="17.7109375" customWidth="1"/>
    <col min="8" max="8" width="30.140625" customWidth="1"/>
    <col min="9" max="9" width="33.7109375" style="48" customWidth="1"/>
    <col min="10" max="10" width="49.28515625" style="113" customWidth="1"/>
    <col min="11" max="11" width="27.42578125" style="136" customWidth="1"/>
    <col min="12" max="12" width="21" style="136" customWidth="1"/>
    <col min="13" max="13" width="21.85546875" style="136" customWidth="1"/>
    <col min="14" max="14" width="16.85546875" style="136" customWidth="1"/>
    <col min="15" max="15" width="23.140625" style="136" customWidth="1"/>
    <col min="16" max="16" width="24.5703125" customWidth="1"/>
    <col min="17" max="17" width="20.85546875" bestFit="1" customWidth="1"/>
    <col min="18" max="18" width="17.7109375" customWidth="1"/>
    <col min="19" max="19" width="18.5703125" customWidth="1"/>
    <col min="20" max="20" width="22.85546875" customWidth="1"/>
    <col min="21" max="21" width="23.28515625" style="136" bestFit="1" customWidth="1"/>
    <col min="22" max="22" width="28.5703125" style="136" bestFit="1" customWidth="1"/>
    <col min="23" max="23" width="16.85546875" style="136" customWidth="1"/>
    <col min="24" max="24" width="16" style="136" customWidth="1"/>
    <col min="25" max="25" width="23.140625" customWidth="1"/>
    <col min="26" max="26" width="20.85546875" customWidth="1"/>
    <col min="27" max="27" width="30.140625" customWidth="1"/>
    <col min="28" max="28" width="22.5703125" customWidth="1"/>
    <col min="29" max="29" width="25.85546875" customWidth="1"/>
    <col min="30" max="30" width="22.42578125" customWidth="1"/>
    <col min="31" max="31" width="16.42578125" customWidth="1"/>
    <col min="32" max="32" width="21.85546875" customWidth="1"/>
    <col min="33" max="33" width="18.140625" customWidth="1"/>
    <col min="34" max="34" width="22.140625" customWidth="1"/>
    <col min="35" max="35" width="11.42578125" style="18"/>
    <col min="36" max="36" width="57" style="18" customWidth="1"/>
    <col min="37" max="37" width="47.140625" style="18" customWidth="1"/>
    <col min="38" max="38" width="33.140625" style="18" customWidth="1"/>
    <col min="39" max="39" width="33.42578125" style="18" customWidth="1"/>
    <col min="40" max="40" width="34.42578125" style="18" customWidth="1"/>
    <col min="41" max="45" width="11.42578125" style="18"/>
  </cols>
  <sheetData>
    <row r="1" spans="1:250" s="120" customFormat="1" ht="15.75" x14ac:dyDescent="0.25">
      <c r="A1" s="118" t="s">
        <v>39</v>
      </c>
      <c r="B1" s="119" t="s">
        <v>137</v>
      </c>
      <c r="I1" s="121"/>
      <c r="J1" s="122"/>
      <c r="K1" s="131"/>
      <c r="L1" s="131"/>
      <c r="M1" s="131"/>
      <c r="N1" s="131"/>
      <c r="O1" s="131"/>
      <c r="U1" s="131"/>
      <c r="V1" s="131"/>
      <c r="W1" s="131"/>
      <c r="X1" s="131"/>
      <c r="AI1" s="123"/>
      <c r="AJ1" s="124" t="s">
        <v>80</v>
      </c>
      <c r="AK1" s="124" t="s">
        <v>3</v>
      </c>
      <c r="AL1" s="124" t="s">
        <v>81</v>
      </c>
      <c r="AM1" s="124" t="s">
        <v>25</v>
      </c>
      <c r="AN1" s="123" t="s">
        <v>25</v>
      </c>
      <c r="AO1" s="123"/>
      <c r="AP1" s="123"/>
      <c r="AQ1" s="123"/>
      <c r="AR1" s="123"/>
      <c r="AS1" s="123"/>
    </row>
    <row r="2" spans="1:250" s="120" customFormat="1" ht="18" customHeight="1" x14ac:dyDescent="0.25">
      <c r="A2" s="118" t="s">
        <v>44</v>
      </c>
      <c r="B2" s="119" t="s">
        <v>140</v>
      </c>
      <c r="I2" s="121"/>
      <c r="J2" s="122"/>
      <c r="K2" s="131"/>
      <c r="L2" s="131"/>
      <c r="M2" s="131"/>
      <c r="N2" s="131"/>
      <c r="O2" s="131"/>
      <c r="U2" s="131"/>
      <c r="V2" s="131"/>
      <c r="W2" s="131"/>
      <c r="X2" s="131"/>
      <c r="AI2" s="123"/>
      <c r="AJ2" s="124" t="s">
        <v>45</v>
      </c>
      <c r="AK2" s="124" t="s">
        <v>6</v>
      </c>
      <c r="AL2" s="124" t="s">
        <v>5</v>
      </c>
      <c r="AM2" s="124" t="s">
        <v>26</v>
      </c>
      <c r="AN2" s="123" t="s">
        <v>26</v>
      </c>
      <c r="AO2" s="123"/>
      <c r="AP2" s="123"/>
      <c r="AQ2" s="123"/>
      <c r="AR2" s="123"/>
      <c r="AS2" s="123"/>
    </row>
    <row r="3" spans="1:250" s="120" customFormat="1" ht="17.45" customHeight="1" x14ac:dyDescent="0.25">
      <c r="A3" s="118" t="s">
        <v>46</v>
      </c>
      <c r="B3" s="119" t="s">
        <v>141</v>
      </c>
      <c r="I3" s="121"/>
      <c r="J3" s="122"/>
      <c r="K3" s="131"/>
      <c r="L3" s="131"/>
      <c r="M3" s="131"/>
      <c r="N3" s="131"/>
      <c r="O3" s="131"/>
      <c r="U3" s="131"/>
      <c r="V3" s="131"/>
      <c r="W3" s="131"/>
      <c r="X3" s="131"/>
      <c r="AI3" s="123"/>
      <c r="AJ3" s="123"/>
      <c r="AK3" s="124" t="s">
        <v>8</v>
      </c>
      <c r="AL3" s="124" t="s">
        <v>7</v>
      </c>
      <c r="AM3" s="124" t="s">
        <v>27</v>
      </c>
      <c r="AN3" s="123" t="s">
        <v>27</v>
      </c>
      <c r="AO3" s="123"/>
      <c r="AP3" s="123"/>
      <c r="AQ3" s="123"/>
      <c r="AR3" s="123"/>
      <c r="AS3" s="123"/>
    </row>
    <row r="4" spans="1:250" s="120" customFormat="1" ht="17.45" customHeight="1" x14ac:dyDescent="0.25">
      <c r="A4" s="118" t="s">
        <v>40</v>
      </c>
      <c r="B4" s="125" t="s">
        <v>142</v>
      </c>
      <c r="I4" s="121"/>
      <c r="J4" s="122"/>
      <c r="K4" s="131"/>
      <c r="L4" s="131"/>
      <c r="M4" s="131"/>
      <c r="N4" s="131"/>
      <c r="O4" s="131"/>
      <c r="U4" s="131"/>
      <c r="V4" s="131"/>
      <c r="W4" s="131"/>
      <c r="X4" s="131"/>
      <c r="AI4" s="123"/>
      <c r="AJ4" s="124" t="s">
        <v>47</v>
      </c>
      <c r="AK4" s="124" t="s">
        <v>9</v>
      </c>
      <c r="AL4" s="123"/>
      <c r="AM4" s="123" t="s">
        <v>28</v>
      </c>
      <c r="AN4" s="123" t="s">
        <v>28</v>
      </c>
      <c r="AO4" s="123"/>
      <c r="AP4" s="123"/>
      <c r="AQ4" s="123"/>
      <c r="AR4" s="123"/>
      <c r="AS4" s="123"/>
    </row>
    <row r="5" spans="1:250" s="120" customFormat="1" ht="19.350000000000001" customHeight="1" x14ac:dyDescent="0.25">
      <c r="A5" s="118" t="s">
        <v>48</v>
      </c>
      <c r="B5" s="125" t="s">
        <v>143</v>
      </c>
      <c r="I5" s="121"/>
      <c r="J5" s="122"/>
      <c r="K5" s="131"/>
      <c r="L5" s="131"/>
      <c r="M5" s="131"/>
      <c r="N5" s="131"/>
      <c r="O5" s="131"/>
      <c r="U5" s="131"/>
      <c r="V5" s="131"/>
      <c r="W5" s="131"/>
      <c r="X5" s="131"/>
      <c r="AI5" s="123"/>
      <c r="AJ5" s="124" t="s">
        <v>49</v>
      </c>
      <c r="AK5" s="124" t="s">
        <v>10</v>
      </c>
      <c r="AL5" s="123"/>
      <c r="AM5" s="123" t="s">
        <v>97</v>
      </c>
      <c r="AN5" s="123" t="s">
        <v>29</v>
      </c>
      <c r="AO5" s="123"/>
      <c r="AP5" s="123"/>
      <c r="AQ5" s="123"/>
      <c r="AR5" s="123"/>
      <c r="AS5" s="123"/>
    </row>
    <row r="6" spans="1:250" s="120" customFormat="1" ht="18.95" customHeight="1" x14ac:dyDescent="0.25">
      <c r="A6" s="118" t="s">
        <v>20</v>
      </c>
      <c r="B6" s="156">
        <v>27734435</v>
      </c>
      <c r="C6" s="148"/>
      <c r="D6" s="183"/>
      <c r="E6" s="190" t="s">
        <v>497</v>
      </c>
      <c r="F6" s="189">
        <v>27734435</v>
      </c>
      <c r="I6" s="121"/>
      <c r="J6" s="122"/>
      <c r="K6" s="131"/>
      <c r="L6" s="131"/>
      <c r="M6" s="131"/>
      <c r="N6" s="131"/>
      <c r="O6" s="131"/>
      <c r="U6" s="131"/>
      <c r="V6" s="131"/>
      <c r="W6" s="131"/>
      <c r="X6" s="131"/>
      <c r="AI6" s="123"/>
      <c r="AJ6" s="123"/>
      <c r="AK6" s="124"/>
      <c r="AL6" s="123"/>
      <c r="AM6" s="123" t="s">
        <v>123</v>
      </c>
      <c r="AN6" s="123" t="s">
        <v>30</v>
      </c>
      <c r="AO6" s="123"/>
      <c r="AP6" s="123"/>
      <c r="AQ6" s="123"/>
      <c r="AR6" s="123"/>
      <c r="AS6" s="123"/>
    </row>
    <row r="7" spans="1:250" s="120" customFormat="1" ht="51" customHeight="1" x14ac:dyDescent="0.25">
      <c r="A7" s="118" t="s">
        <v>60</v>
      </c>
      <c r="B7" s="156">
        <v>1744000</v>
      </c>
      <c r="C7" s="184"/>
      <c r="D7" s="169"/>
      <c r="E7" s="191" t="s">
        <v>500</v>
      </c>
      <c r="F7" s="189">
        <v>3216000</v>
      </c>
      <c r="I7" s="121"/>
      <c r="J7" s="122"/>
      <c r="K7" s="131"/>
      <c r="L7" s="131"/>
      <c r="M7" s="131"/>
      <c r="N7" s="165"/>
      <c r="O7" s="165"/>
      <c r="P7" s="137"/>
      <c r="Q7" s="137"/>
      <c r="U7" s="131"/>
      <c r="V7" s="131"/>
      <c r="W7" s="131"/>
      <c r="X7" s="131"/>
      <c r="AI7" s="123"/>
      <c r="AJ7" s="124" t="s">
        <v>11</v>
      </c>
      <c r="AK7" s="123"/>
      <c r="AL7" s="123"/>
      <c r="AM7" s="123" t="s">
        <v>31</v>
      </c>
      <c r="AN7" s="123" t="s">
        <v>31</v>
      </c>
      <c r="AO7" s="123"/>
      <c r="AP7" s="123"/>
      <c r="AQ7" s="123"/>
      <c r="AR7" s="123"/>
      <c r="AS7" s="123"/>
    </row>
    <row r="8" spans="1:250" s="120" customFormat="1" ht="47.25" x14ac:dyDescent="0.25">
      <c r="A8" s="118" t="s">
        <v>139</v>
      </c>
      <c r="B8" s="156">
        <v>4909647</v>
      </c>
      <c r="E8" s="191" t="s">
        <v>498</v>
      </c>
      <c r="F8" s="189">
        <v>1528000</v>
      </c>
      <c r="G8" s="170"/>
      <c r="I8" s="121"/>
      <c r="J8" s="122"/>
      <c r="K8" s="131"/>
      <c r="L8" s="131"/>
      <c r="M8" s="131"/>
      <c r="N8" s="165"/>
      <c r="O8" s="165"/>
      <c r="P8" s="137"/>
      <c r="Q8" s="137"/>
      <c r="U8" s="131"/>
      <c r="V8" s="131"/>
      <c r="W8" s="131"/>
      <c r="X8" s="131"/>
      <c r="AI8" s="123"/>
      <c r="AJ8" s="124" t="s">
        <v>50</v>
      </c>
      <c r="AK8" s="124"/>
      <c r="AL8" s="123"/>
      <c r="AM8" s="123" t="s">
        <v>124</v>
      </c>
      <c r="AN8" s="123" t="s">
        <v>32</v>
      </c>
      <c r="AO8" s="123"/>
      <c r="AP8" s="123"/>
      <c r="AQ8" s="123"/>
      <c r="AR8" s="123"/>
      <c r="AS8" s="123"/>
    </row>
    <row r="9" spans="1:250" s="120" customFormat="1" ht="18.75" customHeight="1" x14ac:dyDescent="0.25">
      <c r="A9" s="118" t="s">
        <v>41</v>
      </c>
      <c r="B9" s="156">
        <v>0</v>
      </c>
      <c r="E9" s="191" t="s">
        <v>499</v>
      </c>
      <c r="F9" s="199">
        <v>4909647</v>
      </c>
      <c r="H9" s="193"/>
      <c r="I9" s="195"/>
      <c r="J9" s="122"/>
      <c r="K9" s="131"/>
      <c r="L9" s="131"/>
      <c r="M9" s="131"/>
      <c r="N9" s="165"/>
      <c r="O9" s="165"/>
      <c r="P9" s="137"/>
      <c r="Q9" s="137"/>
      <c r="U9" s="131"/>
      <c r="V9" s="131"/>
      <c r="W9" s="131"/>
      <c r="X9" s="131"/>
      <c r="AI9" s="123"/>
      <c r="AJ9" s="123"/>
      <c r="AK9" s="124"/>
      <c r="AL9" s="124"/>
      <c r="AM9" s="124" t="s">
        <v>125</v>
      </c>
      <c r="AN9" s="123" t="s">
        <v>33</v>
      </c>
      <c r="AO9" s="123"/>
      <c r="AP9" s="123"/>
      <c r="AQ9" s="123"/>
      <c r="AR9" s="123"/>
      <c r="AS9" s="123"/>
    </row>
    <row r="10" spans="1:250" s="120" customFormat="1" ht="31.5" x14ac:dyDescent="0.25">
      <c r="A10" s="126" t="s">
        <v>42</v>
      </c>
      <c r="B10" s="197">
        <v>16640683</v>
      </c>
      <c r="C10" s="171"/>
      <c r="E10" s="191" t="s">
        <v>501</v>
      </c>
      <c r="F10" s="199">
        <v>14540683</v>
      </c>
      <c r="H10" s="148"/>
      <c r="I10" s="121"/>
      <c r="J10" s="122"/>
      <c r="K10" s="131"/>
      <c r="L10" s="131"/>
      <c r="M10" s="131"/>
      <c r="N10" s="165"/>
      <c r="O10" s="165"/>
      <c r="P10" s="137"/>
      <c r="Q10" s="137"/>
      <c r="U10" s="131"/>
      <c r="V10" s="131"/>
      <c r="W10" s="131"/>
      <c r="X10" s="131"/>
      <c r="AI10" s="123"/>
      <c r="AJ10" s="124" t="s">
        <v>51</v>
      </c>
      <c r="AK10" s="123"/>
      <c r="AL10" s="124"/>
      <c r="AM10" s="124" t="s">
        <v>126</v>
      </c>
      <c r="AN10" s="123" t="s">
        <v>34</v>
      </c>
      <c r="AO10" s="123"/>
      <c r="AP10" s="123"/>
      <c r="AQ10" s="123"/>
      <c r="AR10" s="123"/>
      <c r="AS10" s="123"/>
    </row>
    <row r="11" spans="1:250" s="120" customFormat="1" ht="15.75" x14ac:dyDescent="0.25">
      <c r="A11" s="118" t="s">
        <v>52</v>
      </c>
      <c r="B11" s="127">
        <v>3</v>
      </c>
      <c r="C11" s="171"/>
      <c r="E11" s="191" t="s">
        <v>503</v>
      </c>
      <c r="F11" s="189">
        <v>5655104</v>
      </c>
      <c r="H11" s="169"/>
      <c r="I11" s="121"/>
      <c r="J11" s="122"/>
      <c r="K11" s="131"/>
      <c r="L11" s="131"/>
      <c r="M11" s="131"/>
      <c r="N11" s="165"/>
      <c r="O11" s="165"/>
      <c r="P11" s="137"/>
      <c r="Q11" s="137"/>
      <c r="U11" s="131"/>
      <c r="V11" s="131"/>
      <c r="W11" s="131"/>
      <c r="X11" s="131"/>
      <c r="AI11" s="123"/>
      <c r="AJ11" s="123"/>
      <c r="AK11" s="124"/>
      <c r="AL11" s="124"/>
      <c r="AM11" s="124" t="s">
        <v>127</v>
      </c>
      <c r="AN11" s="123" t="s">
        <v>35</v>
      </c>
      <c r="AO11" s="123"/>
      <c r="AP11" s="123"/>
      <c r="AQ11" s="123"/>
      <c r="AR11" s="123"/>
      <c r="AS11" s="123"/>
    </row>
    <row r="12" spans="1:250" s="120" customFormat="1" ht="47.25" x14ac:dyDescent="0.25">
      <c r="A12" s="128" t="s">
        <v>173</v>
      </c>
      <c r="C12" s="171"/>
      <c r="E12" s="192" t="s">
        <v>502</v>
      </c>
      <c r="F12" s="190">
        <v>56633869</v>
      </c>
      <c r="G12" s="193"/>
      <c r="H12" s="169"/>
      <c r="I12" s="248"/>
      <c r="J12" s="122"/>
      <c r="K12" s="131"/>
      <c r="L12" s="131"/>
      <c r="M12" s="131"/>
      <c r="N12" s="131"/>
      <c r="O12" s="131"/>
      <c r="U12" s="131"/>
      <c r="V12" s="131"/>
      <c r="W12" s="131"/>
      <c r="X12" s="131"/>
      <c r="AI12" s="123"/>
      <c r="AJ12" s="124" t="s">
        <v>0</v>
      </c>
      <c r="AK12" s="124"/>
      <c r="AL12" s="124"/>
      <c r="AM12" s="124" t="s">
        <v>36</v>
      </c>
      <c r="AN12" s="123" t="s">
        <v>36</v>
      </c>
      <c r="AO12" s="123"/>
      <c r="AP12" s="123"/>
      <c r="AQ12" s="123"/>
      <c r="AR12" s="123"/>
      <c r="AS12" s="123"/>
    </row>
    <row r="13" spans="1:250" s="120" customFormat="1" ht="15.75" x14ac:dyDescent="0.25">
      <c r="A13" s="126"/>
      <c r="B13" s="171"/>
      <c r="C13" s="182"/>
      <c r="D13" s="183"/>
      <c r="I13" s="121"/>
      <c r="J13" s="122"/>
      <c r="K13" s="131"/>
      <c r="L13" s="131"/>
      <c r="M13" s="131"/>
      <c r="N13" s="131"/>
      <c r="O13" s="131"/>
      <c r="U13" s="131"/>
      <c r="V13" s="131"/>
      <c r="W13" s="131"/>
      <c r="X13" s="131"/>
      <c r="AI13" s="123"/>
      <c r="AJ13" s="123"/>
      <c r="AK13" s="123"/>
      <c r="AL13" s="123"/>
      <c r="AM13" s="124"/>
      <c r="AN13" s="123" t="s">
        <v>37</v>
      </c>
      <c r="AO13" s="123"/>
      <c r="AP13" s="123"/>
      <c r="AQ13" s="123"/>
      <c r="AR13" s="123"/>
      <c r="AS13" s="123"/>
    </row>
    <row r="14" spans="1:250" s="63" customFormat="1" ht="14.45" customHeight="1" x14ac:dyDescent="0.2">
      <c r="B14" s="116" t="s">
        <v>61</v>
      </c>
      <c r="C14" s="116"/>
      <c r="D14" s="116"/>
      <c r="E14" s="116"/>
      <c r="F14" s="116"/>
      <c r="G14" s="116"/>
      <c r="I14" s="97"/>
      <c r="J14" s="93"/>
      <c r="K14" s="132"/>
      <c r="L14" s="132"/>
      <c r="M14" s="132"/>
      <c r="N14" s="132"/>
      <c r="O14" s="132"/>
      <c r="U14" s="132"/>
      <c r="V14" s="132"/>
      <c r="W14" s="132"/>
      <c r="X14" s="132"/>
      <c r="AI14" s="114"/>
      <c r="AJ14" s="114"/>
      <c r="AK14" s="99" t="s">
        <v>4</v>
      </c>
      <c r="AL14" s="99"/>
      <c r="AM14" s="99"/>
      <c r="AN14" s="100" t="s">
        <v>38</v>
      </c>
      <c r="AO14" s="115"/>
      <c r="AP14" s="115"/>
      <c r="AQ14" s="115"/>
      <c r="AR14" s="115"/>
      <c r="AS14" s="115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  <c r="DN14" s="67"/>
      <c r="DO14" s="67"/>
      <c r="DP14" s="67"/>
      <c r="DQ14" s="67"/>
      <c r="DR14" s="67"/>
      <c r="DS14" s="67"/>
      <c r="DT14" s="67"/>
      <c r="DU14" s="67"/>
      <c r="DV14" s="67"/>
      <c r="DW14" s="67"/>
      <c r="DX14" s="67"/>
      <c r="DY14" s="67"/>
      <c r="DZ14" s="67"/>
      <c r="EA14" s="67"/>
      <c r="EB14" s="67"/>
      <c r="EC14" s="67"/>
      <c r="ED14" s="67"/>
      <c r="EE14" s="67"/>
      <c r="EF14" s="67"/>
      <c r="EG14" s="67"/>
      <c r="EH14" s="67"/>
      <c r="EI14" s="67"/>
      <c r="EJ14" s="67"/>
      <c r="EK14" s="67"/>
      <c r="EL14" s="67"/>
      <c r="EM14" s="67"/>
      <c r="EN14" s="67"/>
      <c r="EO14" s="67"/>
      <c r="EP14" s="67"/>
      <c r="EQ14" s="67"/>
      <c r="ER14" s="67"/>
      <c r="ES14" s="67"/>
      <c r="ET14" s="67"/>
      <c r="EU14" s="67"/>
      <c r="EV14" s="67"/>
      <c r="EW14" s="67"/>
      <c r="EX14" s="67"/>
      <c r="EY14" s="67"/>
      <c r="EZ14" s="67"/>
      <c r="FA14" s="67"/>
      <c r="FB14" s="67"/>
      <c r="FC14" s="67"/>
      <c r="FD14" s="67"/>
      <c r="FE14" s="67"/>
      <c r="FF14" s="67"/>
      <c r="FG14" s="67"/>
      <c r="FH14" s="67"/>
      <c r="FI14" s="67"/>
      <c r="FJ14" s="67"/>
      <c r="FK14" s="67"/>
      <c r="FL14" s="67"/>
      <c r="FM14" s="67"/>
      <c r="FN14" s="67"/>
      <c r="FO14" s="67"/>
      <c r="FP14" s="67"/>
      <c r="FQ14" s="67"/>
      <c r="FR14" s="67"/>
      <c r="FS14" s="67"/>
      <c r="FT14" s="67"/>
      <c r="FU14" s="67"/>
      <c r="FV14" s="67"/>
      <c r="FW14" s="67"/>
      <c r="FX14" s="67"/>
      <c r="FY14" s="67"/>
      <c r="FZ14" s="67"/>
      <c r="GA14" s="67"/>
      <c r="GB14" s="67"/>
      <c r="GC14" s="67"/>
      <c r="GD14" s="67"/>
      <c r="GE14" s="67"/>
      <c r="GF14" s="67"/>
      <c r="GG14" s="67"/>
      <c r="GH14" s="67"/>
      <c r="GI14" s="67"/>
      <c r="GJ14" s="67"/>
      <c r="GK14" s="67"/>
      <c r="GL14" s="67"/>
      <c r="GM14" s="67"/>
      <c r="GN14" s="67"/>
      <c r="GO14" s="67"/>
      <c r="GP14" s="67"/>
      <c r="GQ14" s="67"/>
      <c r="GR14" s="67"/>
      <c r="GS14" s="67"/>
      <c r="GT14" s="67"/>
      <c r="GU14" s="67"/>
      <c r="GV14" s="67"/>
      <c r="GW14" s="67"/>
      <c r="GX14" s="67"/>
      <c r="GY14" s="67"/>
      <c r="GZ14" s="67"/>
      <c r="HA14" s="67"/>
      <c r="HB14" s="67"/>
      <c r="HC14" s="67"/>
      <c r="HD14" s="67"/>
      <c r="HE14" s="67"/>
      <c r="HF14" s="67"/>
      <c r="HG14" s="67"/>
      <c r="HH14" s="67"/>
      <c r="HI14" s="67"/>
      <c r="HJ14" s="67"/>
      <c r="HK14" s="67"/>
      <c r="HL14" s="67"/>
      <c r="HM14" s="67"/>
      <c r="HN14" s="67"/>
      <c r="HO14" s="67"/>
      <c r="HP14" s="67"/>
      <c r="HQ14" s="67"/>
      <c r="HR14" s="67"/>
      <c r="HS14" s="67"/>
      <c r="HT14" s="67"/>
      <c r="HU14" s="67"/>
      <c r="HV14" s="67"/>
      <c r="HW14" s="67"/>
      <c r="HX14" s="67"/>
      <c r="HY14" s="67"/>
      <c r="HZ14" s="67"/>
      <c r="IA14" s="67"/>
      <c r="IB14" s="67"/>
      <c r="IC14" s="67"/>
      <c r="ID14" s="67"/>
      <c r="IE14" s="67"/>
      <c r="IF14" s="67"/>
      <c r="IG14" s="67"/>
      <c r="IH14" s="67"/>
      <c r="II14" s="67"/>
      <c r="IJ14" s="67"/>
      <c r="IK14" s="67"/>
      <c r="IL14" s="67"/>
      <c r="IM14" s="67"/>
      <c r="IN14" s="67"/>
      <c r="IO14" s="67"/>
      <c r="IP14" s="67"/>
    </row>
    <row r="15" spans="1:250" s="2" customFormat="1" x14ac:dyDescent="0.25">
      <c r="B15" s="198"/>
      <c r="C15" s="187"/>
      <c r="D15" s="187"/>
      <c r="H15" s="187"/>
      <c r="I15" s="188"/>
      <c r="J15" s="83"/>
      <c r="K15" s="133"/>
      <c r="L15" s="133"/>
      <c r="M15" s="133"/>
      <c r="N15" s="133"/>
      <c r="O15" s="133"/>
      <c r="U15" s="133"/>
      <c r="V15" s="133"/>
      <c r="W15" s="133"/>
      <c r="X15" s="133"/>
      <c r="AI15" s="22"/>
      <c r="AJ15" s="22"/>
      <c r="AK15" s="18"/>
      <c r="AL15" s="18"/>
      <c r="AM15" s="21"/>
      <c r="AN15" s="22"/>
      <c r="AO15" s="22"/>
      <c r="AP15" s="22"/>
      <c r="AQ15" s="22"/>
      <c r="AR15" s="22"/>
      <c r="AS15" s="22"/>
    </row>
    <row r="16" spans="1:250" s="2" customFormat="1" x14ac:dyDescent="0.25">
      <c r="I16" s="50"/>
      <c r="J16" s="83"/>
      <c r="K16" s="133"/>
      <c r="L16" s="133"/>
      <c r="M16" s="133"/>
      <c r="N16" s="133"/>
      <c r="O16" s="133"/>
      <c r="U16" s="133"/>
      <c r="V16" s="133"/>
      <c r="W16" s="133"/>
      <c r="X16" s="133"/>
      <c r="AI16" s="22"/>
      <c r="AJ16" s="22"/>
      <c r="AK16" s="19" t="s">
        <v>13</v>
      </c>
      <c r="AL16" s="22"/>
      <c r="AM16" s="21"/>
      <c r="AN16" s="22"/>
      <c r="AO16" s="22"/>
      <c r="AP16" s="22"/>
      <c r="AQ16" s="22"/>
      <c r="AR16" s="22"/>
      <c r="AS16" s="22"/>
    </row>
    <row r="17" spans="1:45" s="5" customFormat="1" ht="31.5" x14ac:dyDescent="0.5">
      <c r="A17" s="3"/>
      <c r="B17" s="3"/>
      <c r="C17" s="4" t="s">
        <v>21</v>
      </c>
      <c r="D17" s="3"/>
      <c r="E17" s="3"/>
      <c r="F17" s="3"/>
      <c r="G17" s="3"/>
      <c r="H17" s="3"/>
      <c r="I17" s="49"/>
      <c r="J17" s="81"/>
      <c r="K17" s="134"/>
      <c r="L17" s="134"/>
      <c r="M17" s="134"/>
      <c r="N17" s="134"/>
      <c r="O17" s="134"/>
      <c r="P17" s="3"/>
      <c r="Q17" s="3"/>
      <c r="R17" s="3"/>
      <c r="S17" s="3"/>
      <c r="T17" s="3"/>
      <c r="U17" s="134"/>
      <c r="V17" s="134"/>
      <c r="W17" s="134"/>
      <c r="X17" s="134"/>
      <c r="Y17" s="3"/>
      <c r="Z17" s="3"/>
      <c r="AA17" s="3"/>
      <c r="AI17" s="23"/>
      <c r="AJ17" s="23"/>
      <c r="AK17" s="18"/>
      <c r="AL17" s="23"/>
      <c r="AM17" s="20"/>
      <c r="AN17" s="23"/>
      <c r="AO17" s="23"/>
      <c r="AP17" s="23"/>
      <c r="AQ17" s="23"/>
      <c r="AR17" s="23"/>
      <c r="AS17" s="23"/>
    </row>
    <row r="18" spans="1:45" s="5" customFormat="1" ht="23.25" x14ac:dyDescent="0.35">
      <c r="A18" s="259" t="s">
        <v>59</v>
      </c>
      <c r="B18" s="260"/>
      <c r="C18" s="260"/>
      <c r="D18" s="259" t="s">
        <v>43</v>
      </c>
      <c r="E18" s="260"/>
      <c r="F18" s="260"/>
      <c r="G18" s="260"/>
      <c r="H18" s="265"/>
      <c r="I18" s="51"/>
      <c r="J18" s="86"/>
      <c r="K18" s="261" t="s">
        <v>64</v>
      </c>
      <c r="L18" s="262"/>
      <c r="M18" s="262"/>
      <c r="N18" s="262"/>
      <c r="O18" s="262"/>
      <c r="P18" s="262"/>
      <c r="Q18" s="262"/>
      <c r="R18" s="262"/>
      <c r="S18" s="262"/>
      <c r="T18" s="268"/>
      <c r="U18" s="261" t="s">
        <v>76</v>
      </c>
      <c r="V18" s="262"/>
      <c r="W18" s="262"/>
      <c r="X18" s="262"/>
      <c r="Y18" s="262"/>
      <c r="Z18" s="262"/>
      <c r="AA18" s="31"/>
      <c r="AI18" s="23"/>
      <c r="AJ18" s="23"/>
      <c r="AK18" s="19" t="s">
        <v>14</v>
      </c>
      <c r="AL18" s="19"/>
      <c r="AM18" s="20"/>
      <c r="AN18" s="23"/>
      <c r="AO18" s="23"/>
      <c r="AP18" s="23"/>
      <c r="AQ18" s="23"/>
      <c r="AR18" s="23"/>
      <c r="AS18" s="23"/>
    </row>
    <row r="19" spans="1:45" s="5" customFormat="1" ht="31.5" x14ac:dyDescent="0.25">
      <c r="A19" s="6" t="s">
        <v>58</v>
      </c>
      <c r="B19" s="7" t="s">
        <v>62</v>
      </c>
      <c r="C19" s="7" t="s">
        <v>72</v>
      </c>
      <c r="D19" s="7" t="s">
        <v>96</v>
      </c>
      <c r="E19" s="7" t="s">
        <v>65</v>
      </c>
      <c r="F19" s="7" t="s">
        <v>56</v>
      </c>
      <c r="G19" s="7" t="s">
        <v>66</v>
      </c>
      <c r="H19" s="7" t="s">
        <v>53</v>
      </c>
      <c r="I19" s="52" t="s">
        <v>23</v>
      </c>
      <c r="J19" s="52" t="s">
        <v>54</v>
      </c>
      <c r="K19" s="272" t="s">
        <v>82</v>
      </c>
      <c r="L19" s="273"/>
      <c r="M19" s="271" t="s">
        <v>83</v>
      </c>
      <c r="N19" s="270"/>
      <c r="O19" s="277" t="s">
        <v>84</v>
      </c>
      <c r="P19" s="273"/>
      <c r="Q19" s="277" t="s">
        <v>55</v>
      </c>
      <c r="R19" s="273"/>
      <c r="S19" s="277" t="s">
        <v>79</v>
      </c>
      <c r="T19" s="273"/>
      <c r="U19" s="7" t="s">
        <v>103</v>
      </c>
      <c r="V19" s="7" t="s">
        <v>74</v>
      </c>
      <c r="W19" s="7" t="s">
        <v>75</v>
      </c>
      <c r="X19" s="7" t="s">
        <v>24</v>
      </c>
      <c r="Y19" s="7" t="s">
        <v>22</v>
      </c>
      <c r="Z19" s="7" t="s">
        <v>12</v>
      </c>
      <c r="AA19" s="7" t="s">
        <v>67</v>
      </c>
      <c r="AI19" s="23"/>
      <c r="AJ19" s="23"/>
      <c r="AK19" s="18"/>
      <c r="AL19" s="18"/>
      <c r="AM19" s="20"/>
      <c r="AN19" s="23"/>
      <c r="AO19" s="23"/>
      <c r="AP19" s="23"/>
      <c r="AQ19" s="23"/>
      <c r="AR19" s="23"/>
      <c r="AS19" s="23"/>
    </row>
    <row r="20" spans="1:45" s="5" customFormat="1" ht="17.45" customHeight="1" x14ac:dyDescent="0.25">
      <c r="A20" s="8"/>
      <c r="B20" s="8"/>
      <c r="C20" s="8"/>
      <c r="D20" s="8"/>
      <c r="E20" s="8"/>
      <c r="F20" s="8"/>
      <c r="G20" s="8"/>
      <c r="H20" s="8"/>
      <c r="I20" s="54"/>
      <c r="J20" s="54"/>
      <c r="K20" s="10" t="s">
        <v>68</v>
      </c>
      <c r="L20" s="10" t="s">
        <v>69</v>
      </c>
      <c r="M20" s="10" t="s">
        <v>70</v>
      </c>
      <c r="N20" s="10" t="s">
        <v>69</v>
      </c>
      <c r="O20" s="10" t="s">
        <v>70</v>
      </c>
      <c r="P20" s="10" t="s">
        <v>69</v>
      </c>
      <c r="Q20" s="10" t="s">
        <v>68</v>
      </c>
      <c r="R20" s="10" t="s">
        <v>69</v>
      </c>
      <c r="S20" s="10" t="s">
        <v>68</v>
      </c>
      <c r="T20" s="10" t="s">
        <v>69</v>
      </c>
      <c r="U20" s="135"/>
      <c r="V20" s="135"/>
      <c r="W20" s="135"/>
      <c r="X20" s="135"/>
      <c r="Y20" s="8"/>
      <c r="Z20" s="8"/>
      <c r="AA20" s="8"/>
      <c r="AI20" s="23"/>
      <c r="AJ20" s="23"/>
      <c r="AK20" s="18"/>
      <c r="AL20" s="20"/>
      <c r="AM20" s="20"/>
      <c r="AN20" s="23"/>
      <c r="AO20" s="23"/>
      <c r="AP20" s="23"/>
      <c r="AQ20" s="23"/>
      <c r="AR20" s="23"/>
      <c r="AS20" s="23"/>
    </row>
    <row r="21" spans="1:45" s="186" customFormat="1" ht="69.95" customHeight="1" x14ac:dyDescent="0.2">
      <c r="A21" s="129" t="s">
        <v>175</v>
      </c>
      <c r="B21" s="139" t="s">
        <v>189</v>
      </c>
      <c r="C21" s="140" t="s">
        <v>204</v>
      </c>
      <c r="D21" s="141">
        <v>2800000</v>
      </c>
      <c r="E21" s="141">
        <v>0</v>
      </c>
      <c r="F21" s="142">
        <v>1</v>
      </c>
      <c r="G21" s="142">
        <v>0</v>
      </c>
      <c r="H21" s="143"/>
      <c r="I21" s="144" t="s">
        <v>214</v>
      </c>
      <c r="J21" s="144" t="s">
        <v>215</v>
      </c>
      <c r="K21" s="145">
        <v>45051</v>
      </c>
      <c r="L21" s="181"/>
      <c r="M21" s="145">
        <f t="shared" ref="M21:M30" si="0">K21+45</f>
        <v>45096</v>
      </c>
      <c r="N21" s="181"/>
      <c r="O21" s="145">
        <f t="shared" ref="O21:O35" si="1">M21+25</f>
        <v>45121</v>
      </c>
      <c r="P21" s="140"/>
      <c r="Q21" s="145">
        <f t="shared" ref="Q21:Q35" si="2">O21+15</f>
        <v>45136</v>
      </c>
      <c r="R21" s="146"/>
      <c r="S21" s="145">
        <f t="shared" ref="S21:S35" si="3">Q21+10</f>
        <v>45146</v>
      </c>
      <c r="T21" s="140"/>
      <c r="U21" s="181" t="s">
        <v>3</v>
      </c>
      <c r="V21" s="181" t="s">
        <v>45</v>
      </c>
      <c r="W21" s="181" t="s">
        <v>7</v>
      </c>
      <c r="X21" s="181" t="s">
        <v>28</v>
      </c>
      <c r="Y21" s="140">
        <v>1</v>
      </c>
      <c r="Z21" s="140"/>
      <c r="AA21" s="140"/>
      <c r="AI21" s="185"/>
      <c r="AJ21" s="185"/>
      <c r="AK21" s="185"/>
      <c r="AL21" s="185"/>
      <c r="AM21" s="185"/>
      <c r="AN21" s="185"/>
      <c r="AO21" s="185"/>
      <c r="AP21" s="185"/>
      <c r="AQ21" s="185"/>
      <c r="AR21" s="185"/>
      <c r="AS21" s="185"/>
    </row>
    <row r="22" spans="1:45" s="186" customFormat="1" ht="69.95" customHeight="1" x14ac:dyDescent="0.2">
      <c r="A22" s="129" t="s">
        <v>177</v>
      </c>
      <c r="B22" s="139" t="s">
        <v>191</v>
      </c>
      <c r="C22" s="140" t="s">
        <v>206</v>
      </c>
      <c r="D22" s="141">
        <v>4200000</v>
      </c>
      <c r="E22" s="141">
        <v>0</v>
      </c>
      <c r="F22" s="142">
        <v>1</v>
      </c>
      <c r="G22" s="142">
        <v>0</v>
      </c>
      <c r="H22" s="143"/>
      <c r="I22" s="144" t="s">
        <v>214</v>
      </c>
      <c r="J22" s="144" t="s">
        <v>218</v>
      </c>
      <c r="K22" s="145">
        <v>44987</v>
      </c>
      <c r="L22" s="181"/>
      <c r="M22" s="145">
        <f t="shared" si="0"/>
        <v>45032</v>
      </c>
      <c r="N22" s="181"/>
      <c r="O22" s="145">
        <f t="shared" si="1"/>
        <v>45057</v>
      </c>
      <c r="P22" s="140"/>
      <c r="Q22" s="145">
        <f t="shared" si="2"/>
        <v>45072</v>
      </c>
      <c r="R22" s="146"/>
      <c r="S22" s="145">
        <f t="shared" si="3"/>
        <v>45082</v>
      </c>
      <c r="T22" s="140"/>
      <c r="U22" s="181" t="s">
        <v>3</v>
      </c>
      <c r="V22" s="181" t="s">
        <v>45</v>
      </c>
      <c r="W22" s="181" t="s">
        <v>5</v>
      </c>
      <c r="X22" s="181" t="s">
        <v>28</v>
      </c>
      <c r="Y22" s="140">
        <v>1</v>
      </c>
      <c r="Z22" s="140"/>
      <c r="AA22" s="140"/>
      <c r="AI22" s="185"/>
      <c r="AJ22" s="185"/>
      <c r="AK22" s="185"/>
      <c r="AL22" s="185"/>
      <c r="AM22" s="185"/>
      <c r="AN22" s="185"/>
      <c r="AO22" s="185"/>
      <c r="AP22" s="185"/>
      <c r="AQ22" s="185"/>
      <c r="AR22" s="185"/>
      <c r="AS22" s="185"/>
    </row>
    <row r="23" spans="1:45" s="186" customFormat="1" ht="69.95" customHeight="1" x14ac:dyDescent="0.25">
      <c r="A23" s="129" t="s">
        <v>178</v>
      </c>
      <c r="B23" s="139" t="s">
        <v>192</v>
      </c>
      <c r="C23" s="140" t="s">
        <v>207</v>
      </c>
      <c r="D23" s="141">
        <v>2660000</v>
      </c>
      <c r="E23" s="141">
        <v>0</v>
      </c>
      <c r="F23" s="142">
        <v>1</v>
      </c>
      <c r="G23" s="142">
        <v>0</v>
      </c>
      <c r="H23" s="143"/>
      <c r="I23" s="144" t="s">
        <v>214</v>
      </c>
      <c r="J23" s="144" t="s">
        <v>219</v>
      </c>
      <c r="K23" s="145">
        <v>45313</v>
      </c>
      <c r="L23" s="181"/>
      <c r="M23" s="145">
        <f t="shared" si="0"/>
        <v>45358</v>
      </c>
      <c r="N23" s="181"/>
      <c r="O23" s="145">
        <f t="shared" si="1"/>
        <v>45383</v>
      </c>
      <c r="P23" s="140"/>
      <c r="Q23" s="145">
        <f t="shared" si="2"/>
        <v>45398</v>
      </c>
      <c r="R23" s="146"/>
      <c r="S23" s="145">
        <f t="shared" si="3"/>
        <v>45408</v>
      </c>
      <c r="T23" s="140"/>
      <c r="U23" s="181" t="s">
        <v>3</v>
      </c>
      <c r="V23" s="181" t="s">
        <v>45</v>
      </c>
      <c r="W23" s="181" t="s">
        <v>7</v>
      </c>
      <c r="X23" s="181" t="s">
        <v>28</v>
      </c>
      <c r="Y23" s="140">
        <v>1</v>
      </c>
      <c r="Z23" s="140"/>
      <c r="AA23" s="140"/>
      <c r="AC23" s="219"/>
      <c r="AI23" s="185"/>
      <c r="AJ23" s="185"/>
      <c r="AK23" s="185"/>
      <c r="AL23" s="185"/>
      <c r="AM23" s="185"/>
      <c r="AN23" s="185"/>
      <c r="AO23" s="185"/>
      <c r="AP23" s="185"/>
      <c r="AQ23" s="185"/>
      <c r="AR23" s="185"/>
      <c r="AS23" s="185"/>
    </row>
    <row r="24" spans="1:45" s="186" customFormat="1" ht="69.95" customHeight="1" x14ac:dyDescent="0.2">
      <c r="A24" s="129" t="s">
        <v>179</v>
      </c>
      <c r="B24" s="139" t="s">
        <v>193</v>
      </c>
      <c r="C24" s="140" t="s">
        <v>208</v>
      </c>
      <c r="D24" s="141">
        <v>885000</v>
      </c>
      <c r="E24" s="141">
        <v>0</v>
      </c>
      <c r="F24" s="142">
        <v>1</v>
      </c>
      <c r="G24" s="142">
        <v>0</v>
      </c>
      <c r="H24" s="143"/>
      <c r="I24" s="144" t="s">
        <v>214</v>
      </c>
      <c r="J24" s="144" t="s">
        <v>220</v>
      </c>
      <c r="K24" s="145">
        <v>45055</v>
      </c>
      <c r="L24" s="181"/>
      <c r="M24" s="145">
        <f t="shared" si="0"/>
        <v>45100</v>
      </c>
      <c r="N24" s="181"/>
      <c r="O24" s="145">
        <f t="shared" si="1"/>
        <v>45125</v>
      </c>
      <c r="P24" s="140"/>
      <c r="Q24" s="145">
        <f t="shared" si="2"/>
        <v>45140</v>
      </c>
      <c r="R24" s="146"/>
      <c r="S24" s="145">
        <f t="shared" si="3"/>
        <v>45150</v>
      </c>
      <c r="T24" s="140"/>
      <c r="U24" s="181" t="s">
        <v>3</v>
      </c>
      <c r="V24" s="181" t="s">
        <v>45</v>
      </c>
      <c r="W24" s="181" t="s">
        <v>7</v>
      </c>
      <c r="X24" s="181" t="s">
        <v>28</v>
      </c>
      <c r="Y24" s="140">
        <v>1</v>
      </c>
      <c r="Z24" s="140"/>
      <c r="AA24" s="140"/>
      <c r="AI24" s="185"/>
      <c r="AJ24" s="185"/>
      <c r="AK24" s="185"/>
      <c r="AL24" s="185"/>
      <c r="AM24" s="185"/>
      <c r="AN24" s="185"/>
      <c r="AO24" s="185"/>
      <c r="AP24" s="185"/>
      <c r="AQ24" s="185"/>
      <c r="AR24" s="185"/>
      <c r="AS24" s="185"/>
    </row>
    <row r="25" spans="1:45" s="186" customFormat="1" ht="69.95" customHeight="1" x14ac:dyDescent="0.2">
      <c r="A25" s="129" t="s">
        <v>180</v>
      </c>
      <c r="B25" s="139" t="s">
        <v>194</v>
      </c>
      <c r="C25" s="140" t="s">
        <v>209</v>
      </c>
      <c r="D25" s="141">
        <v>1930000</v>
      </c>
      <c r="E25" s="141">
        <v>0</v>
      </c>
      <c r="F25" s="142">
        <v>1</v>
      </c>
      <c r="G25" s="142">
        <v>0</v>
      </c>
      <c r="H25" s="143"/>
      <c r="I25" s="144" t="s">
        <v>214</v>
      </c>
      <c r="J25" s="144" t="s">
        <v>221</v>
      </c>
      <c r="K25" s="145">
        <v>44962</v>
      </c>
      <c r="L25" s="181"/>
      <c r="M25" s="145">
        <f t="shared" si="0"/>
        <v>45007</v>
      </c>
      <c r="N25" s="181"/>
      <c r="O25" s="145">
        <f t="shared" si="1"/>
        <v>45032</v>
      </c>
      <c r="P25" s="140"/>
      <c r="Q25" s="145">
        <f t="shared" si="2"/>
        <v>45047</v>
      </c>
      <c r="R25" s="146"/>
      <c r="S25" s="145">
        <f t="shared" si="3"/>
        <v>45057</v>
      </c>
      <c r="T25" s="140"/>
      <c r="U25" s="181" t="s">
        <v>3</v>
      </c>
      <c r="V25" s="181" t="s">
        <v>45</v>
      </c>
      <c r="W25" s="181" t="s">
        <v>5</v>
      </c>
      <c r="X25" s="181" t="s">
        <v>28</v>
      </c>
      <c r="Y25" s="140">
        <v>1</v>
      </c>
      <c r="Z25" s="140"/>
      <c r="AA25" s="233"/>
      <c r="AI25" s="185"/>
      <c r="AJ25" s="185"/>
      <c r="AK25" s="185"/>
      <c r="AL25" s="185"/>
      <c r="AM25" s="185"/>
      <c r="AN25" s="185"/>
      <c r="AO25" s="185"/>
      <c r="AP25" s="185"/>
      <c r="AQ25" s="185"/>
      <c r="AR25" s="185"/>
      <c r="AS25" s="185"/>
    </row>
    <row r="26" spans="1:45" s="186" customFormat="1" ht="69.95" customHeight="1" x14ac:dyDescent="0.2">
      <c r="A26" s="129" t="s">
        <v>181</v>
      </c>
      <c r="B26" s="139" t="s">
        <v>195</v>
      </c>
      <c r="C26" s="140" t="s">
        <v>210</v>
      </c>
      <c r="D26" s="141">
        <v>7000000</v>
      </c>
      <c r="E26" s="141">
        <v>0</v>
      </c>
      <c r="F26" s="142">
        <v>1</v>
      </c>
      <c r="G26" s="142">
        <v>0</v>
      </c>
      <c r="H26" s="143"/>
      <c r="I26" s="144" t="s">
        <v>214</v>
      </c>
      <c r="J26" s="144" t="s">
        <v>222</v>
      </c>
      <c r="K26" s="145">
        <v>45177</v>
      </c>
      <c r="L26" s="181"/>
      <c r="M26" s="145">
        <f t="shared" si="0"/>
        <v>45222</v>
      </c>
      <c r="N26" s="181"/>
      <c r="O26" s="145">
        <f t="shared" si="1"/>
        <v>45247</v>
      </c>
      <c r="P26" s="140"/>
      <c r="Q26" s="145">
        <f t="shared" si="2"/>
        <v>45262</v>
      </c>
      <c r="R26" s="146"/>
      <c r="S26" s="145">
        <f t="shared" si="3"/>
        <v>45272</v>
      </c>
      <c r="T26" s="140"/>
      <c r="U26" s="181" t="s">
        <v>3</v>
      </c>
      <c r="V26" s="181" t="s">
        <v>45</v>
      </c>
      <c r="W26" s="181" t="s">
        <v>5</v>
      </c>
      <c r="X26" s="181" t="s">
        <v>28</v>
      </c>
      <c r="Y26" s="140">
        <v>1</v>
      </c>
      <c r="Z26" s="232"/>
      <c r="AA26" s="234"/>
      <c r="AB26" s="235"/>
      <c r="AC26" s="235"/>
      <c r="AD26" s="23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5"/>
      <c r="AS26" s="185"/>
    </row>
    <row r="27" spans="1:45" s="186" customFormat="1" ht="69.95" customHeight="1" x14ac:dyDescent="0.2">
      <c r="A27" s="129" t="s">
        <v>182</v>
      </c>
      <c r="B27" s="139" t="s">
        <v>196</v>
      </c>
      <c r="C27" s="140" t="s">
        <v>211</v>
      </c>
      <c r="D27" s="141">
        <v>1200000</v>
      </c>
      <c r="E27" s="141">
        <v>0</v>
      </c>
      <c r="F27" s="142">
        <v>1</v>
      </c>
      <c r="G27" s="142">
        <v>0</v>
      </c>
      <c r="H27" s="143"/>
      <c r="I27" s="144" t="s">
        <v>214</v>
      </c>
      <c r="J27" s="144" t="s">
        <v>223</v>
      </c>
      <c r="K27" s="145">
        <v>45229</v>
      </c>
      <c r="L27" s="181"/>
      <c r="M27" s="145">
        <f t="shared" si="0"/>
        <v>45274</v>
      </c>
      <c r="N27" s="181"/>
      <c r="O27" s="145">
        <f t="shared" si="1"/>
        <v>45299</v>
      </c>
      <c r="P27" s="140"/>
      <c r="Q27" s="145">
        <f t="shared" si="2"/>
        <v>45314</v>
      </c>
      <c r="R27" s="146"/>
      <c r="S27" s="145">
        <f t="shared" si="3"/>
        <v>45324</v>
      </c>
      <c r="T27" s="140"/>
      <c r="U27" s="181" t="s">
        <v>3</v>
      </c>
      <c r="V27" s="181" t="s">
        <v>45</v>
      </c>
      <c r="W27" s="181" t="s">
        <v>7</v>
      </c>
      <c r="X27" s="181" t="s">
        <v>28</v>
      </c>
      <c r="Y27" s="140">
        <v>1</v>
      </c>
      <c r="Z27" s="232"/>
      <c r="AA27" s="236"/>
      <c r="AB27" s="235"/>
      <c r="AC27" s="235"/>
      <c r="AD27" s="23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5"/>
      <c r="AS27" s="185"/>
    </row>
    <row r="28" spans="1:45" s="186" customFormat="1" ht="69.95" customHeight="1" x14ac:dyDescent="0.2">
      <c r="A28" s="223" t="s">
        <v>183</v>
      </c>
      <c r="B28" s="139" t="s">
        <v>197</v>
      </c>
      <c r="C28" s="140" t="s">
        <v>212</v>
      </c>
      <c r="D28" s="141">
        <v>1159435</v>
      </c>
      <c r="E28" s="141">
        <v>0</v>
      </c>
      <c r="F28" s="229">
        <v>8.9099999999999999E-2</v>
      </c>
      <c r="G28" s="229">
        <v>0.91090000000000004</v>
      </c>
      <c r="H28" s="143"/>
      <c r="I28" s="144" t="s">
        <v>216</v>
      </c>
      <c r="J28" s="144" t="s">
        <v>224</v>
      </c>
      <c r="K28" s="145">
        <v>45118</v>
      </c>
      <c r="L28" s="181"/>
      <c r="M28" s="145">
        <f t="shared" si="0"/>
        <v>45163</v>
      </c>
      <c r="N28" s="181"/>
      <c r="O28" s="145">
        <f t="shared" si="1"/>
        <v>45188</v>
      </c>
      <c r="P28" s="140"/>
      <c r="Q28" s="145">
        <f t="shared" si="2"/>
        <v>45203</v>
      </c>
      <c r="R28" s="146"/>
      <c r="S28" s="145">
        <f t="shared" si="3"/>
        <v>45213</v>
      </c>
      <c r="T28" s="140"/>
      <c r="U28" s="181" t="s">
        <v>3</v>
      </c>
      <c r="V28" s="181" t="s">
        <v>45</v>
      </c>
      <c r="W28" s="181" t="s">
        <v>7</v>
      </c>
      <c r="X28" s="181" t="s">
        <v>28</v>
      </c>
      <c r="Y28" s="140">
        <v>1</v>
      </c>
      <c r="Z28" s="232"/>
      <c r="AA28" s="237"/>
      <c r="AB28" s="238"/>
      <c r="AC28" s="239"/>
      <c r="AD28" s="23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</row>
    <row r="29" spans="1:45" s="186" customFormat="1" ht="69.95" customHeight="1" x14ac:dyDescent="0.2">
      <c r="A29" s="223" t="s">
        <v>184</v>
      </c>
      <c r="B29" s="139" t="s">
        <v>198</v>
      </c>
      <c r="C29" s="140" t="s">
        <v>213</v>
      </c>
      <c r="D29" s="141">
        <v>1200000</v>
      </c>
      <c r="E29" s="141">
        <v>0</v>
      </c>
      <c r="F29" s="229">
        <v>4.1999999999999997E-3</v>
      </c>
      <c r="G29" s="229">
        <v>0.98580000000000001</v>
      </c>
      <c r="H29" s="143"/>
      <c r="I29" s="144" t="s">
        <v>216</v>
      </c>
      <c r="J29" s="144" t="s">
        <v>225</v>
      </c>
      <c r="K29" s="145">
        <v>45093</v>
      </c>
      <c r="L29" s="181"/>
      <c r="M29" s="145">
        <f t="shared" si="0"/>
        <v>45138</v>
      </c>
      <c r="N29" s="181"/>
      <c r="O29" s="145">
        <f t="shared" si="1"/>
        <v>45163</v>
      </c>
      <c r="P29" s="140"/>
      <c r="Q29" s="145">
        <f t="shared" si="2"/>
        <v>45178</v>
      </c>
      <c r="R29" s="146"/>
      <c r="S29" s="145">
        <f t="shared" si="3"/>
        <v>45188</v>
      </c>
      <c r="T29" s="140"/>
      <c r="U29" s="181" t="s">
        <v>3</v>
      </c>
      <c r="V29" s="181" t="s">
        <v>45</v>
      </c>
      <c r="W29" s="181" t="s">
        <v>7</v>
      </c>
      <c r="X29" s="181" t="s">
        <v>28</v>
      </c>
      <c r="Y29" s="140">
        <v>1</v>
      </c>
      <c r="Z29" s="232"/>
      <c r="AA29" s="240"/>
      <c r="AB29" s="241"/>
      <c r="AC29" s="235"/>
      <c r="AD29" s="23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</row>
    <row r="30" spans="1:45" s="186" customFormat="1" ht="69.95" customHeight="1" x14ac:dyDescent="0.2">
      <c r="A30" s="245" t="s">
        <v>176</v>
      </c>
      <c r="B30" s="139" t="s">
        <v>190</v>
      </c>
      <c r="C30" s="140" t="s">
        <v>205</v>
      </c>
      <c r="D30" s="141">
        <v>1800000</v>
      </c>
      <c r="E30" s="141">
        <v>0</v>
      </c>
      <c r="F30" s="142">
        <v>0.56000000000000005</v>
      </c>
      <c r="G30" s="142">
        <v>0.44</v>
      </c>
      <c r="H30" s="143"/>
      <c r="I30" s="144" t="s">
        <v>216</v>
      </c>
      <c r="J30" s="144" t="s">
        <v>217</v>
      </c>
      <c r="K30" s="145">
        <v>45078</v>
      </c>
      <c r="L30" s="181"/>
      <c r="M30" s="145">
        <f t="shared" si="0"/>
        <v>45123</v>
      </c>
      <c r="N30" s="181"/>
      <c r="O30" s="145">
        <f t="shared" si="1"/>
        <v>45148</v>
      </c>
      <c r="P30" s="140"/>
      <c r="Q30" s="145">
        <f t="shared" si="2"/>
        <v>45163</v>
      </c>
      <c r="R30" s="146"/>
      <c r="S30" s="145">
        <f t="shared" si="3"/>
        <v>45173</v>
      </c>
      <c r="T30" s="140"/>
      <c r="U30" s="181" t="s">
        <v>3</v>
      </c>
      <c r="V30" s="181" t="s">
        <v>45</v>
      </c>
      <c r="W30" s="181" t="s">
        <v>5</v>
      </c>
      <c r="X30" s="181" t="s">
        <v>28</v>
      </c>
      <c r="Y30" s="140">
        <v>1</v>
      </c>
      <c r="Z30" s="244" t="s">
        <v>510</v>
      </c>
      <c r="AA30" s="242"/>
      <c r="AB30" s="243"/>
      <c r="AI30" s="185"/>
      <c r="AJ30" s="185"/>
      <c r="AK30" s="185"/>
      <c r="AL30" s="185"/>
      <c r="AM30" s="185"/>
      <c r="AN30" s="185"/>
      <c r="AO30" s="185"/>
      <c r="AP30" s="185"/>
      <c r="AQ30" s="185"/>
      <c r="AR30" s="185"/>
      <c r="AS30" s="185"/>
    </row>
    <row r="31" spans="1:45" s="147" customFormat="1" ht="69.95" customHeight="1" x14ac:dyDescent="0.25">
      <c r="A31" s="223" t="s">
        <v>418</v>
      </c>
      <c r="B31" s="144" t="s">
        <v>419</v>
      </c>
      <c r="C31" s="140" t="s">
        <v>420</v>
      </c>
      <c r="D31" s="141">
        <v>3000000</v>
      </c>
      <c r="E31" s="141">
        <v>0</v>
      </c>
      <c r="F31" s="142">
        <v>1</v>
      </c>
      <c r="G31" s="142">
        <v>0</v>
      </c>
      <c r="H31" s="143"/>
      <c r="I31" s="144" t="s">
        <v>214</v>
      </c>
      <c r="J31" s="144" t="s">
        <v>450</v>
      </c>
      <c r="K31" s="145">
        <v>45168</v>
      </c>
      <c r="L31" s="181"/>
      <c r="M31" s="145">
        <f>K31+90</f>
        <v>45258</v>
      </c>
      <c r="N31" s="181"/>
      <c r="O31" s="145">
        <f t="shared" si="1"/>
        <v>45283</v>
      </c>
      <c r="P31" s="140"/>
      <c r="Q31" s="145">
        <f t="shared" si="2"/>
        <v>45298</v>
      </c>
      <c r="R31" s="140"/>
      <c r="S31" s="145">
        <f t="shared" si="3"/>
        <v>45308</v>
      </c>
      <c r="U31" s="181" t="s">
        <v>6</v>
      </c>
      <c r="V31" s="246" t="s">
        <v>45</v>
      </c>
      <c r="W31" s="140" t="s">
        <v>81</v>
      </c>
      <c r="X31" s="140" t="s">
        <v>28</v>
      </c>
      <c r="Y31" s="140">
        <v>1</v>
      </c>
    </row>
    <row r="32" spans="1:45" s="186" customFormat="1" ht="69.95" customHeight="1" x14ac:dyDescent="0.2">
      <c r="A32" s="129" t="s">
        <v>185</v>
      </c>
      <c r="B32" s="139" t="s">
        <v>199</v>
      </c>
      <c r="C32" s="140" t="s">
        <v>153</v>
      </c>
      <c r="D32" s="141">
        <v>1000000</v>
      </c>
      <c r="E32" s="141">
        <v>0</v>
      </c>
      <c r="F32" s="142">
        <v>1</v>
      </c>
      <c r="G32" s="142">
        <v>0</v>
      </c>
      <c r="H32" s="143"/>
      <c r="I32" s="144" t="s">
        <v>216</v>
      </c>
      <c r="J32" s="144" t="s">
        <v>226</v>
      </c>
      <c r="K32" s="145">
        <v>45387</v>
      </c>
      <c r="L32" s="181"/>
      <c r="M32" s="145">
        <f>K32+45</f>
        <v>45432</v>
      </c>
      <c r="N32" s="181"/>
      <c r="O32" s="145">
        <f t="shared" si="1"/>
        <v>45457</v>
      </c>
      <c r="P32" s="140"/>
      <c r="Q32" s="145">
        <f t="shared" si="2"/>
        <v>45472</v>
      </c>
      <c r="R32" s="146"/>
      <c r="S32" s="145">
        <f t="shared" si="3"/>
        <v>45482</v>
      </c>
      <c r="T32" s="140"/>
      <c r="U32" s="181" t="s">
        <v>8</v>
      </c>
      <c r="V32" s="181" t="s">
        <v>45</v>
      </c>
      <c r="W32" s="181" t="s">
        <v>7</v>
      </c>
      <c r="X32" s="181" t="s">
        <v>28</v>
      </c>
      <c r="Y32" s="140">
        <v>1</v>
      </c>
      <c r="Z32" s="140"/>
      <c r="AA32" s="230"/>
      <c r="AB32" s="231"/>
      <c r="AI32" s="185"/>
      <c r="AJ32" s="185"/>
      <c r="AK32" s="185"/>
      <c r="AL32" s="185"/>
      <c r="AM32" s="185"/>
      <c r="AN32" s="185"/>
      <c r="AO32" s="185"/>
      <c r="AP32" s="185"/>
      <c r="AQ32" s="185"/>
      <c r="AR32" s="185"/>
      <c r="AS32" s="185"/>
    </row>
    <row r="33" spans="1:45" s="186" customFormat="1" ht="69.95" customHeight="1" x14ac:dyDescent="0.2">
      <c r="A33" s="129" t="s">
        <v>186</v>
      </c>
      <c r="B33" s="139" t="s">
        <v>200</v>
      </c>
      <c r="C33" s="140"/>
      <c r="D33" s="141">
        <v>400000</v>
      </c>
      <c r="E33" s="141">
        <v>0</v>
      </c>
      <c r="F33" s="142">
        <v>1</v>
      </c>
      <c r="G33" s="142">
        <v>0</v>
      </c>
      <c r="H33" s="143"/>
      <c r="I33" s="144" t="s">
        <v>216</v>
      </c>
      <c r="J33" s="144" t="s">
        <v>227</v>
      </c>
      <c r="K33" s="145">
        <v>44985</v>
      </c>
      <c r="L33" s="181"/>
      <c r="M33" s="145">
        <f>K33+45</f>
        <v>45030</v>
      </c>
      <c r="N33" s="181"/>
      <c r="O33" s="145">
        <f t="shared" si="1"/>
        <v>45055</v>
      </c>
      <c r="P33" s="140"/>
      <c r="Q33" s="145">
        <f t="shared" si="2"/>
        <v>45070</v>
      </c>
      <c r="R33" s="146"/>
      <c r="S33" s="145">
        <f t="shared" si="3"/>
        <v>45080</v>
      </c>
      <c r="T33" s="140"/>
      <c r="U33" s="181" t="s">
        <v>8</v>
      </c>
      <c r="V33" s="181" t="s">
        <v>45</v>
      </c>
      <c r="W33" s="181" t="s">
        <v>7</v>
      </c>
      <c r="X33" s="181" t="s">
        <v>28</v>
      </c>
      <c r="Y33" s="140">
        <v>1</v>
      </c>
      <c r="Z33" s="140"/>
      <c r="AA33" s="140"/>
      <c r="AI33" s="185"/>
      <c r="AJ33" s="185"/>
      <c r="AK33" s="185"/>
      <c r="AL33" s="185"/>
      <c r="AM33" s="185"/>
      <c r="AN33" s="185"/>
      <c r="AO33" s="185"/>
      <c r="AP33" s="185"/>
      <c r="AQ33" s="185"/>
      <c r="AR33" s="185"/>
      <c r="AS33" s="185"/>
    </row>
    <row r="34" spans="1:45" s="186" customFormat="1" ht="69.95" customHeight="1" x14ac:dyDescent="0.2">
      <c r="A34" s="129" t="s">
        <v>188</v>
      </c>
      <c r="B34" s="139" t="s">
        <v>202</v>
      </c>
      <c r="C34" s="140" t="s">
        <v>144</v>
      </c>
      <c r="D34" s="141">
        <v>255000</v>
      </c>
      <c r="E34" s="141">
        <v>0</v>
      </c>
      <c r="F34" s="142">
        <v>1</v>
      </c>
      <c r="G34" s="142">
        <v>0</v>
      </c>
      <c r="H34" s="143"/>
      <c r="I34" s="144" t="s">
        <v>216</v>
      </c>
      <c r="J34" s="144" t="s">
        <v>229</v>
      </c>
      <c r="K34" s="145">
        <v>45003</v>
      </c>
      <c r="L34" s="181"/>
      <c r="M34" s="145">
        <f>K34+45</f>
        <v>45048</v>
      </c>
      <c r="N34" s="181"/>
      <c r="O34" s="145">
        <f t="shared" si="1"/>
        <v>45073</v>
      </c>
      <c r="P34" s="140"/>
      <c r="Q34" s="145">
        <f t="shared" si="2"/>
        <v>45088</v>
      </c>
      <c r="R34" s="146"/>
      <c r="S34" s="145">
        <f t="shared" si="3"/>
        <v>45098</v>
      </c>
      <c r="T34" s="140"/>
      <c r="U34" s="181" t="s">
        <v>8</v>
      </c>
      <c r="V34" s="181" t="s">
        <v>45</v>
      </c>
      <c r="W34" s="181" t="s">
        <v>7</v>
      </c>
      <c r="X34" s="181" t="s">
        <v>28</v>
      </c>
      <c r="Y34" s="140">
        <v>1</v>
      </c>
      <c r="Z34" s="140"/>
      <c r="AA34" s="140"/>
      <c r="AI34" s="185"/>
      <c r="AJ34" s="185"/>
      <c r="AK34" s="185"/>
      <c r="AL34" s="185"/>
      <c r="AM34" s="185"/>
      <c r="AN34" s="185"/>
      <c r="AO34" s="185"/>
      <c r="AP34" s="185"/>
      <c r="AQ34" s="185"/>
      <c r="AR34" s="185"/>
      <c r="AS34" s="185"/>
    </row>
    <row r="35" spans="1:45" s="186" customFormat="1" ht="69.95" customHeight="1" x14ac:dyDescent="0.2">
      <c r="A35" s="129" t="s">
        <v>188</v>
      </c>
      <c r="B35" s="139" t="s">
        <v>203</v>
      </c>
      <c r="C35" s="140" t="s">
        <v>144</v>
      </c>
      <c r="D35" s="141">
        <v>345000</v>
      </c>
      <c r="E35" s="141">
        <v>0</v>
      </c>
      <c r="F35" s="142">
        <v>1</v>
      </c>
      <c r="G35" s="142">
        <v>0</v>
      </c>
      <c r="H35" s="143"/>
      <c r="I35" s="144" t="s">
        <v>216</v>
      </c>
      <c r="J35" s="144" t="s">
        <v>230</v>
      </c>
      <c r="K35" s="145">
        <v>45004</v>
      </c>
      <c r="L35" s="181"/>
      <c r="M35" s="145">
        <f>K35+45</f>
        <v>45049</v>
      </c>
      <c r="N35" s="181"/>
      <c r="O35" s="145">
        <f t="shared" si="1"/>
        <v>45074</v>
      </c>
      <c r="P35" s="140"/>
      <c r="Q35" s="145">
        <f t="shared" si="2"/>
        <v>45089</v>
      </c>
      <c r="R35" s="146"/>
      <c r="S35" s="145">
        <f t="shared" si="3"/>
        <v>45099</v>
      </c>
      <c r="T35" s="140"/>
      <c r="U35" s="181" t="s">
        <v>8</v>
      </c>
      <c r="V35" s="181" t="s">
        <v>45</v>
      </c>
      <c r="W35" s="181" t="s">
        <v>7</v>
      </c>
      <c r="X35" s="181" t="s">
        <v>28</v>
      </c>
      <c r="Y35" s="140">
        <v>1</v>
      </c>
      <c r="Z35" s="140"/>
      <c r="AA35" s="140"/>
      <c r="AI35" s="185"/>
      <c r="AJ35" s="185"/>
      <c r="AK35" s="185"/>
      <c r="AL35" s="185"/>
      <c r="AM35" s="185"/>
      <c r="AN35" s="185"/>
      <c r="AO35" s="185"/>
      <c r="AP35" s="185"/>
      <c r="AQ35" s="185"/>
      <c r="AR35" s="185"/>
      <c r="AS35" s="185"/>
    </row>
    <row r="36" spans="1:45" s="5" customFormat="1" ht="31.5" x14ac:dyDescent="0.5">
      <c r="A36" s="3"/>
      <c r="B36" s="3"/>
      <c r="C36" s="4" t="s">
        <v>128</v>
      </c>
      <c r="D36" s="3"/>
      <c r="E36" s="3"/>
      <c r="F36" s="3"/>
      <c r="G36" s="3"/>
      <c r="H36" s="3"/>
      <c r="I36" s="49"/>
      <c r="J36" s="81"/>
      <c r="K36" s="134"/>
      <c r="L36" s="134"/>
      <c r="M36" s="134"/>
      <c r="N36" s="134"/>
      <c r="O36" s="134"/>
      <c r="P36" s="3"/>
      <c r="Q36" s="3"/>
      <c r="R36" s="3"/>
      <c r="S36" s="3"/>
      <c r="T36" s="3"/>
      <c r="U36" s="134"/>
      <c r="V36" s="134"/>
      <c r="W36" s="134"/>
      <c r="X36" s="134"/>
      <c r="Y36" s="3"/>
      <c r="Z36" s="3"/>
      <c r="AA36" s="3"/>
      <c r="AB36" s="3"/>
      <c r="AC36" s="3"/>
      <c r="AD36" s="3"/>
      <c r="AE36" s="3"/>
      <c r="AF36" s="3"/>
      <c r="AG36" s="3"/>
      <c r="AI36" s="23"/>
      <c r="AJ36" s="23"/>
      <c r="AK36" s="19"/>
      <c r="AL36" s="23"/>
      <c r="AM36" s="23"/>
      <c r="AN36" s="23"/>
      <c r="AO36" s="23"/>
      <c r="AP36" s="23"/>
      <c r="AQ36" s="23"/>
      <c r="AR36" s="23"/>
      <c r="AS36" s="23"/>
    </row>
    <row r="37" spans="1:45" s="5" customFormat="1" ht="23.25" x14ac:dyDescent="0.35">
      <c r="A37" s="259" t="s">
        <v>59</v>
      </c>
      <c r="B37" s="260"/>
      <c r="C37" s="260"/>
      <c r="D37" s="259" t="s">
        <v>43</v>
      </c>
      <c r="E37" s="260"/>
      <c r="F37" s="260"/>
      <c r="G37" s="260"/>
      <c r="H37" s="265"/>
      <c r="I37" s="259"/>
      <c r="J37" s="260"/>
      <c r="K37" s="261" t="s">
        <v>64</v>
      </c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8"/>
      <c r="AA37" s="261" t="s">
        <v>76</v>
      </c>
      <c r="AB37" s="262"/>
      <c r="AC37" s="262"/>
      <c r="AD37" s="262"/>
      <c r="AE37" s="262"/>
      <c r="AF37" s="262"/>
      <c r="AG37" s="262"/>
      <c r="AI37" s="23"/>
      <c r="AJ37" s="23"/>
      <c r="AK37" s="18"/>
      <c r="AL37" s="23"/>
      <c r="AM37" s="23"/>
      <c r="AN37" s="23"/>
      <c r="AO37" s="23"/>
      <c r="AP37" s="23"/>
      <c r="AQ37" s="23"/>
      <c r="AR37" s="23"/>
      <c r="AS37" s="23"/>
    </row>
    <row r="38" spans="1:45" s="5" customFormat="1" ht="63" x14ac:dyDescent="0.25">
      <c r="A38" s="6" t="s">
        <v>58</v>
      </c>
      <c r="B38" s="7" t="s">
        <v>62</v>
      </c>
      <c r="C38" s="7" t="s">
        <v>72</v>
      </c>
      <c r="D38" s="7" t="s">
        <v>96</v>
      </c>
      <c r="E38" s="7" t="s">
        <v>65</v>
      </c>
      <c r="F38" s="7" t="s">
        <v>56</v>
      </c>
      <c r="G38" s="7" t="s">
        <v>66</v>
      </c>
      <c r="H38" s="7" t="s">
        <v>53</v>
      </c>
      <c r="I38" s="52" t="s">
        <v>23</v>
      </c>
      <c r="J38" s="52" t="s">
        <v>54</v>
      </c>
      <c r="K38" s="263" t="s">
        <v>122</v>
      </c>
      <c r="L38" s="264"/>
      <c r="M38" s="263" t="s">
        <v>85</v>
      </c>
      <c r="N38" s="264"/>
      <c r="O38" s="263" t="s">
        <v>86</v>
      </c>
      <c r="P38" s="264"/>
      <c r="Q38" s="263" t="s">
        <v>77</v>
      </c>
      <c r="R38" s="264"/>
      <c r="S38" s="263" t="s">
        <v>78</v>
      </c>
      <c r="T38" s="264"/>
      <c r="U38" s="263" t="s">
        <v>84</v>
      </c>
      <c r="V38" s="264"/>
      <c r="W38" s="263" t="s">
        <v>55</v>
      </c>
      <c r="X38" s="264"/>
      <c r="Y38" s="263" t="s">
        <v>79</v>
      </c>
      <c r="Z38" s="264"/>
      <c r="AA38" s="7" t="s">
        <v>73</v>
      </c>
      <c r="AB38" s="7" t="s">
        <v>74</v>
      </c>
      <c r="AC38" s="7" t="s">
        <v>75</v>
      </c>
      <c r="AD38" s="7" t="s">
        <v>24</v>
      </c>
      <c r="AE38" s="7" t="s">
        <v>22</v>
      </c>
      <c r="AF38" s="7" t="s">
        <v>12</v>
      </c>
      <c r="AG38" s="7" t="s">
        <v>67</v>
      </c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</row>
    <row r="39" spans="1:45" s="5" customFormat="1" ht="17.45" customHeight="1" x14ac:dyDescent="0.25">
      <c r="A39" s="8"/>
      <c r="B39" s="8"/>
      <c r="C39" s="8"/>
      <c r="D39" s="8"/>
      <c r="E39" s="8"/>
      <c r="F39" s="8"/>
      <c r="G39" s="8"/>
      <c r="H39" s="8"/>
      <c r="I39" s="53"/>
      <c r="J39" s="54"/>
      <c r="K39" s="10" t="s">
        <v>68</v>
      </c>
      <c r="L39" s="10" t="s">
        <v>69</v>
      </c>
      <c r="M39" s="10" t="s">
        <v>70</v>
      </c>
      <c r="N39" s="10" t="s">
        <v>69</v>
      </c>
      <c r="O39" s="10" t="s">
        <v>68</v>
      </c>
      <c r="P39" s="10" t="s">
        <v>69</v>
      </c>
      <c r="Q39" s="10" t="s">
        <v>70</v>
      </c>
      <c r="R39" s="10" t="s">
        <v>69</v>
      </c>
      <c r="S39" s="10" t="s">
        <v>70</v>
      </c>
      <c r="T39" s="10" t="s">
        <v>69</v>
      </c>
      <c r="U39" s="10" t="s">
        <v>70</v>
      </c>
      <c r="V39" s="10" t="s">
        <v>69</v>
      </c>
      <c r="W39" s="10" t="s">
        <v>70</v>
      </c>
      <c r="X39" s="10" t="s">
        <v>69</v>
      </c>
      <c r="Y39" s="10" t="s">
        <v>68</v>
      </c>
      <c r="Z39" s="10" t="s">
        <v>69</v>
      </c>
      <c r="AA39" s="8"/>
      <c r="AB39" s="8"/>
      <c r="AC39" s="8"/>
      <c r="AD39" s="8"/>
      <c r="AE39" s="8"/>
      <c r="AF39" s="8"/>
      <c r="AG39" s="8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</row>
    <row r="40" spans="1:45" s="2" customFormat="1" x14ac:dyDescent="0.25">
      <c r="A40" s="29"/>
      <c r="B40" s="29"/>
      <c r="C40" s="29"/>
      <c r="D40" s="29"/>
      <c r="E40" s="29"/>
      <c r="F40" s="29"/>
      <c r="G40" s="29"/>
      <c r="H40" s="29"/>
      <c r="I40" s="44"/>
      <c r="J40" s="45"/>
      <c r="K40" s="30"/>
      <c r="L40" s="30"/>
      <c r="M40" s="30"/>
      <c r="N40" s="30"/>
      <c r="O40" s="30"/>
      <c r="P40" s="29"/>
      <c r="Q40" s="29"/>
      <c r="R40" s="29"/>
      <c r="S40" s="29"/>
      <c r="T40" s="29"/>
      <c r="U40" s="30"/>
      <c r="V40" s="30"/>
      <c r="W40" s="30"/>
      <c r="X40" s="30"/>
      <c r="Y40" s="29"/>
      <c r="Z40" s="29"/>
      <c r="AA40" s="29"/>
      <c r="AB40" s="29"/>
      <c r="AC40" s="29"/>
      <c r="AD40" s="29"/>
      <c r="AE40" s="29"/>
      <c r="AF40" s="29"/>
      <c r="AG40" s="29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</row>
    <row r="41" spans="1:45" s="2" customFormat="1" x14ac:dyDescent="0.25">
      <c r="A41" s="29"/>
      <c r="B41" s="29"/>
      <c r="C41" s="29"/>
      <c r="D41" s="29"/>
      <c r="E41" s="29"/>
      <c r="F41" s="29"/>
      <c r="G41" s="29"/>
      <c r="H41" s="29"/>
      <c r="I41" s="44"/>
      <c r="J41" s="45"/>
      <c r="K41" s="30"/>
      <c r="L41" s="30"/>
      <c r="M41" s="30"/>
      <c r="N41" s="30"/>
      <c r="O41" s="30"/>
      <c r="P41" s="29"/>
      <c r="Q41" s="29"/>
      <c r="R41" s="29"/>
      <c r="S41" s="29"/>
      <c r="T41" s="29"/>
      <c r="U41" s="30"/>
      <c r="V41" s="30"/>
      <c r="W41" s="30"/>
      <c r="X41" s="30"/>
      <c r="Y41" s="29"/>
      <c r="Z41" s="29"/>
      <c r="AA41" s="29"/>
      <c r="AB41" s="29"/>
      <c r="AC41" s="29"/>
      <c r="AD41" s="29"/>
      <c r="AE41" s="29"/>
      <c r="AF41" s="29"/>
      <c r="AG41" s="29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s="2" customFormat="1" x14ac:dyDescent="0.25">
      <c r="A42" s="29"/>
      <c r="B42" s="29"/>
      <c r="C42" s="29"/>
      <c r="D42" s="29"/>
      <c r="E42" s="29"/>
      <c r="F42" s="29"/>
      <c r="G42" s="29"/>
      <c r="H42" s="29"/>
      <c r="I42" s="44"/>
      <c r="J42" s="45"/>
      <c r="K42" s="30"/>
      <c r="L42" s="30"/>
      <c r="M42" s="30"/>
      <c r="N42" s="30"/>
      <c r="O42" s="30"/>
      <c r="P42" s="29"/>
      <c r="Q42" s="29"/>
      <c r="R42" s="29"/>
      <c r="S42" s="29"/>
      <c r="T42" s="29"/>
      <c r="U42" s="30"/>
      <c r="V42" s="30"/>
      <c r="W42" s="30"/>
      <c r="X42" s="30"/>
      <c r="Y42" s="29"/>
      <c r="Z42" s="29"/>
      <c r="AA42" s="29"/>
      <c r="AB42" s="29"/>
      <c r="AC42" s="29"/>
      <c r="AD42" s="29"/>
      <c r="AE42" s="29"/>
      <c r="AF42" s="29"/>
      <c r="AG42" s="29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s="5" customFormat="1" ht="31.5" x14ac:dyDescent="0.5">
      <c r="A43" s="3"/>
      <c r="B43" s="3"/>
      <c r="C43" s="4" t="s">
        <v>129</v>
      </c>
      <c r="D43" s="3"/>
      <c r="E43" s="3"/>
      <c r="F43" s="3"/>
      <c r="G43" s="3"/>
      <c r="H43" s="3"/>
      <c r="I43" s="49"/>
      <c r="J43" s="81"/>
      <c r="K43" s="134"/>
      <c r="L43" s="134"/>
      <c r="M43" s="134"/>
      <c r="N43" s="134"/>
      <c r="O43" s="134"/>
      <c r="P43" s="3"/>
      <c r="Q43" s="3"/>
      <c r="R43" s="3"/>
      <c r="S43" s="3"/>
      <c r="T43" s="3"/>
      <c r="U43" s="134"/>
      <c r="V43" s="161"/>
      <c r="W43" s="161"/>
      <c r="X43" s="161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</row>
    <row r="44" spans="1:45" s="5" customFormat="1" ht="23.25" x14ac:dyDescent="0.35">
      <c r="A44" s="259" t="s">
        <v>59</v>
      </c>
      <c r="B44" s="260"/>
      <c r="C44" s="260"/>
      <c r="D44" s="259" t="s">
        <v>43</v>
      </c>
      <c r="E44" s="260"/>
      <c r="F44" s="260"/>
      <c r="G44" s="260"/>
      <c r="H44" s="265"/>
      <c r="I44" s="51"/>
      <c r="J44" s="86"/>
      <c r="K44" s="261" t="s">
        <v>64</v>
      </c>
      <c r="L44" s="262"/>
      <c r="M44" s="262"/>
      <c r="N44" s="262"/>
      <c r="O44" s="261" t="s">
        <v>76</v>
      </c>
      <c r="P44" s="262"/>
      <c r="Q44" s="262"/>
      <c r="R44" s="262"/>
      <c r="S44" s="262"/>
      <c r="T44" s="262"/>
      <c r="U44" s="262"/>
      <c r="V44" s="161"/>
      <c r="W44" s="161"/>
      <c r="X44" s="161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</row>
    <row r="45" spans="1:45" s="5" customFormat="1" ht="63" x14ac:dyDescent="0.25">
      <c r="A45" s="6" t="s">
        <v>58</v>
      </c>
      <c r="B45" s="7" t="s">
        <v>62</v>
      </c>
      <c r="C45" s="7" t="s">
        <v>72</v>
      </c>
      <c r="D45" s="7" t="s">
        <v>96</v>
      </c>
      <c r="E45" s="7" t="s">
        <v>65</v>
      </c>
      <c r="F45" s="7" t="s">
        <v>56</v>
      </c>
      <c r="G45" s="7" t="s">
        <v>66</v>
      </c>
      <c r="H45" s="7" t="s">
        <v>53</v>
      </c>
      <c r="I45" s="52" t="s">
        <v>23</v>
      </c>
      <c r="J45" s="52" t="s">
        <v>54</v>
      </c>
      <c r="K45" s="271" t="s">
        <v>87</v>
      </c>
      <c r="L45" s="270"/>
      <c r="M45" s="266" t="s">
        <v>88</v>
      </c>
      <c r="N45" s="266"/>
      <c r="O45" s="7" t="s">
        <v>73</v>
      </c>
      <c r="P45" s="7" t="s">
        <v>74</v>
      </c>
      <c r="Q45" s="7" t="s">
        <v>75</v>
      </c>
      <c r="R45" s="7" t="s">
        <v>24</v>
      </c>
      <c r="S45" s="7" t="s">
        <v>22</v>
      </c>
      <c r="T45" s="7" t="s">
        <v>12</v>
      </c>
      <c r="U45" s="7" t="s">
        <v>67</v>
      </c>
      <c r="V45" s="161"/>
      <c r="W45" s="161"/>
      <c r="X45" s="161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</row>
    <row r="46" spans="1:45" s="5" customFormat="1" x14ac:dyDescent="0.25">
      <c r="A46" s="8"/>
      <c r="B46" s="8"/>
      <c r="C46" s="8"/>
      <c r="D46" s="8"/>
      <c r="E46" s="8"/>
      <c r="F46" s="8"/>
      <c r="G46" s="8"/>
      <c r="H46" s="8"/>
      <c r="I46" s="53"/>
      <c r="J46" s="54"/>
      <c r="K46" s="10" t="s">
        <v>68</v>
      </c>
      <c r="L46" s="10" t="s">
        <v>69</v>
      </c>
      <c r="M46" s="10" t="s">
        <v>68</v>
      </c>
      <c r="N46" s="10" t="s">
        <v>69</v>
      </c>
      <c r="O46" s="135"/>
      <c r="P46" s="8"/>
      <c r="Q46" s="8"/>
      <c r="R46" s="8"/>
      <c r="S46" s="8"/>
      <c r="T46" s="8"/>
      <c r="U46" s="135"/>
      <c r="V46" s="161"/>
      <c r="W46" s="161"/>
      <c r="X46" s="161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</row>
    <row r="47" spans="1:45" s="147" customFormat="1" ht="69.95" customHeight="1" x14ac:dyDescent="0.25">
      <c r="A47" s="149" t="s">
        <v>231</v>
      </c>
      <c r="B47" s="150" t="s">
        <v>232</v>
      </c>
      <c r="C47" s="155" t="s">
        <v>257</v>
      </c>
      <c r="D47" s="151">
        <v>6000</v>
      </c>
      <c r="E47" s="151">
        <v>0</v>
      </c>
      <c r="F47" s="152">
        <v>1</v>
      </c>
      <c r="G47" s="152">
        <v>0</v>
      </c>
      <c r="H47" s="153"/>
      <c r="I47" s="154" t="s">
        <v>262</v>
      </c>
      <c r="J47" s="154" t="s">
        <v>263</v>
      </c>
      <c r="K47" s="145">
        <v>44977</v>
      </c>
      <c r="L47" s="181"/>
      <c r="M47" s="210">
        <f>K47+60</f>
        <v>45037</v>
      </c>
      <c r="N47" s="145"/>
      <c r="O47" s="181" t="s">
        <v>6</v>
      </c>
      <c r="P47" s="146" t="s">
        <v>50</v>
      </c>
      <c r="Q47" s="181" t="s">
        <v>7</v>
      </c>
      <c r="R47" s="181" t="s">
        <v>28</v>
      </c>
      <c r="S47" s="181"/>
      <c r="T47" s="181"/>
      <c r="U47" s="181"/>
      <c r="V47" s="163"/>
      <c r="W47" s="163"/>
      <c r="X47" s="163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</row>
    <row r="48" spans="1:45" s="147" customFormat="1" ht="69.95" customHeight="1" x14ac:dyDescent="0.25">
      <c r="A48" s="166" t="s">
        <v>233</v>
      </c>
      <c r="B48" s="150" t="s">
        <v>234</v>
      </c>
      <c r="C48" s="155" t="s">
        <v>160</v>
      </c>
      <c r="D48" s="151">
        <v>30000</v>
      </c>
      <c r="E48" s="221">
        <f>8909.06+21422</f>
        <v>30331.059999999998</v>
      </c>
      <c r="F48" s="152">
        <v>1</v>
      </c>
      <c r="G48" s="152">
        <v>0</v>
      </c>
      <c r="H48" s="153"/>
      <c r="I48" s="154" t="s">
        <v>262</v>
      </c>
      <c r="J48" s="154" t="s">
        <v>264</v>
      </c>
      <c r="K48" s="145">
        <v>44706</v>
      </c>
      <c r="L48" s="212">
        <v>44701</v>
      </c>
      <c r="M48" s="210">
        <v>44766</v>
      </c>
      <c r="N48" s="212">
        <v>44719</v>
      </c>
      <c r="O48" s="181" t="s">
        <v>6</v>
      </c>
      <c r="P48" s="146" t="s">
        <v>50</v>
      </c>
      <c r="Q48" s="181" t="s">
        <v>7</v>
      </c>
      <c r="R48" s="181" t="s">
        <v>33</v>
      </c>
      <c r="S48" s="181"/>
      <c r="T48" s="181"/>
      <c r="U48" s="181"/>
      <c r="V48" s="163"/>
      <c r="W48" s="163"/>
      <c r="X48" s="163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</row>
    <row r="49" spans="1:45" s="147" customFormat="1" ht="69.95" customHeight="1" x14ac:dyDescent="0.25">
      <c r="A49" s="149" t="s">
        <v>235</v>
      </c>
      <c r="B49" s="150" t="s">
        <v>236</v>
      </c>
      <c r="C49" s="155" t="s">
        <v>148</v>
      </c>
      <c r="D49" s="151">
        <v>20000</v>
      </c>
      <c r="E49" s="151">
        <v>0</v>
      </c>
      <c r="F49" s="152">
        <v>1</v>
      </c>
      <c r="G49" s="152">
        <v>0</v>
      </c>
      <c r="H49" s="153"/>
      <c r="I49" s="154" t="s">
        <v>216</v>
      </c>
      <c r="J49" s="154" t="s">
        <v>265</v>
      </c>
      <c r="K49" s="145">
        <v>45034</v>
      </c>
      <c r="L49" s="181"/>
      <c r="M49" s="210">
        <v>45094</v>
      </c>
      <c r="N49" s="145"/>
      <c r="O49" s="181" t="s">
        <v>8</v>
      </c>
      <c r="P49" s="146" t="s">
        <v>50</v>
      </c>
      <c r="Q49" s="181" t="s">
        <v>7</v>
      </c>
      <c r="R49" s="181" t="s">
        <v>28</v>
      </c>
      <c r="S49" s="181"/>
      <c r="T49" s="181"/>
      <c r="U49" s="181"/>
      <c r="V49" s="163"/>
      <c r="W49" s="163"/>
      <c r="X49" s="163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</row>
    <row r="50" spans="1:45" s="147" customFormat="1" ht="69.95" customHeight="1" x14ac:dyDescent="0.25">
      <c r="A50" s="166" t="s">
        <v>237</v>
      </c>
      <c r="B50" s="150" t="s">
        <v>238</v>
      </c>
      <c r="C50" s="155" t="s">
        <v>149</v>
      </c>
      <c r="D50" s="151">
        <v>607000</v>
      </c>
      <c r="E50" s="221">
        <v>282596.40000000002</v>
      </c>
      <c r="F50" s="152">
        <v>1</v>
      </c>
      <c r="G50" s="152">
        <v>0</v>
      </c>
      <c r="H50" s="153"/>
      <c r="I50" s="154" t="s">
        <v>216</v>
      </c>
      <c r="J50" s="154" t="s">
        <v>266</v>
      </c>
      <c r="K50" s="145">
        <v>44873</v>
      </c>
      <c r="L50" s="212">
        <v>44827</v>
      </c>
      <c r="M50" s="210">
        <v>44933</v>
      </c>
      <c r="N50" s="212">
        <v>44784</v>
      </c>
      <c r="O50" s="181" t="s">
        <v>8</v>
      </c>
      <c r="P50" s="146" t="s">
        <v>50</v>
      </c>
      <c r="Q50" s="181" t="s">
        <v>7</v>
      </c>
      <c r="R50" s="181" t="s">
        <v>33</v>
      </c>
      <c r="S50" s="181"/>
      <c r="T50" s="181"/>
      <c r="U50" s="181"/>
      <c r="V50" s="163"/>
      <c r="W50" s="163"/>
      <c r="X50" s="163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</row>
    <row r="51" spans="1:45" s="147" customFormat="1" ht="69.95" customHeight="1" x14ac:dyDescent="0.25">
      <c r="A51" s="149" t="s">
        <v>241</v>
      </c>
      <c r="B51" s="150" t="s">
        <v>242</v>
      </c>
      <c r="C51" s="155" t="s">
        <v>258</v>
      </c>
      <c r="D51" s="164">
        <v>195000</v>
      </c>
      <c r="E51" s="151">
        <v>0</v>
      </c>
      <c r="F51" s="152">
        <v>1</v>
      </c>
      <c r="G51" s="152">
        <v>0</v>
      </c>
      <c r="H51" s="153"/>
      <c r="I51" s="154" t="s">
        <v>216</v>
      </c>
      <c r="J51" s="154" t="s">
        <v>268</v>
      </c>
      <c r="K51" s="145">
        <v>45163</v>
      </c>
      <c r="L51" s="181"/>
      <c r="M51" s="210">
        <f>K51+60</f>
        <v>45223</v>
      </c>
      <c r="N51" s="145"/>
      <c r="O51" s="181" t="s">
        <v>8</v>
      </c>
      <c r="P51" s="146" t="s">
        <v>50</v>
      </c>
      <c r="Q51" s="181" t="s">
        <v>7</v>
      </c>
      <c r="R51" s="181" t="s">
        <v>28</v>
      </c>
      <c r="S51" s="181"/>
      <c r="T51" s="181"/>
      <c r="U51" s="181"/>
      <c r="V51" s="163"/>
      <c r="W51" s="163"/>
      <c r="X51" s="163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</row>
    <row r="52" spans="1:45" s="147" customFormat="1" ht="69.95" customHeight="1" x14ac:dyDescent="0.25">
      <c r="A52" s="149" t="s">
        <v>243</v>
      </c>
      <c r="B52" s="150" t="s">
        <v>244</v>
      </c>
      <c r="C52" s="155" t="s">
        <v>259</v>
      </c>
      <c r="D52" s="151">
        <v>50000</v>
      </c>
      <c r="E52" s="151">
        <v>0</v>
      </c>
      <c r="F52" s="152">
        <v>1</v>
      </c>
      <c r="G52" s="152">
        <v>0</v>
      </c>
      <c r="H52" s="153"/>
      <c r="I52" s="154" t="s">
        <v>216</v>
      </c>
      <c r="J52" s="154" t="s">
        <v>269</v>
      </c>
      <c r="K52" s="145">
        <v>44976</v>
      </c>
      <c r="L52" s="181"/>
      <c r="M52" s="210">
        <v>45036</v>
      </c>
      <c r="N52" s="145"/>
      <c r="O52" s="181" t="s">
        <v>8</v>
      </c>
      <c r="P52" s="146" t="s">
        <v>50</v>
      </c>
      <c r="Q52" s="181" t="s">
        <v>7</v>
      </c>
      <c r="R52" s="181" t="s">
        <v>28</v>
      </c>
      <c r="S52" s="181"/>
      <c r="T52" s="181"/>
      <c r="U52" s="181"/>
      <c r="V52" s="163"/>
      <c r="W52" s="163"/>
      <c r="X52" s="163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</row>
    <row r="53" spans="1:45" s="147" customFormat="1" ht="69.95" customHeight="1" x14ac:dyDescent="0.25">
      <c r="A53" s="149" t="s">
        <v>245</v>
      </c>
      <c r="B53" s="150" t="s">
        <v>246</v>
      </c>
      <c r="C53" s="155" t="s">
        <v>258</v>
      </c>
      <c r="D53" s="151">
        <v>74000</v>
      </c>
      <c r="E53" s="151">
        <v>0</v>
      </c>
      <c r="F53" s="152">
        <v>1</v>
      </c>
      <c r="G53" s="152">
        <v>0</v>
      </c>
      <c r="H53" s="153"/>
      <c r="I53" s="154" t="s">
        <v>262</v>
      </c>
      <c r="J53" s="154" t="s">
        <v>270</v>
      </c>
      <c r="K53" s="145">
        <v>44941</v>
      </c>
      <c r="L53" s="181"/>
      <c r="M53" s="210">
        <f>K53+45</f>
        <v>44986</v>
      </c>
      <c r="N53" s="145"/>
      <c r="O53" s="181" t="s">
        <v>8</v>
      </c>
      <c r="P53" s="146" t="s">
        <v>50</v>
      </c>
      <c r="Q53" s="181" t="s">
        <v>7</v>
      </c>
      <c r="R53" s="181" t="s">
        <v>28</v>
      </c>
      <c r="S53" s="181"/>
      <c r="T53" s="181"/>
      <c r="U53" s="181"/>
      <c r="V53" s="163"/>
      <c r="W53" s="163"/>
      <c r="X53" s="163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</row>
    <row r="54" spans="1:45" s="147" customFormat="1" ht="69.95" customHeight="1" x14ac:dyDescent="0.25">
      <c r="A54" s="149" t="s">
        <v>247</v>
      </c>
      <c r="B54" s="150" t="s">
        <v>248</v>
      </c>
      <c r="C54" s="155" t="s">
        <v>174</v>
      </c>
      <c r="D54" s="151">
        <v>180000</v>
      </c>
      <c r="E54" s="151">
        <v>0</v>
      </c>
      <c r="F54" s="152">
        <v>1</v>
      </c>
      <c r="G54" s="152">
        <v>0</v>
      </c>
      <c r="H54" s="153"/>
      <c r="I54" s="154" t="s">
        <v>216</v>
      </c>
      <c r="J54" s="154" t="s">
        <v>271</v>
      </c>
      <c r="K54" s="145">
        <v>45035</v>
      </c>
      <c r="L54" s="181"/>
      <c r="M54" s="210">
        <f>K54+60</f>
        <v>45095</v>
      </c>
      <c r="N54" s="145"/>
      <c r="O54" s="181" t="s">
        <v>6</v>
      </c>
      <c r="P54" s="146" t="s">
        <v>50</v>
      </c>
      <c r="Q54" s="181" t="s">
        <v>7</v>
      </c>
      <c r="R54" s="181" t="s">
        <v>28</v>
      </c>
      <c r="S54" s="181"/>
      <c r="T54" s="181"/>
      <c r="U54" s="181"/>
      <c r="V54" s="163"/>
      <c r="W54" s="163"/>
      <c r="X54" s="163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</row>
    <row r="55" spans="1:45" s="147" customFormat="1" ht="69.95" customHeight="1" x14ac:dyDescent="0.25">
      <c r="A55" s="149" t="s">
        <v>249</v>
      </c>
      <c r="B55" s="150" t="s">
        <v>250</v>
      </c>
      <c r="C55" s="155" t="s">
        <v>158</v>
      </c>
      <c r="D55" s="151">
        <v>72000</v>
      </c>
      <c r="E55" s="151">
        <v>0</v>
      </c>
      <c r="F55" s="152">
        <v>1</v>
      </c>
      <c r="G55" s="152">
        <v>0</v>
      </c>
      <c r="H55" s="153"/>
      <c r="I55" s="154" t="s">
        <v>262</v>
      </c>
      <c r="J55" s="154" t="s">
        <v>272</v>
      </c>
      <c r="K55" s="145">
        <v>44932</v>
      </c>
      <c r="L55" s="181"/>
      <c r="M55" s="210">
        <v>44992</v>
      </c>
      <c r="N55" s="145"/>
      <c r="O55" s="181" t="s">
        <v>8</v>
      </c>
      <c r="P55" s="146" t="s">
        <v>50</v>
      </c>
      <c r="Q55" s="181" t="s">
        <v>7</v>
      </c>
      <c r="R55" s="181" t="s">
        <v>28</v>
      </c>
      <c r="S55" s="181"/>
      <c r="T55" s="181"/>
      <c r="U55" s="181"/>
      <c r="V55" s="163"/>
      <c r="W55" s="163"/>
      <c r="X55" s="163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</row>
    <row r="56" spans="1:45" s="147" customFormat="1" ht="69.95" customHeight="1" x14ac:dyDescent="0.25">
      <c r="A56" s="166" t="s">
        <v>251</v>
      </c>
      <c r="B56" s="150" t="s">
        <v>252</v>
      </c>
      <c r="C56" s="155" t="s">
        <v>159</v>
      </c>
      <c r="D56" s="151">
        <v>150000</v>
      </c>
      <c r="E56" s="221">
        <v>28997.18</v>
      </c>
      <c r="F56" s="152">
        <v>1</v>
      </c>
      <c r="G56" s="152">
        <v>0</v>
      </c>
      <c r="H56" s="153"/>
      <c r="I56" s="154" t="s">
        <v>262</v>
      </c>
      <c r="J56" s="154" t="s">
        <v>507</v>
      </c>
      <c r="K56" s="145">
        <v>44472</v>
      </c>
      <c r="L56" s="212" t="s">
        <v>504</v>
      </c>
      <c r="M56" s="210">
        <v>44532</v>
      </c>
      <c r="N56" s="212">
        <v>44641</v>
      </c>
      <c r="O56" s="181" t="s">
        <v>8</v>
      </c>
      <c r="P56" s="146" t="s">
        <v>50</v>
      </c>
      <c r="Q56" s="181" t="s">
        <v>5</v>
      </c>
      <c r="R56" s="181" t="s">
        <v>33</v>
      </c>
      <c r="S56" s="181"/>
      <c r="T56" s="181"/>
      <c r="U56" s="181"/>
      <c r="V56" s="163"/>
      <c r="W56" s="163"/>
      <c r="X56" s="163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</row>
    <row r="57" spans="1:45" s="147" customFormat="1" ht="69.95" customHeight="1" x14ac:dyDescent="0.25">
      <c r="A57" s="149" t="s">
        <v>253</v>
      </c>
      <c r="B57" s="150" t="s">
        <v>254</v>
      </c>
      <c r="C57" s="155" t="s">
        <v>260</v>
      </c>
      <c r="D57" s="151">
        <v>3000</v>
      </c>
      <c r="E57" s="151">
        <v>0</v>
      </c>
      <c r="F57" s="152">
        <v>1</v>
      </c>
      <c r="G57" s="152">
        <v>0</v>
      </c>
      <c r="H57" s="153"/>
      <c r="I57" s="154" t="s">
        <v>262</v>
      </c>
      <c r="J57" s="154" t="s">
        <v>273</v>
      </c>
      <c r="K57" s="145">
        <v>45097</v>
      </c>
      <c r="L57" s="181"/>
      <c r="M57" s="210">
        <v>45157</v>
      </c>
      <c r="N57" s="145"/>
      <c r="O57" s="181" t="s">
        <v>8</v>
      </c>
      <c r="P57" s="146" t="s">
        <v>50</v>
      </c>
      <c r="Q57" s="181" t="s">
        <v>7</v>
      </c>
      <c r="R57" s="181" t="s">
        <v>28</v>
      </c>
      <c r="S57" s="181"/>
      <c r="T57" s="181"/>
      <c r="U57" s="181"/>
      <c r="V57" s="163"/>
      <c r="W57" s="163"/>
      <c r="X57" s="163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</row>
    <row r="58" spans="1:45" s="147" customFormat="1" ht="69.95" customHeight="1" x14ac:dyDescent="0.25">
      <c r="A58" s="166" t="s">
        <v>255</v>
      </c>
      <c r="B58" s="150" t="s">
        <v>256</v>
      </c>
      <c r="C58" s="155" t="s">
        <v>261</v>
      </c>
      <c r="D58" s="151">
        <v>157000</v>
      </c>
      <c r="E58" s="221">
        <v>40187.54</v>
      </c>
      <c r="F58" s="152">
        <v>1</v>
      </c>
      <c r="G58" s="152">
        <v>0</v>
      </c>
      <c r="H58" s="153"/>
      <c r="I58" s="154" t="s">
        <v>262</v>
      </c>
      <c r="J58" s="154" t="s">
        <v>274</v>
      </c>
      <c r="K58" s="145">
        <v>44706</v>
      </c>
      <c r="L58" s="212">
        <v>44645</v>
      </c>
      <c r="M58" s="210">
        <v>44766</v>
      </c>
      <c r="N58" s="212">
        <v>44652</v>
      </c>
      <c r="O58" s="181" t="s">
        <v>8</v>
      </c>
      <c r="P58" s="146" t="s">
        <v>50</v>
      </c>
      <c r="Q58" s="181" t="s">
        <v>7</v>
      </c>
      <c r="R58" s="181" t="s">
        <v>33</v>
      </c>
      <c r="S58" s="181"/>
      <c r="T58" s="181"/>
      <c r="U58" s="181"/>
      <c r="V58" s="163"/>
      <c r="W58" s="163"/>
      <c r="X58" s="163"/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</row>
    <row r="59" spans="1:45" s="5" customFormat="1" ht="31.5" x14ac:dyDescent="0.5">
      <c r="A59" s="3"/>
      <c r="B59" s="3"/>
      <c r="C59" s="4" t="s">
        <v>57</v>
      </c>
      <c r="D59" s="3"/>
      <c r="E59" s="3"/>
      <c r="F59" s="3"/>
      <c r="G59" s="3"/>
      <c r="H59" s="3"/>
      <c r="I59" s="49"/>
      <c r="J59" s="81"/>
      <c r="K59" s="134"/>
      <c r="L59" s="134"/>
      <c r="M59" s="134"/>
      <c r="N59" s="134"/>
      <c r="O59" s="134"/>
      <c r="P59" s="3"/>
      <c r="Q59" s="3"/>
      <c r="R59" s="3"/>
      <c r="S59" s="3"/>
      <c r="T59" s="3"/>
      <c r="U59" s="134"/>
      <c r="V59" s="134"/>
      <c r="W59" s="134"/>
      <c r="X59" s="134"/>
      <c r="Y59" s="3"/>
      <c r="Z59" s="3"/>
      <c r="AA59" s="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</row>
    <row r="60" spans="1:45" s="5" customFormat="1" ht="23.25" x14ac:dyDescent="0.35">
      <c r="A60" s="259" t="s">
        <v>59</v>
      </c>
      <c r="B60" s="260"/>
      <c r="C60" s="260"/>
      <c r="D60" s="259" t="s">
        <v>43</v>
      </c>
      <c r="E60" s="260"/>
      <c r="F60" s="260"/>
      <c r="G60" s="260"/>
      <c r="H60" s="265"/>
      <c r="I60" s="259"/>
      <c r="J60" s="260"/>
      <c r="K60" s="261" t="s">
        <v>64</v>
      </c>
      <c r="L60" s="262"/>
      <c r="M60" s="262"/>
      <c r="N60" s="262"/>
      <c r="O60" s="262"/>
      <c r="P60" s="262"/>
      <c r="Q60" s="262"/>
      <c r="R60" s="262"/>
      <c r="S60" s="262"/>
      <c r="T60" s="268"/>
      <c r="U60" s="261" t="s">
        <v>76</v>
      </c>
      <c r="V60" s="262"/>
      <c r="W60" s="262"/>
      <c r="X60" s="262"/>
      <c r="Y60" s="262"/>
      <c r="Z60" s="262"/>
      <c r="AA60" s="262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</row>
    <row r="61" spans="1:45" s="5" customFormat="1" ht="31.5" x14ac:dyDescent="0.25">
      <c r="A61" s="6" t="s">
        <v>58</v>
      </c>
      <c r="B61" s="7" t="s">
        <v>62</v>
      </c>
      <c r="C61" s="7" t="s">
        <v>72</v>
      </c>
      <c r="D61" s="7" t="s">
        <v>96</v>
      </c>
      <c r="E61" s="7" t="s">
        <v>65</v>
      </c>
      <c r="F61" s="7" t="s">
        <v>56</v>
      </c>
      <c r="G61" s="7" t="s">
        <v>66</v>
      </c>
      <c r="H61" s="7" t="s">
        <v>53</v>
      </c>
      <c r="I61" s="52" t="s">
        <v>23</v>
      </c>
      <c r="J61" s="52" t="s">
        <v>54</v>
      </c>
      <c r="K61" s="266" t="s">
        <v>77</v>
      </c>
      <c r="L61" s="266"/>
      <c r="M61" s="269" t="s">
        <v>78</v>
      </c>
      <c r="N61" s="270"/>
      <c r="O61" s="263" t="s">
        <v>84</v>
      </c>
      <c r="P61" s="264"/>
      <c r="Q61" s="266" t="s">
        <v>55</v>
      </c>
      <c r="R61" s="266"/>
      <c r="S61" s="266" t="s">
        <v>79</v>
      </c>
      <c r="T61" s="266"/>
      <c r="U61" s="7" t="s">
        <v>73</v>
      </c>
      <c r="V61" s="7" t="s">
        <v>74</v>
      </c>
      <c r="W61" s="7" t="s">
        <v>75</v>
      </c>
      <c r="X61" s="7" t="s">
        <v>24</v>
      </c>
      <c r="Y61" s="7" t="s">
        <v>22</v>
      </c>
      <c r="Z61" s="7" t="s">
        <v>12</v>
      </c>
      <c r="AA61" s="7" t="s">
        <v>67</v>
      </c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</row>
    <row r="62" spans="1:45" s="5" customFormat="1" x14ac:dyDescent="0.25">
      <c r="A62" s="8"/>
      <c r="B62" s="8"/>
      <c r="C62" s="8"/>
      <c r="D62" s="8"/>
      <c r="E62" s="8"/>
      <c r="F62" s="8"/>
      <c r="G62" s="8"/>
      <c r="H62" s="8"/>
      <c r="I62" s="53"/>
      <c r="J62" s="54"/>
      <c r="K62" s="10" t="s">
        <v>68</v>
      </c>
      <c r="L62" s="10" t="s">
        <v>69</v>
      </c>
      <c r="M62" s="10" t="s">
        <v>68</v>
      </c>
      <c r="N62" s="10" t="s">
        <v>69</v>
      </c>
      <c r="O62" s="10" t="s">
        <v>68</v>
      </c>
      <c r="P62" s="10" t="s">
        <v>69</v>
      </c>
      <c r="Q62" s="10" t="s">
        <v>68</v>
      </c>
      <c r="R62" s="10" t="s">
        <v>69</v>
      </c>
      <c r="S62" s="10" t="s">
        <v>68</v>
      </c>
      <c r="T62" s="10" t="s">
        <v>69</v>
      </c>
      <c r="U62" s="135"/>
      <c r="V62" s="135"/>
      <c r="W62" s="135"/>
      <c r="X62" s="135"/>
      <c r="Y62" s="8"/>
      <c r="Z62" s="8"/>
      <c r="AA62" s="8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</row>
    <row r="63" spans="1:45" s="2" customFormat="1" x14ac:dyDescent="0.25">
      <c r="A63" s="29"/>
      <c r="B63" s="29"/>
      <c r="C63" s="29"/>
      <c r="D63" s="29"/>
      <c r="E63" s="29"/>
      <c r="F63" s="29"/>
      <c r="G63" s="29"/>
      <c r="H63" s="29"/>
      <c r="I63" s="44"/>
      <c r="J63" s="45"/>
      <c r="K63" s="30"/>
      <c r="L63" s="30"/>
      <c r="M63" s="30"/>
      <c r="N63" s="30"/>
      <c r="O63" s="30"/>
      <c r="P63" s="29"/>
      <c r="Q63" s="29"/>
      <c r="R63" s="29"/>
      <c r="S63" s="29"/>
      <c r="T63" s="29"/>
      <c r="U63" s="30"/>
      <c r="V63" s="30"/>
      <c r="W63" s="30"/>
      <c r="X63" s="30"/>
      <c r="Y63" s="29"/>
      <c r="Z63" s="29"/>
      <c r="AA63" s="29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</row>
    <row r="64" spans="1:45" s="2" customFormat="1" x14ac:dyDescent="0.25">
      <c r="A64" s="29"/>
      <c r="B64" s="29"/>
      <c r="C64" s="29"/>
      <c r="D64" s="29"/>
      <c r="E64" s="29"/>
      <c r="F64" s="29"/>
      <c r="G64" s="29"/>
      <c r="H64" s="29"/>
      <c r="I64" s="44"/>
      <c r="J64" s="45"/>
      <c r="K64" s="30"/>
      <c r="L64" s="30"/>
      <c r="M64" s="30"/>
      <c r="N64" s="30"/>
      <c r="O64" s="30"/>
      <c r="P64" s="29"/>
      <c r="Q64" s="29"/>
      <c r="R64" s="29"/>
      <c r="S64" s="29"/>
      <c r="T64" s="29"/>
      <c r="U64" s="30"/>
      <c r="V64" s="30"/>
      <c r="W64" s="30"/>
      <c r="X64" s="30"/>
      <c r="Y64" s="29"/>
      <c r="Z64" s="29"/>
      <c r="AA64" s="29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</row>
    <row r="65" spans="1:45" s="2" customFormat="1" x14ac:dyDescent="0.25">
      <c r="A65" s="29"/>
      <c r="B65" s="29"/>
      <c r="C65" s="29"/>
      <c r="D65" s="29"/>
      <c r="E65" s="29"/>
      <c r="F65" s="29"/>
      <c r="G65" s="29"/>
      <c r="H65" s="29"/>
      <c r="I65" s="44"/>
      <c r="J65" s="45"/>
      <c r="K65" s="30"/>
      <c r="L65" s="30"/>
      <c r="M65" s="30"/>
      <c r="N65" s="30"/>
      <c r="O65" s="30"/>
      <c r="P65" s="29"/>
      <c r="Q65" s="29"/>
      <c r="R65" s="29"/>
      <c r="S65" s="29"/>
      <c r="T65" s="29"/>
      <c r="U65" s="30"/>
      <c r="V65" s="30"/>
      <c r="W65" s="30"/>
      <c r="X65" s="30"/>
      <c r="Y65" s="29"/>
      <c r="Z65" s="29"/>
      <c r="AA65" s="29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</row>
    <row r="66" spans="1:45" s="5" customFormat="1" ht="31.5" x14ac:dyDescent="0.5">
      <c r="A66" s="3"/>
      <c r="B66" s="3"/>
      <c r="C66" s="4" t="s">
        <v>130</v>
      </c>
      <c r="D66" s="3"/>
      <c r="E66" s="3"/>
      <c r="F66" s="3"/>
      <c r="G66" s="3"/>
      <c r="H66" s="3"/>
      <c r="I66" s="49"/>
      <c r="J66" s="81"/>
      <c r="K66" s="134"/>
      <c r="L66" s="134"/>
      <c r="M66" s="134"/>
      <c r="N66" s="134"/>
      <c r="O66" s="134"/>
      <c r="P66" s="3"/>
      <c r="Q66" s="3"/>
      <c r="R66" s="3"/>
      <c r="S66" s="3"/>
      <c r="T66" s="3"/>
      <c r="U66" s="134"/>
      <c r="V66" s="134"/>
      <c r="W66" s="134"/>
      <c r="X66" s="13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4"/>
      <c r="AJ66" s="34"/>
      <c r="AK66" s="34"/>
      <c r="AL66" s="23"/>
      <c r="AM66" s="23"/>
      <c r="AN66" s="23"/>
      <c r="AO66" s="23"/>
      <c r="AP66" s="23"/>
      <c r="AQ66" s="23"/>
      <c r="AR66" s="23"/>
      <c r="AS66" s="23"/>
    </row>
    <row r="67" spans="1:45" s="5" customFormat="1" ht="23.25" x14ac:dyDescent="0.35">
      <c r="A67" s="259" t="s">
        <v>59</v>
      </c>
      <c r="B67" s="260"/>
      <c r="C67" s="265"/>
      <c r="D67" s="259" t="s">
        <v>43</v>
      </c>
      <c r="E67" s="260"/>
      <c r="F67" s="260"/>
      <c r="G67" s="260"/>
      <c r="H67" s="265"/>
      <c r="I67" s="259"/>
      <c r="J67" s="260"/>
      <c r="K67" s="274" t="s">
        <v>64</v>
      </c>
      <c r="L67" s="275"/>
      <c r="M67" s="275"/>
      <c r="N67" s="275"/>
      <c r="O67" s="275"/>
      <c r="P67" s="275"/>
      <c r="Q67" s="275"/>
      <c r="R67" s="275"/>
      <c r="S67" s="275"/>
      <c r="T67" s="275"/>
      <c r="U67" s="275"/>
      <c r="V67" s="275"/>
      <c r="W67" s="275"/>
      <c r="X67" s="275"/>
      <c r="Y67" s="275"/>
      <c r="Z67" s="275"/>
      <c r="AA67" s="275"/>
      <c r="AB67" s="275"/>
      <c r="AC67" s="275"/>
      <c r="AD67" s="276"/>
      <c r="AE67" s="261" t="s">
        <v>76</v>
      </c>
      <c r="AF67" s="262"/>
      <c r="AG67" s="262"/>
      <c r="AH67" s="262"/>
      <c r="AI67" s="262"/>
      <c r="AJ67" s="262"/>
      <c r="AK67" s="262"/>
      <c r="AL67" s="23"/>
      <c r="AM67" s="23"/>
      <c r="AN67" s="23"/>
      <c r="AO67" s="23"/>
      <c r="AP67" s="23"/>
      <c r="AQ67" s="23"/>
      <c r="AR67" s="23"/>
      <c r="AS67" s="23"/>
    </row>
    <row r="68" spans="1:45" s="5" customFormat="1" ht="31.35" customHeight="1" x14ac:dyDescent="0.25">
      <c r="A68" s="6" t="s">
        <v>58</v>
      </c>
      <c r="B68" s="7" t="s">
        <v>62</v>
      </c>
      <c r="C68" s="7" t="s">
        <v>72</v>
      </c>
      <c r="D68" s="7" t="s">
        <v>96</v>
      </c>
      <c r="E68" s="7" t="s">
        <v>65</v>
      </c>
      <c r="F68" s="7" t="s">
        <v>56</v>
      </c>
      <c r="G68" s="7" t="s">
        <v>66</v>
      </c>
      <c r="H68" s="7" t="s">
        <v>53</v>
      </c>
      <c r="I68" s="52" t="s">
        <v>23</v>
      </c>
      <c r="J68" s="52" t="s">
        <v>54</v>
      </c>
      <c r="K68" s="263" t="s">
        <v>122</v>
      </c>
      <c r="L68" s="264"/>
      <c r="M68" s="263" t="s">
        <v>85</v>
      </c>
      <c r="N68" s="264"/>
      <c r="O68" s="263" t="s">
        <v>86</v>
      </c>
      <c r="P68" s="264"/>
      <c r="Q68" s="263" t="s">
        <v>77</v>
      </c>
      <c r="R68" s="264"/>
      <c r="S68" s="271" t="s">
        <v>83</v>
      </c>
      <c r="T68" s="270"/>
      <c r="U68" s="271" t="s">
        <v>84</v>
      </c>
      <c r="V68" s="270"/>
      <c r="W68" s="271" t="s">
        <v>78</v>
      </c>
      <c r="X68" s="270"/>
      <c r="Y68" s="271" t="s">
        <v>92</v>
      </c>
      <c r="Z68" s="270"/>
      <c r="AA68" s="266" t="s">
        <v>55</v>
      </c>
      <c r="AB68" s="266"/>
      <c r="AC68" s="266" t="s">
        <v>79</v>
      </c>
      <c r="AD68" s="266"/>
      <c r="AE68" s="7" t="s">
        <v>73</v>
      </c>
      <c r="AF68" s="7" t="s">
        <v>74</v>
      </c>
      <c r="AG68" s="7" t="s">
        <v>75</v>
      </c>
      <c r="AH68" s="7" t="s">
        <v>24</v>
      </c>
      <c r="AI68" s="35" t="s">
        <v>22</v>
      </c>
      <c r="AJ68" s="35" t="s">
        <v>12</v>
      </c>
      <c r="AK68" s="35" t="s">
        <v>67</v>
      </c>
      <c r="AL68" s="23"/>
      <c r="AM68" s="23"/>
      <c r="AN68" s="23"/>
      <c r="AO68" s="23"/>
      <c r="AP68" s="23"/>
      <c r="AQ68" s="23"/>
      <c r="AR68" s="23"/>
      <c r="AS68" s="23"/>
    </row>
    <row r="69" spans="1:45" s="5" customFormat="1" x14ac:dyDescent="0.25">
      <c r="A69" s="8"/>
      <c r="B69" s="8"/>
      <c r="C69" s="8"/>
      <c r="D69" s="8" t="e">
        <f ca="1">'OBRAS BENS E SERVIÇOS'!H9SOMA(D51:D68)</f>
        <v>#NAME?</v>
      </c>
      <c r="E69" s="8"/>
      <c r="F69" s="8"/>
      <c r="G69" s="8"/>
      <c r="H69" s="8"/>
      <c r="I69" s="53"/>
      <c r="J69" s="54"/>
      <c r="K69" s="10" t="s">
        <v>68</v>
      </c>
      <c r="L69" s="10" t="s">
        <v>69</v>
      </c>
      <c r="M69" s="10" t="s">
        <v>68</v>
      </c>
      <c r="N69" s="10" t="s">
        <v>69</v>
      </c>
      <c r="O69" s="10" t="s">
        <v>68</v>
      </c>
      <c r="P69" s="10" t="s">
        <v>69</v>
      </c>
      <c r="Q69" s="10" t="s">
        <v>68</v>
      </c>
      <c r="R69" s="10" t="s">
        <v>69</v>
      </c>
      <c r="S69" s="10" t="s">
        <v>68</v>
      </c>
      <c r="T69" s="10" t="s">
        <v>69</v>
      </c>
      <c r="U69" s="10" t="s">
        <v>68</v>
      </c>
      <c r="V69" s="10" t="s">
        <v>69</v>
      </c>
      <c r="W69" s="10" t="s">
        <v>68</v>
      </c>
      <c r="X69" s="10" t="s">
        <v>69</v>
      </c>
      <c r="Y69" s="10" t="s">
        <v>68</v>
      </c>
      <c r="Z69" s="10" t="s">
        <v>69</v>
      </c>
      <c r="AA69" s="10" t="s">
        <v>70</v>
      </c>
      <c r="AB69" s="11" t="s">
        <v>69</v>
      </c>
      <c r="AC69" s="10" t="s">
        <v>68</v>
      </c>
      <c r="AD69" s="10" t="s">
        <v>69</v>
      </c>
      <c r="AE69" s="8"/>
      <c r="AF69" s="8"/>
      <c r="AG69" s="8"/>
      <c r="AH69" s="8"/>
      <c r="AI69" s="36"/>
      <c r="AJ69" s="36"/>
      <c r="AK69" s="36"/>
      <c r="AL69" s="23"/>
      <c r="AM69" s="23"/>
      <c r="AN69" s="23"/>
      <c r="AO69" s="23"/>
      <c r="AP69" s="23"/>
      <c r="AQ69" s="23"/>
      <c r="AR69" s="23"/>
      <c r="AS69" s="23"/>
    </row>
    <row r="70" spans="1:45" s="2" customFormat="1" x14ac:dyDescent="0.25">
      <c r="A70" s="29"/>
      <c r="B70" s="29"/>
      <c r="C70" s="29"/>
      <c r="D70" s="29"/>
      <c r="E70" s="29"/>
      <c r="F70" s="29"/>
      <c r="G70" s="29"/>
      <c r="H70" s="29"/>
      <c r="I70" s="44"/>
      <c r="J70" s="45"/>
      <c r="K70" s="30"/>
      <c r="L70" s="30"/>
      <c r="M70" s="30"/>
      <c r="N70" s="30"/>
      <c r="O70" s="30"/>
      <c r="P70" s="29"/>
      <c r="Q70" s="29"/>
      <c r="R70" s="29"/>
      <c r="S70" s="29"/>
      <c r="T70" s="29"/>
      <c r="U70" s="30"/>
      <c r="V70" s="30"/>
      <c r="W70" s="30"/>
      <c r="X70" s="30"/>
      <c r="Y70" s="29"/>
      <c r="Z70" s="29"/>
      <c r="AA70" s="10"/>
      <c r="AB70" s="10"/>
      <c r="AC70" s="29"/>
      <c r="AD70" s="29"/>
      <c r="AE70" s="29"/>
      <c r="AG70" s="29"/>
      <c r="AH70" s="29"/>
      <c r="AI70" s="37"/>
      <c r="AJ70" s="37"/>
      <c r="AK70" s="37"/>
      <c r="AL70" s="22"/>
      <c r="AM70" s="22"/>
      <c r="AN70" s="22"/>
      <c r="AO70" s="22"/>
      <c r="AP70" s="22"/>
      <c r="AQ70" s="22"/>
      <c r="AR70" s="22"/>
      <c r="AS70" s="22"/>
    </row>
    <row r="71" spans="1:45" s="2" customFormat="1" x14ac:dyDescent="0.25">
      <c r="A71" s="29"/>
      <c r="B71" s="29"/>
      <c r="C71" s="29"/>
      <c r="D71" s="29"/>
      <c r="E71" s="29"/>
      <c r="F71" s="29"/>
      <c r="G71" s="29"/>
      <c r="H71" s="29"/>
      <c r="I71" s="44"/>
      <c r="J71" s="45"/>
      <c r="K71" s="30"/>
      <c r="L71" s="30"/>
      <c r="M71" s="30"/>
      <c r="N71" s="30"/>
      <c r="O71" s="30"/>
      <c r="P71" s="29"/>
      <c r="Q71" s="29"/>
      <c r="R71" s="29"/>
      <c r="S71" s="29"/>
      <c r="T71" s="29"/>
      <c r="U71" s="30"/>
      <c r="V71" s="30"/>
      <c r="W71" s="30"/>
      <c r="X71" s="30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37"/>
      <c r="AJ71" s="37"/>
      <c r="AK71" s="37"/>
      <c r="AL71" s="22"/>
      <c r="AM71" s="22"/>
      <c r="AN71" s="22"/>
      <c r="AO71" s="22"/>
      <c r="AP71" s="22"/>
      <c r="AQ71" s="22"/>
      <c r="AR71" s="22"/>
      <c r="AS71" s="22"/>
    </row>
    <row r="72" spans="1:45" s="2" customFormat="1" x14ac:dyDescent="0.25">
      <c r="A72" s="29"/>
      <c r="B72" s="29"/>
      <c r="C72" s="29"/>
      <c r="D72" s="29"/>
      <c r="E72" s="29"/>
      <c r="F72" s="29"/>
      <c r="G72" s="29"/>
      <c r="H72" s="29"/>
      <c r="I72" s="44"/>
      <c r="J72" s="45"/>
      <c r="K72" s="30"/>
      <c r="L72" s="30"/>
      <c r="M72" s="30"/>
      <c r="N72" s="30"/>
      <c r="O72" s="30"/>
      <c r="P72" s="29"/>
      <c r="Q72" s="29"/>
      <c r="R72" s="29"/>
      <c r="S72" s="29"/>
      <c r="T72" s="29"/>
      <c r="U72" s="30"/>
      <c r="V72" s="30"/>
      <c r="W72" s="30"/>
      <c r="X72" s="30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37"/>
      <c r="AJ72" s="37"/>
      <c r="AK72" s="37"/>
      <c r="AL72" s="22"/>
      <c r="AM72" s="22"/>
      <c r="AN72" s="22"/>
      <c r="AO72" s="22"/>
      <c r="AP72" s="22"/>
      <c r="AQ72" s="22"/>
      <c r="AR72" s="22"/>
      <c r="AS72" s="22"/>
    </row>
    <row r="73" spans="1:45" s="5" customFormat="1" ht="31.5" x14ac:dyDescent="0.5">
      <c r="A73" s="3"/>
      <c r="B73" s="3"/>
      <c r="C73" s="4" t="s">
        <v>131</v>
      </c>
      <c r="D73" s="3"/>
      <c r="E73" s="3"/>
      <c r="F73" s="3"/>
      <c r="G73" s="3"/>
      <c r="H73" s="3"/>
      <c r="I73" s="49"/>
      <c r="J73" s="81"/>
      <c r="K73" s="134"/>
      <c r="L73" s="134"/>
      <c r="M73" s="134"/>
      <c r="N73" s="134"/>
      <c r="O73" s="134"/>
      <c r="P73" s="3"/>
      <c r="Q73" s="3"/>
      <c r="R73" s="3"/>
      <c r="S73" s="3"/>
      <c r="T73" s="3"/>
      <c r="U73" s="134"/>
      <c r="V73" s="134"/>
      <c r="W73" s="134"/>
      <c r="X73" s="134"/>
      <c r="Y73" s="3"/>
      <c r="Z73" s="3"/>
      <c r="AA73" s="3"/>
      <c r="AB73" s="3"/>
      <c r="AC73" s="3"/>
      <c r="AD73" s="3"/>
      <c r="AE73" s="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</row>
    <row r="74" spans="1:45" s="5" customFormat="1" ht="23.25" x14ac:dyDescent="0.35">
      <c r="A74" s="259" t="s">
        <v>59</v>
      </c>
      <c r="B74" s="260"/>
      <c r="C74" s="265"/>
      <c r="D74" s="259" t="s">
        <v>43</v>
      </c>
      <c r="E74" s="260"/>
      <c r="F74" s="260"/>
      <c r="G74" s="260"/>
      <c r="H74" s="265"/>
      <c r="I74" s="259"/>
      <c r="J74" s="260"/>
      <c r="K74" s="261" t="s">
        <v>64</v>
      </c>
      <c r="L74" s="262"/>
      <c r="M74" s="262"/>
      <c r="N74" s="262"/>
      <c r="O74" s="262"/>
      <c r="P74" s="262"/>
      <c r="Q74" s="262"/>
      <c r="R74" s="262"/>
      <c r="S74" s="262"/>
      <c r="T74" s="262"/>
      <c r="U74" s="262"/>
      <c r="V74" s="262"/>
      <c r="W74" s="262"/>
      <c r="X74" s="268"/>
      <c r="Y74" s="261" t="s">
        <v>76</v>
      </c>
      <c r="Z74" s="262"/>
      <c r="AA74" s="262"/>
      <c r="AB74" s="262"/>
      <c r="AC74" s="262"/>
      <c r="AD74" s="262"/>
      <c r="AE74" s="262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</row>
    <row r="75" spans="1:45" s="5" customFormat="1" ht="63" x14ac:dyDescent="0.25">
      <c r="A75" s="6" t="s">
        <v>58</v>
      </c>
      <c r="B75" s="7" t="s">
        <v>62</v>
      </c>
      <c r="C75" s="7" t="s">
        <v>72</v>
      </c>
      <c r="D75" s="7" t="s">
        <v>96</v>
      </c>
      <c r="E75" s="7" t="s">
        <v>65</v>
      </c>
      <c r="F75" s="7" t="s">
        <v>56</v>
      </c>
      <c r="G75" s="7" t="s">
        <v>66</v>
      </c>
      <c r="H75" s="7" t="s">
        <v>53</v>
      </c>
      <c r="I75" s="52" t="s">
        <v>23</v>
      </c>
      <c r="J75" s="52" t="s">
        <v>54</v>
      </c>
      <c r="K75" s="272" t="s">
        <v>82</v>
      </c>
      <c r="L75" s="273"/>
      <c r="M75" s="271" t="s">
        <v>78</v>
      </c>
      <c r="N75" s="270"/>
      <c r="O75" s="263" t="s">
        <v>84</v>
      </c>
      <c r="P75" s="264"/>
      <c r="Q75" s="269" t="s">
        <v>78</v>
      </c>
      <c r="R75" s="270"/>
      <c r="S75" s="271" t="s">
        <v>92</v>
      </c>
      <c r="T75" s="270"/>
      <c r="U75" s="266" t="s">
        <v>55</v>
      </c>
      <c r="V75" s="266"/>
      <c r="W75" s="266" t="s">
        <v>79</v>
      </c>
      <c r="X75" s="266"/>
      <c r="Y75" s="7" t="s">
        <v>73</v>
      </c>
      <c r="Z75" s="7" t="s">
        <v>74</v>
      </c>
      <c r="AA75" s="7" t="s">
        <v>75</v>
      </c>
      <c r="AB75" s="7" t="s">
        <v>24</v>
      </c>
      <c r="AC75" s="7" t="s">
        <v>22</v>
      </c>
      <c r="AD75" s="7" t="s">
        <v>12</v>
      </c>
      <c r="AE75" s="7" t="s">
        <v>67</v>
      </c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</row>
    <row r="76" spans="1:45" s="5" customFormat="1" x14ac:dyDescent="0.25">
      <c r="A76" s="8"/>
      <c r="B76" s="8"/>
      <c r="C76" s="8"/>
      <c r="D76" s="8"/>
      <c r="E76" s="8"/>
      <c r="F76" s="8"/>
      <c r="G76" s="8"/>
      <c r="H76" s="8"/>
      <c r="I76" s="53"/>
      <c r="J76" s="54"/>
      <c r="K76" s="10" t="s">
        <v>68</v>
      </c>
      <c r="L76" s="10" t="s">
        <v>69</v>
      </c>
      <c r="M76" s="10" t="s">
        <v>68</v>
      </c>
      <c r="N76" s="10" t="s">
        <v>69</v>
      </c>
      <c r="O76" s="10" t="s">
        <v>68</v>
      </c>
      <c r="P76" s="10" t="s">
        <v>69</v>
      </c>
      <c r="Q76" s="10" t="s">
        <v>68</v>
      </c>
      <c r="R76" s="10" t="s">
        <v>69</v>
      </c>
      <c r="S76" s="10" t="s">
        <v>68</v>
      </c>
      <c r="T76" s="10" t="s">
        <v>69</v>
      </c>
      <c r="U76" s="10" t="s">
        <v>68</v>
      </c>
      <c r="V76" s="10" t="s">
        <v>69</v>
      </c>
      <c r="W76" s="10" t="s">
        <v>68</v>
      </c>
      <c r="X76" s="10" t="s">
        <v>69</v>
      </c>
      <c r="Y76" s="8"/>
      <c r="Z76" s="8"/>
      <c r="AA76" s="8"/>
      <c r="AB76" s="8"/>
      <c r="AC76" s="8"/>
      <c r="AD76" s="8"/>
      <c r="AE76" s="8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</row>
    <row r="77" spans="1:45" s="2" customFormat="1" x14ac:dyDescent="0.25">
      <c r="A77" s="29"/>
      <c r="B77" s="29"/>
      <c r="C77" s="29"/>
      <c r="D77" s="29"/>
      <c r="E77" s="29"/>
      <c r="F77" s="29"/>
      <c r="G77" s="29"/>
      <c r="H77" s="29"/>
      <c r="I77" s="44"/>
      <c r="J77" s="45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29"/>
      <c r="Z77" s="29"/>
      <c r="AA77" s="29"/>
      <c r="AB77" s="29"/>
      <c r="AC77" s="29"/>
      <c r="AD77" s="29"/>
      <c r="AE77" s="29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</row>
    <row r="78" spans="1:45" s="2" customFormat="1" x14ac:dyDescent="0.25">
      <c r="A78" s="29"/>
      <c r="B78" s="29"/>
      <c r="C78" s="29"/>
      <c r="D78" s="29"/>
      <c r="E78" s="29"/>
      <c r="F78" s="29"/>
      <c r="G78" s="29"/>
      <c r="H78" s="29"/>
      <c r="I78" s="44"/>
      <c r="J78" s="45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29"/>
      <c r="Z78" s="29"/>
      <c r="AA78" s="29"/>
      <c r="AB78" s="29"/>
      <c r="AC78" s="29"/>
      <c r="AD78" s="29"/>
      <c r="AE78" s="29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45" s="2" customFormat="1" x14ac:dyDescent="0.25">
      <c r="A79" s="29"/>
      <c r="B79" s="29"/>
      <c r="C79" s="29"/>
      <c r="D79" s="29"/>
      <c r="E79" s="29"/>
      <c r="F79" s="29"/>
      <c r="G79" s="29"/>
      <c r="H79" s="29"/>
      <c r="I79" s="44"/>
      <c r="J79" s="45"/>
      <c r="K79" s="30"/>
      <c r="L79" s="30"/>
      <c r="M79" s="30"/>
      <c r="N79" s="30"/>
      <c r="O79" s="30"/>
      <c r="P79" s="29"/>
      <c r="Q79" s="29"/>
      <c r="R79" s="29"/>
      <c r="S79" s="29"/>
      <c r="T79" s="29"/>
      <c r="U79" s="30"/>
      <c r="V79" s="30"/>
      <c r="W79" s="30"/>
      <c r="X79" s="30"/>
      <c r="Y79" s="29"/>
      <c r="Z79" s="29"/>
      <c r="AA79" s="29"/>
      <c r="AB79" s="29"/>
      <c r="AC79" s="29"/>
      <c r="AD79" s="29"/>
      <c r="AE79" s="29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</row>
    <row r="80" spans="1:45" s="5" customFormat="1" ht="31.5" x14ac:dyDescent="0.5">
      <c r="A80" s="3"/>
      <c r="B80" s="3"/>
      <c r="C80" s="4" t="s">
        <v>63</v>
      </c>
      <c r="D80" s="3"/>
      <c r="E80" s="3"/>
      <c r="F80" s="3"/>
      <c r="G80" s="3"/>
      <c r="H80" s="3"/>
      <c r="I80" s="49"/>
      <c r="J80" s="81"/>
      <c r="K80" s="134"/>
      <c r="L80" s="134"/>
      <c r="M80" s="134"/>
      <c r="N80" s="134"/>
      <c r="O80" s="134"/>
      <c r="P80" s="3"/>
      <c r="Q80" s="3"/>
      <c r="R80" s="3"/>
      <c r="S80" s="3"/>
      <c r="T80" s="3"/>
      <c r="U80" s="134"/>
      <c r="V80" s="134"/>
      <c r="W80" s="134"/>
      <c r="X80" s="161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45" s="5" customFormat="1" ht="23.25" x14ac:dyDescent="0.35">
      <c r="A81" s="259" t="s">
        <v>59</v>
      </c>
      <c r="B81" s="260"/>
      <c r="C81" s="265"/>
      <c r="D81" s="259" t="s">
        <v>43</v>
      </c>
      <c r="E81" s="260"/>
      <c r="F81" s="260"/>
      <c r="G81" s="260"/>
      <c r="H81" s="265"/>
      <c r="I81" s="259"/>
      <c r="J81" s="260"/>
      <c r="K81" s="265" t="s">
        <v>64</v>
      </c>
      <c r="L81" s="267"/>
      <c r="M81" s="267"/>
      <c r="N81" s="267"/>
      <c r="O81" s="267"/>
      <c r="P81" s="267"/>
      <c r="Q81" s="261" t="s">
        <v>76</v>
      </c>
      <c r="R81" s="262"/>
      <c r="S81" s="262"/>
      <c r="T81" s="262"/>
      <c r="U81" s="262"/>
      <c r="V81" s="262"/>
      <c r="W81" s="262"/>
      <c r="X81" s="161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45" s="5" customFormat="1" ht="63" x14ac:dyDescent="0.25">
      <c r="A82" s="6" t="s">
        <v>58</v>
      </c>
      <c r="B82" s="7" t="s">
        <v>62</v>
      </c>
      <c r="C82" s="7" t="s">
        <v>72</v>
      </c>
      <c r="D82" s="7" t="s">
        <v>96</v>
      </c>
      <c r="E82" s="7" t="s">
        <v>65</v>
      </c>
      <c r="F82" s="7" t="s">
        <v>56</v>
      </c>
      <c r="G82" s="7" t="s">
        <v>66</v>
      </c>
      <c r="H82" s="7" t="s">
        <v>53</v>
      </c>
      <c r="I82" s="6" t="s">
        <v>23</v>
      </c>
      <c r="J82" s="52" t="s">
        <v>54</v>
      </c>
      <c r="K82" s="269" t="s">
        <v>89</v>
      </c>
      <c r="L82" s="270"/>
      <c r="M82" s="271" t="s">
        <v>90</v>
      </c>
      <c r="N82" s="270"/>
      <c r="O82" s="266" t="s">
        <v>79</v>
      </c>
      <c r="P82" s="266"/>
      <c r="Q82" s="7" t="s">
        <v>73</v>
      </c>
      <c r="R82" s="7" t="s">
        <v>74</v>
      </c>
      <c r="S82" s="7" t="s">
        <v>75</v>
      </c>
      <c r="T82" s="7" t="s">
        <v>24</v>
      </c>
      <c r="U82" s="7" t="s">
        <v>22</v>
      </c>
      <c r="V82" s="7" t="s">
        <v>12</v>
      </c>
      <c r="W82" s="7" t="s">
        <v>67</v>
      </c>
      <c r="X82" s="161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45" s="5" customFormat="1" x14ac:dyDescent="0.25">
      <c r="A83" s="8"/>
      <c r="B83" s="8"/>
      <c r="C83" s="8"/>
      <c r="D83" s="8"/>
      <c r="E83" s="8"/>
      <c r="F83" s="8"/>
      <c r="G83" s="8"/>
      <c r="H83" s="8"/>
      <c r="I83" s="53"/>
      <c r="J83" s="54"/>
      <c r="K83" s="10" t="s">
        <v>68</v>
      </c>
      <c r="L83" s="10" t="s">
        <v>69</v>
      </c>
      <c r="M83" s="10" t="s">
        <v>136</v>
      </c>
      <c r="N83" s="10" t="s">
        <v>69</v>
      </c>
      <c r="O83" s="10" t="s">
        <v>68</v>
      </c>
      <c r="P83" s="10" t="s">
        <v>69</v>
      </c>
      <c r="Q83" s="8"/>
      <c r="R83" s="8"/>
      <c r="S83" s="8"/>
      <c r="T83" s="8"/>
      <c r="U83" s="135"/>
      <c r="V83" s="135"/>
      <c r="W83" s="135"/>
      <c r="X83" s="161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45" s="2" customFormat="1" x14ac:dyDescent="0.25">
      <c r="A84" s="43"/>
      <c r="B84" s="117"/>
      <c r="C84" s="42"/>
      <c r="D84" s="46"/>
      <c r="E84" s="43"/>
      <c r="F84" s="57"/>
      <c r="G84" s="57"/>
      <c r="H84" s="43"/>
      <c r="I84" s="45"/>
      <c r="J84" s="45"/>
      <c r="K84" s="55"/>
      <c r="L84" s="43"/>
      <c r="M84" s="55"/>
      <c r="N84" s="43"/>
      <c r="O84" s="55"/>
      <c r="P84" s="43"/>
      <c r="Q84" s="43"/>
      <c r="R84" s="43"/>
      <c r="S84" s="43"/>
      <c r="T84" s="43"/>
      <c r="U84" s="157"/>
      <c r="V84" s="43"/>
      <c r="W84" s="43"/>
      <c r="X84" s="133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</row>
    <row r="85" spans="1:45" s="2" customFormat="1" x14ac:dyDescent="0.25">
      <c r="A85" s="43"/>
      <c r="B85" s="117"/>
      <c r="C85" s="42"/>
      <c r="D85" s="46"/>
      <c r="E85" s="43"/>
      <c r="F85" s="47"/>
      <c r="G85" s="47"/>
      <c r="H85" s="43"/>
      <c r="I85" s="45"/>
      <c r="J85" s="45"/>
      <c r="K85" s="55"/>
      <c r="L85" s="43"/>
      <c r="M85" s="55"/>
      <c r="N85" s="43"/>
      <c r="O85" s="55"/>
      <c r="P85" s="43"/>
      <c r="Q85" s="43"/>
      <c r="R85" s="43"/>
      <c r="S85" s="43"/>
      <c r="T85" s="43"/>
      <c r="U85" s="157"/>
      <c r="V85" s="43"/>
      <c r="W85" s="43"/>
      <c r="X85" s="133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</row>
    <row r="86" spans="1:45" s="13" customFormat="1" x14ac:dyDescent="0.25">
      <c r="A86" s="157"/>
      <c r="B86" s="167"/>
      <c r="C86" s="167"/>
      <c r="D86" s="168"/>
      <c r="E86" s="157"/>
      <c r="F86" s="159"/>
      <c r="G86" s="159"/>
      <c r="H86" s="157"/>
      <c r="I86" s="158"/>
      <c r="J86" s="158"/>
      <c r="K86" s="160"/>
      <c r="L86" s="157"/>
      <c r="M86" s="160"/>
      <c r="N86" s="157"/>
      <c r="O86" s="160"/>
      <c r="P86" s="157"/>
      <c r="Q86" s="157"/>
      <c r="R86" s="157"/>
      <c r="S86" s="157"/>
      <c r="T86" s="157"/>
      <c r="U86" s="157"/>
      <c r="V86" s="157"/>
      <c r="W86" s="157"/>
      <c r="X86" s="162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</row>
    <row r="87" spans="1:45" s="5" customFormat="1" ht="31.5" x14ac:dyDescent="0.5">
      <c r="A87" s="3"/>
      <c r="B87" s="3"/>
      <c r="C87" s="4" t="s">
        <v>132</v>
      </c>
      <c r="D87" s="3"/>
      <c r="E87" s="3"/>
      <c r="F87" s="3"/>
      <c r="G87" s="3"/>
      <c r="H87" s="3"/>
      <c r="I87" s="49"/>
      <c r="J87" s="81"/>
      <c r="K87" s="134"/>
      <c r="L87" s="134"/>
      <c r="M87" s="134"/>
      <c r="N87" s="134"/>
      <c r="O87" s="134"/>
      <c r="P87" s="3"/>
      <c r="Q87" s="3"/>
      <c r="R87" s="3"/>
      <c r="S87" s="3"/>
      <c r="U87" s="161"/>
      <c r="V87" s="161"/>
      <c r="W87" s="161"/>
      <c r="X87" s="161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45" s="5" customFormat="1" ht="23.25" x14ac:dyDescent="0.35">
      <c r="A88" s="259" t="s">
        <v>59</v>
      </c>
      <c r="B88" s="260"/>
      <c r="C88" s="265"/>
      <c r="D88" s="259" t="s">
        <v>43</v>
      </c>
      <c r="E88" s="260"/>
      <c r="F88" s="260"/>
      <c r="G88" s="260"/>
      <c r="H88" s="265"/>
      <c r="I88" s="259"/>
      <c r="J88" s="260"/>
      <c r="K88" s="261" t="s">
        <v>64</v>
      </c>
      <c r="L88" s="262"/>
      <c r="M88" s="261" t="s">
        <v>76</v>
      </c>
      <c r="N88" s="262"/>
      <c r="O88" s="262"/>
      <c r="P88" s="262"/>
      <c r="Q88" s="262"/>
      <c r="R88" s="262"/>
      <c r="S88" s="262"/>
      <c r="U88" s="161"/>
      <c r="V88" s="161"/>
      <c r="W88" s="161"/>
      <c r="X88" s="161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45" s="5" customFormat="1" ht="94.5" customHeight="1" x14ac:dyDescent="0.25">
      <c r="A89" s="6" t="s">
        <v>58</v>
      </c>
      <c r="B89" s="7" t="s">
        <v>62</v>
      </c>
      <c r="C89" s="7" t="s">
        <v>72</v>
      </c>
      <c r="D89" s="7" t="s">
        <v>96</v>
      </c>
      <c r="E89" s="7" t="s">
        <v>65</v>
      </c>
      <c r="F89" s="7" t="s">
        <v>56</v>
      </c>
      <c r="G89" s="7" t="s">
        <v>66</v>
      </c>
      <c r="H89" s="7" t="s">
        <v>53</v>
      </c>
      <c r="I89" s="52" t="s">
        <v>23</v>
      </c>
      <c r="J89" s="52" t="s">
        <v>54</v>
      </c>
      <c r="K89" s="266" t="s">
        <v>91</v>
      </c>
      <c r="L89" s="266"/>
      <c r="M89" s="7" t="s">
        <v>73</v>
      </c>
      <c r="N89" s="7" t="s">
        <v>74</v>
      </c>
      <c r="O89" s="7" t="s">
        <v>75</v>
      </c>
      <c r="P89" s="7" t="s">
        <v>24</v>
      </c>
      <c r="Q89" s="7" t="s">
        <v>22</v>
      </c>
      <c r="R89" s="7" t="s">
        <v>12</v>
      </c>
      <c r="S89" s="7" t="s">
        <v>93</v>
      </c>
      <c r="U89" s="161"/>
      <c r="V89" s="161"/>
      <c r="W89" s="161"/>
      <c r="X89" s="161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45" s="5" customFormat="1" x14ac:dyDescent="0.25">
      <c r="A90" s="8"/>
      <c r="B90" s="8"/>
      <c r="C90" s="8"/>
      <c r="D90" s="8"/>
      <c r="E90" s="8"/>
      <c r="F90" s="8"/>
      <c r="G90" s="8"/>
      <c r="H90" s="8"/>
      <c r="I90" s="53"/>
      <c r="J90" s="54"/>
      <c r="K90" s="10" t="s">
        <v>68</v>
      </c>
      <c r="L90" s="10" t="s">
        <v>69</v>
      </c>
      <c r="M90" s="135"/>
      <c r="N90" s="135"/>
      <c r="O90" s="135"/>
      <c r="P90" s="8"/>
      <c r="Q90" s="8"/>
      <c r="R90" s="8"/>
      <c r="S90" s="8"/>
      <c r="U90" s="161"/>
      <c r="V90" s="161"/>
      <c r="W90" s="161"/>
      <c r="X90" s="161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45" s="2" customFormat="1" x14ac:dyDescent="0.25">
      <c r="A91" s="29"/>
      <c r="B91" s="29"/>
      <c r="C91" s="29"/>
      <c r="D91" s="29"/>
      <c r="E91" s="29"/>
      <c r="F91" s="29"/>
      <c r="G91" s="29"/>
      <c r="H91" s="29"/>
      <c r="I91" s="44"/>
      <c r="J91" s="45"/>
      <c r="K91" s="30"/>
      <c r="L91" s="30"/>
      <c r="M91" s="30"/>
      <c r="N91" s="30"/>
      <c r="O91" s="30"/>
      <c r="P91" s="29"/>
      <c r="Q91" s="29"/>
      <c r="R91" s="29"/>
      <c r="S91" s="29"/>
      <c r="U91" s="133"/>
      <c r="V91" s="133"/>
      <c r="W91" s="133"/>
      <c r="X91" s="133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</row>
    <row r="92" spans="1:45" s="2" customFormat="1" x14ac:dyDescent="0.25">
      <c r="A92" s="29"/>
      <c r="B92" s="29"/>
      <c r="C92" s="29"/>
      <c r="D92" s="29"/>
      <c r="E92" s="29"/>
      <c r="F92" s="29"/>
      <c r="G92" s="29"/>
      <c r="H92" s="29"/>
      <c r="I92" s="44"/>
      <c r="J92" s="45"/>
      <c r="K92" s="30"/>
      <c r="L92" s="30"/>
      <c r="M92" s="30"/>
      <c r="N92" s="30"/>
      <c r="O92" s="30"/>
      <c r="P92" s="29"/>
      <c r="Q92" s="29"/>
      <c r="R92" s="29"/>
      <c r="S92" s="29"/>
      <c r="U92" s="133"/>
      <c r="V92" s="133"/>
      <c r="W92" s="133"/>
      <c r="X92" s="133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</row>
    <row r="93" spans="1:45" s="2" customFormat="1" x14ac:dyDescent="0.25">
      <c r="A93" s="29"/>
      <c r="B93" s="29"/>
      <c r="C93" s="29"/>
      <c r="D93" s="29"/>
      <c r="E93" s="29"/>
      <c r="F93" s="29"/>
      <c r="G93" s="29"/>
      <c r="H93" s="29"/>
      <c r="I93" s="44"/>
      <c r="J93" s="45"/>
      <c r="K93" s="30"/>
      <c r="L93" s="30"/>
      <c r="M93" s="30"/>
      <c r="N93" s="30"/>
      <c r="O93" s="30"/>
      <c r="P93" s="29"/>
      <c r="Q93" s="29"/>
      <c r="R93" s="29"/>
      <c r="S93" s="29"/>
      <c r="U93" s="133"/>
      <c r="V93" s="133"/>
      <c r="W93" s="133"/>
      <c r="X93" s="133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</row>
    <row r="94" spans="1:45" s="2" customFormat="1" x14ac:dyDescent="0.25">
      <c r="I94" s="50"/>
      <c r="J94" s="83"/>
      <c r="K94" s="133"/>
      <c r="L94" s="133"/>
      <c r="M94" s="133"/>
      <c r="N94" s="133"/>
      <c r="O94" s="133"/>
      <c r="U94" s="133"/>
      <c r="V94" s="133"/>
      <c r="W94" s="133"/>
      <c r="X94" s="133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</row>
    <row r="95" spans="1:45" s="2" customFormat="1" x14ac:dyDescent="0.25">
      <c r="I95" s="50"/>
      <c r="J95" s="83"/>
      <c r="K95" s="133"/>
      <c r="L95" s="133"/>
      <c r="M95" s="133"/>
      <c r="N95" s="133"/>
      <c r="O95" s="133"/>
      <c r="U95" s="133"/>
      <c r="V95" s="133"/>
      <c r="W95" s="133"/>
      <c r="X95" s="133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</row>
    <row r="96" spans="1:45" s="2" customFormat="1" x14ac:dyDescent="0.25">
      <c r="I96" s="50"/>
      <c r="J96" s="83"/>
      <c r="K96" s="133"/>
      <c r="L96" s="133"/>
      <c r="M96" s="133"/>
      <c r="N96" s="133"/>
      <c r="O96" s="133"/>
      <c r="U96" s="133"/>
      <c r="V96" s="133"/>
      <c r="W96" s="133"/>
      <c r="X96" s="133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</row>
    <row r="97" spans="9:45" s="2" customFormat="1" x14ac:dyDescent="0.25">
      <c r="I97" s="50"/>
      <c r="J97" s="83"/>
      <c r="K97" s="133"/>
      <c r="L97" s="133"/>
      <c r="M97" s="133"/>
      <c r="N97" s="133"/>
      <c r="O97" s="133"/>
      <c r="U97" s="133"/>
      <c r="V97" s="133"/>
      <c r="W97" s="133"/>
      <c r="X97" s="133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</row>
    <row r="98" spans="9:45" s="2" customFormat="1" x14ac:dyDescent="0.25">
      <c r="I98" s="50"/>
      <c r="J98" s="83"/>
      <c r="K98" s="133"/>
      <c r="L98" s="133"/>
      <c r="M98" s="133"/>
      <c r="N98" s="133"/>
      <c r="O98" s="133"/>
      <c r="U98" s="133"/>
      <c r="V98" s="133"/>
      <c r="W98" s="133"/>
      <c r="X98" s="133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</row>
    <row r="99" spans="9:45" s="2" customFormat="1" x14ac:dyDescent="0.25">
      <c r="I99" s="50"/>
      <c r="J99" s="83"/>
      <c r="K99" s="133"/>
      <c r="L99" s="133"/>
      <c r="M99" s="133"/>
      <c r="N99" s="133"/>
      <c r="O99" s="133"/>
      <c r="U99" s="133"/>
      <c r="V99" s="133"/>
      <c r="W99" s="133"/>
      <c r="X99" s="133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</row>
    <row r="100" spans="9:45" s="2" customFormat="1" x14ac:dyDescent="0.25">
      <c r="I100" s="50"/>
      <c r="J100" s="83"/>
      <c r="K100" s="133"/>
      <c r="L100" s="133"/>
      <c r="M100" s="133"/>
      <c r="N100" s="133"/>
      <c r="O100" s="133"/>
      <c r="U100" s="133"/>
      <c r="V100" s="133"/>
      <c r="W100" s="133"/>
      <c r="X100" s="133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</row>
    <row r="101" spans="9:45" s="2" customFormat="1" x14ac:dyDescent="0.25">
      <c r="I101" s="50"/>
      <c r="J101" s="83"/>
      <c r="K101" s="133"/>
      <c r="L101" s="133"/>
      <c r="M101" s="133"/>
      <c r="N101" s="133"/>
      <c r="O101" s="133"/>
      <c r="U101" s="133"/>
      <c r="V101" s="133"/>
      <c r="W101" s="133"/>
      <c r="X101" s="133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</row>
    <row r="102" spans="9:45" s="2" customFormat="1" x14ac:dyDescent="0.25">
      <c r="I102" s="50"/>
      <c r="J102" s="83"/>
      <c r="K102" s="133"/>
      <c r="L102" s="133"/>
      <c r="M102" s="133"/>
      <c r="N102" s="133"/>
      <c r="O102" s="133"/>
      <c r="U102" s="133"/>
      <c r="V102" s="133"/>
      <c r="W102" s="133"/>
      <c r="X102" s="133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</row>
    <row r="103" spans="9:45" s="2" customFormat="1" x14ac:dyDescent="0.25">
      <c r="I103" s="50"/>
      <c r="J103" s="83"/>
      <c r="K103" s="133"/>
      <c r="L103" s="133"/>
      <c r="M103" s="133"/>
      <c r="N103" s="133"/>
      <c r="O103" s="133"/>
      <c r="U103" s="133"/>
      <c r="V103" s="133"/>
      <c r="W103" s="133"/>
      <c r="X103" s="133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</row>
    <row r="104" spans="9:45" s="2" customFormat="1" x14ac:dyDescent="0.25">
      <c r="I104" s="50"/>
      <c r="J104" s="83"/>
      <c r="K104" s="133"/>
      <c r="L104" s="133"/>
      <c r="M104" s="133"/>
      <c r="N104" s="133"/>
      <c r="O104" s="133"/>
      <c r="U104" s="133"/>
      <c r="V104" s="133"/>
      <c r="W104" s="133"/>
      <c r="X104" s="133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</row>
    <row r="105" spans="9:45" s="2" customFormat="1" x14ac:dyDescent="0.25">
      <c r="I105" s="50"/>
      <c r="J105" s="83"/>
      <c r="K105" s="133"/>
      <c r="L105" s="133"/>
      <c r="M105" s="133"/>
      <c r="N105" s="133"/>
      <c r="O105" s="133"/>
      <c r="U105" s="133"/>
      <c r="V105" s="133"/>
      <c r="W105" s="133"/>
      <c r="X105" s="133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</row>
    <row r="106" spans="9:45" s="2" customFormat="1" x14ac:dyDescent="0.25">
      <c r="I106" s="50"/>
      <c r="J106" s="83"/>
      <c r="K106" s="133"/>
      <c r="L106" s="133"/>
      <c r="M106" s="133"/>
      <c r="N106" s="133"/>
      <c r="O106" s="133"/>
      <c r="U106" s="133"/>
      <c r="V106" s="133"/>
      <c r="W106" s="133"/>
      <c r="X106" s="133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</row>
    <row r="107" spans="9:45" s="2" customFormat="1" x14ac:dyDescent="0.25">
      <c r="I107" s="50"/>
      <c r="J107" s="83"/>
      <c r="K107" s="133"/>
      <c r="L107" s="133"/>
      <c r="M107" s="133"/>
      <c r="N107" s="133"/>
      <c r="O107" s="133"/>
      <c r="U107" s="133"/>
      <c r="V107" s="133"/>
      <c r="W107" s="133"/>
      <c r="X107" s="133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</row>
    <row r="108" spans="9:45" s="2" customFormat="1" x14ac:dyDescent="0.25">
      <c r="I108" s="50"/>
      <c r="J108" s="83"/>
      <c r="K108" s="133"/>
      <c r="L108" s="133"/>
      <c r="M108" s="133"/>
      <c r="N108" s="133"/>
      <c r="O108" s="133"/>
      <c r="U108" s="133"/>
      <c r="V108" s="133"/>
      <c r="W108" s="133"/>
      <c r="X108" s="133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</row>
    <row r="109" spans="9:45" s="2" customFormat="1" x14ac:dyDescent="0.25">
      <c r="I109" s="50"/>
      <c r="J109" s="83"/>
      <c r="K109" s="133"/>
      <c r="L109" s="133"/>
      <c r="M109" s="133"/>
      <c r="N109" s="133"/>
      <c r="O109" s="133"/>
      <c r="U109" s="133"/>
      <c r="V109" s="133"/>
      <c r="W109" s="133"/>
      <c r="X109" s="133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</row>
    <row r="110" spans="9:45" s="2" customFormat="1" x14ac:dyDescent="0.25">
      <c r="I110" s="50"/>
      <c r="J110" s="83"/>
      <c r="K110" s="133"/>
      <c r="L110" s="133"/>
      <c r="M110" s="133"/>
      <c r="N110" s="133"/>
      <c r="O110" s="133"/>
      <c r="U110" s="133"/>
      <c r="V110" s="133"/>
      <c r="W110" s="133"/>
      <c r="X110" s="133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</row>
    <row r="111" spans="9:45" s="2" customFormat="1" x14ac:dyDescent="0.25">
      <c r="I111" s="50"/>
      <c r="J111" s="83"/>
      <c r="K111" s="133"/>
      <c r="L111" s="133"/>
      <c r="M111" s="133"/>
      <c r="N111" s="133"/>
      <c r="O111" s="133"/>
      <c r="U111" s="133"/>
      <c r="V111" s="133"/>
      <c r="W111" s="133"/>
      <c r="X111" s="133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</row>
    <row r="112" spans="9:45" s="2" customFormat="1" x14ac:dyDescent="0.25">
      <c r="I112" s="50"/>
      <c r="J112" s="83"/>
      <c r="K112" s="133"/>
      <c r="L112" s="133"/>
      <c r="M112" s="133"/>
      <c r="N112" s="133"/>
      <c r="O112" s="133"/>
      <c r="U112" s="133"/>
      <c r="V112" s="133"/>
      <c r="W112" s="133"/>
      <c r="X112" s="133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</row>
    <row r="113" spans="9:45" s="2" customFormat="1" x14ac:dyDescent="0.25">
      <c r="I113" s="50"/>
      <c r="J113" s="83"/>
      <c r="K113" s="133"/>
      <c r="L113" s="133"/>
      <c r="M113" s="133"/>
      <c r="N113" s="133"/>
      <c r="O113" s="133"/>
      <c r="U113" s="133"/>
      <c r="V113" s="133"/>
      <c r="W113" s="133"/>
      <c r="X113" s="133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</row>
    <row r="114" spans="9:45" s="2" customFormat="1" x14ac:dyDescent="0.25">
      <c r="I114" s="50"/>
      <c r="J114" s="83"/>
      <c r="K114" s="133"/>
      <c r="L114" s="133"/>
      <c r="M114" s="133"/>
      <c r="N114" s="133"/>
      <c r="O114" s="133"/>
      <c r="U114" s="133"/>
      <c r="V114" s="133"/>
      <c r="W114" s="133"/>
      <c r="X114" s="133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</row>
    <row r="115" spans="9:45" s="2" customFormat="1" x14ac:dyDescent="0.25">
      <c r="I115" s="50"/>
      <c r="J115" s="83"/>
      <c r="K115" s="133"/>
      <c r="L115" s="133"/>
      <c r="M115" s="133"/>
      <c r="N115" s="133"/>
      <c r="O115" s="133"/>
      <c r="U115" s="133"/>
      <c r="V115" s="133"/>
      <c r="W115" s="133"/>
      <c r="X115" s="133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</row>
    <row r="116" spans="9:45" s="2" customFormat="1" x14ac:dyDescent="0.25">
      <c r="I116" s="50"/>
      <c r="J116" s="83"/>
      <c r="K116" s="133"/>
      <c r="L116" s="133"/>
      <c r="M116" s="133"/>
      <c r="N116" s="133"/>
      <c r="O116" s="133"/>
      <c r="U116" s="133"/>
      <c r="V116" s="133"/>
      <c r="W116" s="133"/>
      <c r="X116" s="133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</row>
    <row r="117" spans="9:45" s="2" customFormat="1" x14ac:dyDescent="0.25">
      <c r="I117" s="50"/>
      <c r="J117" s="83"/>
      <c r="K117" s="133"/>
      <c r="L117" s="133"/>
      <c r="M117" s="133"/>
      <c r="N117" s="133"/>
      <c r="O117" s="133"/>
      <c r="U117" s="133"/>
      <c r="V117" s="133"/>
      <c r="W117" s="133"/>
      <c r="X117" s="133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</row>
    <row r="118" spans="9:45" s="2" customFormat="1" x14ac:dyDescent="0.25">
      <c r="I118" s="50"/>
      <c r="J118" s="83"/>
      <c r="K118" s="133"/>
      <c r="L118" s="133"/>
      <c r="M118" s="133"/>
      <c r="N118" s="133"/>
      <c r="O118" s="133"/>
      <c r="U118" s="133"/>
      <c r="V118" s="133"/>
      <c r="W118" s="133"/>
      <c r="X118" s="133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</row>
    <row r="119" spans="9:45" s="2" customFormat="1" x14ac:dyDescent="0.25">
      <c r="I119" s="50"/>
      <c r="J119" s="83"/>
      <c r="K119" s="133"/>
      <c r="L119" s="133"/>
      <c r="M119" s="133"/>
      <c r="N119" s="133"/>
      <c r="O119" s="133"/>
      <c r="U119" s="133"/>
      <c r="V119" s="133"/>
      <c r="W119" s="133"/>
      <c r="X119" s="133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</row>
    <row r="120" spans="9:45" s="2" customFormat="1" x14ac:dyDescent="0.25">
      <c r="I120" s="50"/>
      <c r="J120" s="83"/>
      <c r="K120" s="133"/>
      <c r="L120" s="133"/>
      <c r="M120" s="133"/>
      <c r="N120" s="133"/>
      <c r="O120" s="133"/>
      <c r="U120" s="133"/>
      <c r="V120" s="133"/>
      <c r="W120" s="133"/>
      <c r="X120" s="133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</row>
    <row r="121" spans="9:45" s="2" customFormat="1" x14ac:dyDescent="0.25">
      <c r="I121" s="50"/>
      <c r="J121" s="83"/>
      <c r="K121" s="133"/>
      <c r="L121" s="133"/>
      <c r="M121" s="133"/>
      <c r="N121" s="133"/>
      <c r="O121" s="133"/>
      <c r="U121" s="133"/>
      <c r="V121" s="133"/>
      <c r="W121" s="133"/>
      <c r="X121" s="133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</row>
    <row r="122" spans="9:45" s="2" customFormat="1" x14ac:dyDescent="0.25">
      <c r="I122" s="50"/>
      <c r="J122" s="83"/>
      <c r="K122" s="133"/>
      <c r="L122" s="133"/>
      <c r="M122" s="133"/>
      <c r="N122" s="133"/>
      <c r="O122" s="133"/>
      <c r="U122" s="133"/>
      <c r="V122" s="133"/>
      <c r="W122" s="133"/>
      <c r="X122" s="133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</row>
    <row r="123" spans="9:45" s="2" customFormat="1" x14ac:dyDescent="0.25">
      <c r="I123" s="50"/>
      <c r="J123" s="83"/>
      <c r="K123" s="133"/>
      <c r="L123" s="133"/>
      <c r="M123" s="133"/>
      <c r="N123" s="133"/>
      <c r="O123" s="133"/>
      <c r="U123" s="133"/>
      <c r="V123" s="133"/>
      <c r="W123" s="133"/>
      <c r="X123" s="133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</row>
    <row r="124" spans="9:45" s="2" customFormat="1" x14ac:dyDescent="0.25">
      <c r="I124" s="50"/>
      <c r="J124" s="83"/>
      <c r="K124" s="133"/>
      <c r="L124" s="133"/>
      <c r="M124" s="133"/>
      <c r="N124" s="133"/>
      <c r="O124" s="133"/>
      <c r="U124" s="133"/>
      <c r="V124" s="133"/>
      <c r="W124" s="133"/>
      <c r="X124" s="133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</row>
    <row r="125" spans="9:45" s="2" customFormat="1" x14ac:dyDescent="0.25">
      <c r="I125" s="50"/>
      <c r="J125" s="83"/>
      <c r="K125" s="133"/>
      <c r="L125" s="133"/>
      <c r="M125" s="133"/>
      <c r="N125" s="133"/>
      <c r="O125" s="133"/>
      <c r="U125" s="133"/>
      <c r="V125" s="133"/>
      <c r="W125" s="133"/>
      <c r="X125" s="133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</row>
    <row r="126" spans="9:45" s="2" customFormat="1" x14ac:dyDescent="0.25">
      <c r="I126" s="50"/>
      <c r="J126" s="83"/>
      <c r="K126" s="133"/>
      <c r="L126" s="133"/>
      <c r="M126" s="133"/>
      <c r="N126" s="133"/>
      <c r="O126" s="133"/>
      <c r="U126" s="133"/>
      <c r="V126" s="133"/>
      <c r="W126" s="133"/>
      <c r="X126" s="133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</row>
    <row r="127" spans="9:45" s="2" customFormat="1" x14ac:dyDescent="0.25">
      <c r="I127" s="50"/>
      <c r="J127" s="83"/>
      <c r="K127" s="133"/>
      <c r="L127" s="133"/>
      <c r="M127" s="133"/>
      <c r="N127" s="133"/>
      <c r="O127" s="133"/>
      <c r="U127" s="133"/>
      <c r="V127" s="133"/>
      <c r="W127" s="133"/>
      <c r="X127" s="133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</row>
    <row r="128" spans="9:45" s="2" customFormat="1" x14ac:dyDescent="0.25">
      <c r="I128" s="50"/>
      <c r="J128" s="83"/>
      <c r="K128" s="133"/>
      <c r="L128" s="133"/>
      <c r="M128" s="133"/>
      <c r="N128" s="133"/>
      <c r="O128" s="133"/>
      <c r="U128" s="133"/>
      <c r="V128" s="133"/>
      <c r="W128" s="133"/>
      <c r="X128" s="133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</row>
    <row r="129" spans="9:45" s="2" customFormat="1" x14ac:dyDescent="0.25">
      <c r="I129" s="50"/>
      <c r="J129" s="83"/>
      <c r="K129" s="133"/>
      <c r="L129" s="133"/>
      <c r="M129" s="133"/>
      <c r="N129" s="133"/>
      <c r="O129" s="133"/>
      <c r="U129" s="133"/>
      <c r="V129" s="133"/>
      <c r="W129" s="133"/>
      <c r="X129" s="133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</row>
    <row r="130" spans="9:45" s="2" customFormat="1" x14ac:dyDescent="0.25">
      <c r="I130" s="50"/>
      <c r="J130" s="83"/>
      <c r="K130" s="133"/>
      <c r="L130" s="133"/>
      <c r="M130" s="133"/>
      <c r="N130" s="133"/>
      <c r="O130" s="133"/>
      <c r="U130" s="133"/>
      <c r="V130" s="133"/>
      <c r="W130" s="133"/>
      <c r="X130" s="133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</row>
    <row r="131" spans="9:45" s="2" customFormat="1" x14ac:dyDescent="0.25">
      <c r="I131" s="50"/>
      <c r="J131" s="83"/>
      <c r="K131" s="133"/>
      <c r="L131" s="133"/>
      <c r="M131" s="133"/>
      <c r="N131" s="133"/>
      <c r="O131" s="133"/>
      <c r="U131" s="133"/>
      <c r="V131" s="133"/>
      <c r="W131" s="133"/>
      <c r="X131" s="133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</row>
    <row r="132" spans="9:45" s="2" customFormat="1" x14ac:dyDescent="0.25">
      <c r="I132" s="50"/>
      <c r="J132" s="83"/>
      <c r="K132" s="133"/>
      <c r="L132" s="133"/>
      <c r="M132" s="133"/>
      <c r="N132" s="133"/>
      <c r="O132" s="133"/>
      <c r="U132" s="133"/>
      <c r="V132" s="133"/>
      <c r="W132" s="133"/>
      <c r="X132" s="133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</row>
    <row r="133" spans="9:45" s="2" customFormat="1" x14ac:dyDescent="0.25">
      <c r="I133" s="50"/>
      <c r="J133" s="83"/>
      <c r="K133" s="133"/>
      <c r="L133" s="133"/>
      <c r="M133" s="133"/>
      <c r="N133" s="133"/>
      <c r="O133" s="133"/>
      <c r="U133" s="133"/>
      <c r="V133" s="133"/>
      <c r="W133" s="133"/>
      <c r="X133" s="133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</row>
    <row r="134" spans="9:45" s="2" customFormat="1" x14ac:dyDescent="0.25">
      <c r="I134" s="50"/>
      <c r="J134" s="83"/>
      <c r="K134" s="133"/>
      <c r="L134" s="133"/>
      <c r="M134" s="133"/>
      <c r="N134" s="133"/>
      <c r="O134" s="133"/>
      <c r="U134" s="133"/>
      <c r="V134" s="133"/>
      <c r="W134" s="133"/>
      <c r="X134" s="133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</row>
    <row r="135" spans="9:45" s="2" customFormat="1" x14ac:dyDescent="0.25">
      <c r="I135" s="50"/>
      <c r="J135" s="83"/>
      <c r="K135" s="133"/>
      <c r="L135" s="133"/>
      <c r="M135" s="133"/>
      <c r="N135" s="133"/>
      <c r="O135" s="133"/>
      <c r="U135" s="133"/>
      <c r="V135" s="133"/>
      <c r="W135" s="133"/>
      <c r="X135" s="133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</row>
    <row r="136" spans="9:45" s="2" customFormat="1" x14ac:dyDescent="0.25">
      <c r="I136" s="50"/>
      <c r="J136" s="83"/>
      <c r="K136" s="133"/>
      <c r="L136" s="133"/>
      <c r="M136" s="133"/>
      <c r="N136" s="133"/>
      <c r="O136" s="133"/>
      <c r="U136" s="133"/>
      <c r="V136" s="133"/>
      <c r="W136" s="133"/>
      <c r="X136" s="133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</row>
    <row r="137" spans="9:45" s="2" customFormat="1" x14ac:dyDescent="0.25">
      <c r="I137" s="50"/>
      <c r="J137" s="83"/>
      <c r="K137" s="133"/>
      <c r="L137" s="133"/>
      <c r="M137" s="133"/>
      <c r="N137" s="133"/>
      <c r="O137" s="133"/>
      <c r="U137" s="133"/>
      <c r="V137" s="133"/>
      <c r="W137" s="133"/>
      <c r="X137" s="133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</row>
    <row r="138" spans="9:45" s="2" customFormat="1" x14ac:dyDescent="0.25">
      <c r="I138" s="50"/>
      <c r="J138" s="83"/>
      <c r="K138" s="133"/>
      <c r="L138" s="133"/>
      <c r="M138" s="133"/>
      <c r="N138" s="133"/>
      <c r="O138" s="133"/>
      <c r="U138" s="133"/>
      <c r="V138" s="133"/>
      <c r="W138" s="133"/>
      <c r="X138" s="133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</row>
    <row r="139" spans="9:45" s="2" customFormat="1" x14ac:dyDescent="0.25">
      <c r="I139" s="50"/>
      <c r="J139" s="83"/>
      <c r="K139" s="133"/>
      <c r="L139" s="133"/>
      <c r="M139" s="133"/>
      <c r="N139" s="133"/>
      <c r="O139" s="133"/>
      <c r="U139" s="133"/>
      <c r="V139" s="133"/>
      <c r="W139" s="133"/>
      <c r="X139" s="133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</row>
    <row r="140" spans="9:45" s="2" customFormat="1" x14ac:dyDescent="0.25">
      <c r="I140" s="50"/>
      <c r="J140" s="83"/>
      <c r="K140" s="133"/>
      <c r="L140" s="133"/>
      <c r="M140" s="133"/>
      <c r="N140" s="133"/>
      <c r="O140" s="133"/>
      <c r="U140" s="133"/>
      <c r="V140" s="133"/>
      <c r="W140" s="133"/>
      <c r="X140" s="133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</row>
    <row r="141" spans="9:45" s="2" customFormat="1" x14ac:dyDescent="0.25">
      <c r="I141" s="50"/>
      <c r="J141" s="83"/>
      <c r="K141" s="133"/>
      <c r="L141" s="133"/>
      <c r="M141" s="133"/>
      <c r="N141" s="133"/>
      <c r="O141" s="133"/>
      <c r="U141" s="133"/>
      <c r="V141" s="133"/>
      <c r="W141" s="133"/>
      <c r="X141" s="133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</row>
    <row r="142" spans="9:45" s="2" customFormat="1" x14ac:dyDescent="0.25">
      <c r="I142" s="50"/>
      <c r="J142" s="83"/>
      <c r="K142" s="133"/>
      <c r="L142" s="133"/>
      <c r="M142" s="133"/>
      <c r="N142" s="133"/>
      <c r="O142" s="133"/>
      <c r="U142" s="133"/>
      <c r="V142" s="133"/>
      <c r="W142" s="133"/>
      <c r="X142" s="133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</row>
    <row r="143" spans="9:45" s="2" customFormat="1" x14ac:dyDescent="0.25">
      <c r="I143" s="50"/>
      <c r="J143" s="83"/>
      <c r="K143" s="133"/>
      <c r="L143" s="133"/>
      <c r="M143" s="133"/>
      <c r="N143" s="133"/>
      <c r="O143" s="133"/>
      <c r="U143" s="133"/>
      <c r="V143" s="133"/>
      <c r="W143" s="133"/>
      <c r="X143" s="133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</row>
    <row r="144" spans="9:45" s="2" customFormat="1" x14ac:dyDescent="0.25">
      <c r="I144" s="50"/>
      <c r="J144" s="83"/>
      <c r="K144" s="133"/>
      <c r="L144" s="133"/>
      <c r="M144" s="133"/>
      <c r="N144" s="133"/>
      <c r="O144" s="133"/>
      <c r="U144" s="133"/>
      <c r="V144" s="133"/>
      <c r="W144" s="133"/>
      <c r="X144" s="133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</row>
    <row r="145" spans="9:45" s="2" customFormat="1" x14ac:dyDescent="0.25">
      <c r="I145" s="50"/>
      <c r="J145" s="83"/>
      <c r="K145" s="133"/>
      <c r="L145" s="133"/>
      <c r="M145" s="133"/>
      <c r="N145" s="133"/>
      <c r="O145" s="133"/>
      <c r="U145" s="133"/>
      <c r="V145" s="133"/>
      <c r="W145" s="133"/>
      <c r="X145" s="133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</row>
    <row r="146" spans="9:45" s="2" customFormat="1" x14ac:dyDescent="0.25">
      <c r="I146" s="50"/>
      <c r="J146" s="83"/>
      <c r="K146" s="133"/>
      <c r="L146" s="133"/>
      <c r="M146" s="133"/>
      <c r="N146" s="133"/>
      <c r="O146" s="133"/>
      <c r="U146" s="133"/>
      <c r="V146" s="133"/>
      <c r="W146" s="133"/>
      <c r="X146" s="133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</row>
    <row r="147" spans="9:45" s="2" customFormat="1" x14ac:dyDescent="0.25">
      <c r="I147" s="50"/>
      <c r="J147" s="83"/>
      <c r="K147" s="133"/>
      <c r="L147" s="133"/>
      <c r="M147" s="133"/>
      <c r="N147" s="133"/>
      <c r="O147" s="133"/>
      <c r="U147" s="133"/>
      <c r="V147" s="133"/>
      <c r="W147" s="133"/>
      <c r="X147" s="133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</row>
    <row r="148" spans="9:45" s="2" customFormat="1" x14ac:dyDescent="0.25">
      <c r="I148" s="50"/>
      <c r="J148" s="83"/>
      <c r="K148" s="133"/>
      <c r="L148" s="133"/>
      <c r="M148" s="133"/>
      <c r="N148" s="133"/>
      <c r="O148" s="133"/>
      <c r="U148" s="133"/>
      <c r="V148" s="133"/>
      <c r="W148" s="133"/>
      <c r="X148" s="133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</row>
    <row r="149" spans="9:45" s="2" customFormat="1" x14ac:dyDescent="0.25">
      <c r="I149" s="50"/>
      <c r="J149" s="83"/>
      <c r="K149" s="133"/>
      <c r="L149" s="133"/>
      <c r="M149" s="133"/>
      <c r="N149" s="133"/>
      <c r="O149" s="133"/>
      <c r="U149" s="133"/>
      <c r="V149" s="133"/>
      <c r="W149" s="133"/>
      <c r="X149" s="133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</row>
    <row r="150" spans="9:45" s="2" customFormat="1" x14ac:dyDescent="0.25">
      <c r="I150" s="50"/>
      <c r="J150" s="83"/>
      <c r="K150" s="133"/>
      <c r="L150" s="133"/>
      <c r="M150" s="133"/>
      <c r="N150" s="133"/>
      <c r="O150" s="133"/>
      <c r="U150" s="133"/>
      <c r="V150" s="133"/>
      <c r="W150" s="133"/>
      <c r="X150" s="133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</row>
    <row r="151" spans="9:45" s="2" customFormat="1" x14ac:dyDescent="0.25">
      <c r="I151" s="50"/>
      <c r="J151" s="83"/>
      <c r="K151" s="133"/>
      <c r="L151" s="133"/>
      <c r="M151" s="133"/>
      <c r="N151" s="133"/>
      <c r="O151" s="133"/>
      <c r="U151" s="133"/>
      <c r="V151" s="133"/>
      <c r="W151" s="133"/>
      <c r="X151" s="133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</row>
    <row r="152" spans="9:45" s="2" customFormat="1" x14ac:dyDescent="0.25">
      <c r="I152" s="50"/>
      <c r="J152" s="83"/>
      <c r="K152" s="133"/>
      <c r="L152" s="133"/>
      <c r="M152" s="133"/>
      <c r="N152" s="133"/>
      <c r="O152" s="133"/>
      <c r="U152" s="133"/>
      <c r="V152" s="133"/>
      <c r="W152" s="133"/>
      <c r="X152" s="133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</row>
    <row r="153" spans="9:45" s="2" customFormat="1" x14ac:dyDescent="0.25">
      <c r="I153" s="50"/>
      <c r="J153" s="83"/>
      <c r="K153" s="133"/>
      <c r="L153" s="133"/>
      <c r="M153" s="133"/>
      <c r="N153" s="133"/>
      <c r="O153" s="133"/>
      <c r="U153" s="133"/>
      <c r="V153" s="133"/>
      <c r="W153" s="133"/>
      <c r="X153" s="133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</row>
    <row r="154" spans="9:45" s="2" customFormat="1" x14ac:dyDescent="0.25">
      <c r="I154" s="50"/>
      <c r="J154" s="83"/>
      <c r="K154" s="133"/>
      <c r="L154" s="133"/>
      <c r="M154" s="133"/>
      <c r="N154" s="133"/>
      <c r="O154" s="133"/>
      <c r="U154" s="133"/>
      <c r="V154" s="133"/>
      <c r="W154" s="133"/>
      <c r="X154" s="133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</row>
    <row r="155" spans="9:45" s="2" customFormat="1" x14ac:dyDescent="0.25">
      <c r="I155" s="50"/>
      <c r="J155" s="83"/>
      <c r="K155" s="133"/>
      <c r="L155" s="133"/>
      <c r="M155" s="133"/>
      <c r="N155" s="133"/>
      <c r="O155" s="133"/>
      <c r="U155" s="133"/>
      <c r="V155" s="133"/>
      <c r="W155" s="133"/>
      <c r="X155" s="133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</row>
    <row r="156" spans="9:45" s="2" customFormat="1" x14ac:dyDescent="0.25">
      <c r="I156" s="50"/>
      <c r="J156" s="83"/>
      <c r="K156" s="133"/>
      <c r="L156" s="133"/>
      <c r="M156" s="133"/>
      <c r="N156" s="133"/>
      <c r="O156" s="133"/>
      <c r="U156" s="133"/>
      <c r="V156" s="133"/>
      <c r="W156" s="133"/>
      <c r="X156" s="133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</row>
    <row r="157" spans="9:45" s="2" customFormat="1" x14ac:dyDescent="0.25">
      <c r="I157" s="50"/>
      <c r="J157" s="83"/>
      <c r="K157" s="133"/>
      <c r="L157" s="133"/>
      <c r="M157" s="133"/>
      <c r="N157" s="133"/>
      <c r="O157" s="133"/>
      <c r="U157" s="133"/>
      <c r="V157" s="133"/>
      <c r="W157" s="133"/>
      <c r="X157" s="133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</row>
    <row r="158" spans="9:45" s="2" customFormat="1" x14ac:dyDescent="0.25">
      <c r="I158" s="50"/>
      <c r="J158" s="83"/>
      <c r="K158" s="133"/>
      <c r="L158" s="133"/>
      <c r="M158" s="133"/>
      <c r="N158" s="133"/>
      <c r="O158" s="133"/>
      <c r="U158" s="133"/>
      <c r="V158" s="133"/>
      <c r="W158" s="133"/>
      <c r="X158" s="133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</row>
    <row r="159" spans="9:45" s="2" customFormat="1" x14ac:dyDescent="0.25">
      <c r="I159" s="50"/>
      <c r="J159" s="83"/>
      <c r="K159" s="133"/>
      <c r="L159" s="133"/>
      <c r="M159" s="133"/>
      <c r="N159" s="133"/>
      <c r="O159" s="133"/>
      <c r="U159" s="133"/>
      <c r="V159" s="133"/>
      <c r="W159" s="133"/>
      <c r="X159" s="133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</row>
    <row r="160" spans="9:45" s="2" customFormat="1" x14ac:dyDescent="0.25">
      <c r="I160" s="50"/>
      <c r="J160" s="83"/>
      <c r="K160" s="133"/>
      <c r="L160" s="133"/>
      <c r="M160" s="133"/>
      <c r="N160" s="133"/>
      <c r="O160" s="133"/>
      <c r="U160" s="133"/>
      <c r="V160" s="133"/>
      <c r="W160" s="133"/>
      <c r="X160" s="133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</row>
    <row r="161" spans="9:45" s="2" customFormat="1" x14ac:dyDescent="0.25">
      <c r="I161" s="50"/>
      <c r="J161" s="83"/>
      <c r="K161" s="133"/>
      <c r="L161" s="133"/>
      <c r="M161" s="133"/>
      <c r="N161" s="133"/>
      <c r="O161" s="133"/>
      <c r="U161" s="133"/>
      <c r="V161" s="133"/>
      <c r="W161" s="133"/>
      <c r="X161" s="133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</row>
    <row r="162" spans="9:45" s="2" customFormat="1" x14ac:dyDescent="0.25">
      <c r="I162" s="50"/>
      <c r="J162" s="83"/>
      <c r="K162" s="133"/>
      <c r="L162" s="133"/>
      <c r="M162" s="133"/>
      <c r="N162" s="133"/>
      <c r="O162" s="133"/>
      <c r="U162" s="133"/>
      <c r="V162" s="133"/>
      <c r="W162" s="133"/>
      <c r="X162" s="133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</row>
    <row r="163" spans="9:45" s="2" customFormat="1" x14ac:dyDescent="0.25">
      <c r="I163" s="50"/>
      <c r="J163" s="83"/>
      <c r="K163" s="133"/>
      <c r="L163" s="133"/>
      <c r="M163" s="133"/>
      <c r="N163" s="133"/>
      <c r="O163" s="133"/>
      <c r="U163" s="133"/>
      <c r="V163" s="133"/>
      <c r="W163" s="133"/>
      <c r="X163" s="133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</row>
    <row r="164" spans="9:45" s="2" customFormat="1" x14ac:dyDescent="0.25">
      <c r="I164" s="50"/>
      <c r="J164" s="83"/>
      <c r="K164" s="133"/>
      <c r="L164" s="133"/>
      <c r="M164" s="133"/>
      <c r="N164" s="133"/>
      <c r="O164" s="133"/>
      <c r="U164" s="133"/>
      <c r="V164" s="133"/>
      <c r="W164" s="133"/>
      <c r="X164" s="133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</row>
    <row r="165" spans="9:45" s="2" customFormat="1" x14ac:dyDescent="0.25">
      <c r="I165" s="50"/>
      <c r="J165" s="83"/>
      <c r="K165" s="133"/>
      <c r="L165" s="133"/>
      <c r="M165" s="133"/>
      <c r="N165" s="133"/>
      <c r="O165" s="133"/>
      <c r="U165" s="133"/>
      <c r="V165" s="133"/>
      <c r="W165" s="133"/>
      <c r="X165" s="133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</row>
    <row r="166" spans="9:45" s="2" customFormat="1" x14ac:dyDescent="0.25">
      <c r="I166" s="50"/>
      <c r="J166" s="83"/>
      <c r="K166" s="133"/>
      <c r="L166" s="133"/>
      <c r="M166" s="133"/>
      <c r="N166" s="133"/>
      <c r="O166" s="133"/>
      <c r="U166" s="133"/>
      <c r="V166" s="133"/>
      <c r="W166" s="133"/>
      <c r="X166" s="133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</row>
    <row r="167" spans="9:45" s="2" customFormat="1" x14ac:dyDescent="0.25">
      <c r="I167" s="50"/>
      <c r="J167" s="83"/>
      <c r="K167" s="133"/>
      <c r="L167" s="133"/>
      <c r="M167" s="133"/>
      <c r="N167" s="133"/>
      <c r="O167" s="133"/>
      <c r="U167" s="133"/>
      <c r="V167" s="133"/>
      <c r="W167" s="133"/>
      <c r="X167" s="133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</row>
    <row r="168" spans="9:45" s="2" customFormat="1" x14ac:dyDescent="0.25">
      <c r="I168" s="50"/>
      <c r="J168" s="83"/>
      <c r="K168" s="133"/>
      <c r="L168" s="133"/>
      <c r="M168" s="133"/>
      <c r="N168" s="133"/>
      <c r="O168" s="133"/>
      <c r="U168" s="133"/>
      <c r="V168" s="133"/>
      <c r="W168" s="133"/>
      <c r="X168" s="133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</row>
    <row r="169" spans="9:45" s="2" customFormat="1" x14ac:dyDescent="0.25">
      <c r="I169" s="50"/>
      <c r="J169" s="83"/>
      <c r="K169" s="133"/>
      <c r="L169" s="133"/>
      <c r="M169" s="133"/>
      <c r="N169" s="133"/>
      <c r="O169" s="133"/>
      <c r="U169" s="133"/>
      <c r="V169" s="133"/>
      <c r="W169" s="133"/>
      <c r="X169" s="133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</row>
    <row r="170" spans="9:45" s="2" customFormat="1" x14ac:dyDescent="0.25">
      <c r="I170" s="50"/>
      <c r="J170" s="83"/>
      <c r="K170" s="133"/>
      <c r="L170" s="133"/>
      <c r="M170" s="133"/>
      <c r="N170" s="133"/>
      <c r="O170" s="133"/>
      <c r="U170" s="133"/>
      <c r="V170" s="133"/>
      <c r="W170" s="133"/>
      <c r="X170" s="133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</row>
    <row r="171" spans="9:45" s="2" customFormat="1" x14ac:dyDescent="0.25">
      <c r="I171" s="50"/>
      <c r="J171" s="83"/>
      <c r="K171" s="133"/>
      <c r="L171" s="133"/>
      <c r="M171" s="133"/>
      <c r="N171" s="133"/>
      <c r="O171" s="133"/>
      <c r="U171" s="133"/>
      <c r="V171" s="133"/>
      <c r="W171" s="133"/>
      <c r="X171" s="133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</row>
    <row r="172" spans="9:45" s="2" customFormat="1" x14ac:dyDescent="0.25">
      <c r="I172" s="50"/>
      <c r="J172" s="83"/>
      <c r="K172" s="133"/>
      <c r="L172" s="133"/>
      <c r="M172" s="133"/>
      <c r="N172" s="133"/>
      <c r="O172" s="133"/>
      <c r="U172" s="133"/>
      <c r="V172" s="133"/>
      <c r="W172" s="133"/>
      <c r="X172" s="133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</row>
    <row r="173" spans="9:45" s="2" customFormat="1" x14ac:dyDescent="0.25">
      <c r="I173" s="50"/>
      <c r="J173" s="83"/>
      <c r="K173" s="133"/>
      <c r="L173" s="133"/>
      <c r="M173" s="133"/>
      <c r="N173" s="133"/>
      <c r="O173" s="133"/>
      <c r="U173" s="133"/>
      <c r="V173" s="133"/>
      <c r="W173" s="133"/>
      <c r="X173" s="133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</row>
    <row r="174" spans="9:45" s="2" customFormat="1" x14ac:dyDescent="0.25">
      <c r="I174" s="50"/>
      <c r="J174" s="83"/>
      <c r="K174" s="133"/>
      <c r="L174" s="133"/>
      <c r="M174" s="133"/>
      <c r="N174" s="133"/>
      <c r="O174" s="133"/>
      <c r="U174" s="133"/>
      <c r="V174" s="133"/>
      <c r="W174" s="133"/>
      <c r="X174" s="133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</row>
    <row r="175" spans="9:45" s="2" customFormat="1" x14ac:dyDescent="0.25">
      <c r="I175" s="50"/>
      <c r="J175" s="83"/>
      <c r="K175" s="133"/>
      <c r="L175" s="133"/>
      <c r="M175" s="133"/>
      <c r="N175" s="133"/>
      <c r="O175" s="133"/>
      <c r="U175" s="133"/>
      <c r="V175" s="133"/>
      <c r="W175" s="133"/>
      <c r="X175" s="133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</row>
    <row r="176" spans="9:45" s="2" customFormat="1" x14ac:dyDescent="0.25">
      <c r="I176" s="50"/>
      <c r="J176" s="83"/>
      <c r="K176" s="133"/>
      <c r="L176" s="133"/>
      <c r="M176" s="133"/>
      <c r="N176" s="133"/>
      <c r="O176" s="133"/>
      <c r="U176" s="133"/>
      <c r="V176" s="133"/>
      <c r="W176" s="133"/>
      <c r="X176" s="133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</row>
    <row r="177" spans="9:45" s="2" customFormat="1" x14ac:dyDescent="0.25">
      <c r="I177" s="50"/>
      <c r="J177" s="83"/>
      <c r="K177" s="133"/>
      <c r="L177" s="133"/>
      <c r="M177" s="133"/>
      <c r="N177" s="133"/>
      <c r="O177" s="133"/>
      <c r="U177" s="133"/>
      <c r="V177" s="133"/>
      <c r="W177" s="133"/>
      <c r="X177" s="133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</row>
    <row r="178" spans="9:45" s="2" customFormat="1" x14ac:dyDescent="0.25">
      <c r="I178" s="50"/>
      <c r="J178" s="83"/>
      <c r="K178" s="133"/>
      <c r="L178" s="133"/>
      <c r="M178" s="133"/>
      <c r="N178" s="133"/>
      <c r="O178" s="133"/>
      <c r="U178" s="133"/>
      <c r="V178" s="133"/>
      <c r="W178" s="133"/>
      <c r="X178" s="133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</row>
    <row r="179" spans="9:45" s="2" customFormat="1" x14ac:dyDescent="0.25">
      <c r="I179" s="50"/>
      <c r="J179" s="83"/>
      <c r="K179" s="133"/>
      <c r="L179" s="133"/>
      <c r="M179" s="133"/>
      <c r="N179" s="133"/>
      <c r="O179" s="133"/>
      <c r="U179" s="133"/>
      <c r="V179" s="133"/>
      <c r="W179" s="133"/>
      <c r="X179" s="133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</row>
    <row r="180" spans="9:45" s="2" customFormat="1" x14ac:dyDescent="0.25">
      <c r="I180" s="50"/>
      <c r="J180" s="83"/>
      <c r="K180" s="133"/>
      <c r="L180" s="133"/>
      <c r="M180" s="133"/>
      <c r="N180" s="133"/>
      <c r="O180" s="133"/>
      <c r="U180" s="133"/>
      <c r="V180" s="133"/>
      <c r="W180" s="133"/>
      <c r="X180" s="133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</row>
    <row r="181" spans="9:45" s="2" customFormat="1" x14ac:dyDescent="0.25">
      <c r="I181" s="50"/>
      <c r="J181" s="83"/>
      <c r="K181" s="133"/>
      <c r="L181" s="133"/>
      <c r="M181" s="133"/>
      <c r="N181" s="133"/>
      <c r="O181" s="133"/>
      <c r="U181" s="133"/>
      <c r="V181" s="133"/>
      <c r="W181" s="133"/>
      <c r="X181" s="133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</row>
    <row r="182" spans="9:45" s="2" customFormat="1" x14ac:dyDescent="0.25">
      <c r="I182" s="50"/>
      <c r="J182" s="83"/>
      <c r="K182" s="133"/>
      <c r="L182" s="133"/>
      <c r="M182" s="133"/>
      <c r="N182" s="133"/>
      <c r="O182" s="133"/>
      <c r="U182" s="133"/>
      <c r="V182" s="133"/>
      <c r="W182" s="133"/>
      <c r="X182" s="133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</row>
    <row r="183" spans="9:45" s="2" customFormat="1" x14ac:dyDescent="0.25">
      <c r="I183" s="50"/>
      <c r="J183" s="83"/>
      <c r="K183" s="133"/>
      <c r="L183" s="133"/>
      <c r="M183" s="133"/>
      <c r="N183" s="133"/>
      <c r="O183" s="133"/>
      <c r="U183" s="133"/>
      <c r="V183" s="133"/>
      <c r="W183" s="133"/>
      <c r="X183" s="133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</row>
    <row r="184" spans="9:45" s="2" customFormat="1" x14ac:dyDescent="0.25">
      <c r="I184" s="50"/>
      <c r="J184" s="83"/>
      <c r="K184" s="133"/>
      <c r="L184" s="133"/>
      <c r="M184" s="133"/>
      <c r="N184" s="133"/>
      <c r="O184" s="133"/>
      <c r="U184" s="133"/>
      <c r="V184" s="133"/>
      <c r="W184" s="133"/>
      <c r="X184" s="133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</row>
    <row r="185" spans="9:45" s="2" customFormat="1" x14ac:dyDescent="0.25">
      <c r="I185" s="50"/>
      <c r="J185" s="83"/>
      <c r="K185" s="133"/>
      <c r="L185" s="133"/>
      <c r="M185" s="133"/>
      <c r="N185" s="133"/>
      <c r="O185" s="133"/>
      <c r="U185" s="133"/>
      <c r="V185" s="133"/>
      <c r="W185" s="133"/>
      <c r="X185" s="133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</row>
    <row r="186" spans="9:45" s="2" customFormat="1" x14ac:dyDescent="0.25">
      <c r="I186" s="50"/>
      <c r="J186" s="83"/>
      <c r="K186" s="133"/>
      <c r="L186" s="133"/>
      <c r="M186" s="133"/>
      <c r="N186" s="133"/>
      <c r="O186" s="133"/>
      <c r="U186" s="133"/>
      <c r="V186" s="133"/>
      <c r="W186" s="133"/>
      <c r="X186" s="133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</row>
    <row r="187" spans="9:45" s="2" customFormat="1" x14ac:dyDescent="0.25">
      <c r="I187" s="50"/>
      <c r="J187" s="83"/>
      <c r="K187" s="133"/>
      <c r="L187" s="133"/>
      <c r="M187" s="133"/>
      <c r="N187" s="133"/>
      <c r="O187" s="133"/>
      <c r="U187" s="133"/>
      <c r="V187" s="133"/>
      <c r="W187" s="133"/>
      <c r="X187" s="133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</row>
    <row r="188" spans="9:45" s="2" customFormat="1" x14ac:dyDescent="0.25">
      <c r="I188" s="50"/>
      <c r="J188" s="83"/>
      <c r="K188" s="133"/>
      <c r="L188" s="133"/>
      <c r="M188" s="133"/>
      <c r="N188" s="133"/>
      <c r="O188" s="133"/>
      <c r="U188" s="133"/>
      <c r="V188" s="133"/>
      <c r="W188" s="133"/>
      <c r="X188" s="133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</row>
    <row r="189" spans="9:45" s="2" customFormat="1" x14ac:dyDescent="0.25">
      <c r="I189" s="50"/>
      <c r="J189" s="83"/>
      <c r="K189" s="133"/>
      <c r="L189" s="133"/>
      <c r="M189" s="133"/>
      <c r="N189" s="133"/>
      <c r="O189" s="133"/>
      <c r="U189" s="133"/>
      <c r="V189" s="133"/>
      <c r="W189" s="133"/>
      <c r="X189" s="133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</row>
    <row r="190" spans="9:45" s="2" customFormat="1" x14ac:dyDescent="0.25">
      <c r="I190" s="50"/>
      <c r="J190" s="83"/>
      <c r="K190" s="133"/>
      <c r="L190" s="133"/>
      <c r="M190" s="133"/>
      <c r="N190" s="133"/>
      <c r="O190" s="133"/>
      <c r="U190" s="133"/>
      <c r="V190" s="133"/>
      <c r="W190" s="133"/>
      <c r="X190" s="133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</row>
    <row r="191" spans="9:45" s="2" customFormat="1" x14ac:dyDescent="0.25">
      <c r="I191" s="50"/>
      <c r="J191" s="83"/>
      <c r="K191" s="133"/>
      <c r="L191" s="133"/>
      <c r="M191" s="133"/>
      <c r="N191" s="133"/>
      <c r="O191" s="133"/>
      <c r="U191" s="133"/>
      <c r="V191" s="133"/>
      <c r="W191" s="133"/>
      <c r="X191" s="133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</row>
    <row r="192" spans="9:45" s="2" customFormat="1" x14ac:dyDescent="0.25">
      <c r="I192" s="50"/>
      <c r="J192" s="83"/>
      <c r="K192" s="133"/>
      <c r="L192" s="133"/>
      <c r="M192" s="133"/>
      <c r="N192" s="133"/>
      <c r="O192" s="133"/>
      <c r="U192" s="133"/>
      <c r="V192" s="133"/>
      <c r="W192" s="133"/>
      <c r="X192" s="133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</row>
    <row r="193" spans="9:45" s="2" customFormat="1" x14ac:dyDescent="0.25">
      <c r="I193" s="50"/>
      <c r="J193" s="83"/>
      <c r="K193" s="133"/>
      <c r="L193" s="133"/>
      <c r="M193" s="133"/>
      <c r="N193" s="133"/>
      <c r="O193" s="133"/>
      <c r="U193" s="133"/>
      <c r="V193" s="133"/>
      <c r="W193" s="133"/>
      <c r="X193" s="133"/>
      <c r="AI193" s="22"/>
      <c r="AJ193" s="22"/>
      <c r="AK193" s="22"/>
      <c r="AL193" s="22"/>
      <c r="AM193" s="22"/>
      <c r="AN193" s="22"/>
      <c r="AO193" s="22"/>
      <c r="AP193" s="22"/>
      <c r="AQ193" s="22"/>
      <c r="AR193" s="22"/>
      <c r="AS193" s="22"/>
    </row>
    <row r="194" spans="9:45" s="2" customFormat="1" x14ac:dyDescent="0.25">
      <c r="I194" s="50"/>
      <c r="J194" s="83"/>
      <c r="K194" s="133"/>
      <c r="L194" s="133"/>
      <c r="M194" s="133"/>
      <c r="N194" s="133"/>
      <c r="O194" s="133"/>
      <c r="U194" s="133"/>
      <c r="V194" s="133"/>
      <c r="W194" s="133"/>
      <c r="X194" s="133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</row>
    <row r="195" spans="9:45" s="2" customFormat="1" x14ac:dyDescent="0.25">
      <c r="I195" s="50"/>
      <c r="J195" s="83"/>
      <c r="K195" s="133"/>
      <c r="L195" s="133"/>
      <c r="M195" s="133"/>
      <c r="N195" s="133"/>
      <c r="O195" s="133"/>
      <c r="U195" s="133"/>
      <c r="V195" s="133"/>
      <c r="W195" s="133"/>
      <c r="X195" s="133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</row>
    <row r="196" spans="9:45" s="2" customFormat="1" x14ac:dyDescent="0.25">
      <c r="I196" s="50"/>
      <c r="J196" s="83"/>
      <c r="K196" s="133"/>
      <c r="L196" s="133"/>
      <c r="M196" s="133"/>
      <c r="N196" s="133"/>
      <c r="O196" s="133"/>
      <c r="U196" s="133"/>
      <c r="V196" s="133"/>
      <c r="W196" s="133"/>
      <c r="X196" s="133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</row>
    <row r="197" spans="9:45" s="2" customFormat="1" x14ac:dyDescent="0.25">
      <c r="I197" s="50"/>
      <c r="J197" s="83"/>
      <c r="K197" s="133"/>
      <c r="L197" s="133"/>
      <c r="M197" s="133"/>
      <c r="N197" s="133"/>
      <c r="O197" s="133"/>
      <c r="U197" s="133"/>
      <c r="V197" s="133"/>
      <c r="W197" s="133"/>
      <c r="X197" s="133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</row>
    <row r="198" spans="9:45" s="2" customFormat="1" x14ac:dyDescent="0.25">
      <c r="I198" s="50"/>
      <c r="J198" s="83"/>
      <c r="K198" s="133"/>
      <c r="L198" s="133"/>
      <c r="M198" s="133"/>
      <c r="N198" s="133"/>
      <c r="O198" s="133"/>
      <c r="U198" s="133"/>
      <c r="V198" s="133"/>
      <c r="W198" s="133"/>
      <c r="X198" s="133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</row>
    <row r="199" spans="9:45" s="2" customFormat="1" x14ac:dyDescent="0.25">
      <c r="I199" s="50"/>
      <c r="J199" s="83"/>
      <c r="K199" s="133"/>
      <c r="L199" s="133"/>
      <c r="M199" s="133"/>
      <c r="N199" s="133"/>
      <c r="O199" s="133"/>
      <c r="U199" s="133"/>
      <c r="V199" s="133"/>
      <c r="W199" s="133"/>
      <c r="X199" s="133"/>
      <c r="AI199" s="22"/>
      <c r="AJ199" s="22"/>
      <c r="AK199" s="22"/>
      <c r="AL199" s="22"/>
      <c r="AM199" s="22"/>
      <c r="AN199" s="22"/>
      <c r="AO199" s="22"/>
      <c r="AP199" s="22"/>
      <c r="AQ199" s="22"/>
      <c r="AR199" s="22"/>
      <c r="AS199" s="22"/>
    </row>
    <row r="200" spans="9:45" s="2" customFormat="1" x14ac:dyDescent="0.25">
      <c r="I200" s="50"/>
      <c r="J200" s="83"/>
      <c r="K200" s="133"/>
      <c r="L200" s="133"/>
      <c r="M200" s="133"/>
      <c r="N200" s="133"/>
      <c r="O200" s="133"/>
      <c r="U200" s="133"/>
      <c r="V200" s="133"/>
      <c r="W200" s="133"/>
      <c r="X200" s="133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</row>
    <row r="201" spans="9:45" s="2" customFormat="1" x14ac:dyDescent="0.25">
      <c r="I201" s="50"/>
      <c r="J201" s="83"/>
      <c r="K201" s="133"/>
      <c r="L201" s="133"/>
      <c r="M201" s="133"/>
      <c r="N201" s="133"/>
      <c r="O201" s="133"/>
      <c r="U201" s="133"/>
      <c r="V201" s="133"/>
      <c r="W201" s="133"/>
      <c r="X201" s="133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</row>
    <row r="202" spans="9:45" s="2" customFormat="1" x14ac:dyDescent="0.25">
      <c r="I202" s="50"/>
      <c r="J202" s="83"/>
      <c r="K202" s="133"/>
      <c r="L202" s="133"/>
      <c r="M202" s="133"/>
      <c r="N202" s="133"/>
      <c r="O202" s="133"/>
      <c r="U202" s="133"/>
      <c r="V202" s="133"/>
      <c r="W202" s="133"/>
      <c r="X202" s="133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</row>
    <row r="203" spans="9:45" s="2" customFormat="1" x14ac:dyDescent="0.25">
      <c r="I203" s="50"/>
      <c r="J203" s="83"/>
      <c r="K203" s="133"/>
      <c r="L203" s="133"/>
      <c r="M203" s="133"/>
      <c r="N203" s="133"/>
      <c r="O203" s="133"/>
      <c r="U203" s="133"/>
      <c r="V203" s="133"/>
      <c r="W203" s="133"/>
      <c r="X203" s="133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</row>
    <row r="204" spans="9:45" s="2" customFormat="1" x14ac:dyDescent="0.25">
      <c r="I204" s="50"/>
      <c r="J204" s="83"/>
      <c r="K204" s="133"/>
      <c r="L204" s="133"/>
      <c r="M204" s="133"/>
      <c r="N204" s="133"/>
      <c r="O204" s="133"/>
      <c r="U204" s="133"/>
      <c r="V204" s="133"/>
      <c r="W204" s="133"/>
      <c r="X204" s="133"/>
      <c r="AI204" s="22"/>
      <c r="AJ204" s="22"/>
      <c r="AK204" s="22"/>
      <c r="AL204" s="22"/>
      <c r="AM204" s="22"/>
      <c r="AN204" s="22"/>
      <c r="AO204" s="22"/>
      <c r="AP204" s="22"/>
      <c r="AQ204" s="22"/>
      <c r="AR204" s="22"/>
      <c r="AS204" s="22"/>
    </row>
    <row r="205" spans="9:45" s="2" customFormat="1" x14ac:dyDescent="0.25">
      <c r="I205" s="50"/>
      <c r="J205" s="83"/>
      <c r="K205" s="133"/>
      <c r="L205" s="133"/>
      <c r="M205" s="133"/>
      <c r="N205" s="133"/>
      <c r="O205" s="133"/>
      <c r="U205" s="133"/>
      <c r="V205" s="133"/>
      <c r="W205" s="133"/>
      <c r="X205" s="133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</row>
    <row r="206" spans="9:45" s="2" customFormat="1" x14ac:dyDescent="0.25">
      <c r="I206" s="50"/>
      <c r="J206" s="83"/>
      <c r="K206" s="133"/>
      <c r="L206" s="133"/>
      <c r="M206" s="133"/>
      <c r="N206" s="133"/>
      <c r="O206" s="133"/>
      <c r="U206" s="133"/>
      <c r="V206" s="133"/>
      <c r="W206" s="133"/>
      <c r="X206" s="133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</row>
    <row r="207" spans="9:45" s="2" customFormat="1" x14ac:dyDescent="0.25">
      <c r="I207" s="50"/>
      <c r="J207" s="83"/>
      <c r="K207" s="133"/>
      <c r="L207" s="133"/>
      <c r="M207" s="133"/>
      <c r="N207" s="133"/>
      <c r="O207" s="133"/>
      <c r="U207" s="133"/>
      <c r="V207" s="133"/>
      <c r="W207" s="133"/>
      <c r="X207" s="133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</row>
    <row r="208" spans="9:45" s="2" customFormat="1" x14ac:dyDescent="0.25">
      <c r="I208" s="50"/>
      <c r="J208" s="83"/>
      <c r="K208" s="133"/>
      <c r="L208" s="133"/>
      <c r="M208" s="133"/>
      <c r="N208" s="133"/>
      <c r="O208" s="133"/>
      <c r="U208" s="133"/>
      <c r="V208" s="133"/>
      <c r="W208" s="133"/>
      <c r="X208" s="133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</row>
    <row r="209" spans="9:45" s="2" customFormat="1" x14ac:dyDescent="0.25">
      <c r="I209" s="50"/>
      <c r="J209" s="83"/>
      <c r="K209" s="133"/>
      <c r="L209" s="133"/>
      <c r="M209" s="133"/>
      <c r="N209" s="133"/>
      <c r="O209" s="133"/>
      <c r="U209" s="133"/>
      <c r="V209" s="133"/>
      <c r="W209" s="133"/>
      <c r="X209" s="133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</row>
    <row r="210" spans="9:45" s="2" customFormat="1" x14ac:dyDescent="0.25">
      <c r="I210" s="50"/>
      <c r="J210" s="83"/>
      <c r="K210" s="133"/>
      <c r="L210" s="133"/>
      <c r="M210" s="133"/>
      <c r="N210" s="133"/>
      <c r="O210" s="133"/>
      <c r="U210" s="133"/>
      <c r="V210" s="133"/>
      <c r="W210" s="133"/>
      <c r="X210" s="133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</row>
    <row r="211" spans="9:45" s="2" customFormat="1" x14ac:dyDescent="0.25">
      <c r="I211" s="50"/>
      <c r="J211" s="83"/>
      <c r="K211" s="133"/>
      <c r="L211" s="133"/>
      <c r="M211" s="133"/>
      <c r="N211" s="133"/>
      <c r="O211" s="133"/>
      <c r="U211" s="133"/>
      <c r="V211" s="133"/>
      <c r="W211" s="133"/>
      <c r="X211" s="133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</row>
    <row r="212" spans="9:45" s="2" customFormat="1" x14ac:dyDescent="0.25">
      <c r="I212" s="50"/>
      <c r="J212" s="83"/>
      <c r="K212" s="133"/>
      <c r="L212" s="133"/>
      <c r="M212" s="133"/>
      <c r="N212" s="133"/>
      <c r="O212" s="133"/>
      <c r="U212" s="133"/>
      <c r="V212" s="133"/>
      <c r="W212" s="133"/>
      <c r="X212" s="133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</row>
    <row r="213" spans="9:45" s="2" customFormat="1" x14ac:dyDescent="0.25">
      <c r="I213" s="50"/>
      <c r="J213" s="83"/>
      <c r="K213" s="133"/>
      <c r="L213" s="133"/>
      <c r="M213" s="133"/>
      <c r="N213" s="133"/>
      <c r="O213" s="133"/>
      <c r="U213" s="133"/>
      <c r="V213" s="133"/>
      <c r="W213" s="133"/>
      <c r="X213" s="133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</row>
    <row r="214" spans="9:45" s="2" customFormat="1" x14ac:dyDescent="0.25">
      <c r="I214" s="50"/>
      <c r="J214" s="83"/>
      <c r="K214" s="133"/>
      <c r="L214" s="133"/>
      <c r="M214" s="133"/>
      <c r="N214" s="133"/>
      <c r="O214" s="133"/>
      <c r="U214" s="133"/>
      <c r="V214" s="133"/>
      <c r="W214" s="133"/>
      <c r="X214" s="133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</row>
    <row r="215" spans="9:45" s="2" customFormat="1" x14ac:dyDescent="0.25">
      <c r="I215" s="50"/>
      <c r="J215" s="83"/>
      <c r="K215" s="133"/>
      <c r="L215" s="133"/>
      <c r="M215" s="133"/>
      <c r="N215" s="133"/>
      <c r="O215" s="133"/>
      <c r="U215" s="133"/>
      <c r="V215" s="133"/>
      <c r="W215" s="133"/>
      <c r="X215" s="133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</row>
    <row r="216" spans="9:45" s="2" customFormat="1" x14ac:dyDescent="0.25">
      <c r="I216" s="50"/>
      <c r="J216" s="83"/>
      <c r="K216" s="133"/>
      <c r="L216" s="133"/>
      <c r="M216" s="133"/>
      <c r="N216" s="133"/>
      <c r="O216" s="133"/>
      <c r="U216" s="133"/>
      <c r="V216" s="133"/>
      <c r="W216" s="133"/>
      <c r="X216" s="133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</row>
    <row r="217" spans="9:45" s="2" customFormat="1" x14ac:dyDescent="0.25">
      <c r="I217" s="50"/>
      <c r="J217" s="83"/>
      <c r="K217" s="133"/>
      <c r="L217" s="133"/>
      <c r="M217" s="133"/>
      <c r="N217" s="133"/>
      <c r="O217" s="133"/>
      <c r="U217" s="133"/>
      <c r="V217" s="133"/>
      <c r="W217" s="133"/>
      <c r="X217" s="133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</row>
    <row r="218" spans="9:45" s="2" customFormat="1" x14ac:dyDescent="0.25">
      <c r="I218" s="50"/>
      <c r="J218" s="83"/>
      <c r="K218" s="133"/>
      <c r="L218" s="133"/>
      <c r="M218" s="133"/>
      <c r="N218" s="133"/>
      <c r="O218" s="133"/>
      <c r="U218" s="133"/>
      <c r="V218" s="133"/>
      <c r="W218" s="133"/>
      <c r="X218" s="133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</row>
    <row r="219" spans="9:45" s="2" customFormat="1" x14ac:dyDescent="0.25">
      <c r="I219" s="50"/>
      <c r="J219" s="83"/>
      <c r="K219" s="133"/>
      <c r="L219" s="133"/>
      <c r="M219" s="133"/>
      <c r="N219" s="133"/>
      <c r="O219" s="133"/>
      <c r="U219" s="133"/>
      <c r="V219" s="133"/>
      <c r="W219" s="133"/>
      <c r="X219" s="133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</row>
    <row r="220" spans="9:45" s="2" customFormat="1" x14ac:dyDescent="0.25">
      <c r="I220" s="50"/>
      <c r="J220" s="83"/>
      <c r="K220" s="133"/>
      <c r="L220" s="133"/>
      <c r="M220" s="133"/>
      <c r="N220" s="133"/>
      <c r="O220" s="133"/>
      <c r="U220" s="133"/>
      <c r="V220" s="133"/>
      <c r="W220" s="133"/>
      <c r="X220" s="133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</row>
    <row r="221" spans="9:45" s="2" customFormat="1" x14ac:dyDescent="0.25">
      <c r="I221" s="50"/>
      <c r="J221" s="83"/>
      <c r="K221" s="133"/>
      <c r="L221" s="133"/>
      <c r="M221" s="133"/>
      <c r="N221" s="133"/>
      <c r="O221" s="133"/>
      <c r="U221" s="133"/>
      <c r="V221" s="133"/>
      <c r="W221" s="133"/>
      <c r="X221" s="133"/>
      <c r="AI221" s="22"/>
      <c r="AJ221" s="22"/>
      <c r="AK221" s="22"/>
      <c r="AL221" s="22"/>
      <c r="AM221" s="22"/>
      <c r="AN221" s="22"/>
      <c r="AO221" s="22"/>
      <c r="AP221" s="22"/>
      <c r="AQ221" s="22"/>
      <c r="AR221" s="22"/>
      <c r="AS221" s="22"/>
    </row>
    <row r="222" spans="9:45" s="2" customFormat="1" x14ac:dyDescent="0.25">
      <c r="I222" s="50"/>
      <c r="J222" s="83"/>
      <c r="K222" s="133"/>
      <c r="L222" s="133"/>
      <c r="M222" s="133"/>
      <c r="N222" s="133"/>
      <c r="O222" s="133"/>
      <c r="U222" s="133"/>
      <c r="V222" s="133"/>
      <c r="W222" s="133"/>
      <c r="X222" s="133"/>
      <c r="AI222" s="22"/>
      <c r="AJ222" s="22"/>
      <c r="AK222" s="22"/>
      <c r="AL222" s="22"/>
      <c r="AM222" s="22"/>
      <c r="AN222" s="22"/>
      <c r="AO222" s="22"/>
      <c r="AP222" s="22"/>
      <c r="AQ222" s="22"/>
      <c r="AR222" s="22"/>
      <c r="AS222" s="22"/>
    </row>
    <row r="223" spans="9:45" s="2" customFormat="1" x14ac:dyDescent="0.25">
      <c r="I223" s="50"/>
      <c r="J223" s="83"/>
      <c r="K223" s="133"/>
      <c r="L223" s="133"/>
      <c r="M223" s="133"/>
      <c r="N223" s="133"/>
      <c r="O223" s="133"/>
      <c r="U223" s="133"/>
      <c r="V223" s="133"/>
      <c r="W223" s="133"/>
      <c r="X223" s="133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</row>
    <row r="224" spans="9:45" s="2" customFormat="1" x14ac:dyDescent="0.25">
      <c r="I224" s="50"/>
      <c r="J224" s="83"/>
      <c r="K224" s="133"/>
      <c r="L224" s="133"/>
      <c r="M224" s="133"/>
      <c r="N224" s="133"/>
      <c r="O224" s="133"/>
      <c r="U224" s="133"/>
      <c r="V224" s="133"/>
      <c r="W224" s="133"/>
      <c r="X224" s="133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</row>
    <row r="225" spans="9:45" s="2" customFormat="1" x14ac:dyDescent="0.25">
      <c r="I225" s="50"/>
      <c r="J225" s="83"/>
      <c r="K225" s="133"/>
      <c r="L225" s="133"/>
      <c r="M225" s="133"/>
      <c r="N225" s="133"/>
      <c r="O225" s="133"/>
      <c r="U225" s="133"/>
      <c r="V225" s="133"/>
      <c r="W225" s="133"/>
      <c r="X225" s="133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</row>
    <row r="226" spans="9:45" s="2" customFormat="1" x14ac:dyDescent="0.25">
      <c r="I226" s="50"/>
      <c r="J226" s="83"/>
      <c r="K226" s="133"/>
      <c r="L226" s="133"/>
      <c r="M226" s="133"/>
      <c r="N226" s="133"/>
      <c r="O226" s="133"/>
      <c r="U226" s="133"/>
      <c r="V226" s="133"/>
      <c r="W226" s="133"/>
      <c r="X226" s="133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</row>
    <row r="227" spans="9:45" s="2" customFormat="1" x14ac:dyDescent="0.25">
      <c r="I227" s="50"/>
      <c r="J227" s="83"/>
      <c r="K227" s="133"/>
      <c r="L227" s="133"/>
      <c r="M227" s="133"/>
      <c r="N227" s="133"/>
      <c r="O227" s="133"/>
      <c r="U227" s="133"/>
      <c r="V227" s="133"/>
      <c r="W227" s="133"/>
      <c r="X227" s="133"/>
      <c r="AI227" s="22"/>
      <c r="AJ227" s="22"/>
      <c r="AK227" s="22"/>
      <c r="AL227" s="22"/>
      <c r="AM227" s="22"/>
      <c r="AN227" s="22"/>
      <c r="AO227" s="22"/>
      <c r="AP227" s="22"/>
      <c r="AQ227" s="22"/>
      <c r="AR227" s="22"/>
      <c r="AS227" s="22"/>
    </row>
    <row r="228" spans="9:45" s="2" customFormat="1" x14ac:dyDescent="0.25">
      <c r="I228" s="50"/>
      <c r="J228" s="83"/>
      <c r="K228" s="133"/>
      <c r="L228" s="133"/>
      <c r="M228" s="133"/>
      <c r="N228" s="133"/>
      <c r="O228" s="133"/>
      <c r="U228" s="133"/>
      <c r="V228" s="133"/>
      <c r="W228" s="133"/>
      <c r="X228" s="133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</row>
    <row r="229" spans="9:45" s="2" customFormat="1" x14ac:dyDescent="0.25">
      <c r="I229" s="50"/>
      <c r="J229" s="83"/>
      <c r="K229" s="133"/>
      <c r="L229" s="133"/>
      <c r="M229" s="133"/>
      <c r="N229" s="133"/>
      <c r="O229" s="133"/>
      <c r="U229" s="133"/>
      <c r="V229" s="133"/>
      <c r="W229" s="133"/>
      <c r="X229" s="133"/>
      <c r="AI229" s="22"/>
      <c r="AJ229" s="22"/>
      <c r="AK229" s="22"/>
      <c r="AL229" s="22"/>
      <c r="AM229" s="22"/>
      <c r="AN229" s="22"/>
      <c r="AO229" s="22"/>
      <c r="AP229" s="22"/>
      <c r="AQ229" s="22"/>
      <c r="AR229" s="22"/>
      <c r="AS229" s="22"/>
    </row>
    <row r="230" spans="9:45" s="2" customFormat="1" x14ac:dyDescent="0.25">
      <c r="I230" s="50"/>
      <c r="J230" s="83"/>
      <c r="K230" s="133"/>
      <c r="L230" s="133"/>
      <c r="M230" s="133"/>
      <c r="N230" s="133"/>
      <c r="O230" s="133"/>
      <c r="U230" s="133"/>
      <c r="V230" s="133"/>
      <c r="W230" s="133"/>
      <c r="X230" s="133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</row>
    <row r="231" spans="9:45" s="2" customFormat="1" x14ac:dyDescent="0.25">
      <c r="I231" s="50"/>
      <c r="J231" s="83"/>
      <c r="K231" s="133"/>
      <c r="L231" s="133"/>
      <c r="M231" s="133"/>
      <c r="N231" s="133"/>
      <c r="O231" s="133"/>
      <c r="U231" s="133"/>
      <c r="V231" s="133"/>
      <c r="W231" s="133"/>
      <c r="X231" s="133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</row>
    <row r="232" spans="9:45" s="2" customFormat="1" x14ac:dyDescent="0.25">
      <c r="I232" s="50"/>
      <c r="J232" s="83"/>
      <c r="K232" s="133"/>
      <c r="L232" s="133"/>
      <c r="M232" s="133"/>
      <c r="N232" s="133"/>
      <c r="O232" s="133"/>
      <c r="U232" s="133"/>
      <c r="V232" s="133"/>
      <c r="W232" s="133"/>
      <c r="X232" s="133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</row>
    <row r="233" spans="9:45" s="2" customFormat="1" x14ac:dyDescent="0.25">
      <c r="I233" s="50"/>
      <c r="J233" s="83"/>
      <c r="K233" s="133"/>
      <c r="L233" s="133"/>
      <c r="M233" s="133"/>
      <c r="N233" s="133"/>
      <c r="O233" s="133"/>
      <c r="U233" s="133"/>
      <c r="V233" s="133"/>
      <c r="W233" s="133"/>
      <c r="X233" s="133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</row>
    <row r="234" spans="9:45" s="2" customFormat="1" x14ac:dyDescent="0.25">
      <c r="I234" s="50"/>
      <c r="J234" s="83"/>
      <c r="K234" s="133"/>
      <c r="L234" s="133"/>
      <c r="M234" s="133"/>
      <c r="N234" s="133"/>
      <c r="O234" s="133"/>
      <c r="U234" s="133"/>
      <c r="V234" s="133"/>
      <c r="W234" s="133"/>
      <c r="X234" s="133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</row>
    <row r="235" spans="9:45" s="2" customFormat="1" x14ac:dyDescent="0.25">
      <c r="I235" s="50"/>
      <c r="J235" s="83"/>
      <c r="K235" s="133"/>
      <c r="L235" s="133"/>
      <c r="M235" s="133"/>
      <c r="N235" s="133"/>
      <c r="O235" s="133"/>
      <c r="U235" s="133"/>
      <c r="V235" s="133"/>
      <c r="W235" s="133"/>
      <c r="X235" s="133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</row>
    <row r="236" spans="9:45" s="2" customFormat="1" x14ac:dyDescent="0.25">
      <c r="I236" s="50"/>
      <c r="J236" s="83"/>
      <c r="K236" s="133"/>
      <c r="L236" s="133"/>
      <c r="M236" s="133"/>
      <c r="N236" s="133"/>
      <c r="O236" s="133"/>
      <c r="U236" s="133"/>
      <c r="V236" s="133"/>
      <c r="W236" s="133"/>
      <c r="X236" s="133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</row>
    <row r="237" spans="9:45" s="2" customFormat="1" x14ac:dyDescent="0.25">
      <c r="I237" s="50"/>
      <c r="J237" s="83"/>
      <c r="K237" s="133"/>
      <c r="L237" s="133"/>
      <c r="M237" s="133"/>
      <c r="N237" s="133"/>
      <c r="O237" s="133"/>
      <c r="U237" s="133"/>
      <c r="V237" s="133"/>
      <c r="W237" s="133"/>
      <c r="X237" s="133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</row>
    <row r="238" spans="9:45" s="2" customFormat="1" x14ac:dyDescent="0.25">
      <c r="I238" s="50"/>
      <c r="J238" s="83"/>
      <c r="K238" s="133"/>
      <c r="L238" s="133"/>
      <c r="M238" s="133"/>
      <c r="N238" s="133"/>
      <c r="O238" s="133"/>
      <c r="U238" s="133"/>
      <c r="V238" s="133"/>
      <c r="W238" s="133"/>
      <c r="X238" s="133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</row>
    <row r="239" spans="9:45" s="2" customFormat="1" x14ac:dyDescent="0.25">
      <c r="I239" s="50"/>
      <c r="J239" s="83"/>
      <c r="K239" s="133"/>
      <c r="L239" s="133"/>
      <c r="M239" s="133"/>
      <c r="N239" s="133"/>
      <c r="O239" s="133"/>
      <c r="U239" s="133"/>
      <c r="V239" s="133"/>
      <c r="W239" s="133"/>
      <c r="X239" s="133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</row>
    <row r="240" spans="9:45" s="2" customFormat="1" x14ac:dyDescent="0.25">
      <c r="I240" s="50"/>
      <c r="J240" s="83"/>
      <c r="K240" s="133"/>
      <c r="L240" s="133"/>
      <c r="M240" s="133"/>
      <c r="N240" s="133"/>
      <c r="O240" s="133"/>
      <c r="U240" s="133"/>
      <c r="V240" s="133"/>
      <c r="W240" s="133"/>
      <c r="X240" s="133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</row>
    <row r="241" spans="9:45" s="2" customFormat="1" x14ac:dyDescent="0.25">
      <c r="I241" s="50"/>
      <c r="J241" s="83"/>
      <c r="K241" s="133"/>
      <c r="L241" s="133"/>
      <c r="M241" s="133"/>
      <c r="N241" s="133"/>
      <c r="O241" s="133"/>
      <c r="U241" s="133"/>
      <c r="V241" s="133"/>
      <c r="W241" s="133"/>
      <c r="X241" s="133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</row>
    <row r="242" spans="9:45" s="2" customFormat="1" x14ac:dyDescent="0.25">
      <c r="I242" s="50"/>
      <c r="J242" s="83"/>
      <c r="K242" s="133"/>
      <c r="L242" s="133"/>
      <c r="M242" s="133"/>
      <c r="N242" s="133"/>
      <c r="O242" s="133"/>
      <c r="U242" s="133"/>
      <c r="V242" s="133"/>
      <c r="W242" s="133"/>
      <c r="X242" s="133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</row>
    <row r="243" spans="9:45" s="2" customFormat="1" x14ac:dyDescent="0.25">
      <c r="I243" s="50"/>
      <c r="J243" s="83"/>
      <c r="K243" s="133"/>
      <c r="L243" s="133"/>
      <c r="M243" s="133"/>
      <c r="N243" s="133"/>
      <c r="O243" s="133"/>
      <c r="U243" s="133"/>
      <c r="V243" s="133"/>
      <c r="W243" s="133"/>
      <c r="X243" s="133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</row>
    <row r="244" spans="9:45" s="2" customFormat="1" x14ac:dyDescent="0.25">
      <c r="I244" s="50"/>
      <c r="J244" s="83"/>
      <c r="K244" s="133"/>
      <c r="L244" s="133"/>
      <c r="M244" s="133"/>
      <c r="N244" s="133"/>
      <c r="O244" s="133"/>
      <c r="U244" s="133"/>
      <c r="V244" s="133"/>
      <c r="W244" s="133"/>
      <c r="X244" s="133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</row>
    <row r="245" spans="9:45" s="2" customFormat="1" x14ac:dyDescent="0.25">
      <c r="I245" s="50"/>
      <c r="J245" s="83"/>
      <c r="K245" s="133"/>
      <c r="L245" s="133"/>
      <c r="M245" s="133"/>
      <c r="N245" s="133"/>
      <c r="O245" s="133"/>
      <c r="U245" s="133"/>
      <c r="V245" s="133"/>
      <c r="W245" s="133"/>
      <c r="X245" s="133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</row>
    <row r="246" spans="9:45" s="2" customFormat="1" x14ac:dyDescent="0.25">
      <c r="I246" s="50"/>
      <c r="J246" s="83"/>
      <c r="K246" s="133"/>
      <c r="L246" s="133"/>
      <c r="M246" s="133"/>
      <c r="N246" s="133"/>
      <c r="O246" s="133"/>
      <c r="U246" s="133"/>
      <c r="V246" s="133"/>
      <c r="W246" s="133"/>
      <c r="X246" s="133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</row>
    <row r="247" spans="9:45" s="2" customFormat="1" x14ac:dyDescent="0.25">
      <c r="I247" s="50"/>
      <c r="J247" s="83"/>
      <c r="K247" s="133"/>
      <c r="L247" s="133"/>
      <c r="M247" s="133"/>
      <c r="N247" s="133"/>
      <c r="O247" s="133"/>
      <c r="U247" s="133"/>
      <c r="V247" s="133"/>
      <c r="W247" s="133"/>
      <c r="X247" s="133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</row>
    <row r="248" spans="9:45" s="2" customFormat="1" x14ac:dyDescent="0.25">
      <c r="I248" s="50"/>
      <c r="J248" s="83"/>
      <c r="K248" s="133"/>
      <c r="L248" s="133"/>
      <c r="M248" s="133"/>
      <c r="N248" s="133"/>
      <c r="O248" s="133"/>
      <c r="U248" s="133"/>
      <c r="V248" s="133"/>
      <c r="W248" s="133"/>
      <c r="X248" s="133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</row>
    <row r="249" spans="9:45" s="2" customFormat="1" x14ac:dyDescent="0.25">
      <c r="I249" s="50"/>
      <c r="J249" s="83"/>
      <c r="K249" s="133"/>
      <c r="L249" s="133"/>
      <c r="M249" s="133"/>
      <c r="N249" s="133"/>
      <c r="O249" s="133"/>
      <c r="U249" s="133"/>
      <c r="V249" s="133"/>
      <c r="W249" s="133"/>
      <c r="X249" s="133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</row>
    <row r="250" spans="9:45" s="2" customFormat="1" x14ac:dyDescent="0.25">
      <c r="I250" s="50"/>
      <c r="J250" s="83"/>
      <c r="K250" s="133"/>
      <c r="L250" s="133"/>
      <c r="M250" s="133"/>
      <c r="N250" s="133"/>
      <c r="O250" s="133"/>
      <c r="U250" s="133"/>
      <c r="V250" s="133"/>
      <c r="W250" s="133"/>
      <c r="X250" s="133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</row>
    <row r="251" spans="9:45" s="2" customFormat="1" x14ac:dyDescent="0.25">
      <c r="I251" s="50"/>
      <c r="J251" s="83"/>
      <c r="K251" s="133"/>
      <c r="L251" s="133"/>
      <c r="M251" s="133"/>
      <c r="N251" s="133"/>
      <c r="O251" s="133"/>
      <c r="U251" s="133"/>
      <c r="V251" s="133"/>
      <c r="W251" s="133"/>
      <c r="X251" s="133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</row>
    <row r="252" spans="9:45" s="2" customFormat="1" x14ac:dyDescent="0.25">
      <c r="I252" s="50"/>
      <c r="J252" s="83"/>
      <c r="K252" s="133"/>
      <c r="L252" s="133"/>
      <c r="M252" s="133"/>
      <c r="N252" s="133"/>
      <c r="O252" s="133"/>
      <c r="U252" s="133"/>
      <c r="V252" s="133"/>
      <c r="W252" s="133"/>
      <c r="X252" s="133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</row>
    <row r="253" spans="9:45" s="2" customFormat="1" x14ac:dyDescent="0.25">
      <c r="I253" s="50"/>
      <c r="J253" s="83"/>
      <c r="K253" s="133"/>
      <c r="L253" s="133"/>
      <c r="M253" s="133"/>
      <c r="N253" s="133"/>
      <c r="O253" s="133"/>
      <c r="U253" s="133"/>
      <c r="V253" s="133"/>
      <c r="W253" s="133"/>
      <c r="X253" s="133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</row>
    <row r="254" spans="9:45" s="2" customFormat="1" x14ac:dyDescent="0.25">
      <c r="I254" s="50"/>
      <c r="J254" s="83"/>
      <c r="K254" s="133"/>
      <c r="L254" s="133"/>
      <c r="M254" s="133"/>
      <c r="N254" s="133"/>
      <c r="O254" s="133"/>
      <c r="U254" s="133"/>
      <c r="V254" s="133"/>
      <c r="W254" s="133"/>
      <c r="X254" s="133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</row>
    <row r="255" spans="9:45" s="2" customFormat="1" x14ac:dyDescent="0.25">
      <c r="I255" s="50"/>
      <c r="J255" s="83"/>
      <c r="K255" s="133"/>
      <c r="L255" s="133"/>
      <c r="M255" s="133"/>
      <c r="N255" s="133"/>
      <c r="O255" s="133"/>
      <c r="U255" s="133"/>
      <c r="V255" s="133"/>
      <c r="W255" s="133"/>
      <c r="X255" s="133"/>
      <c r="AI255" s="22"/>
      <c r="AJ255" s="22"/>
      <c r="AK255" s="22"/>
      <c r="AL255" s="22"/>
      <c r="AM255" s="22"/>
      <c r="AN255" s="22"/>
      <c r="AO255" s="22"/>
      <c r="AP255" s="22"/>
      <c r="AQ255" s="22"/>
      <c r="AR255" s="22"/>
      <c r="AS255" s="22"/>
    </row>
    <row r="256" spans="9:45" s="2" customFormat="1" x14ac:dyDescent="0.25">
      <c r="I256" s="50"/>
      <c r="J256" s="83"/>
      <c r="K256" s="133"/>
      <c r="L256" s="133"/>
      <c r="M256" s="133"/>
      <c r="N256" s="133"/>
      <c r="O256" s="133"/>
      <c r="U256" s="133"/>
      <c r="V256" s="133"/>
      <c r="W256" s="133"/>
      <c r="X256" s="133"/>
      <c r="AI256" s="22"/>
      <c r="AJ256" s="22"/>
      <c r="AK256" s="22"/>
      <c r="AL256" s="22"/>
      <c r="AM256" s="22"/>
      <c r="AN256" s="22"/>
      <c r="AO256" s="22"/>
      <c r="AP256" s="22"/>
      <c r="AQ256" s="22"/>
      <c r="AR256" s="22"/>
      <c r="AS256" s="22"/>
    </row>
    <row r="257" spans="9:45" s="2" customFormat="1" x14ac:dyDescent="0.25">
      <c r="I257" s="50"/>
      <c r="J257" s="83"/>
      <c r="K257" s="133"/>
      <c r="L257" s="133"/>
      <c r="M257" s="133"/>
      <c r="N257" s="133"/>
      <c r="O257" s="133"/>
      <c r="U257" s="133"/>
      <c r="V257" s="133"/>
      <c r="W257" s="133"/>
      <c r="X257" s="133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</row>
    <row r="258" spans="9:45" s="2" customFormat="1" x14ac:dyDescent="0.25">
      <c r="I258" s="50"/>
      <c r="J258" s="83"/>
      <c r="K258" s="133"/>
      <c r="L258" s="133"/>
      <c r="M258" s="133"/>
      <c r="N258" s="133"/>
      <c r="O258" s="133"/>
      <c r="U258" s="133"/>
      <c r="V258" s="133"/>
      <c r="W258" s="133"/>
      <c r="X258" s="133"/>
      <c r="AI258" s="22"/>
      <c r="AJ258" s="22"/>
      <c r="AK258" s="22"/>
      <c r="AL258" s="22"/>
      <c r="AM258" s="22"/>
      <c r="AN258" s="22"/>
      <c r="AO258" s="22"/>
      <c r="AP258" s="22"/>
      <c r="AQ258" s="22"/>
      <c r="AR258" s="22"/>
      <c r="AS258" s="22"/>
    </row>
    <row r="259" spans="9:45" s="2" customFormat="1" x14ac:dyDescent="0.25">
      <c r="I259" s="50"/>
      <c r="J259" s="83"/>
      <c r="K259" s="133"/>
      <c r="L259" s="133"/>
      <c r="M259" s="133"/>
      <c r="N259" s="133"/>
      <c r="O259" s="133"/>
      <c r="U259" s="133"/>
      <c r="V259" s="133"/>
      <c r="W259" s="133"/>
      <c r="X259" s="133"/>
      <c r="AI259" s="22"/>
      <c r="AJ259" s="22"/>
      <c r="AK259" s="22"/>
      <c r="AL259" s="22"/>
      <c r="AM259" s="22"/>
      <c r="AN259" s="22"/>
      <c r="AO259" s="22"/>
      <c r="AP259" s="22"/>
      <c r="AQ259" s="22"/>
      <c r="AR259" s="22"/>
      <c r="AS259" s="22"/>
    </row>
    <row r="260" spans="9:45" s="2" customFormat="1" x14ac:dyDescent="0.25">
      <c r="I260" s="50"/>
      <c r="J260" s="83"/>
      <c r="K260" s="133"/>
      <c r="L260" s="133"/>
      <c r="M260" s="133"/>
      <c r="N260" s="133"/>
      <c r="O260" s="133"/>
      <c r="U260" s="133"/>
      <c r="V260" s="133"/>
      <c r="W260" s="133"/>
      <c r="X260" s="133"/>
      <c r="AI260" s="22"/>
      <c r="AJ260" s="22"/>
      <c r="AK260" s="22"/>
      <c r="AL260" s="22"/>
      <c r="AM260" s="22"/>
      <c r="AN260" s="22"/>
      <c r="AO260" s="22"/>
      <c r="AP260" s="22"/>
      <c r="AQ260" s="22"/>
      <c r="AR260" s="22"/>
      <c r="AS260" s="22"/>
    </row>
    <row r="261" spans="9:45" s="2" customFormat="1" x14ac:dyDescent="0.25">
      <c r="I261" s="50"/>
      <c r="J261" s="83"/>
      <c r="K261" s="133"/>
      <c r="L261" s="133"/>
      <c r="M261" s="133"/>
      <c r="N261" s="133"/>
      <c r="O261" s="133"/>
      <c r="U261" s="133"/>
      <c r="V261" s="133"/>
      <c r="W261" s="133"/>
      <c r="X261" s="133"/>
      <c r="AI261" s="22"/>
      <c r="AJ261" s="22"/>
      <c r="AK261" s="22"/>
      <c r="AL261" s="22"/>
      <c r="AM261" s="22"/>
      <c r="AN261" s="22"/>
      <c r="AO261" s="22"/>
      <c r="AP261" s="22"/>
      <c r="AQ261" s="22"/>
      <c r="AR261" s="22"/>
      <c r="AS261" s="22"/>
    </row>
    <row r="262" spans="9:45" s="2" customFormat="1" x14ac:dyDescent="0.25">
      <c r="I262" s="50"/>
      <c r="J262" s="83"/>
      <c r="K262" s="133"/>
      <c r="L262" s="133"/>
      <c r="M262" s="133"/>
      <c r="N262" s="133"/>
      <c r="O262" s="133"/>
      <c r="U262" s="133"/>
      <c r="V262" s="133"/>
      <c r="W262" s="133"/>
      <c r="X262" s="133"/>
      <c r="AI262" s="22"/>
      <c r="AJ262" s="22"/>
      <c r="AK262" s="22"/>
      <c r="AL262" s="22"/>
      <c r="AM262" s="22"/>
      <c r="AN262" s="22"/>
      <c r="AO262" s="22"/>
      <c r="AP262" s="22"/>
      <c r="AQ262" s="22"/>
      <c r="AR262" s="22"/>
      <c r="AS262" s="22"/>
    </row>
    <row r="263" spans="9:45" s="2" customFormat="1" x14ac:dyDescent="0.25">
      <c r="I263" s="50"/>
      <c r="J263" s="83"/>
      <c r="K263" s="133"/>
      <c r="L263" s="133"/>
      <c r="M263" s="133"/>
      <c r="N263" s="133"/>
      <c r="O263" s="133"/>
      <c r="U263" s="133"/>
      <c r="V263" s="133"/>
      <c r="W263" s="133"/>
      <c r="X263" s="133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</row>
    <row r="264" spans="9:45" s="2" customFormat="1" x14ac:dyDescent="0.25">
      <c r="I264" s="50"/>
      <c r="J264" s="83"/>
      <c r="K264" s="133"/>
      <c r="L264" s="133"/>
      <c r="M264" s="133"/>
      <c r="N264" s="133"/>
      <c r="O264" s="133"/>
      <c r="U264" s="133"/>
      <c r="V264" s="133"/>
      <c r="W264" s="133"/>
      <c r="X264" s="133"/>
      <c r="AI264" s="22"/>
      <c r="AJ264" s="22"/>
      <c r="AK264" s="22"/>
      <c r="AL264" s="22"/>
      <c r="AM264" s="22"/>
      <c r="AN264" s="22"/>
      <c r="AO264" s="22"/>
      <c r="AP264" s="22"/>
      <c r="AQ264" s="22"/>
      <c r="AR264" s="22"/>
      <c r="AS264" s="22"/>
    </row>
    <row r="265" spans="9:45" s="2" customFormat="1" x14ac:dyDescent="0.25">
      <c r="I265" s="50"/>
      <c r="J265" s="83"/>
      <c r="K265" s="133"/>
      <c r="L265" s="133"/>
      <c r="M265" s="133"/>
      <c r="N265" s="133"/>
      <c r="O265" s="133"/>
      <c r="U265" s="133"/>
      <c r="V265" s="133"/>
      <c r="W265" s="133"/>
      <c r="X265" s="133"/>
      <c r="AI265" s="22"/>
      <c r="AJ265" s="22"/>
      <c r="AK265" s="22"/>
      <c r="AL265" s="22"/>
      <c r="AM265" s="22"/>
      <c r="AN265" s="22"/>
      <c r="AO265" s="22"/>
      <c r="AP265" s="22"/>
      <c r="AQ265" s="22"/>
      <c r="AR265" s="22"/>
      <c r="AS265" s="22"/>
    </row>
    <row r="266" spans="9:45" s="2" customFormat="1" x14ac:dyDescent="0.25">
      <c r="I266" s="50"/>
      <c r="J266" s="83"/>
      <c r="K266" s="133"/>
      <c r="L266" s="133"/>
      <c r="M266" s="133"/>
      <c r="N266" s="133"/>
      <c r="O266" s="133"/>
      <c r="U266" s="133"/>
      <c r="V266" s="133"/>
      <c r="W266" s="133"/>
      <c r="X266" s="133"/>
      <c r="AI266" s="22"/>
      <c r="AJ266" s="22"/>
      <c r="AK266" s="22"/>
      <c r="AL266" s="22"/>
      <c r="AM266" s="22"/>
      <c r="AN266" s="22"/>
      <c r="AO266" s="22"/>
      <c r="AP266" s="22"/>
      <c r="AQ266" s="22"/>
      <c r="AR266" s="22"/>
      <c r="AS266" s="22"/>
    </row>
    <row r="267" spans="9:45" s="2" customFormat="1" x14ac:dyDescent="0.25">
      <c r="I267" s="50"/>
      <c r="J267" s="83"/>
      <c r="K267" s="133"/>
      <c r="L267" s="133"/>
      <c r="M267" s="133"/>
      <c r="N267" s="133"/>
      <c r="O267" s="133"/>
      <c r="U267" s="133"/>
      <c r="V267" s="133"/>
      <c r="W267" s="133"/>
      <c r="X267" s="133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</row>
    <row r="268" spans="9:45" s="2" customFormat="1" x14ac:dyDescent="0.25">
      <c r="I268" s="50"/>
      <c r="J268" s="83"/>
      <c r="K268" s="133"/>
      <c r="L268" s="133"/>
      <c r="M268" s="133"/>
      <c r="N268" s="133"/>
      <c r="O268" s="133"/>
      <c r="U268" s="133"/>
      <c r="V268" s="133"/>
      <c r="W268" s="133"/>
      <c r="X268" s="133"/>
      <c r="AI268" s="22"/>
      <c r="AJ268" s="22"/>
      <c r="AK268" s="22"/>
      <c r="AL268" s="22"/>
      <c r="AM268" s="22"/>
      <c r="AN268" s="22"/>
      <c r="AO268" s="22"/>
      <c r="AP268" s="22"/>
      <c r="AQ268" s="22"/>
      <c r="AR268" s="22"/>
      <c r="AS268" s="22"/>
    </row>
    <row r="269" spans="9:45" s="2" customFormat="1" x14ac:dyDescent="0.25">
      <c r="I269" s="50"/>
      <c r="J269" s="83"/>
      <c r="K269" s="133"/>
      <c r="L269" s="133"/>
      <c r="M269" s="133"/>
      <c r="N269" s="133"/>
      <c r="O269" s="133"/>
      <c r="U269" s="133"/>
      <c r="V269" s="133"/>
      <c r="W269" s="133"/>
      <c r="X269" s="133"/>
      <c r="AI269" s="22"/>
      <c r="AJ269" s="22"/>
      <c r="AK269" s="22"/>
      <c r="AL269" s="22"/>
      <c r="AM269" s="22"/>
      <c r="AN269" s="22"/>
      <c r="AO269" s="22"/>
      <c r="AP269" s="22"/>
      <c r="AQ269" s="22"/>
      <c r="AR269" s="22"/>
      <c r="AS269" s="22"/>
    </row>
    <row r="270" spans="9:45" s="2" customFormat="1" x14ac:dyDescent="0.25">
      <c r="I270" s="50"/>
      <c r="J270" s="83"/>
      <c r="K270" s="133"/>
      <c r="L270" s="133"/>
      <c r="M270" s="133"/>
      <c r="N270" s="133"/>
      <c r="O270" s="133"/>
      <c r="U270" s="133"/>
      <c r="V270" s="133"/>
      <c r="W270" s="133"/>
      <c r="X270" s="133"/>
      <c r="AI270" s="22"/>
      <c r="AJ270" s="22"/>
      <c r="AK270" s="22"/>
      <c r="AL270" s="22"/>
      <c r="AM270" s="22"/>
      <c r="AN270" s="22"/>
      <c r="AO270" s="22"/>
      <c r="AP270" s="22"/>
      <c r="AQ270" s="22"/>
      <c r="AR270" s="22"/>
      <c r="AS270" s="22"/>
    </row>
    <row r="271" spans="9:45" s="2" customFormat="1" x14ac:dyDescent="0.25">
      <c r="I271" s="50"/>
      <c r="J271" s="83"/>
      <c r="K271" s="133"/>
      <c r="L271" s="133"/>
      <c r="M271" s="133"/>
      <c r="N271" s="133"/>
      <c r="O271" s="133"/>
      <c r="U271" s="133"/>
      <c r="V271" s="133"/>
      <c r="W271" s="133"/>
      <c r="X271" s="133"/>
      <c r="AI271" s="22"/>
      <c r="AJ271" s="22"/>
      <c r="AK271" s="22"/>
      <c r="AL271" s="22"/>
      <c r="AM271" s="22"/>
      <c r="AN271" s="22"/>
      <c r="AO271" s="22"/>
      <c r="AP271" s="22"/>
      <c r="AQ271" s="22"/>
      <c r="AR271" s="22"/>
      <c r="AS271" s="22"/>
    </row>
    <row r="272" spans="9:45" s="2" customFormat="1" x14ac:dyDescent="0.25">
      <c r="I272" s="50"/>
      <c r="J272" s="83"/>
      <c r="K272" s="133"/>
      <c r="L272" s="133"/>
      <c r="M272" s="133"/>
      <c r="N272" s="133"/>
      <c r="O272" s="133"/>
      <c r="U272" s="133"/>
      <c r="V272" s="133"/>
      <c r="W272" s="133"/>
      <c r="X272" s="133"/>
      <c r="AI272" s="22"/>
      <c r="AJ272" s="22"/>
      <c r="AK272" s="22"/>
      <c r="AL272" s="22"/>
      <c r="AM272" s="22"/>
      <c r="AN272" s="22"/>
      <c r="AO272" s="22"/>
      <c r="AP272" s="22"/>
      <c r="AQ272" s="22"/>
      <c r="AR272" s="22"/>
      <c r="AS272" s="22"/>
    </row>
    <row r="273" spans="9:45" s="2" customFormat="1" x14ac:dyDescent="0.25">
      <c r="I273" s="50"/>
      <c r="J273" s="83"/>
      <c r="K273" s="133"/>
      <c r="L273" s="133"/>
      <c r="M273" s="133"/>
      <c r="N273" s="133"/>
      <c r="O273" s="133"/>
      <c r="U273" s="133"/>
      <c r="V273" s="133"/>
      <c r="W273" s="133"/>
      <c r="X273" s="133"/>
      <c r="AI273" s="22"/>
      <c r="AJ273" s="22"/>
      <c r="AK273" s="22"/>
      <c r="AL273" s="22"/>
      <c r="AM273" s="22"/>
      <c r="AN273" s="22"/>
      <c r="AO273" s="22"/>
      <c r="AP273" s="22"/>
      <c r="AQ273" s="22"/>
      <c r="AR273" s="22"/>
      <c r="AS273" s="22"/>
    </row>
    <row r="274" spans="9:45" s="2" customFormat="1" x14ac:dyDescent="0.25">
      <c r="I274" s="50"/>
      <c r="J274" s="83"/>
      <c r="K274" s="133"/>
      <c r="L274" s="133"/>
      <c r="M274" s="133"/>
      <c r="N274" s="133"/>
      <c r="O274" s="133"/>
      <c r="U274" s="133"/>
      <c r="V274" s="133"/>
      <c r="W274" s="133"/>
      <c r="X274" s="133"/>
      <c r="AI274" s="22"/>
      <c r="AJ274" s="22"/>
      <c r="AK274" s="22"/>
      <c r="AL274" s="22"/>
      <c r="AM274" s="22"/>
      <c r="AN274" s="22"/>
      <c r="AO274" s="22"/>
      <c r="AP274" s="22"/>
      <c r="AQ274" s="22"/>
      <c r="AR274" s="22"/>
      <c r="AS274" s="22"/>
    </row>
    <row r="275" spans="9:45" s="2" customFormat="1" x14ac:dyDescent="0.25">
      <c r="I275" s="50"/>
      <c r="J275" s="83"/>
      <c r="K275" s="133"/>
      <c r="L275" s="133"/>
      <c r="M275" s="133"/>
      <c r="N275" s="133"/>
      <c r="O275" s="133"/>
      <c r="U275" s="133"/>
      <c r="V275" s="133"/>
      <c r="W275" s="133"/>
      <c r="X275" s="133"/>
      <c r="AI275" s="22"/>
      <c r="AJ275" s="22"/>
      <c r="AK275" s="22"/>
      <c r="AL275" s="22"/>
      <c r="AM275" s="22"/>
      <c r="AN275" s="22"/>
      <c r="AO275" s="22"/>
      <c r="AP275" s="22"/>
      <c r="AQ275" s="22"/>
      <c r="AR275" s="22"/>
      <c r="AS275" s="22"/>
    </row>
    <row r="276" spans="9:45" s="2" customFormat="1" x14ac:dyDescent="0.25">
      <c r="I276" s="50"/>
      <c r="J276" s="83"/>
      <c r="K276" s="133"/>
      <c r="L276" s="133"/>
      <c r="M276" s="133"/>
      <c r="N276" s="133"/>
      <c r="O276" s="133"/>
      <c r="U276" s="133"/>
      <c r="V276" s="133"/>
      <c r="W276" s="133"/>
      <c r="X276" s="133"/>
      <c r="AI276" s="22"/>
      <c r="AJ276" s="22"/>
      <c r="AK276" s="22"/>
      <c r="AL276" s="22"/>
      <c r="AM276" s="22"/>
      <c r="AN276" s="22"/>
      <c r="AO276" s="22"/>
      <c r="AP276" s="22"/>
      <c r="AQ276" s="22"/>
      <c r="AR276" s="22"/>
      <c r="AS276" s="22"/>
    </row>
    <row r="277" spans="9:45" s="2" customFormat="1" x14ac:dyDescent="0.25">
      <c r="I277" s="50"/>
      <c r="J277" s="83"/>
      <c r="K277" s="133"/>
      <c r="L277" s="133"/>
      <c r="M277" s="133"/>
      <c r="N277" s="133"/>
      <c r="O277" s="133"/>
      <c r="U277" s="133"/>
      <c r="V277" s="133"/>
      <c r="W277" s="133"/>
      <c r="X277" s="133"/>
      <c r="AI277" s="22"/>
      <c r="AJ277" s="22"/>
      <c r="AK277" s="22"/>
      <c r="AL277" s="22"/>
      <c r="AM277" s="22"/>
      <c r="AN277" s="22"/>
      <c r="AO277" s="22"/>
      <c r="AP277" s="22"/>
      <c r="AQ277" s="22"/>
      <c r="AR277" s="22"/>
      <c r="AS277" s="22"/>
    </row>
  </sheetData>
  <sheetProtection formatCells="0" formatColumns="0" formatRows="0" insertColumns="0" insertRows="0" insertHyperlinks="0" deleteColumns="0" deleteRows="0" sort="0" pivotTables="0"/>
  <mergeCells count="79">
    <mergeCell ref="A18:C18"/>
    <mergeCell ref="K18:T18"/>
    <mergeCell ref="A37:C37"/>
    <mergeCell ref="D37:H37"/>
    <mergeCell ref="D18:H18"/>
    <mergeCell ref="K19:L19"/>
    <mergeCell ref="M19:N19"/>
    <mergeCell ref="O19:P19"/>
    <mergeCell ref="Q19:R19"/>
    <mergeCell ref="S19:T19"/>
    <mergeCell ref="I37:J37"/>
    <mergeCell ref="Q61:R61"/>
    <mergeCell ref="S61:T61"/>
    <mergeCell ref="K37:Z37"/>
    <mergeCell ref="A44:C44"/>
    <mergeCell ref="D44:H44"/>
    <mergeCell ref="K45:L45"/>
    <mergeCell ref="M45:N45"/>
    <mergeCell ref="K44:N44"/>
    <mergeCell ref="A60:C60"/>
    <mergeCell ref="D60:H60"/>
    <mergeCell ref="K60:T60"/>
    <mergeCell ref="K61:L61"/>
    <mergeCell ref="M61:N61"/>
    <mergeCell ref="O61:P61"/>
    <mergeCell ref="U60:AA60"/>
    <mergeCell ref="O44:U44"/>
    <mergeCell ref="Y74:AE74"/>
    <mergeCell ref="AE67:AK67"/>
    <mergeCell ref="A67:C67"/>
    <mergeCell ref="D67:H67"/>
    <mergeCell ref="K67:AD67"/>
    <mergeCell ref="K68:L68"/>
    <mergeCell ref="M68:N68"/>
    <mergeCell ref="O68:P68"/>
    <mergeCell ref="Q68:R68"/>
    <mergeCell ref="S68:T68"/>
    <mergeCell ref="U68:V68"/>
    <mergeCell ref="W68:X68"/>
    <mergeCell ref="Y68:Z68"/>
    <mergeCell ref="AA68:AB68"/>
    <mergeCell ref="AC68:AD68"/>
    <mergeCell ref="W75:X75"/>
    <mergeCell ref="K82:L82"/>
    <mergeCell ref="M82:N82"/>
    <mergeCell ref="O82:P82"/>
    <mergeCell ref="K75:L75"/>
    <mergeCell ref="M75:N75"/>
    <mergeCell ref="O75:P75"/>
    <mergeCell ref="U18:Z18"/>
    <mergeCell ref="A88:C88"/>
    <mergeCell ref="D88:H88"/>
    <mergeCell ref="K88:L88"/>
    <mergeCell ref="K89:L89"/>
    <mergeCell ref="M88:S88"/>
    <mergeCell ref="A81:C81"/>
    <mergeCell ref="D81:H81"/>
    <mergeCell ref="K81:P81"/>
    <mergeCell ref="A74:C74"/>
    <mergeCell ref="D74:H74"/>
    <mergeCell ref="K74:X74"/>
    <mergeCell ref="Q81:W81"/>
    <mergeCell ref="Q75:R75"/>
    <mergeCell ref="S75:T75"/>
    <mergeCell ref="U75:V75"/>
    <mergeCell ref="AA37:AG37"/>
    <mergeCell ref="K38:L38"/>
    <mergeCell ref="M38:N38"/>
    <mergeCell ref="O38:P38"/>
    <mergeCell ref="Q38:R38"/>
    <mergeCell ref="S38:T38"/>
    <mergeCell ref="U38:V38"/>
    <mergeCell ref="W38:X38"/>
    <mergeCell ref="Y38:Z38"/>
    <mergeCell ref="I60:J60"/>
    <mergeCell ref="I67:J67"/>
    <mergeCell ref="I74:J74"/>
    <mergeCell ref="I81:J81"/>
    <mergeCell ref="I88:J88"/>
  </mergeCells>
  <dataValidations count="15">
    <dataValidation type="list" allowBlank="1" showInputMessage="1" showErrorMessage="1" sqref="U63:U65 AA40:AA42 M91:M93 Q84:Q86 Y77:Y79 AE70:AE72 O47:O58 U21:U30 U32:U35" xr:uid="{00000000-0002-0000-0000-000000000000}">
      <formula1>$AK$1:$AK$3</formula1>
    </dataValidation>
    <dataValidation type="list" allowBlank="1" showInputMessage="1" showErrorMessage="1" sqref="W63:W65 O91:O93 AC40:AC42 S84:S86 AA77:AA79 AG70:AG72 Q47:Q58 W21:W30 W32:W35" xr:uid="{00000000-0002-0000-0000-000001000000}">
      <formula1>$AL$2:$AL$3</formula1>
    </dataValidation>
    <dataValidation type="list" allowBlank="1" showInputMessage="1" showErrorMessage="1" sqref="V63:V65" xr:uid="{00000000-0002-0000-0000-000002000000}">
      <formula1>$AJ$10:$AJ$10</formula1>
    </dataValidation>
    <dataValidation type="list" allowBlank="1" showInputMessage="1" showErrorMessage="1" sqref="Z77:Z79" xr:uid="{00000000-0002-0000-0000-000003000000}">
      <formula1>$AK$14:$AK$14</formula1>
    </dataValidation>
    <dataValidation type="list" allowBlank="1" showInputMessage="1" showErrorMessage="1" sqref="R84:R86" xr:uid="{00000000-0002-0000-0000-000004000000}">
      <formula1>$AK$16:$AK$16</formula1>
    </dataValidation>
    <dataValidation type="list" allowBlank="1" showInputMessage="1" showErrorMessage="1" sqref="AB40:AB42" xr:uid="{00000000-0002-0000-0000-000005000000}">
      <formula1>$AJ$4:$AJ$5</formula1>
    </dataValidation>
    <dataValidation type="list" allowBlank="1" showInputMessage="1" showErrorMessage="1" sqref="AF70:AF72" xr:uid="{00000000-0002-0000-0000-000006000000}">
      <formula1>$AJ$12:$AJ$12</formula1>
    </dataValidation>
    <dataValidation type="list" allowBlank="1" showInputMessage="1" showErrorMessage="1" sqref="AD40:AD42 P91:P93 T84:T86 AB77:AB79 AH70:AH72 X63:X65 R47:R58 X21:X30 X32:X35" xr:uid="{00000000-0002-0000-0000-000007000000}">
      <formula1>$AN$1:$AN$14</formula1>
    </dataValidation>
    <dataValidation type="list" allowBlank="1" showInputMessage="1" showErrorMessage="1" sqref="V21:V35" xr:uid="{00000000-0002-0000-0000-000008000000}">
      <formula1>$AJ$1:$AJ$2</formula1>
    </dataValidation>
    <dataValidation type="list" allowBlank="1" showInputMessage="1" showErrorMessage="1" sqref="P47:P58" xr:uid="{00000000-0002-0000-0000-000009000000}">
      <formula1>$AJ$7:$AJ$8</formula1>
    </dataValidation>
    <dataValidation type="list" allowBlank="1" showInputMessage="1" showErrorMessage="1" sqref="N91:N93" xr:uid="{00000000-0002-0000-0000-00000A000000}">
      <formula1>$AK$18:$AK$18</formula1>
    </dataValidation>
    <dataValidation allowBlank="1" showDropDown="1" showInputMessage="1" showErrorMessage="1" sqref="P31" xr:uid="{00000000-0002-0000-0000-00000B000000}"/>
    <dataValidation type="list" allowBlank="1" showInputMessage="1" showErrorMessage="1" sqref="R31 X31" xr:uid="{00000000-0002-0000-0000-00000C000000}">
      <formula1>$AA$1:$AA$7</formula1>
    </dataValidation>
    <dataValidation type="list" allowBlank="1" showInputMessage="1" showErrorMessage="1" sqref="W31" xr:uid="{00000000-0002-0000-0000-00000D000000}">
      <formula1>$Z$1</formula1>
    </dataValidation>
    <dataValidation type="list" allowBlank="1" showInputMessage="1" showErrorMessage="1" sqref="U31" xr:uid="{00000000-0002-0000-0000-00000E000000}">
      <formula1>$Y$1:$Y$5</formula1>
    </dataValidation>
  </dataValidations>
  <pageMargins left="0.7" right="0.7" top="0.75" bottom="0.75" header="0.3" footer="0.3"/>
  <pageSetup scale="1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DW73"/>
  <sheetViews>
    <sheetView topLeftCell="A40" zoomScale="70" zoomScaleNormal="70" workbookViewId="0">
      <selection activeCell="A55" sqref="A55"/>
    </sheetView>
  </sheetViews>
  <sheetFormatPr defaultColWidth="11.42578125" defaultRowHeight="15" x14ac:dyDescent="0.25"/>
  <cols>
    <col min="2" max="2" width="54.140625" customWidth="1"/>
    <col min="3" max="3" width="28.5703125" customWidth="1"/>
    <col min="4" max="4" width="15.7109375" customWidth="1"/>
    <col min="5" max="5" width="24.42578125" customWidth="1"/>
    <col min="6" max="6" width="17.140625" customWidth="1"/>
    <col min="7" max="7" width="21.28515625" customWidth="1"/>
    <col min="8" max="8" width="20.140625" customWidth="1"/>
    <col min="9" max="9" width="27.140625" customWidth="1"/>
    <col min="10" max="10" width="28.85546875" customWidth="1"/>
    <col min="11" max="11" width="24.42578125" style="136" customWidth="1"/>
    <col min="12" max="12" width="21.140625" style="202" customWidth="1"/>
    <col min="13" max="13" width="19" style="136" customWidth="1"/>
    <col min="14" max="14" width="27.5703125" style="136" customWidth="1"/>
    <col min="15" max="15" width="29.5703125" customWidth="1"/>
    <col min="16" max="16" width="34" customWidth="1"/>
    <col min="17" max="17" width="19.5703125" bestFit="1" customWidth="1"/>
    <col min="18" max="18" width="21.85546875" bestFit="1" customWidth="1"/>
    <col min="19" max="19" width="13.140625" bestFit="1" customWidth="1"/>
    <col min="20" max="20" width="23.85546875" style="202" customWidth="1"/>
    <col min="21" max="21" width="16.5703125" bestFit="1" customWidth="1"/>
    <col min="22" max="22" width="21.85546875" bestFit="1" customWidth="1"/>
    <col min="23" max="23" width="19.5703125" bestFit="1" customWidth="1"/>
    <col min="24" max="24" width="23.140625" customWidth="1"/>
    <col min="25" max="25" width="16.5703125" bestFit="1" customWidth="1"/>
    <col min="26" max="26" width="30.140625" customWidth="1"/>
    <col min="27" max="27" width="31.42578125" customWidth="1"/>
    <col min="28" max="28" width="49" customWidth="1"/>
    <col min="29" max="29" width="24.140625" customWidth="1"/>
    <col min="30" max="30" width="24.7109375" customWidth="1"/>
    <col min="31" max="31" width="28.5703125" customWidth="1"/>
    <col min="32" max="32" width="28.5703125" style="1" customWidth="1"/>
    <col min="33" max="33" width="46.85546875" style="18" customWidth="1"/>
    <col min="34" max="34" width="49.28515625" style="18" customWidth="1"/>
    <col min="35" max="57" width="46.85546875" style="18" customWidth="1"/>
  </cols>
  <sheetData>
    <row r="1" spans="1:113" x14ac:dyDescent="0.25">
      <c r="AF1" s="18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113" s="3" customFormat="1" ht="61.5" x14ac:dyDescent="0.9">
      <c r="E2" s="9" t="s">
        <v>98</v>
      </c>
      <c r="K2" s="134"/>
      <c r="L2" s="203"/>
      <c r="M2" s="134"/>
      <c r="N2" s="134"/>
      <c r="T2" s="203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</row>
    <row r="3" spans="1:113" x14ac:dyDescent="0.25"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</row>
    <row r="4" spans="1:113" s="5" customFormat="1" ht="31.5" x14ac:dyDescent="0.5">
      <c r="A4" s="3"/>
      <c r="B4" s="3"/>
      <c r="C4" s="4" t="s">
        <v>133</v>
      </c>
      <c r="D4" s="3"/>
      <c r="E4" s="3"/>
      <c r="F4" s="3"/>
      <c r="G4" s="3"/>
      <c r="H4" s="3"/>
      <c r="I4" s="3"/>
      <c r="J4" s="3"/>
      <c r="K4" s="134"/>
      <c r="L4" s="203"/>
      <c r="M4" s="134"/>
      <c r="N4" s="134"/>
      <c r="O4" s="3"/>
      <c r="P4" s="3"/>
      <c r="Q4" s="3"/>
      <c r="R4" s="3"/>
      <c r="S4" s="3"/>
      <c r="T4" s="20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</row>
    <row r="5" spans="1:113" s="5" customFormat="1" ht="23.25" x14ac:dyDescent="0.35">
      <c r="A5" s="259" t="s">
        <v>59</v>
      </c>
      <c r="B5" s="260"/>
      <c r="C5" s="265"/>
      <c r="D5" s="259" t="s">
        <v>43</v>
      </c>
      <c r="E5" s="260"/>
      <c r="F5" s="260"/>
      <c r="G5" s="260"/>
      <c r="H5" s="265"/>
      <c r="I5" s="32"/>
      <c r="J5" s="33"/>
      <c r="K5" s="261" t="s">
        <v>64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1" t="s">
        <v>76</v>
      </c>
      <c r="AB5" s="262"/>
      <c r="AC5" s="262"/>
      <c r="AD5" s="262"/>
      <c r="AE5" s="262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</row>
    <row r="6" spans="1:113" s="5" customFormat="1" ht="47.25" customHeight="1" x14ac:dyDescent="0.25">
      <c r="A6" s="6" t="s">
        <v>58</v>
      </c>
      <c r="B6" s="7" t="s">
        <v>62</v>
      </c>
      <c r="C6" s="7" t="s">
        <v>72</v>
      </c>
      <c r="D6" s="7" t="s">
        <v>96</v>
      </c>
      <c r="E6" s="7" t="s">
        <v>65</v>
      </c>
      <c r="F6" s="7" t="s">
        <v>56</v>
      </c>
      <c r="G6" s="7" t="s">
        <v>66</v>
      </c>
      <c r="H6" s="7" t="s">
        <v>53</v>
      </c>
      <c r="I6" s="6" t="s">
        <v>23</v>
      </c>
      <c r="J6" s="6" t="s">
        <v>54</v>
      </c>
      <c r="K6" s="271" t="s">
        <v>104</v>
      </c>
      <c r="L6" s="270"/>
      <c r="M6" s="271" t="s">
        <v>101</v>
      </c>
      <c r="N6" s="270"/>
      <c r="O6" s="271" t="s">
        <v>100</v>
      </c>
      <c r="P6" s="270"/>
      <c r="Q6" s="271" t="s">
        <v>84</v>
      </c>
      <c r="R6" s="270"/>
      <c r="S6" s="271" t="s">
        <v>100</v>
      </c>
      <c r="T6" s="270"/>
      <c r="U6" s="271" t="s">
        <v>102</v>
      </c>
      <c r="V6" s="270"/>
      <c r="W6" s="271" t="s">
        <v>90</v>
      </c>
      <c r="X6" s="270"/>
      <c r="Y6" s="271" t="s">
        <v>79</v>
      </c>
      <c r="Z6" s="270"/>
      <c r="AA6" s="7" t="s">
        <v>103</v>
      </c>
      <c r="AB6" s="7" t="s">
        <v>74</v>
      </c>
      <c r="AC6" s="7" t="s">
        <v>75</v>
      </c>
      <c r="AD6" s="7" t="s">
        <v>24</v>
      </c>
      <c r="AE6" s="7" t="s">
        <v>22</v>
      </c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</row>
    <row r="7" spans="1:113" s="5" customFormat="1" ht="13.3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10" t="s">
        <v>68</v>
      </c>
      <c r="L7" s="209" t="s">
        <v>69</v>
      </c>
      <c r="M7" s="10" t="s">
        <v>68</v>
      </c>
      <c r="N7" s="10" t="s">
        <v>69</v>
      </c>
      <c r="O7" s="10" t="s">
        <v>68</v>
      </c>
      <c r="P7" s="10" t="s">
        <v>69</v>
      </c>
      <c r="Q7" s="10" t="s">
        <v>68</v>
      </c>
      <c r="R7" s="10" t="s">
        <v>69</v>
      </c>
      <c r="S7" s="10" t="s">
        <v>68</v>
      </c>
      <c r="T7" s="204" t="s">
        <v>69</v>
      </c>
      <c r="U7" s="10" t="s">
        <v>68</v>
      </c>
      <c r="V7" s="10" t="s">
        <v>69</v>
      </c>
      <c r="W7" s="10" t="s">
        <v>68</v>
      </c>
      <c r="X7" s="10" t="s">
        <v>69</v>
      </c>
      <c r="Y7" s="10" t="s">
        <v>68</v>
      </c>
      <c r="Z7" s="10" t="s">
        <v>69</v>
      </c>
      <c r="AA7" s="8"/>
      <c r="AB7" s="8"/>
      <c r="AC7" s="8"/>
      <c r="AD7" s="8"/>
      <c r="AE7" s="8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</row>
    <row r="8" spans="1:113" s="178" customFormat="1" ht="105" x14ac:dyDescent="0.2">
      <c r="A8" s="129" t="s">
        <v>276</v>
      </c>
      <c r="B8" s="144" t="s">
        <v>277</v>
      </c>
      <c r="C8" s="140"/>
      <c r="D8" s="141">
        <v>105935</v>
      </c>
      <c r="E8" s="141">
        <f>0/5</f>
        <v>0</v>
      </c>
      <c r="F8" s="142">
        <v>0.19</v>
      </c>
      <c r="G8" s="142">
        <v>0.81</v>
      </c>
      <c r="H8" s="143"/>
      <c r="I8" s="144" t="s">
        <v>216</v>
      </c>
      <c r="J8" s="144" t="s">
        <v>278</v>
      </c>
      <c r="K8" s="145">
        <v>44991</v>
      </c>
      <c r="L8" s="205"/>
      <c r="M8" s="145">
        <f>K8+45</f>
        <v>45036</v>
      </c>
      <c r="N8" s="181"/>
      <c r="O8" s="145">
        <f>K8+30</f>
        <v>45021</v>
      </c>
      <c r="P8" s="145"/>
      <c r="Q8" s="145">
        <f>O8+40</f>
        <v>45061</v>
      </c>
      <c r="R8" s="145"/>
      <c r="S8" s="201">
        <f>M8+15</f>
        <v>45051</v>
      </c>
      <c r="T8" s="205"/>
      <c r="U8" s="201">
        <f>O8+15</f>
        <v>45036</v>
      </c>
      <c r="V8" s="146"/>
      <c r="W8" s="145">
        <f>U8+15</f>
        <v>45051</v>
      </c>
      <c r="X8" s="201"/>
      <c r="Y8" s="146"/>
      <c r="Z8" s="181"/>
      <c r="AA8" s="181" t="s">
        <v>9</v>
      </c>
      <c r="AB8" s="145" t="s">
        <v>15</v>
      </c>
      <c r="AC8" s="181" t="s">
        <v>5</v>
      </c>
      <c r="AD8" s="181" t="s">
        <v>28</v>
      </c>
      <c r="AE8" s="181">
        <v>1</v>
      </c>
    </row>
    <row r="9" spans="1:113" s="178" customFormat="1" ht="108.95" customHeight="1" x14ac:dyDescent="0.2">
      <c r="A9" s="129" t="s">
        <v>279</v>
      </c>
      <c r="B9" s="144" t="s">
        <v>280</v>
      </c>
      <c r="C9" s="140" t="s">
        <v>281</v>
      </c>
      <c r="D9" s="141">
        <v>520000</v>
      </c>
      <c r="E9" s="141">
        <v>0</v>
      </c>
      <c r="F9" s="142">
        <v>0.04</v>
      </c>
      <c r="G9" s="142">
        <v>0.96</v>
      </c>
      <c r="H9" s="143"/>
      <c r="I9" s="144" t="s">
        <v>216</v>
      </c>
      <c r="J9" s="144" t="s">
        <v>282</v>
      </c>
      <c r="K9" s="145">
        <v>44974</v>
      </c>
      <c r="L9" s="205"/>
      <c r="M9" s="145">
        <f t="shared" ref="M9:M26" si="0">K9+45</f>
        <v>45019</v>
      </c>
      <c r="N9" s="181"/>
      <c r="O9" s="145">
        <f>K9+30</f>
        <v>45004</v>
      </c>
      <c r="P9" s="145"/>
      <c r="Q9" s="145">
        <f t="shared" ref="Q9:Q26" si="1">O9+40</f>
        <v>45044</v>
      </c>
      <c r="R9" s="145"/>
      <c r="S9" s="201">
        <f t="shared" ref="S9:S26" si="2">M9+15</f>
        <v>45034</v>
      </c>
      <c r="T9" s="205"/>
      <c r="U9" s="201">
        <f t="shared" ref="U9:U26" si="3">O9+15</f>
        <v>45019</v>
      </c>
      <c r="V9" s="146"/>
      <c r="W9" s="145">
        <f t="shared" ref="W9:W26" si="4">U9+15</f>
        <v>45034</v>
      </c>
      <c r="X9" s="201"/>
      <c r="Y9" s="146"/>
      <c r="Z9" s="181"/>
      <c r="AA9" s="181" t="s">
        <v>9</v>
      </c>
      <c r="AB9" s="145" t="s">
        <v>15</v>
      </c>
      <c r="AC9" s="181" t="s">
        <v>5</v>
      </c>
      <c r="AD9" s="181" t="s">
        <v>28</v>
      </c>
      <c r="AE9" s="181">
        <v>1</v>
      </c>
    </row>
    <row r="10" spans="1:113" s="178" customFormat="1" ht="88.5" customHeight="1" x14ac:dyDescent="0.2">
      <c r="A10" s="138" t="s">
        <v>283</v>
      </c>
      <c r="B10" s="144" t="s">
        <v>284</v>
      </c>
      <c r="C10" s="140" t="s">
        <v>285</v>
      </c>
      <c r="D10" s="141">
        <v>417000</v>
      </c>
      <c r="E10" s="220">
        <v>312301.90999999997</v>
      </c>
      <c r="F10" s="142">
        <v>1</v>
      </c>
      <c r="G10" s="142">
        <v>0</v>
      </c>
      <c r="H10" s="143"/>
      <c r="I10" s="144" t="s">
        <v>214</v>
      </c>
      <c r="J10" s="144" t="s">
        <v>286</v>
      </c>
      <c r="K10" s="145">
        <v>45185</v>
      </c>
      <c r="L10" s="212">
        <v>44568</v>
      </c>
      <c r="M10" s="145">
        <f t="shared" si="0"/>
        <v>45230</v>
      </c>
      <c r="N10" s="181"/>
      <c r="O10" s="145">
        <v>44788</v>
      </c>
      <c r="P10" s="213">
        <v>44692</v>
      </c>
      <c r="Q10" s="145">
        <f t="shared" si="1"/>
        <v>44828</v>
      </c>
      <c r="R10" s="145"/>
      <c r="S10" s="201">
        <f t="shared" si="2"/>
        <v>45245</v>
      </c>
      <c r="T10" s="212">
        <v>44718</v>
      </c>
      <c r="U10" s="201">
        <f t="shared" si="3"/>
        <v>44803</v>
      </c>
      <c r="V10" s="146"/>
      <c r="W10" s="145">
        <f t="shared" si="4"/>
        <v>44818</v>
      </c>
      <c r="X10" s="201"/>
      <c r="Y10" s="146"/>
      <c r="Z10" s="212">
        <v>44831</v>
      </c>
      <c r="AA10" s="181" t="s">
        <v>9</v>
      </c>
      <c r="AB10" s="145" t="s">
        <v>15</v>
      </c>
      <c r="AC10" s="181" t="s">
        <v>5</v>
      </c>
      <c r="AD10" s="181" t="s">
        <v>33</v>
      </c>
      <c r="AE10" s="181">
        <v>1</v>
      </c>
    </row>
    <row r="11" spans="1:113" s="178" customFormat="1" ht="69.95" customHeight="1" x14ac:dyDescent="0.2">
      <c r="A11" s="129" t="s">
        <v>287</v>
      </c>
      <c r="B11" s="144" t="s">
        <v>288</v>
      </c>
      <c r="C11" s="140" t="s">
        <v>289</v>
      </c>
      <c r="D11" s="141">
        <v>100000</v>
      </c>
      <c r="E11" s="141">
        <v>0</v>
      </c>
      <c r="F11" s="142">
        <v>1</v>
      </c>
      <c r="G11" s="142">
        <v>0</v>
      </c>
      <c r="H11" s="143"/>
      <c r="I11" s="144" t="s">
        <v>262</v>
      </c>
      <c r="J11" s="144" t="s">
        <v>290</v>
      </c>
      <c r="K11" s="145">
        <v>45705</v>
      </c>
      <c r="L11" s="205"/>
      <c r="M11" s="145">
        <f t="shared" si="0"/>
        <v>45750</v>
      </c>
      <c r="N11" s="181"/>
      <c r="O11" s="145">
        <f>K11+30</f>
        <v>45735</v>
      </c>
      <c r="P11" s="145"/>
      <c r="Q11" s="145">
        <f t="shared" si="1"/>
        <v>45775</v>
      </c>
      <c r="R11" s="145"/>
      <c r="S11" s="201">
        <f t="shared" si="2"/>
        <v>45765</v>
      </c>
      <c r="T11" s="205"/>
      <c r="U11" s="201">
        <f t="shared" si="3"/>
        <v>45750</v>
      </c>
      <c r="V11" s="146"/>
      <c r="W11" s="145">
        <f t="shared" si="4"/>
        <v>45765</v>
      </c>
      <c r="X11" s="201"/>
      <c r="Y11" s="146"/>
      <c r="Z11" s="181"/>
      <c r="AA11" s="181" t="s">
        <v>9</v>
      </c>
      <c r="AB11" s="145" t="s">
        <v>15</v>
      </c>
      <c r="AC11" s="181" t="s">
        <v>7</v>
      </c>
      <c r="AD11" s="181" t="s">
        <v>28</v>
      </c>
      <c r="AE11" s="181">
        <v>1</v>
      </c>
    </row>
    <row r="12" spans="1:113" s="178" customFormat="1" ht="69.95" customHeight="1" x14ac:dyDescent="0.2">
      <c r="A12" s="129" t="s">
        <v>291</v>
      </c>
      <c r="B12" s="144" t="s">
        <v>292</v>
      </c>
      <c r="C12" s="140" t="s">
        <v>293</v>
      </c>
      <c r="D12" s="141">
        <v>20000</v>
      </c>
      <c r="E12" s="141">
        <v>0</v>
      </c>
      <c r="F12" s="142">
        <v>1</v>
      </c>
      <c r="G12" s="142">
        <v>0</v>
      </c>
      <c r="H12" s="143"/>
      <c r="I12" s="144" t="s">
        <v>262</v>
      </c>
      <c r="J12" s="144" t="s">
        <v>294</v>
      </c>
      <c r="K12" s="145">
        <v>45096</v>
      </c>
      <c r="L12" s="205"/>
      <c r="M12" s="145">
        <f t="shared" si="0"/>
        <v>45141</v>
      </c>
      <c r="N12" s="181"/>
      <c r="O12" s="145">
        <f t="shared" ref="O12:O23" si="5">K12+30</f>
        <v>45126</v>
      </c>
      <c r="P12" s="145"/>
      <c r="Q12" s="145">
        <f t="shared" si="1"/>
        <v>45166</v>
      </c>
      <c r="R12" s="145"/>
      <c r="S12" s="201">
        <f t="shared" si="2"/>
        <v>45156</v>
      </c>
      <c r="T12" s="205"/>
      <c r="U12" s="201">
        <f t="shared" si="3"/>
        <v>45141</v>
      </c>
      <c r="V12" s="146"/>
      <c r="W12" s="145">
        <f t="shared" si="4"/>
        <v>45156</v>
      </c>
      <c r="X12" s="201"/>
      <c r="Y12" s="146"/>
      <c r="Z12" s="181"/>
      <c r="AA12" s="181" t="s">
        <v>9</v>
      </c>
      <c r="AB12" s="145" t="s">
        <v>15</v>
      </c>
      <c r="AC12" s="181" t="s">
        <v>7</v>
      </c>
      <c r="AD12" s="181" t="s">
        <v>28</v>
      </c>
      <c r="AE12" s="181">
        <v>1</v>
      </c>
    </row>
    <row r="13" spans="1:113" s="178" customFormat="1" ht="69.95" customHeight="1" x14ac:dyDescent="0.2">
      <c r="A13" s="129" t="s">
        <v>295</v>
      </c>
      <c r="B13" s="144" t="s">
        <v>296</v>
      </c>
      <c r="C13" s="140" t="s">
        <v>297</v>
      </c>
      <c r="D13" s="141">
        <v>100000</v>
      </c>
      <c r="E13" s="141">
        <v>0</v>
      </c>
      <c r="F13" s="142">
        <v>1</v>
      </c>
      <c r="G13" s="142">
        <v>0</v>
      </c>
      <c r="H13" s="143"/>
      <c r="I13" s="144" t="s">
        <v>262</v>
      </c>
      <c r="J13" s="144" t="s">
        <v>298</v>
      </c>
      <c r="K13" s="145">
        <v>45034</v>
      </c>
      <c r="L13" s="205"/>
      <c r="M13" s="145">
        <f t="shared" si="0"/>
        <v>45079</v>
      </c>
      <c r="N13" s="181"/>
      <c r="O13" s="145">
        <f t="shared" si="5"/>
        <v>45064</v>
      </c>
      <c r="P13" s="145"/>
      <c r="Q13" s="145">
        <f t="shared" si="1"/>
        <v>45104</v>
      </c>
      <c r="R13" s="145"/>
      <c r="S13" s="201">
        <f t="shared" si="2"/>
        <v>45094</v>
      </c>
      <c r="T13" s="205"/>
      <c r="U13" s="201">
        <f t="shared" si="3"/>
        <v>45079</v>
      </c>
      <c r="V13" s="146"/>
      <c r="W13" s="145">
        <f t="shared" si="4"/>
        <v>45094</v>
      </c>
      <c r="X13" s="201"/>
      <c r="Y13" s="146"/>
      <c r="Z13" s="181"/>
      <c r="AA13" s="181" t="s">
        <v>9</v>
      </c>
      <c r="AB13" s="145" t="s">
        <v>15</v>
      </c>
      <c r="AC13" s="181" t="s">
        <v>7</v>
      </c>
      <c r="AD13" s="181" t="s">
        <v>28</v>
      </c>
      <c r="AE13" s="181">
        <v>1</v>
      </c>
    </row>
    <row r="14" spans="1:113" s="178" customFormat="1" ht="69.95" customHeight="1" x14ac:dyDescent="0.2">
      <c r="A14" s="129" t="s">
        <v>299</v>
      </c>
      <c r="B14" s="144" t="s">
        <v>300</v>
      </c>
      <c r="C14" s="140" t="s">
        <v>301</v>
      </c>
      <c r="D14" s="141">
        <v>20322</v>
      </c>
      <c r="E14" s="141">
        <v>0</v>
      </c>
      <c r="F14" s="142">
        <v>1</v>
      </c>
      <c r="G14" s="142">
        <v>0</v>
      </c>
      <c r="H14" s="143"/>
      <c r="I14" s="144" t="s">
        <v>262</v>
      </c>
      <c r="J14" s="144" t="s">
        <v>302</v>
      </c>
      <c r="K14" s="145">
        <v>45705</v>
      </c>
      <c r="L14" s="205"/>
      <c r="M14" s="145">
        <f t="shared" si="0"/>
        <v>45750</v>
      </c>
      <c r="N14" s="181"/>
      <c r="O14" s="145">
        <f t="shared" si="5"/>
        <v>45735</v>
      </c>
      <c r="P14" s="145"/>
      <c r="Q14" s="145">
        <f t="shared" si="1"/>
        <v>45775</v>
      </c>
      <c r="R14" s="145"/>
      <c r="S14" s="201">
        <f t="shared" si="2"/>
        <v>45765</v>
      </c>
      <c r="T14" s="205"/>
      <c r="U14" s="201">
        <f t="shared" si="3"/>
        <v>45750</v>
      </c>
      <c r="V14" s="146"/>
      <c r="W14" s="145">
        <f t="shared" si="4"/>
        <v>45765</v>
      </c>
      <c r="X14" s="201"/>
      <c r="Y14" s="146"/>
      <c r="Z14" s="181"/>
      <c r="AA14" s="181" t="s">
        <v>9</v>
      </c>
      <c r="AB14" s="145" t="s">
        <v>15</v>
      </c>
      <c r="AC14" s="181" t="s">
        <v>7</v>
      </c>
      <c r="AD14" s="181" t="s">
        <v>28</v>
      </c>
      <c r="AE14" s="181">
        <v>1</v>
      </c>
    </row>
    <row r="15" spans="1:113" s="178" customFormat="1" ht="69.95" customHeight="1" x14ac:dyDescent="0.2">
      <c r="A15" s="129" t="s">
        <v>303</v>
      </c>
      <c r="B15" s="144" t="s">
        <v>304</v>
      </c>
      <c r="C15" s="140" t="s">
        <v>305</v>
      </c>
      <c r="D15" s="141">
        <v>58790</v>
      </c>
      <c r="E15" s="141">
        <v>0</v>
      </c>
      <c r="F15" s="142">
        <v>1</v>
      </c>
      <c r="G15" s="142">
        <v>0</v>
      </c>
      <c r="H15" s="143"/>
      <c r="I15" s="144" t="s">
        <v>262</v>
      </c>
      <c r="J15" s="144" t="s">
        <v>306</v>
      </c>
      <c r="K15" s="145">
        <v>44973</v>
      </c>
      <c r="L15" s="205"/>
      <c r="M15" s="145">
        <f t="shared" si="0"/>
        <v>45018</v>
      </c>
      <c r="N15" s="181"/>
      <c r="O15" s="145">
        <f t="shared" si="5"/>
        <v>45003</v>
      </c>
      <c r="P15" s="145"/>
      <c r="Q15" s="145">
        <f t="shared" si="1"/>
        <v>45043</v>
      </c>
      <c r="R15" s="145"/>
      <c r="S15" s="201">
        <f t="shared" si="2"/>
        <v>45033</v>
      </c>
      <c r="T15" s="205"/>
      <c r="U15" s="201">
        <f t="shared" si="3"/>
        <v>45018</v>
      </c>
      <c r="V15" s="146"/>
      <c r="W15" s="145">
        <f t="shared" si="4"/>
        <v>45033</v>
      </c>
      <c r="X15" s="201"/>
      <c r="Y15" s="146"/>
      <c r="Z15" s="181"/>
      <c r="AA15" s="181" t="s">
        <v>9</v>
      </c>
      <c r="AB15" s="145" t="s">
        <v>15</v>
      </c>
      <c r="AC15" s="181" t="s">
        <v>7</v>
      </c>
      <c r="AD15" s="181" t="s">
        <v>28</v>
      </c>
      <c r="AE15" s="181">
        <v>1</v>
      </c>
    </row>
    <row r="16" spans="1:113" s="147" customFormat="1" ht="69.95" customHeight="1" x14ac:dyDescent="0.25">
      <c r="A16" s="223" t="s">
        <v>482</v>
      </c>
      <c r="B16" s="144" t="s">
        <v>483</v>
      </c>
      <c r="C16" s="140" t="s">
        <v>154</v>
      </c>
      <c r="D16" s="141">
        <v>75000</v>
      </c>
      <c r="E16" s="141">
        <v>0</v>
      </c>
      <c r="F16" s="229">
        <v>6.6699999999999995E-2</v>
      </c>
      <c r="G16" s="229">
        <v>0.93330000000000002</v>
      </c>
      <c r="H16" s="143"/>
      <c r="I16" s="144" t="s">
        <v>216</v>
      </c>
      <c r="J16" s="144" t="s">
        <v>484</v>
      </c>
      <c r="K16" s="145">
        <v>45093</v>
      </c>
      <c r="L16" s="181"/>
      <c r="M16" s="145">
        <f>K16+90</f>
        <v>45183</v>
      </c>
      <c r="N16" s="181"/>
      <c r="O16" s="145">
        <f>M16+60</f>
        <v>45243</v>
      </c>
      <c r="P16" s="181"/>
      <c r="Q16" s="145">
        <f t="shared" si="1"/>
        <v>45283</v>
      </c>
      <c r="R16" s="181"/>
      <c r="S16" s="201">
        <f t="shared" si="2"/>
        <v>45198</v>
      </c>
      <c r="T16" s="181"/>
      <c r="U16" s="201">
        <f t="shared" si="3"/>
        <v>45258</v>
      </c>
      <c r="W16" s="145">
        <f t="shared" si="4"/>
        <v>45273</v>
      </c>
      <c r="AA16" s="181" t="s">
        <v>9</v>
      </c>
      <c r="AB16" s="145" t="s">
        <v>15</v>
      </c>
      <c r="AC16" s="181" t="s">
        <v>7</v>
      </c>
      <c r="AD16" s="181" t="s">
        <v>97</v>
      </c>
      <c r="AE16" s="181">
        <v>1</v>
      </c>
      <c r="AG16" s="226"/>
    </row>
    <row r="17" spans="1:127" s="178" customFormat="1" ht="60" x14ac:dyDescent="0.2">
      <c r="A17" s="129" t="s">
        <v>307</v>
      </c>
      <c r="B17" s="144" t="s">
        <v>308</v>
      </c>
      <c r="C17" s="140" t="s">
        <v>309</v>
      </c>
      <c r="D17" s="141">
        <v>300000</v>
      </c>
      <c r="E17" s="141">
        <v>0</v>
      </c>
      <c r="F17" s="142">
        <v>1</v>
      </c>
      <c r="G17" s="142">
        <v>0</v>
      </c>
      <c r="H17" s="143"/>
      <c r="I17" s="144" t="s">
        <v>216</v>
      </c>
      <c r="J17" s="144" t="s">
        <v>310</v>
      </c>
      <c r="K17" s="145">
        <v>45093</v>
      </c>
      <c r="L17" s="205"/>
      <c r="M17" s="145">
        <f t="shared" si="0"/>
        <v>45138</v>
      </c>
      <c r="N17" s="181"/>
      <c r="O17" s="145">
        <f t="shared" si="5"/>
        <v>45123</v>
      </c>
      <c r="P17" s="145"/>
      <c r="Q17" s="145">
        <f t="shared" si="1"/>
        <v>45163</v>
      </c>
      <c r="R17" s="145"/>
      <c r="S17" s="201">
        <f t="shared" si="2"/>
        <v>45153</v>
      </c>
      <c r="T17" s="205"/>
      <c r="U17" s="201">
        <f t="shared" si="3"/>
        <v>45138</v>
      </c>
      <c r="V17" s="146"/>
      <c r="W17" s="145">
        <f t="shared" si="4"/>
        <v>45153</v>
      </c>
      <c r="X17" s="201"/>
      <c r="Y17" s="146"/>
      <c r="Z17" s="181"/>
      <c r="AA17" s="181" t="s">
        <v>9</v>
      </c>
      <c r="AB17" s="145" t="s">
        <v>15</v>
      </c>
      <c r="AC17" s="181" t="s">
        <v>7</v>
      </c>
      <c r="AD17" s="181" t="s">
        <v>28</v>
      </c>
      <c r="AE17" s="181">
        <v>1</v>
      </c>
      <c r="AG17" s="227"/>
      <c r="AH17" s="228"/>
    </row>
    <row r="18" spans="1:127" s="178" customFormat="1" ht="69.95" customHeight="1" x14ac:dyDescent="0.2">
      <c r="A18" s="129" t="s">
        <v>311</v>
      </c>
      <c r="B18" s="144" t="s">
        <v>312</v>
      </c>
      <c r="C18" s="140" t="s">
        <v>313</v>
      </c>
      <c r="D18" s="141">
        <v>200000</v>
      </c>
      <c r="E18" s="141">
        <v>0</v>
      </c>
      <c r="F18" s="142">
        <v>1</v>
      </c>
      <c r="G18" s="142">
        <v>0</v>
      </c>
      <c r="H18" s="143"/>
      <c r="I18" s="144" t="s">
        <v>214</v>
      </c>
      <c r="J18" s="144" t="s">
        <v>314</v>
      </c>
      <c r="K18" s="145">
        <v>45004</v>
      </c>
      <c r="L18" s="205"/>
      <c r="M18" s="145">
        <f t="shared" si="0"/>
        <v>45049</v>
      </c>
      <c r="N18" s="181"/>
      <c r="O18" s="145">
        <f t="shared" si="5"/>
        <v>45034</v>
      </c>
      <c r="P18" s="145"/>
      <c r="Q18" s="145">
        <f t="shared" si="1"/>
        <v>45074</v>
      </c>
      <c r="R18" s="145"/>
      <c r="S18" s="201">
        <f t="shared" si="2"/>
        <v>45064</v>
      </c>
      <c r="T18" s="205"/>
      <c r="U18" s="201">
        <f t="shared" si="3"/>
        <v>45049</v>
      </c>
      <c r="V18" s="146"/>
      <c r="W18" s="145">
        <f t="shared" si="4"/>
        <v>45064</v>
      </c>
      <c r="X18" s="201"/>
      <c r="Y18" s="146"/>
      <c r="Z18" s="181"/>
      <c r="AA18" s="181" t="s">
        <v>9</v>
      </c>
      <c r="AB18" s="145" t="s">
        <v>15</v>
      </c>
      <c r="AC18" s="181" t="s">
        <v>7</v>
      </c>
      <c r="AD18" s="181" t="s">
        <v>28</v>
      </c>
      <c r="AE18" s="181">
        <v>1</v>
      </c>
      <c r="AG18" s="227"/>
      <c r="AH18" s="228"/>
    </row>
    <row r="19" spans="1:127" s="178" customFormat="1" ht="90" x14ac:dyDescent="0.2">
      <c r="A19" s="129" t="s">
        <v>315</v>
      </c>
      <c r="B19" s="144" t="s">
        <v>316</v>
      </c>
      <c r="C19" s="140" t="s">
        <v>317</v>
      </c>
      <c r="D19" s="141">
        <v>200000</v>
      </c>
      <c r="E19" s="141">
        <v>0</v>
      </c>
      <c r="F19" s="142">
        <v>1</v>
      </c>
      <c r="G19" s="142">
        <v>0</v>
      </c>
      <c r="H19" s="143"/>
      <c r="I19" s="144" t="s">
        <v>214</v>
      </c>
      <c r="J19" s="144" t="s">
        <v>318</v>
      </c>
      <c r="K19" s="145">
        <v>45004</v>
      </c>
      <c r="L19" s="205"/>
      <c r="M19" s="145">
        <f t="shared" si="0"/>
        <v>45049</v>
      </c>
      <c r="N19" s="181"/>
      <c r="O19" s="145">
        <f t="shared" si="5"/>
        <v>45034</v>
      </c>
      <c r="P19" s="145"/>
      <c r="Q19" s="145">
        <f t="shared" si="1"/>
        <v>45074</v>
      </c>
      <c r="R19" s="145"/>
      <c r="S19" s="201">
        <f t="shared" si="2"/>
        <v>45064</v>
      </c>
      <c r="T19" s="205"/>
      <c r="U19" s="201">
        <f t="shared" si="3"/>
        <v>45049</v>
      </c>
      <c r="V19" s="146"/>
      <c r="W19" s="145">
        <f t="shared" si="4"/>
        <v>45064</v>
      </c>
      <c r="X19" s="201"/>
      <c r="Y19" s="146"/>
      <c r="Z19" s="181"/>
      <c r="AA19" s="181" t="s">
        <v>9</v>
      </c>
      <c r="AB19" s="145" t="s">
        <v>15</v>
      </c>
      <c r="AC19" s="181" t="s">
        <v>7</v>
      </c>
      <c r="AD19" s="181" t="s">
        <v>28</v>
      </c>
      <c r="AE19" s="181">
        <v>1</v>
      </c>
    </row>
    <row r="20" spans="1:127" s="178" customFormat="1" ht="90" x14ac:dyDescent="0.2">
      <c r="A20" s="129" t="s">
        <v>319</v>
      </c>
      <c r="B20" s="144" t="s">
        <v>320</v>
      </c>
      <c r="C20" s="140" t="s">
        <v>321</v>
      </c>
      <c r="D20" s="141">
        <v>200000</v>
      </c>
      <c r="E20" s="141">
        <v>0</v>
      </c>
      <c r="F20" s="142">
        <v>1</v>
      </c>
      <c r="G20" s="142">
        <v>0</v>
      </c>
      <c r="H20" s="143"/>
      <c r="I20" s="144" t="s">
        <v>214</v>
      </c>
      <c r="J20" s="144" t="s">
        <v>322</v>
      </c>
      <c r="K20" s="145">
        <v>45004</v>
      </c>
      <c r="L20" s="205"/>
      <c r="M20" s="145">
        <f t="shared" si="0"/>
        <v>45049</v>
      </c>
      <c r="N20" s="181"/>
      <c r="O20" s="145">
        <f t="shared" si="5"/>
        <v>45034</v>
      </c>
      <c r="P20" s="145"/>
      <c r="Q20" s="145">
        <f t="shared" si="1"/>
        <v>45074</v>
      </c>
      <c r="R20" s="145"/>
      <c r="S20" s="201">
        <f t="shared" si="2"/>
        <v>45064</v>
      </c>
      <c r="T20" s="205"/>
      <c r="U20" s="201">
        <f t="shared" si="3"/>
        <v>45049</v>
      </c>
      <c r="V20" s="146"/>
      <c r="W20" s="145">
        <f t="shared" si="4"/>
        <v>45064</v>
      </c>
      <c r="X20" s="201"/>
      <c r="Y20" s="146"/>
      <c r="Z20" s="181"/>
      <c r="AA20" s="181" t="s">
        <v>9</v>
      </c>
      <c r="AB20" s="145" t="s">
        <v>15</v>
      </c>
      <c r="AC20" s="181" t="s">
        <v>7</v>
      </c>
      <c r="AD20" s="181" t="s">
        <v>28</v>
      </c>
      <c r="AE20" s="181">
        <v>1</v>
      </c>
    </row>
    <row r="21" spans="1:127" s="178" customFormat="1" ht="90" x14ac:dyDescent="0.2">
      <c r="A21" s="129" t="s">
        <v>323</v>
      </c>
      <c r="B21" s="144" t="s">
        <v>324</v>
      </c>
      <c r="C21" s="140" t="s">
        <v>325</v>
      </c>
      <c r="D21" s="141">
        <v>40000</v>
      </c>
      <c r="E21" s="141">
        <v>0</v>
      </c>
      <c r="F21" s="142">
        <v>1</v>
      </c>
      <c r="G21" s="142">
        <v>0</v>
      </c>
      <c r="H21" s="143"/>
      <c r="I21" s="144" t="s">
        <v>214</v>
      </c>
      <c r="J21" s="144" t="s">
        <v>326</v>
      </c>
      <c r="K21" s="145">
        <v>45004</v>
      </c>
      <c r="L21" s="205"/>
      <c r="M21" s="145">
        <f t="shared" si="0"/>
        <v>45049</v>
      </c>
      <c r="N21" s="181"/>
      <c r="O21" s="145">
        <f t="shared" si="5"/>
        <v>45034</v>
      </c>
      <c r="P21" s="145"/>
      <c r="Q21" s="145">
        <f t="shared" si="1"/>
        <v>45074</v>
      </c>
      <c r="R21" s="145"/>
      <c r="S21" s="201">
        <f t="shared" si="2"/>
        <v>45064</v>
      </c>
      <c r="T21" s="205"/>
      <c r="U21" s="201">
        <f t="shared" si="3"/>
        <v>45049</v>
      </c>
      <c r="V21" s="146"/>
      <c r="W21" s="145">
        <f t="shared" si="4"/>
        <v>45064</v>
      </c>
      <c r="X21" s="201"/>
      <c r="Y21" s="146"/>
      <c r="Z21" s="181"/>
      <c r="AA21" s="181" t="s">
        <v>9</v>
      </c>
      <c r="AB21" s="145" t="s">
        <v>15</v>
      </c>
      <c r="AC21" s="181" t="s">
        <v>7</v>
      </c>
      <c r="AD21" s="181" t="s">
        <v>28</v>
      </c>
      <c r="AE21" s="181">
        <v>1</v>
      </c>
    </row>
    <row r="22" spans="1:127" s="178" customFormat="1" ht="90" x14ac:dyDescent="0.2">
      <c r="A22" s="129" t="s">
        <v>327</v>
      </c>
      <c r="B22" s="144" t="s">
        <v>328</v>
      </c>
      <c r="C22" s="140" t="s">
        <v>329</v>
      </c>
      <c r="D22" s="141">
        <v>200000</v>
      </c>
      <c r="E22" s="141">
        <v>0</v>
      </c>
      <c r="F22" s="142">
        <v>1</v>
      </c>
      <c r="G22" s="142">
        <v>0</v>
      </c>
      <c r="H22" s="143"/>
      <c r="I22" s="144" t="s">
        <v>214</v>
      </c>
      <c r="J22" s="144" t="s">
        <v>330</v>
      </c>
      <c r="K22" s="145">
        <v>45004</v>
      </c>
      <c r="L22" s="205"/>
      <c r="M22" s="145">
        <f t="shared" si="0"/>
        <v>45049</v>
      </c>
      <c r="N22" s="181"/>
      <c r="O22" s="145">
        <f t="shared" si="5"/>
        <v>45034</v>
      </c>
      <c r="P22" s="145"/>
      <c r="Q22" s="145">
        <f t="shared" si="1"/>
        <v>45074</v>
      </c>
      <c r="R22" s="145"/>
      <c r="S22" s="201">
        <f t="shared" si="2"/>
        <v>45064</v>
      </c>
      <c r="T22" s="205"/>
      <c r="U22" s="201">
        <f t="shared" si="3"/>
        <v>45049</v>
      </c>
      <c r="V22" s="146"/>
      <c r="W22" s="145">
        <f t="shared" si="4"/>
        <v>45064</v>
      </c>
      <c r="X22" s="201"/>
      <c r="Y22" s="146"/>
      <c r="Z22" s="181"/>
      <c r="AA22" s="181" t="s">
        <v>9</v>
      </c>
      <c r="AB22" s="145" t="s">
        <v>15</v>
      </c>
      <c r="AC22" s="181" t="s">
        <v>7</v>
      </c>
      <c r="AD22" s="181" t="s">
        <v>28</v>
      </c>
      <c r="AE22" s="181">
        <v>1</v>
      </c>
    </row>
    <row r="23" spans="1:127" s="178" customFormat="1" ht="90" x14ac:dyDescent="0.2">
      <c r="A23" s="129" t="s">
        <v>331</v>
      </c>
      <c r="B23" s="144" t="s">
        <v>332</v>
      </c>
      <c r="C23" s="140" t="s">
        <v>333</v>
      </c>
      <c r="D23" s="141">
        <v>200000</v>
      </c>
      <c r="E23" s="141">
        <v>0</v>
      </c>
      <c r="F23" s="142">
        <v>1</v>
      </c>
      <c r="G23" s="142">
        <v>0</v>
      </c>
      <c r="H23" s="143"/>
      <c r="I23" s="144" t="s">
        <v>214</v>
      </c>
      <c r="J23" s="144" t="s">
        <v>334</v>
      </c>
      <c r="K23" s="145">
        <v>45004</v>
      </c>
      <c r="L23" s="205"/>
      <c r="M23" s="145">
        <f t="shared" si="0"/>
        <v>45049</v>
      </c>
      <c r="N23" s="181"/>
      <c r="O23" s="145">
        <f t="shared" si="5"/>
        <v>45034</v>
      </c>
      <c r="P23" s="145"/>
      <c r="Q23" s="145">
        <f t="shared" si="1"/>
        <v>45074</v>
      </c>
      <c r="R23" s="145"/>
      <c r="S23" s="201">
        <f t="shared" si="2"/>
        <v>45064</v>
      </c>
      <c r="T23" s="205"/>
      <c r="U23" s="201">
        <f t="shared" si="3"/>
        <v>45049</v>
      </c>
      <c r="V23" s="146"/>
      <c r="W23" s="145">
        <f t="shared" si="4"/>
        <v>45064</v>
      </c>
      <c r="X23" s="201"/>
      <c r="Y23" s="146"/>
      <c r="Z23" s="181"/>
      <c r="AA23" s="181" t="s">
        <v>9</v>
      </c>
      <c r="AB23" s="145" t="s">
        <v>15</v>
      </c>
      <c r="AC23" s="181" t="s">
        <v>7</v>
      </c>
      <c r="AD23" s="181" t="s">
        <v>28</v>
      </c>
      <c r="AE23" s="181">
        <v>1</v>
      </c>
    </row>
    <row r="24" spans="1:127" s="178" customFormat="1" ht="90" x14ac:dyDescent="0.2">
      <c r="A24" s="129" t="s">
        <v>335</v>
      </c>
      <c r="B24" s="144" t="s">
        <v>336</v>
      </c>
      <c r="C24" s="140" t="s">
        <v>337</v>
      </c>
      <c r="D24" s="141">
        <v>200000</v>
      </c>
      <c r="E24" s="141">
        <v>0</v>
      </c>
      <c r="F24" s="142">
        <v>1</v>
      </c>
      <c r="G24" s="142">
        <v>0</v>
      </c>
      <c r="H24" s="143"/>
      <c r="I24" s="144" t="s">
        <v>214</v>
      </c>
      <c r="J24" s="144" t="s">
        <v>338</v>
      </c>
      <c r="K24" s="145">
        <v>45004</v>
      </c>
      <c r="L24" s="205"/>
      <c r="M24" s="145">
        <f t="shared" si="0"/>
        <v>45049</v>
      </c>
      <c r="N24" s="181"/>
      <c r="O24" s="145">
        <f>L24+3</f>
        <v>3</v>
      </c>
      <c r="P24" s="145"/>
      <c r="Q24" s="145">
        <f t="shared" si="1"/>
        <v>43</v>
      </c>
      <c r="R24" s="145"/>
      <c r="S24" s="201">
        <f t="shared" si="2"/>
        <v>45064</v>
      </c>
      <c r="T24" s="205"/>
      <c r="U24" s="201">
        <f t="shared" si="3"/>
        <v>18</v>
      </c>
      <c r="V24" s="146"/>
      <c r="W24" s="145">
        <f t="shared" si="4"/>
        <v>33</v>
      </c>
      <c r="X24" s="201"/>
      <c r="Y24" s="146"/>
      <c r="Z24" s="181"/>
      <c r="AA24" s="181" t="s">
        <v>9</v>
      </c>
      <c r="AB24" s="145" t="s">
        <v>15</v>
      </c>
      <c r="AC24" s="181" t="s">
        <v>7</v>
      </c>
      <c r="AD24" s="181" t="s">
        <v>28</v>
      </c>
      <c r="AE24" s="181">
        <v>1</v>
      </c>
    </row>
    <row r="25" spans="1:127" s="147" customFormat="1" ht="69.95" customHeight="1" x14ac:dyDescent="0.25">
      <c r="A25" s="223" t="s">
        <v>489</v>
      </c>
      <c r="B25" s="144" t="s">
        <v>490</v>
      </c>
      <c r="C25" s="140" t="s">
        <v>491</v>
      </c>
      <c r="D25" s="141">
        <v>75000</v>
      </c>
      <c r="E25" s="141">
        <v>0</v>
      </c>
      <c r="F25" s="229">
        <v>6.6699999999999995E-2</v>
      </c>
      <c r="G25" s="229">
        <v>0.93330000000000002</v>
      </c>
      <c r="H25" s="143"/>
      <c r="I25" s="144" t="s">
        <v>216</v>
      </c>
      <c r="J25" s="144" t="s">
        <v>492</v>
      </c>
      <c r="K25" s="145">
        <v>45118</v>
      </c>
      <c r="L25" s="181"/>
      <c r="M25" s="145">
        <f>K25+90</f>
        <v>45208</v>
      </c>
      <c r="N25" s="181"/>
      <c r="O25" s="145">
        <f>M25+60</f>
        <v>45268</v>
      </c>
      <c r="P25" s="181"/>
      <c r="Q25" s="145">
        <f t="shared" si="1"/>
        <v>45308</v>
      </c>
      <c r="R25" s="181"/>
      <c r="S25" s="201">
        <f t="shared" si="2"/>
        <v>45223</v>
      </c>
      <c r="T25" s="181"/>
      <c r="U25" s="201">
        <f t="shared" si="3"/>
        <v>45283</v>
      </c>
      <c r="W25" s="145">
        <f t="shared" si="4"/>
        <v>45298</v>
      </c>
      <c r="AA25" s="181" t="s">
        <v>9</v>
      </c>
      <c r="AB25" s="181" t="s">
        <v>1</v>
      </c>
      <c r="AC25" s="181" t="s">
        <v>7</v>
      </c>
      <c r="AD25" s="181" t="s">
        <v>97</v>
      </c>
      <c r="AE25" s="181">
        <v>1</v>
      </c>
    </row>
    <row r="26" spans="1:127" s="178" customFormat="1" ht="105" x14ac:dyDescent="0.2">
      <c r="A26" s="129" t="s">
        <v>339</v>
      </c>
      <c r="B26" s="144" t="s">
        <v>340</v>
      </c>
      <c r="C26" s="140" t="s">
        <v>285</v>
      </c>
      <c r="D26" s="141">
        <v>160000</v>
      </c>
      <c r="E26" s="141">
        <v>0</v>
      </c>
      <c r="F26" s="142">
        <v>1</v>
      </c>
      <c r="G26" s="142">
        <v>0</v>
      </c>
      <c r="H26" s="143"/>
      <c r="I26" s="144" t="s">
        <v>214</v>
      </c>
      <c r="J26" s="144" t="s">
        <v>341</v>
      </c>
      <c r="K26" s="145">
        <v>45004</v>
      </c>
      <c r="L26" s="205"/>
      <c r="M26" s="145">
        <f t="shared" si="0"/>
        <v>45049</v>
      </c>
      <c r="N26" s="181"/>
      <c r="O26" s="145">
        <f>L26+3</f>
        <v>3</v>
      </c>
      <c r="P26" s="145"/>
      <c r="Q26" s="145">
        <f t="shared" si="1"/>
        <v>43</v>
      </c>
      <c r="R26" s="145"/>
      <c r="S26" s="201">
        <f t="shared" si="2"/>
        <v>45064</v>
      </c>
      <c r="T26" s="205"/>
      <c r="U26" s="201">
        <f t="shared" si="3"/>
        <v>18</v>
      </c>
      <c r="V26" s="146"/>
      <c r="W26" s="145">
        <f t="shared" si="4"/>
        <v>33</v>
      </c>
      <c r="X26" s="201"/>
      <c r="Y26" s="146"/>
      <c r="Z26" s="181"/>
      <c r="AA26" s="181" t="s">
        <v>9</v>
      </c>
      <c r="AB26" s="145" t="s">
        <v>15</v>
      </c>
      <c r="AC26" s="181" t="s">
        <v>7</v>
      </c>
      <c r="AD26" s="181" t="s">
        <v>28</v>
      </c>
      <c r="AE26" s="181">
        <v>1</v>
      </c>
    </row>
    <row r="27" spans="1:127" s="178" customFormat="1" x14ac:dyDescent="0.2">
      <c r="A27" s="249"/>
      <c r="B27" s="250"/>
      <c r="C27" s="234"/>
      <c r="D27" s="251">
        <f>SUM(D8:D26)</f>
        <v>3192047</v>
      </c>
      <c r="E27" s="251"/>
      <c r="F27" s="252"/>
      <c r="G27" s="252"/>
      <c r="H27" s="253"/>
      <c r="I27" s="250"/>
      <c r="J27" s="250"/>
      <c r="K27" s="254"/>
      <c r="L27" s="255"/>
      <c r="M27" s="254"/>
      <c r="N27" s="256"/>
      <c r="O27" s="254"/>
      <c r="P27" s="254"/>
      <c r="Q27" s="254"/>
      <c r="R27" s="254"/>
      <c r="S27" s="257"/>
      <c r="T27" s="255"/>
      <c r="U27" s="257"/>
      <c r="V27" s="258"/>
      <c r="W27" s="254"/>
      <c r="X27" s="257"/>
      <c r="Y27" s="258"/>
      <c r="Z27" s="256"/>
      <c r="AA27" s="256"/>
      <c r="AB27" s="254"/>
      <c r="AC27" s="256"/>
      <c r="AD27" s="256"/>
      <c r="AE27" s="256"/>
    </row>
    <row r="28" spans="1:127" s="5" customFormat="1" ht="31.5" x14ac:dyDescent="0.5">
      <c r="A28" s="3"/>
      <c r="B28" s="3"/>
      <c r="C28" s="4" t="s">
        <v>99</v>
      </c>
      <c r="D28" s="3"/>
      <c r="E28" s="3"/>
      <c r="F28" s="3"/>
      <c r="G28" s="3"/>
      <c r="H28" s="3"/>
      <c r="I28" s="3"/>
      <c r="J28" s="3"/>
      <c r="K28" s="134"/>
      <c r="L28" s="203"/>
      <c r="M28" s="134"/>
      <c r="N28" s="134"/>
      <c r="O28" s="3"/>
      <c r="P28" s="3"/>
      <c r="Q28" s="3"/>
      <c r="R28" s="3"/>
      <c r="S28" s="3"/>
      <c r="T28" s="203"/>
      <c r="U28" s="3"/>
      <c r="V28" s="3"/>
      <c r="W28" s="3"/>
      <c r="X28" s="3"/>
      <c r="Y28" s="3"/>
      <c r="Z28" s="3"/>
      <c r="AA28" s="3"/>
      <c r="AB28" s="3"/>
      <c r="AC28" s="3"/>
      <c r="AF28" s="12"/>
      <c r="AG28" s="19"/>
      <c r="AH28" s="19"/>
      <c r="AI28" s="20"/>
      <c r="AJ28" s="19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</row>
    <row r="29" spans="1:127" s="5" customFormat="1" ht="23.25" x14ac:dyDescent="0.35">
      <c r="A29" s="259" t="s">
        <v>59</v>
      </c>
      <c r="B29" s="260"/>
      <c r="C29" s="265"/>
      <c r="D29" s="259" t="s">
        <v>43</v>
      </c>
      <c r="E29" s="260"/>
      <c r="F29" s="260"/>
      <c r="G29" s="260"/>
      <c r="H29" s="265"/>
      <c r="I29" s="32"/>
      <c r="J29" s="33"/>
      <c r="K29" s="261" t="s">
        <v>64</v>
      </c>
      <c r="L29" s="262"/>
      <c r="M29" s="262"/>
      <c r="N29" s="262"/>
      <c r="O29" s="262"/>
      <c r="P29" s="262"/>
      <c r="Q29" s="262"/>
      <c r="R29" s="262"/>
      <c r="S29" s="262"/>
      <c r="T29" s="262"/>
      <c r="U29" s="262"/>
      <c r="V29" s="262"/>
      <c r="W29" s="262"/>
      <c r="X29" s="262"/>
      <c r="Y29" s="261" t="s">
        <v>76</v>
      </c>
      <c r="Z29" s="262"/>
      <c r="AA29" s="262"/>
      <c r="AB29" s="262"/>
      <c r="AC29" s="262"/>
      <c r="AF29" s="12"/>
      <c r="AG29" s="18"/>
      <c r="AH29" s="18"/>
      <c r="AI29" s="20"/>
      <c r="AJ29" s="19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</row>
    <row r="30" spans="1:127" s="5" customFormat="1" ht="47.25" customHeight="1" x14ac:dyDescent="0.25">
      <c r="A30" s="6" t="s">
        <v>58</v>
      </c>
      <c r="B30" s="7" t="s">
        <v>62</v>
      </c>
      <c r="C30" s="7" t="s">
        <v>72</v>
      </c>
      <c r="D30" s="7" t="s">
        <v>96</v>
      </c>
      <c r="E30" s="7" t="s">
        <v>65</v>
      </c>
      <c r="F30" s="7" t="s">
        <v>56</v>
      </c>
      <c r="G30" s="7" t="s">
        <v>66</v>
      </c>
      <c r="H30" s="7" t="s">
        <v>53</v>
      </c>
      <c r="I30" s="6" t="s">
        <v>23</v>
      </c>
      <c r="J30" s="6" t="s">
        <v>54</v>
      </c>
      <c r="K30" s="271" t="s">
        <v>104</v>
      </c>
      <c r="L30" s="270"/>
      <c r="M30" s="271" t="s">
        <v>101</v>
      </c>
      <c r="N30" s="270"/>
      <c r="O30" s="271" t="s">
        <v>100</v>
      </c>
      <c r="P30" s="270"/>
      <c r="Q30" s="271" t="s">
        <v>84</v>
      </c>
      <c r="R30" s="270"/>
      <c r="S30" s="271" t="s">
        <v>105</v>
      </c>
      <c r="T30" s="270"/>
      <c r="U30" s="271" t="s">
        <v>90</v>
      </c>
      <c r="V30" s="270"/>
      <c r="W30" s="271" t="s">
        <v>79</v>
      </c>
      <c r="X30" s="278"/>
      <c r="Y30" s="7" t="s">
        <v>103</v>
      </c>
      <c r="Z30" s="7" t="s">
        <v>74</v>
      </c>
      <c r="AA30" s="7" t="s">
        <v>75</v>
      </c>
      <c r="AB30" s="7" t="s">
        <v>24</v>
      </c>
      <c r="AC30" s="7" t="s">
        <v>22</v>
      </c>
      <c r="AF30" s="12"/>
      <c r="AG30" s="19"/>
      <c r="AH30" s="19"/>
      <c r="AI30" s="20"/>
      <c r="AJ30" s="19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</row>
    <row r="31" spans="1:127" s="5" customFormat="1" ht="17.100000000000001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10" t="s">
        <v>68</v>
      </c>
      <c r="L31" s="204" t="s">
        <v>69</v>
      </c>
      <c r="M31" s="10" t="s">
        <v>68</v>
      </c>
      <c r="N31" s="10" t="s">
        <v>69</v>
      </c>
      <c r="O31" s="10" t="s">
        <v>68</v>
      </c>
      <c r="P31" s="10" t="s">
        <v>69</v>
      </c>
      <c r="Q31" s="10" t="s">
        <v>68</v>
      </c>
      <c r="R31" s="10" t="s">
        <v>69</v>
      </c>
      <c r="S31" s="10" t="s">
        <v>68</v>
      </c>
      <c r="T31" s="209" t="s">
        <v>69</v>
      </c>
      <c r="U31" s="10" t="s">
        <v>68</v>
      </c>
      <c r="V31" s="10" t="s">
        <v>69</v>
      </c>
      <c r="W31" s="10" t="s">
        <v>68</v>
      </c>
      <c r="X31" s="10" t="s">
        <v>69</v>
      </c>
      <c r="Y31" s="8"/>
      <c r="Z31" s="8"/>
      <c r="AA31" s="8"/>
      <c r="AB31" s="8"/>
      <c r="AC31" s="8"/>
      <c r="AF31" s="12"/>
      <c r="AG31" s="18"/>
      <c r="AH31" s="18"/>
      <c r="AI31" s="23"/>
      <c r="AJ31" s="19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</row>
    <row r="32" spans="1:127" s="2" customFormat="1" ht="15" customHeight="1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30"/>
      <c r="L32" s="206"/>
      <c r="M32" s="30"/>
      <c r="N32" s="30"/>
      <c r="O32" s="29"/>
      <c r="P32" s="29"/>
      <c r="Q32" s="29"/>
      <c r="R32" s="29"/>
      <c r="S32" s="29"/>
      <c r="T32" s="206"/>
      <c r="U32" s="29"/>
      <c r="V32" s="29"/>
      <c r="W32" s="29"/>
      <c r="X32" s="29"/>
      <c r="Y32" s="29"/>
      <c r="Z32" s="29"/>
      <c r="AA32" s="29"/>
      <c r="AB32" s="29"/>
      <c r="AC32" s="29"/>
      <c r="AF32" s="13"/>
      <c r="AG32" s="21"/>
      <c r="AH32" s="21"/>
      <c r="AI32" s="22"/>
      <c r="AJ32" s="21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</row>
    <row r="33" spans="1:57" s="2" customFormat="1" ht="15" customHeigh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30"/>
      <c r="L33" s="206"/>
      <c r="M33" s="30"/>
      <c r="N33" s="30"/>
      <c r="O33" s="29"/>
      <c r="P33" s="29"/>
      <c r="Q33" s="29"/>
      <c r="R33" s="29"/>
      <c r="S33" s="29"/>
      <c r="T33" s="206"/>
      <c r="U33" s="29"/>
      <c r="V33" s="29"/>
      <c r="W33" s="29"/>
      <c r="X33" s="29"/>
      <c r="Y33" s="29"/>
      <c r="Z33" s="29"/>
      <c r="AA33" s="29"/>
      <c r="AB33" s="29"/>
      <c r="AC33" s="29"/>
      <c r="AF33" s="13"/>
      <c r="AG33" s="21"/>
      <c r="AH33" s="21"/>
      <c r="AI33" s="22"/>
      <c r="AJ33" s="21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</row>
    <row r="34" spans="1:57" s="2" customForma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30"/>
      <c r="L34" s="206"/>
      <c r="M34" s="30"/>
      <c r="N34" s="30"/>
      <c r="O34" s="29"/>
      <c r="P34" s="29"/>
      <c r="Q34" s="29"/>
      <c r="R34" s="29"/>
      <c r="S34" s="29"/>
      <c r="T34" s="206"/>
      <c r="U34" s="29"/>
      <c r="V34" s="29"/>
      <c r="W34" s="29"/>
      <c r="X34" s="29"/>
      <c r="Y34" s="29"/>
      <c r="Z34" s="29"/>
      <c r="AA34" s="29"/>
      <c r="AB34" s="29"/>
      <c r="AC34" s="29"/>
      <c r="AF34" s="13"/>
      <c r="AG34" s="21"/>
      <c r="AH34" s="21"/>
      <c r="AI34" s="22"/>
      <c r="AJ34" s="21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</row>
    <row r="35" spans="1:57" s="2" customForma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30"/>
      <c r="L35" s="206"/>
      <c r="M35" s="30"/>
      <c r="N35" s="30"/>
      <c r="O35" s="29"/>
      <c r="P35" s="29"/>
      <c r="Q35" s="29"/>
      <c r="R35" s="29"/>
      <c r="S35" s="29"/>
      <c r="T35" s="206"/>
      <c r="U35" s="29"/>
      <c r="V35" s="29"/>
      <c r="W35" s="29"/>
      <c r="X35" s="29"/>
      <c r="Y35" s="29"/>
      <c r="Z35" s="29"/>
      <c r="AA35" s="29"/>
      <c r="AB35" s="29"/>
      <c r="AC35" s="29"/>
      <c r="AF35" s="13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</row>
    <row r="36" spans="1:57" s="5" customFormat="1" ht="31.5" x14ac:dyDescent="0.5">
      <c r="A36" s="3"/>
      <c r="B36" s="3"/>
      <c r="C36" s="4" t="s">
        <v>113</v>
      </c>
      <c r="D36" s="3"/>
      <c r="E36" s="3"/>
      <c r="F36" s="3"/>
      <c r="G36" s="3"/>
      <c r="H36" s="3"/>
      <c r="I36" s="3"/>
      <c r="J36" s="3"/>
      <c r="K36" s="134"/>
      <c r="L36" s="203"/>
      <c r="M36" s="134"/>
      <c r="N36" s="134"/>
      <c r="O36" s="3"/>
      <c r="P36" s="3"/>
      <c r="Q36" s="3"/>
      <c r="R36" s="3"/>
      <c r="S36" s="3"/>
      <c r="T36" s="203"/>
      <c r="U36" s="3"/>
      <c r="V36" s="3"/>
      <c r="W36" s="3"/>
      <c r="X36" s="3"/>
      <c r="Y36" s="3"/>
      <c r="AF36" s="12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</row>
    <row r="37" spans="1:57" s="5" customFormat="1" ht="23.25" x14ac:dyDescent="0.35">
      <c r="A37" s="259" t="s">
        <v>59</v>
      </c>
      <c r="B37" s="260"/>
      <c r="C37" s="265"/>
      <c r="D37" s="259" t="s">
        <v>43</v>
      </c>
      <c r="E37" s="260"/>
      <c r="F37" s="260"/>
      <c r="G37" s="260"/>
      <c r="H37" s="265"/>
      <c r="I37" s="32"/>
      <c r="J37" s="33"/>
      <c r="K37" s="261" t="s">
        <v>64</v>
      </c>
      <c r="L37" s="262"/>
      <c r="M37" s="262"/>
      <c r="N37" s="262"/>
      <c r="O37" s="262"/>
      <c r="P37" s="262"/>
      <c r="Q37" s="262"/>
      <c r="R37" s="262"/>
      <c r="S37" s="262"/>
      <c r="T37" s="262"/>
      <c r="U37" s="261" t="s">
        <v>76</v>
      </c>
      <c r="V37" s="262"/>
      <c r="W37" s="262"/>
      <c r="X37" s="262"/>
      <c r="Y37" s="262"/>
      <c r="AF37" s="12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</row>
    <row r="38" spans="1:57" s="5" customFormat="1" ht="32.25" customHeight="1" x14ac:dyDescent="0.25">
      <c r="A38" s="6" t="s">
        <v>58</v>
      </c>
      <c r="B38" s="7" t="s">
        <v>62</v>
      </c>
      <c r="C38" s="7" t="s">
        <v>72</v>
      </c>
      <c r="D38" s="7" t="s">
        <v>96</v>
      </c>
      <c r="E38" s="7" t="s">
        <v>65</v>
      </c>
      <c r="F38" s="7" t="s">
        <v>56</v>
      </c>
      <c r="G38" s="7" t="s">
        <v>66</v>
      </c>
      <c r="H38" s="7" t="s">
        <v>53</v>
      </c>
      <c r="I38" s="6" t="s">
        <v>23</v>
      </c>
      <c r="J38" s="6" t="s">
        <v>54</v>
      </c>
      <c r="K38" s="271" t="s">
        <v>106</v>
      </c>
      <c r="L38" s="270"/>
      <c r="M38" s="271" t="s">
        <v>101</v>
      </c>
      <c r="N38" s="270"/>
      <c r="O38" s="271" t="s">
        <v>105</v>
      </c>
      <c r="P38" s="270"/>
      <c r="Q38" s="271" t="s">
        <v>90</v>
      </c>
      <c r="R38" s="270"/>
      <c r="S38" s="271" t="s">
        <v>79</v>
      </c>
      <c r="T38" s="278"/>
      <c r="U38" s="7" t="s">
        <v>103</v>
      </c>
      <c r="V38" s="7" t="s">
        <v>74</v>
      </c>
      <c r="W38" s="7" t="s">
        <v>75</v>
      </c>
      <c r="X38" s="7" t="s">
        <v>24</v>
      </c>
      <c r="Y38" s="7" t="s">
        <v>22</v>
      </c>
      <c r="AF38" s="12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</row>
    <row r="39" spans="1:57" s="5" customFormat="1" ht="15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10" t="s">
        <v>68</v>
      </c>
      <c r="L39" s="204" t="s">
        <v>69</v>
      </c>
      <c r="M39" s="10" t="s">
        <v>68</v>
      </c>
      <c r="N39" s="10" t="s">
        <v>69</v>
      </c>
      <c r="O39" s="10" t="s">
        <v>68</v>
      </c>
      <c r="P39" s="10" t="s">
        <v>69</v>
      </c>
      <c r="Q39" s="10" t="s">
        <v>68</v>
      </c>
      <c r="R39" s="10" t="s">
        <v>69</v>
      </c>
      <c r="S39" s="10" t="s">
        <v>68</v>
      </c>
      <c r="T39" s="204" t="s">
        <v>69</v>
      </c>
      <c r="U39" s="8"/>
      <c r="V39" s="8"/>
      <c r="W39" s="8"/>
      <c r="X39" s="8"/>
      <c r="Y39" s="8"/>
      <c r="AF39" s="12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</row>
    <row r="40" spans="1:57" s="2" customForma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30"/>
      <c r="L40" s="206"/>
      <c r="M40" s="30"/>
      <c r="N40" s="30"/>
      <c r="O40" s="29"/>
      <c r="P40" s="29"/>
      <c r="Q40" s="29"/>
      <c r="R40" s="29"/>
      <c r="S40" s="29"/>
      <c r="T40" s="206"/>
      <c r="U40" s="29"/>
      <c r="V40" s="29"/>
      <c r="W40" s="29"/>
      <c r="X40" s="29"/>
      <c r="Y40" s="29"/>
      <c r="AF40" s="13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</row>
    <row r="41" spans="1:57" s="2" customForma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30"/>
      <c r="L41" s="206"/>
      <c r="M41" s="30"/>
      <c r="N41" s="30"/>
      <c r="O41" s="29"/>
      <c r="P41" s="29"/>
      <c r="Q41" s="29"/>
      <c r="R41" s="29"/>
      <c r="S41" s="29"/>
      <c r="T41" s="206"/>
      <c r="U41" s="29"/>
      <c r="V41" s="29"/>
      <c r="W41" s="29"/>
      <c r="X41" s="29"/>
      <c r="Y41" s="29"/>
      <c r="AF41" s="13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</row>
    <row r="42" spans="1:57" s="5" customFormat="1" ht="31.5" x14ac:dyDescent="0.5">
      <c r="A42" s="3"/>
      <c r="B42" s="3"/>
      <c r="C42" s="4" t="s">
        <v>135</v>
      </c>
      <c r="D42" s="3"/>
      <c r="E42" s="3"/>
      <c r="F42" s="3"/>
      <c r="G42" s="3"/>
      <c r="H42" s="3"/>
      <c r="I42" s="3"/>
      <c r="J42" s="3"/>
      <c r="K42" s="134"/>
      <c r="L42" s="203"/>
      <c r="M42" s="134"/>
      <c r="N42" s="134"/>
      <c r="O42" s="3"/>
      <c r="P42" s="3"/>
      <c r="Q42" s="3"/>
      <c r="R42" s="3"/>
      <c r="S42" s="3"/>
      <c r="T42" s="203"/>
      <c r="U42" s="3"/>
      <c r="AF42" s="12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</row>
    <row r="43" spans="1:57" s="5" customFormat="1" ht="23.25" x14ac:dyDescent="0.35">
      <c r="A43" s="259" t="s">
        <v>59</v>
      </c>
      <c r="B43" s="260"/>
      <c r="C43" s="265"/>
      <c r="D43" s="259" t="s">
        <v>43</v>
      </c>
      <c r="E43" s="260"/>
      <c r="F43" s="260"/>
      <c r="G43" s="260"/>
      <c r="H43" s="265"/>
      <c r="I43" s="32"/>
      <c r="J43" s="33"/>
      <c r="K43" s="261" t="s">
        <v>64</v>
      </c>
      <c r="L43" s="262"/>
      <c r="M43" s="262"/>
      <c r="N43" s="262"/>
      <c r="O43" s="262"/>
      <c r="P43" s="262"/>
      <c r="Q43" s="261" t="s">
        <v>76</v>
      </c>
      <c r="R43" s="262"/>
      <c r="S43" s="262"/>
      <c r="T43" s="262"/>
      <c r="U43" s="262"/>
      <c r="AF43" s="12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</row>
    <row r="44" spans="1:57" s="5" customFormat="1" ht="44.25" customHeight="1" x14ac:dyDescent="0.25">
      <c r="A44" s="6" t="s">
        <v>58</v>
      </c>
      <c r="B44" s="7" t="s">
        <v>62</v>
      </c>
      <c r="C44" s="7" t="s">
        <v>72</v>
      </c>
      <c r="D44" s="7" t="s">
        <v>96</v>
      </c>
      <c r="E44" s="7" t="s">
        <v>65</v>
      </c>
      <c r="F44" s="7" t="s">
        <v>56</v>
      </c>
      <c r="G44" s="7" t="s">
        <v>66</v>
      </c>
      <c r="H44" s="7" t="s">
        <v>53</v>
      </c>
      <c r="I44" s="6" t="s">
        <v>23</v>
      </c>
      <c r="J44" s="6" t="s">
        <v>54</v>
      </c>
      <c r="K44" s="266" t="s">
        <v>107</v>
      </c>
      <c r="L44" s="266"/>
      <c r="M44" s="271" t="s">
        <v>90</v>
      </c>
      <c r="N44" s="270"/>
      <c r="O44" s="271" t="s">
        <v>79</v>
      </c>
      <c r="P44" s="278"/>
      <c r="Q44" s="7" t="s">
        <v>103</v>
      </c>
      <c r="R44" s="7" t="s">
        <v>74</v>
      </c>
      <c r="S44" s="7" t="s">
        <v>75</v>
      </c>
      <c r="T44" s="214" t="s">
        <v>505</v>
      </c>
      <c r="U44" s="7" t="s">
        <v>22</v>
      </c>
      <c r="AF44" s="12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</row>
    <row r="45" spans="1:57" s="5" customForma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10" t="s">
        <v>68</v>
      </c>
      <c r="L45" s="204" t="s">
        <v>69</v>
      </c>
      <c r="M45" s="10" t="s">
        <v>68</v>
      </c>
      <c r="N45" s="10" t="s">
        <v>69</v>
      </c>
      <c r="O45" s="10" t="s">
        <v>68</v>
      </c>
      <c r="P45" s="10" t="s">
        <v>69</v>
      </c>
      <c r="Q45" s="8"/>
      <c r="R45" s="8"/>
      <c r="S45" s="8"/>
      <c r="T45" s="215"/>
      <c r="U45" s="8"/>
      <c r="AF45" s="12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</row>
    <row r="46" spans="1:57" s="2" customFormat="1" x14ac:dyDescent="0.25">
      <c r="A46" s="43"/>
      <c r="B46" s="45"/>
      <c r="C46" s="45"/>
      <c r="D46" s="60"/>
      <c r="E46" s="59"/>
      <c r="F46" s="61"/>
      <c r="G46" s="38"/>
      <c r="H46" s="38"/>
      <c r="I46" s="62"/>
      <c r="J46" s="62"/>
      <c r="K46" s="55"/>
      <c r="L46" s="207"/>
      <c r="M46" s="55"/>
      <c r="N46" s="43"/>
      <c r="O46" s="56"/>
      <c r="P46" s="29"/>
      <c r="Q46" s="44"/>
      <c r="R46" s="44"/>
      <c r="S46" s="44"/>
      <c r="T46" s="207"/>
      <c r="U46" s="44"/>
      <c r="AF46" s="13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</row>
    <row r="47" spans="1:57" s="2" customFormat="1" x14ac:dyDescent="0.25">
      <c r="A47" s="43"/>
      <c r="B47" s="45"/>
      <c r="C47" s="45"/>
      <c r="D47" s="60"/>
      <c r="E47" s="59"/>
      <c r="F47" s="61"/>
      <c r="G47" s="38"/>
      <c r="H47" s="38"/>
      <c r="I47" s="62"/>
      <c r="J47" s="62"/>
      <c r="K47" s="55"/>
      <c r="L47" s="207"/>
      <c r="M47" s="55"/>
      <c r="N47" s="43"/>
      <c r="O47" s="56"/>
      <c r="P47" s="29"/>
      <c r="Q47" s="44"/>
      <c r="R47" s="44"/>
      <c r="S47" s="44"/>
      <c r="T47" s="207"/>
      <c r="U47" s="44"/>
      <c r="AF47" s="13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</row>
    <row r="48" spans="1:57" s="2" customFormat="1" x14ac:dyDescent="0.25">
      <c r="A48" s="43"/>
      <c r="B48" s="45"/>
      <c r="C48" s="45"/>
      <c r="D48" s="60"/>
      <c r="E48" s="59"/>
      <c r="F48" s="61"/>
      <c r="G48" s="38"/>
      <c r="H48" s="38"/>
      <c r="I48" s="62"/>
      <c r="J48" s="62"/>
      <c r="K48" s="55"/>
      <c r="L48" s="207"/>
      <c r="M48" s="55"/>
      <c r="N48" s="43"/>
      <c r="O48" s="56"/>
      <c r="P48" s="29"/>
      <c r="Q48" s="44"/>
      <c r="R48" s="44"/>
      <c r="S48" s="44"/>
      <c r="T48" s="207"/>
      <c r="U48" s="44"/>
      <c r="AF48" s="13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</row>
    <row r="49" spans="1:57" s="2" customFormat="1" x14ac:dyDescent="0.25">
      <c r="A49" s="43"/>
      <c r="B49" s="45"/>
      <c r="C49" s="45"/>
      <c r="D49" s="60"/>
      <c r="E49" s="59"/>
      <c r="F49" s="61"/>
      <c r="G49" s="38"/>
      <c r="H49" s="38"/>
      <c r="I49" s="62"/>
      <c r="J49" s="62"/>
      <c r="K49" s="55"/>
      <c r="L49" s="207"/>
      <c r="M49" s="55"/>
      <c r="N49" s="43"/>
      <c r="O49" s="56"/>
      <c r="P49" s="29"/>
      <c r="Q49" s="44"/>
      <c r="R49" s="44"/>
      <c r="S49" s="44"/>
      <c r="T49" s="207"/>
      <c r="U49" s="44"/>
      <c r="AF49" s="13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</row>
    <row r="50" spans="1:57" s="2" customFormat="1" x14ac:dyDescent="0.25">
      <c r="A50" s="29"/>
      <c r="B50" s="45"/>
      <c r="C50" s="45"/>
      <c r="D50" s="59"/>
      <c r="E50" s="59"/>
      <c r="F50" s="59"/>
      <c r="G50" s="29"/>
      <c r="H50" s="29"/>
      <c r="I50" s="62"/>
      <c r="J50" s="62"/>
      <c r="K50" s="43"/>
      <c r="L50" s="207"/>
      <c r="M50" s="43"/>
      <c r="N50" s="43"/>
      <c r="O50" s="42"/>
      <c r="P50" s="29"/>
      <c r="Q50" s="44"/>
      <c r="R50" s="44"/>
      <c r="S50" s="44"/>
      <c r="T50" s="207"/>
      <c r="U50" s="44"/>
      <c r="AF50" s="13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</row>
    <row r="51" spans="1:57" s="5" customFormat="1" ht="31.5" x14ac:dyDescent="0.5">
      <c r="A51" s="3"/>
      <c r="B51" s="3"/>
      <c r="C51" s="4" t="s">
        <v>134</v>
      </c>
      <c r="D51" s="3"/>
      <c r="E51" s="3"/>
      <c r="F51" s="3"/>
      <c r="G51" s="3"/>
      <c r="H51" s="3"/>
      <c r="I51" s="3"/>
      <c r="J51" s="3"/>
      <c r="K51" s="134"/>
      <c r="L51" s="203"/>
      <c r="M51" s="134"/>
      <c r="N51" s="134"/>
      <c r="O51" s="3"/>
      <c r="P51" s="3"/>
      <c r="Q51" s="3"/>
      <c r="R51" s="3"/>
      <c r="S51" s="3"/>
      <c r="T51" s="216"/>
      <c r="AF51" s="12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</row>
    <row r="52" spans="1:57" s="5" customFormat="1" ht="23.25" x14ac:dyDescent="0.35">
      <c r="A52" s="259" t="s">
        <v>59</v>
      </c>
      <c r="B52" s="260"/>
      <c r="C52" s="265"/>
      <c r="D52" s="259" t="s">
        <v>43</v>
      </c>
      <c r="E52" s="260"/>
      <c r="F52" s="260"/>
      <c r="G52" s="260"/>
      <c r="H52" s="265"/>
      <c r="I52" s="32"/>
      <c r="J52" s="33"/>
      <c r="K52" s="261" t="s">
        <v>64</v>
      </c>
      <c r="L52" s="262"/>
      <c r="M52" s="262"/>
      <c r="N52" s="262"/>
      <c r="O52" s="261" t="s">
        <v>76</v>
      </c>
      <c r="P52" s="262"/>
      <c r="Q52" s="262"/>
      <c r="R52" s="262"/>
      <c r="S52" s="262"/>
      <c r="T52" s="216"/>
      <c r="AF52" s="12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</row>
    <row r="53" spans="1:57" s="5" customFormat="1" ht="47.25" customHeight="1" x14ac:dyDescent="0.25">
      <c r="A53" s="6" t="s">
        <v>58</v>
      </c>
      <c r="B53" s="7" t="s">
        <v>62</v>
      </c>
      <c r="C53" s="7" t="s">
        <v>72</v>
      </c>
      <c r="D53" s="7" t="s">
        <v>96</v>
      </c>
      <c r="E53" s="7" t="s">
        <v>65</v>
      </c>
      <c r="F53" s="7" t="s">
        <v>56</v>
      </c>
      <c r="G53" s="7" t="s">
        <v>66</v>
      </c>
      <c r="H53" s="7" t="s">
        <v>53</v>
      </c>
      <c r="I53" s="6" t="s">
        <v>23</v>
      </c>
      <c r="J53" s="6" t="s">
        <v>54</v>
      </c>
      <c r="K53" s="271" t="s">
        <v>105</v>
      </c>
      <c r="L53" s="270"/>
      <c r="M53" s="271" t="s">
        <v>79</v>
      </c>
      <c r="N53" s="278"/>
      <c r="O53" s="7" t="s">
        <v>103</v>
      </c>
      <c r="P53" s="7" t="s">
        <v>74</v>
      </c>
      <c r="Q53" s="7" t="s">
        <v>75</v>
      </c>
      <c r="R53" s="7" t="s">
        <v>24</v>
      </c>
      <c r="S53" s="7" t="s">
        <v>22</v>
      </c>
      <c r="T53" s="216"/>
      <c r="AF53" s="12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</row>
    <row r="54" spans="1:57" s="5" customFormat="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10" t="s">
        <v>68</v>
      </c>
      <c r="L54" s="209" t="s">
        <v>69</v>
      </c>
      <c r="M54" s="10" t="s">
        <v>68</v>
      </c>
      <c r="N54" s="10" t="s">
        <v>69</v>
      </c>
      <c r="O54" s="8"/>
      <c r="P54" s="8"/>
      <c r="Q54" s="8"/>
      <c r="R54" s="8"/>
      <c r="S54" s="8"/>
      <c r="T54" s="216"/>
      <c r="AF54" s="12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</row>
    <row r="55" spans="1:57" s="147" customFormat="1" ht="69.95" customHeight="1" x14ac:dyDescent="0.25">
      <c r="A55" s="138" t="s">
        <v>342</v>
      </c>
      <c r="B55" s="144" t="s">
        <v>343</v>
      </c>
      <c r="C55" s="140" t="s">
        <v>344</v>
      </c>
      <c r="D55" s="141">
        <v>100400</v>
      </c>
      <c r="E55" s="220">
        <v>26467.02</v>
      </c>
      <c r="F55" s="142">
        <v>1</v>
      </c>
      <c r="G55" s="142">
        <v>0</v>
      </c>
      <c r="H55" s="143"/>
      <c r="I55" s="144" t="s">
        <v>262</v>
      </c>
      <c r="J55" s="144" t="s">
        <v>394</v>
      </c>
      <c r="K55" s="210">
        <v>44483</v>
      </c>
      <c r="L55" s="212">
        <v>44658</v>
      </c>
      <c r="M55" s="210">
        <f>K55+120</f>
        <v>44603</v>
      </c>
      <c r="N55" s="212">
        <v>44658</v>
      </c>
      <c r="O55" s="181" t="s">
        <v>10</v>
      </c>
      <c r="P55" s="181" t="s">
        <v>18</v>
      </c>
      <c r="Q55" s="181" t="s">
        <v>5</v>
      </c>
      <c r="R55" s="181" t="s">
        <v>33</v>
      </c>
      <c r="S55" s="181">
        <v>1</v>
      </c>
      <c r="T55" s="217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</row>
    <row r="56" spans="1:57" s="147" customFormat="1" ht="69.95" customHeight="1" x14ac:dyDescent="0.25">
      <c r="A56" s="138" t="s">
        <v>345</v>
      </c>
      <c r="B56" s="144" t="s">
        <v>346</v>
      </c>
      <c r="C56" s="140" t="s">
        <v>347</v>
      </c>
      <c r="D56" s="141">
        <v>100400</v>
      </c>
      <c r="E56" s="220">
        <f>125496/5</f>
        <v>25099.200000000001</v>
      </c>
      <c r="F56" s="142">
        <v>1</v>
      </c>
      <c r="G56" s="142">
        <v>0</v>
      </c>
      <c r="H56" s="143"/>
      <c r="I56" s="144" t="s">
        <v>262</v>
      </c>
      <c r="J56" s="144" t="s">
        <v>395</v>
      </c>
      <c r="K56" s="210">
        <v>44229</v>
      </c>
      <c r="L56" s="212">
        <v>44715</v>
      </c>
      <c r="M56" s="210">
        <f>K56+90</f>
        <v>44319</v>
      </c>
      <c r="N56" s="212">
        <v>44715</v>
      </c>
      <c r="O56" s="181" t="s">
        <v>10</v>
      </c>
      <c r="P56" s="181" t="s">
        <v>18</v>
      </c>
      <c r="Q56" s="181" t="s">
        <v>7</v>
      </c>
      <c r="R56" s="181" t="s">
        <v>33</v>
      </c>
      <c r="S56" s="181">
        <v>1</v>
      </c>
      <c r="T56" s="217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</row>
    <row r="57" spans="1:57" s="147" customFormat="1" ht="60.75" x14ac:dyDescent="0.25">
      <c r="A57" s="129" t="s">
        <v>348</v>
      </c>
      <c r="B57" s="144" t="s">
        <v>349</v>
      </c>
      <c r="C57" s="140" t="s">
        <v>350</v>
      </c>
      <c r="D57" s="141">
        <v>100400</v>
      </c>
      <c r="E57" s="141">
        <v>0</v>
      </c>
      <c r="F57" s="142">
        <v>1</v>
      </c>
      <c r="G57" s="142">
        <v>0</v>
      </c>
      <c r="H57" s="143"/>
      <c r="I57" s="144" t="s">
        <v>262</v>
      </c>
      <c r="J57" s="144" t="s">
        <v>396</v>
      </c>
      <c r="K57" s="210">
        <v>45018</v>
      </c>
      <c r="L57" s="205"/>
      <c r="M57" s="210">
        <f t="shared" ref="M57:M62" si="6">K57+90</f>
        <v>45108</v>
      </c>
      <c r="N57" s="181"/>
      <c r="O57" s="181" t="s">
        <v>10</v>
      </c>
      <c r="P57" s="181" t="s">
        <v>18</v>
      </c>
      <c r="Q57" s="181" t="s">
        <v>7</v>
      </c>
      <c r="R57" s="181" t="s">
        <v>28</v>
      </c>
      <c r="S57" s="181">
        <v>1</v>
      </c>
      <c r="T57" s="217"/>
      <c r="AG57" s="130"/>
      <c r="AH57" s="130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</row>
    <row r="58" spans="1:57" s="147" customFormat="1" ht="69.95" customHeight="1" x14ac:dyDescent="0.25">
      <c r="A58" s="172" t="s">
        <v>351</v>
      </c>
      <c r="B58" s="144" t="s">
        <v>352</v>
      </c>
      <c r="C58" s="140" t="s">
        <v>353</v>
      </c>
      <c r="D58" s="141">
        <v>100400</v>
      </c>
      <c r="E58" s="141">
        <v>0</v>
      </c>
      <c r="F58" s="142">
        <v>1</v>
      </c>
      <c r="G58" s="142">
        <v>0</v>
      </c>
      <c r="H58" s="143"/>
      <c r="I58" s="144" t="s">
        <v>262</v>
      </c>
      <c r="J58" s="144" t="s">
        <v>397</v>
      </c>
      <c r="K58" s="210">
        <v>45018</v>
      </c>
      <c r="L58" s="205"/>
      <c r="M58" s="210">
        <f t="shared" si="6"/>
        <v>45108</v>
      </c>
      <c r="N58" s="181"/>
      <c r="O58" s="181" t="s">
        <v>10</v>
      </c>
      <c r="P58" s="181" t="s">
        <v>18</v>
      </c>
      <c r="Q58" s="181" t="s">
        <v>7</v>
      </c>
      <c r="R58" s="181" t="s">
        <v>28</v>
      </c>
      <c r="S58" s="181">
        <v>1</v>
      </c>
      <c r="T58" s="217"/>
      <c r="AG58" s="130"/>
      <c r="AH58" s="130"/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</row>
    <row r="59" spans="1:57" s="147" customFormat="1" ht="90.75" x14ac:dyDescent="0.25">
      <c r="A59" s="129" t="s">
        <v>354</v>
      </c>
      <c r="B59" s="144" t="s">
        <v>355</v>
      </c>
      <c r="C59" s="140" t="s">
        <v>356</v>
      </c>
      <c r="D59" s="141">
        <v>100400</v>
      </c>
      <c r="E59" s="141">
        <v>0</v>
      </c>
      <c r="F59" s="142">
        <v>1</v>
      </c>
      <c r="G59" s="142">
        <v>0</v>
      </c>
      <c r="H59" s="143"/>
      <c r="I59" s="144" t="s">
        <v>262</v>
      </c>
      <c r="J59" s="144" t="s">
        <v>398</v>
      </c>
      <c r="K59" s="210">
        <v>45018</v>
      </c>
      <c r="L59" s="205"/>
      <c r="M59" s="210">
        <f t="shared" si="6"/>
        <v>45108</v>
      </c>
      <c r="N59" s="181"/>
      <c r="O59" s="181" t="s">
        <v>10</v>
      </c>
      <c r="P59" s="181" t="s">
        <v>18</v>
      </c>
      <c r="Q59" s="181" t="s">
        <v>7</v>
      </c>
      <c r="R59" s="181" t="s">
        <v>28</v>
      </c>
      <c r="S59" s="181">
        <v>1</v>
      </c>
      <c r="T59" s="217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</row>
    <row r="60" spans="1:57" s="147" customFormat="1" ht="69.95" customHeight="1" x14ac:dyDescent="0.25">
      <c r="A60" s="129" t="s">
        <v>357</v>
      </c>
      <c r="B60" s="144" t="s">
        <v>358</v>
      </c>
      <c r="C60" s="140" t="s">
        <v>359</v>
      </c>
      <c r="D60" s="141">
        <v>100400</v>
      </c>
      <c r="E60" s="141">
        <v>0</v>
      </c>
      <c r="F60" s="142">
        <v>1</v>
      </c>
      <c r="G60" s="142">
        <v>0</v>
      </c>
      <c r="H60" s="143"/>
      <c r="I60" s="144" t="s">
        <v>262</v>
      </c>
      <c r="J60" s="144" t="s">
        <v>399</v>
      </c>
      <c r="K60" s="173">
        <v>44960</v>
      </c>
      <c r="L60" s="208"/>
      <c r="M60" s="173">
        <f t="shared" si="6"/>
        <v>45050</v>
      </c>
      <c r="N60" s="174"/>
      <c r="O60" s="174" t="s">
        <v>10</v>
      </c>
      <c r="P60" s="174" t="s">
        <v>18</v>
      </c>
      <c r="Q60" s="174" t="s">
        <v>7</v>
      </c>
      <c r="R60" s="174" t="s">
        <v>28</v>
      </c>
      <c r="S60" s="174">
        <v>1</v>
      </c>
      <c r="T60" s="217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</row>
    <row r="61" spans="1:57" s="147" customFormat="1" ht="69.95" customHeight="1" x14ac:dyDescent="0.25">
      <c r="A61" s="129" t="s">
        <v>360</v>
      </c>
      <c r="B61" s="144" t="s">
        <v>361</v>
      </c>
      <c r="C61" s="140" t="s">
        <v>362</v>
      </c>
      <c r="D61" s="141">
        <v>100400</v>
      </c>
      <c r="E61" s="141">
        <v>0</v>
      </c>
      <c r="F61" s="142">
        <v>1</v>
      </c>
      <c r="G61" s="142">
        <v>0</v>
      </c>
      <c r="H61" s="143"/>
      <c r="I61" s="144" t="s">
        <v>262</v>
      </c>
      <c r="J61" s="144" t="s">
        <v>400</v>
      </c>
      <c r="K61" s="173">
        <v>45020</v>
      </c>
      <c r="L61" s="208"/>
      <c r="M61" s="173">
        <f t="shared" si="6"/>
        <v>45110</v>
      </c>
      <c r="N61" s="174"/>
      <c r="O61" s="174" t="s">
        <v>10</v>
      </c>
      <c r="P61" s="174" t="s">
        <v>18</v>
      </c>
      <c r="Q61" s="174" t="s">
        <v>7</v>
      </c>
      <c r="R61" s="174" t="s">
        <v>28</v>
      </c>
      <c r="S61" s="174">
        <v>1</v>
      </c>
      <c r="T61" s="217"/>
      <c r="AG61" s="130"/>
      <c r="AH61" s="130"/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</row>
    <row r="62" spans="1:57" s="147" customFormat="1" ht="69.95" customHeight="1" x14ac:dyDescent="0.25">
      <c r="A62" s="138" t="s">
        <v>363</v>
      </c>
      <c r="B62" s="144" t="s">
        <v>364</v>
      </c>
      <c r="C62" s="140" t="s">
        <v>365</v>
      </c>
      <c r="D62" s="141">
        <v>126000</v>
      </c>
      <c r="E62" s="220">
        <f>142417.68/5</f>
        <v>28483.536</v>
      </c>
      <c r="F62" s="142">
        <v>1</v>
      </c>
      <c r="G62" s="142">
        <v>0</v>
      </c>
      <c r="H62" s="143"/>
      <c r="I62" s="144" t="s">
        <v>262</v>
      </c>
      <c r="J62" s="144" t="s">
        <v>401</v>
      </c>
      <c r="K62" s="173">
        <v>45021</v>
      </c>
      <c r="L62" s="208"/>
      <c r="M62" s="173">
        <f t="shared" si="6"/>
        <v>45111</v>
      </c>
      <c r="N62" s="174"/>
      <c r="O62" s="174" t="s">
        <v>10</v>
      </c>
      <c r="P62" s="174" t="s">
        <v>18</v>
      </c>
      <c r="Q62" s="174" t="s">
        <v>7</v>
      </c>
      <c r="R62" s="174" t="s">
        <v>33</v>
      </c>
      <c r="S62" s="174">
        <v>1</v>
      </c>
      <c r="T62" s="217"/>
      <c r="AG62" s="130"/>
      <c r="AH62" s="130"/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  <c r="AT62" s="130"/>
      <c r="AU62" s="130"/>
      <c r="AV62" s="130"/>
      <c r="AW62" s="130"/>
      <c r="AX62" s="130"/>
      <c r="AY62" s="130"/>
      <c r="AZ62" s="130"/>
      <c r="BA62" s="130"/>
      <c r="BB62" s="130"/>
      <c r="BC62" s="130"/>
      <c r="BD62" s="130"/>
      <c r="BE62" s="130"/>
    </row>
    <row r="63" spans="1:57" s="147" customFormat="1" ht="60.75" x14ac:dyDescent="0.25">
      <c r="A63" s="129" t="s">
        <v>402</v>
      </c>
      <c r="B63" s="144" t="s">
        <v>403</v>
      </c>
      <c r="C63" s="140" t="s">
        <v>404</v>
      </c>
      <c r="D63" s="141">
        <v>100400</v>
      </c>
      <c r="E63" s="141">
        <v>0</v>
      </c>
      <c r="F63" s="142">
        <v>1</v>
      </c>
      <c r="G63" s="142">
        <v>0</v>
      </c>
      <c r="H63" s="143"/>
      <c r="I63" s="144" t="s">
        <v>262</v>
      </c>
      <c r="J63" s="144" t="s">
        <v>408</v>
      </c>
      <c r="K63" s="173">
        <v>45017</v>
      </c>
      <c r="L63" s="208"/>
      <c r="M63" s="173">
        <f>K63+120</f>
        <v>45137</v>
      </c>
      <c r="N63" s="174"/>
      <c r="O63" s="174" t="s">
        <v>10</v>
      </c>
      <c r="P63" s="174" t="s">
        <v>18</v>
      </c>
      <c r="Q63" s="174" t="s">
        <v>7</v>
      </c>
      <c r="R63" s="174" t="s">
        <v>28</v>
      </c>
      <c r="S63" s="174"/>
      <c r="T63" s="217"/>
      <c r="AG63" s="130"/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30"/>
      <c r="BE63" s="130"/>
    </row>
    <row r="64" spans="1:57" s="147" customFormat="1" ht="69.95" customHeight="1" x14ac:dyDescent="0.25">
      <c r="A64" s="129" t="s">
        <v>405</v>
      </c>
      <c r="B64" s="144" t="s">
        <v>406</v>
      </c>
      <c r="C64" s="140" t="s">
        <v>407</v>
      </c>
      <c r="D64" s="141">
        <v>100400</v>
      </c>
      <c r="E64" s="141">
        <v>0</v>
      </c>
      <c r="F64" s="142">
        <v>1</v>
      </c>
      <c r="G64" s="142">
        <v>0</v>
      </c>
      <c r="H64" s="143"/>
      <c r="I64" s="144" t="s">
        <v>262</v>
      </c>
      <c r="J64" s="144" t="s">
        <v>409</v>
      </c>
      <c r="K64" s="173">
        <v>45018</v>
      </c>
      <c r="L64" s="208"/>
      <c r="M64" s="173">
        <f t="shared" ref="M64:M69" si="7">K64+120</f>
        <v>45138</v>
      </c>
      <c r="N64" s="174"/>
      <c r="O64" s="174" t="s">
        <v>10</v>
      </c>
      <c r="P64" s="174" t="s">
        <v>18</v>
      </c>
      <c r="Q64" s="174" t="s">
        <v>7</v>
      </c>
      <c r="R64" s="174" t="s">
        <v>28</v>
      </c>
      <c r="S64" s="174"/>
      <c r="T64" s="217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</row>
    <row r="65" spans="1:57" s="147" customFormat="1" ht="60.75" x14ac:dyDescent="0.25">
      <c r="A65" s="129" t="s">
        <v>366</v>
      </c>
      <c r="B65" s="144" t="s">
        <v>367</v>
      </c>
      <c r="C65" s="140" t="s">
        <v>368</v>
      </c>
      <c r="D65" s="141">
        <v>100400</v>
      </c>
      <c r="E65" s="141">
        <v>0</v>
      </c>
      <c r="F65" s="142">
        <v>1</v>
      </c>
      <c r="G65" s="142">
        <v>0</v>
      </c>
      <c r="H65" s="143"/>
      <c r="I65" s="144" t="s">
        <v>262</v>
      </c>
      <c r="J65" s="144" t="s">
        <v>387</v>
      </c>
      <c r="K65" s="173">
        <v>45019</v>
      </c>
      <c r="L65" s="208"/>
      <c r="M65" s="175">
        <f t="shared" si="7"/>
        <v>45139</v>
      </c>
      <c r="N65" s="174"/>
      <c r="O65" s="174" t="s">
        <v>10</v>
      </c>
      <c r="P65" s="174" t="s">
        <v>18</v>
      </c>
      <c r="Q65" s="174" t="s">
        <v>7</v>
      </c>
      <c r="R65" s="174" t="s">
        <v>28</v>
      </c>
      <c r="S65" s="174">
        <v>1</v>
      </c>
      <c r="T65" s="217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30"/>
      <c r="BE65" s="130"/>
    </row>
    <row r="66" spans="1:57" s="147" customFormat="1" ht="75.75" x14ac:dyDescent="0.25">
      <c r="A66" s="129" t="s">
        <v>369</v>
      </c>
      <c r="B66" s="144" t="s">
        <v>370</v>
      </c>
      <c r="C66" s="140" t="s">
        <v>371</v>
      </c>
      <c r="D66" s="141">
        <v>112000</v>
      </c>
      <c r="E66" s="141">
        <v>0</v>
      </c>
      <c r="F66" s="142">
        <v>1</v>
      </c>
      <c r="G66" s="142">
        <v>0</v>
      </c>
      <c r="H66" s="143"/>
      <c r="I66" s="144" t="s">
        <v>262</v>
      </c>
      <c r="J66" s="144" t="s">
        <v>388</v>
      </c>
      <c r="K66" s="173">
        <v>45020</v>
      </c>
      <c r="L66" s="208"/>
      <c r="M66" s="175">
        <f t="shared" si="7"/>
        <v>45140</v>
      </c>
      <c r="N66" s="174"/>
      <c r="O66" s="174" t="s">
        <v>10</v>
      </c>
      <c r="P66" s="174" t="s">
        <v>18</v>
      </c>
      <c r="Q66" s="174" t="s">
        <v>7</v>
      </c>
      <c r="R66" s="174" t="s">
        <v>28</v>
      </c>
      <c r="S66" s="174">
        <v>1</v>
      </c>
      <c r="T66" s="217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</row>
    <row r="67" spans="1:57" s="147" customFormat="1" ht="60.75" x14ac:dyDescent="0.25">
      <c r="A67" s="129" t="s">
        <v>372</v>
      </c>
      <c r="B67" s="144" t="s">
        <v>373</v>
      </c>
      <c r="C67" s="140" t="s">
        <v>374</v>
      </c>
      <c r="D67" s="141">
        <v>100400</v>
      </c>
      <c r="E67" s="141">
        <v>0</v>
      </c>
      <c r="F67" s="142">
        <v>1</v>
      </c>
      <c r="G67" s="142">
        <v>0</v>
      </c>
      <c r="H67" s="143"/>
      <c r="I67" s="144" t="s">
        <v>262</v>
      </c>
      <c r="J67" s="144" t="s">
        <v>389</v>
      </c>
      <c r="K67" s="173">
        <v>45021</v>
      </c>
      <c r="L67" s="208"/>
      <c r="M67" s="175">
        <f t="shared" si="7"/>
        <v>45141</v>
      </c>
      <c r="N67" s="174"/>
      <c r="O67" s="174" t="s">
        <v>10</v>
      </c>
      <c r="P67" s="174" t="s">
        <v>18</v>
      </c>
      <c r="Q67" s="174" t="s">
        <v>7</v>
      </c>
      <c r="R67" s="174" t="s">
        <v>28</v>
      </c>
      <c r="S67" s="174">
        <v>1</v>
      </c>
      <c r="T67" s="217"/>
      <c r="AG67" s="130"/>
      <c r="AH67" s="130"/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30"/>
      <c r="BE67" s="130"/>
    </row>
    <row r="68" spans="1:57" s="147" customFormat="1" ht="60.75" x14ac:dyDescent="0.25">
      <c r="A68" s="129" t="s">
        <v>375</v>
      </c>
      <c r="B68" s="144" t="s">
        <v>376</v>
      </c>
      <c r="C68" s="140" t="s">
        <v>377</v>
      </c>
      <c r="D68" s="141">
        <v>100400</v>
      </c>
      <c r="E68" s="141">
        <v>0</v>
      </c>
      <c r="F68" s="142">
        <v>1</v>
      </c>
      <c r="G68" s="142">
        <v>0</v>
      </c>
      <c r="H68" s="143"/>
      <c r="I68" s="144" t="s">
        <v>262</v>
      </c>
      <c r="J68" s="144" t="s">
        <v>390</v>
      </c>
      <c r="K68" s="173">
        <v>45022</v>
      </c>
      <c r="L68" s="208"/>
      <c r="M68" s="175">
        <f t="shared" si="7"/>
        <v>45142</v>
      </c>
      <c r="N68" s="174"/>
      <c r="O68" s="174" t="s">
        <v>10</v>
      </c>
      <c r="P68" s="174" t="s">
        <v>18</v>
      </c>
      <c r="Q68" s="174" t="s">
        <v>7</v>
      </c>
      <c r="R68" s="174" t="s">
        <v>28</v>
      </c>
      <c r="S68" s="174">
        <v>1</v>
      </c>
      <c r="T68" s="217"/>
      <c r="AG68" s="130"/>
      <c r="AH68" s="130"/>
      <c r="AI68" s="130"/>
      <c r="AJ68" s="130"/>
      <c r="AK68" s="130"/>
      <c r="AL68" s="130"/>
      <c r="AM68" s="130"/>
      <c r="AN68" s="130"/>
      <c r="AO68" s="130"/>
      <c r="AP68" s="130"/>
      <c r="AQ68" s="130"/>
      <c r="AR68" s="130"/>
      <c r="AS68" s="130"/>
      <c r="AT68" s="130"/>
      <c r="AU68" s="130"/>
      <c r="AV68" s="130"/>
      <c r="AW68" s="130"/>
      <c r="AX68" s="130"/>
      <c r="AY68" s="130"/>
      <c r="AZ68" s="130"/>
      <c r="BA68" s="130"/>
      <c r="BB68" s="130"/>
      <c r="BC68" s="130"/>
      <c r="BD68" s="130"/>
      <c r="BE68" s="130"/>
    </row>
    <row r="69" spans="1:57" s="147" customFormat="1" ht="90.75" x14ac:dyDescent="0.25">
      <c r="A69" s="129" t="s">
        <v>378</v>
      </c>
      <c r="B69" s="144" t="s">
        <v>379</v>
      </c>
      <c r="C69" s="140" t="s">
        <v>356</v>
      </c>
      <c r="D69" s="141">
        <v>100400</v>
      </c>
      <c r="E69" s="141">
        <v>0</v>
      </c>
      <c r="F69" s="142">
        <v>1</v>
      </c>
      <c r="G69" s="142">
        <v>0</v>
      </c>
      <c r="H69" s="143"/>
      <c r="I69" s="144" t="s">
        <v>262</v>
      </c>
      <c r="J69" s="144" t="s">
        <v>391</v>
      </c>
      <c r="K69" s="173">
        <v>45023</v>
      </c>
      <c r="L69" s="208"/>
      <c r="M69" s="175">
        <f t="shared" si="7"/>
        <v>45143</v>
      </c>
      <c r="N69" s="174"/>
      <c r="O69" s="174" t="s">
        <v>10</v>
      </c>
      <c r="P69" s="174" t="s">
        <v>18</v>
      </c>
      <c r="Q69" s="174" t="s">
        <v>7</v>
      </c>
      <c r="R69" s="174" t="s">
        <v>28</v>
      </c>
      <c r="S69" s="174">
        <v>1</v>
      </c>
      <c r="T69" s="217"/>
      <c r="AG69" s="130"/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</row>
    <row r="70" spans="1:57" s="147" customFormat="1" ht="90.75" x14ac:dyDescent="0.25">
      <c r="A70" s="129" t="s">
        <v>380</v>
      </c>
      <c r="B70" s="144" t="s">
        <v>381</v>
      </c>
      <c r="C70" s="140" t="s">
        <v>353</v>
      </c>
      <c r="D70" s="141">
        <v>100400</v>
      </c>
      <c r="E70" s="141">
        <v>0</v>
      </c>
      <c r="F70" s="142">
        <v>1</v>
      </c>
      <c r="G70" s="142">
        <v>0</v>
      </c>
      <c r="H70" s="143"/>
      <c r="I70" s="144" t="s">
        <v>262</v>
      </c>
      <c r="J70" s="144" t="s">
        <v>392</v>
      </c>
      <c r="K70" s="173">
        <v>45024</v>
      </c>
      <c r="L70" s="208"/>
      <c r="M70" s="175">
        <f>K70+120</f>
        <v>45144</v>
      </c>
      <c r="N70" s="174"/>
      <c r="O70" s="174" t="s">
        <v>10</v>
      </c>
      <c r="P70" s="174" t="s">
        <v>18</v>
      </c>
      <c r="Q70" s="174" t="s">
        <v>7</v>
      </c>
      <c r="R70" s="174" t="s">
        <v>28</v>
      </c>
      <c r="S70" s="174">
        <v>1</v>
      </c>
      <c r="T70" s="217"/>
      <c r="AG70" s="130"/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30"/>
      <c r="BE70" s="130"/>
    </row>
    <row r="71" spans="1:57" s="137" customFormat="1" ht="75.75" x14ac:dyDescent="0.25">
      <c r="A71" s="129" t="s">
        <v>382</v>
      </c>
      <c r="B71" s="144" t="s">
        <v>383</v>
      </c>
      <c r="C71" s="140" t="s">
        <v>384</v>
      </c>
      <c r="D71" s="141">
        <v>112000</v>
      </c>
      <c r="E71" s="141">
        <v>0</v>
      </c>
      <c r="F71" s="142">
        <v>1</v>
      </c>
      <c r="G71" s="142">
        <v>0</v>
      </c>
      <c r="H71" s="143"/>
      <c r="I71" s="144" t="s">
        <v>262</v>
      </c>
      <c r="J71" s="144" t="s">
        <v>388</v>
      </c>
      <c r="K71" s="173">
        <v>45025</v>
      </c>
      <c r="L71" s="208"/>
      <c r="M71" s="175">
        <f>K71+120</f>
        <v>45145</v>
      </c>
      <c r="N71" s="174"/>
      <c r="O71" s="174" t="s">
        <v>10</v>
      </c>
      <c r="P71" s="174" t="s">
        <v>18</v>
      </c>
      <c r="Q71" s="174" t="s">
        <v>7</v>
      </c>
      <c r="R71" s="174" t="s">
        <v>28</v>
      </c>
      <c r="S71" s="174">
        <v>1</v>
      </c>
      <c r="T71" s="218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124"/>
      <c r="AT71" s="124"/>
      <c r="AU71" s="124"/>
      <c r="AV71" s="124"/>
      <c r="AW71" s="124"/>
      <c r="AX71" s="124"/>
      <c r="AY71" s="124"/>
      <c r="AZ71" s="124"/>
      <c r="BA71" s="124"/>
      <c r="BB71" s="124"/>
      <c r="BC71" s="124"/>
      <c r="BD71" s="124"/>
      <c r="BE71" s="124"/>
    </row>
    <row r="72" spans="1:57" s="137" customFormat="1" ht="75.75" x14ac:dyDescent="0.25">
      <c r="A72" s="129" t="s">
        <v>385</v>
      </c>
      <c r="B72" s="144" t="s">
        <v>386</v>
      </c>
      <c r="C72" s="140" t="s">
        <v>384</v>
      </c>
      <c r="D72" s="141">
        <v>112000</v>
      </c>
      <c r="E72" s="141">
        <v>0</v>
      </c>
      <c r="F72" s="142">
        <v>1</v>
      </c>
      <c r="G72" s="142">
        <v>0</v>
      </c>
      <c r="H72" s="143"/>
      <c r="I72" s="144" t="s">
        <v>262</v>
      </c>
      <c r="J72" s="144" t="s">
        <v>393</v>
      </c>
      <c r="K72" s="173">
        <v>45026</v>
      </c>
      <c r="L72" s="208"/>
      <c r="M72" s="175">
        <f>K72+120</f>
        <v>45146</v>
      </c>
      <c r="N72" s="174"/>
      <c r="O72" s="174" t="s">
        <v>10</v>
      </c>
      <c r="P72" s="174" t="s">
        <v>18</v>
      </c>
      <c r="Q72" s="174" t="s">
        <v>7</v>
      </c>
      <c r="R72" s="174" t="s">
        <v>28</v>
      </c>
      <c r="S72" s="174">
        <v>1</v>
      </c>
      <c r="T72" s="218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  <c r="BB72" s="124"/>
      <c r="BC72" s="124"/>
      <c r="BD72" s="124"/>
      <c r="BE72" s="124"/>
    </row>
    <row r="73" spans="1:57" x14ac:dyDescent="0.25">
      <c r="D73" s="194">
        <f>SUM(D55:D72)</f>
        <v>1867600</v>
      </c>
    </row>
  </sheetData>
  <sheetProtection formatRows="0" insertRows="0" deleteRows="0"/>
  <mergeCells count="45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29:AC29"/>
    <mergeCell ref="U37:Y37"/>
    <mergeCell ref="Y6:Z6"/>
    <mergeCell ref="A29:C29"/>
    <mergeCell ref="D29:H29"/>
    <mergeCell ref="K29:X29"/>
    <mergeCell ref="U30:V30"/>
    <mergeCell ref="W30:X30"/>
    <mergeCell ref="A37:C37"/>
    <mergeCell ref="D37:H37"/>
    <mergeCell ref="K37:T37"/>
    <mergeCell ref="K30:L30"/>
    <mergeCell ref="M30:N30"/>
    <mergeCell ref="O30:P30"/>
    <mergeCell ref="Q30:R30"/>
    <mergeCell ref="S30:T30"/>
    <mergeCell ref="Q43:U43"/>
    <mergeCell ref="O52:S52"/>
    <mergeCell ref="K38:L38"/>
    <mergeCell ref="M38:N38"/>
    <mergeCell ref="O38:P38"/>
    <mergeCell ref="Q38:R38"/>
    <mergeCell ref="S38:T38"/>
    <mergeCell ref="A43:C43"/>
    <mergeCell ref="D43:H43"/>
    <mergeCell ref="K43:P43"/>
    <mergeCell ref="K44:L44"/>
    <mergeCell ref="M44:N44"/>
    <mergeCell ref="O44:P44"/>
    <mergeCell ref="A52:C52"/>
    <mergeCell ref="D52:H52"/>
    <mergeCell ref="K52:N52"/>
    <mergeCell ref="K53:L53"/>
    <mergeCell ref="M53:N53"/>
  </mergeCells>
  <dataValidations count="9">
    <dataValidation type="list" allowBlank="1" showInputMessage="1" showErrorMessage="1" sqref="O55:O72 Y32:AB35 Q56:Q72 Q46:T50 R57:R61 R63:R72 U40:X41 AA8:AB15 AB16 AA17:AB24 AA26:AB27" xr:uid="{00000000-0002-0000-0100-000000000000}">
      <formula1>#REF!</formula1>
    </dataValidation>
    <dataValidation type="list" allowBlank="1" showInputMessage="1" showErrorMessage="1" sqref="P55:P72" xr:uid="{00000000-0002-0000-0100-000001000000}">
      <formula1>$AH$1:$AH$2</formula1>
    </dataValidation>
    <dataValidation type="list" allowBlank="1" showInputMessage="1" showErrorMessage="1" sqref="R55:R56 AD10 R62" xr:uid="{00000000-0002-0000-0100-000002000000}">
      <formula1>$AN$1:$AN$14</formula1>
    </dataValidation>
    <dataValidation type="list" allowBlank="1" showInputMessage="1" showErrorMessage="1" sqref="AD8:AD9 AD11:AD15 AD17:AD24 AD26:AD27" xr:uid="{00000000-0002-0000-0100-000003000000}">
      <formula1>$AA$1:$AA$7</formula1>
    </dataValidation>
    <dataValidation type="list" allowBlank="1" showInputMessage="1" showErrorMessage="1" sqref="Q55 AC8:AC15 AC17:AC24 AC26:AC27" xr:uid="{00000000-0002-0000-0100-000004000000}">
      <formula1>$AL$2:$AL$3</formula1>
    </dataValidation>
    <dataValidation type="list" allowBlank="1" showInputMessage="1" showErrorMessage="1" sqref="R16 R25 AB25" xr:uid="{00000000-0002-0000-0100-000005000000}">
      <formula1>$AD$1</formula1>
    </dataValidation>
    <dataValidation type="list" allowBlank="1" showInputMessage="1" showErrorMessage="1" sqref="AA16 AA25" xr:uid="{00000000-0002-0000-0100-000006000000}">
      <formula1>$AA$1:$AA$5</formula1>
    </dataValidation>
    <dataValidation type="list" allowBlank="1" showInputMessage="1" showErrorMessage="1" sqref="AC16 AC25" xr:uid="{00000000-0002-0000-0100-000007000000}">
      <formula1>$AB$1</formula1>
    </dataValidation>
    <dataValidation type="list" allowBlank="1" showInputMessage="1" showErrorMessage="1" sqref="T16 AD16 T25 AD25" xr:uid="{00000000-0002-0000-0100-000008000000}">
      <formula1>$AC$1:$AC$7</formula1>
    </dataValidation>
  </dataValidations>
  <pageMargins left="0.7" right="0.7" top="0.75" bottom="0.75" header="0.3" footer="0.3"/>
  <pageSetup scale="1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J1" zoomScale="70" zoomScaleNormal="70" workbookViewId="0">
      <selection activeCell="M18" sqref="M18"/>
    </sheetView>
  </sheetViews>
  <sheetFormatPr defaultColWidth="11.42578125" defaultRowHeight="15" x14ac:dyDescent="0.25"/>
  <cols>
    <col min="2" max="2" width="39.140625" customWidth="1"/>
    <col min="3" max="3" width="51.140625" customWidth="1"/>
    <col min="4" max="4" width="23.5703125" customWidth="1"/>
    <col min="5" max="5" width="21.140625" customWidth="1"/>
    <col min="7" max="7" width="15.85546875" customWidth="1"/>
    <col min="8" max="8" width="16" customWidth="1"/>
    <col min="9" max="9" width="24.7109375" customWidth="1"/>
    <col min="10" max="10" width="29.140625" customWidth="1"/>
    <col min="11" max="11" width="16.140625" customWidth="1"/>
    <col min="12" max="12" width="24.42578125" customWidth="1"/>
    <col min="13" max="13" width="19" customWidth="1"/>
    <col min="14" max="14" width="20" customWidth="1"/>
    <col min="15" max="15" width="17.42578125" customWidth="1"/>
    <col min="16" max="16" width="18.5703125" customWidth="1"/>
    <col min="17" max="17" width="31.85546875" customWidth="1"/>
    <col min="18" max="18" width="28" customWidth="1"/>
    <col min="19" max="19" width="16.85546875" customWidth="1"/>
    <col min="20" max="20" width="19.28515625" customWidth="1"/>
    <col min="21" max="21" width="22.85546875" customWidth="1"/>
    <col min="22" max="22" width="28.140625" customWidth="1"/>
    <col min="23" max="23" width="20.140625" customWidth="1"/>
    <col min="24" max="24" width="25" customWidth="1"/>
    <col min="25" max="25" width="16.42578125" customWidth="1"/>
    <col min="26" max="26" width="20.140625" customWidth="1"/>
    <col min="27" max="27" width="21.5703125" customWidth="1"/>
    <col min="28" max="28" width="27.5703125" customWidth="1"/>
    <col min="29" max="29" width="23.42578125" customWidth="1"/>
    <col min="39" max="39" width="11.42578125" style="15"/>
    <col min="40" max="40" width="44.5703125" style="15" bestFit="1" customWidth="1"/>
    <col min="41" max="41" width="13.140625" style="15" bestFit="1" customWidth="1"/>
  </cols>
  <sheetData>
    <row r="1" spans="1:99" x14ac:dyDescent="0.25">
      <c r="AM1" s="15" t="s">
        <v>5</v>
      </c>
      <c r="AN1" s="15" t="s">
        <v>15</v>
      </c>
      <c r="AO1" s="15" t="s">
        <v>2</v>
      </c>
      <c r="AP1" s="15" t="s">
        <v>25</v>
      </c>
    </row>
    <row r="2" spans="1:99" s="63" customFormat="1" ht="12.75" x14ac:dyDescent="0.2">
      <c r="E2" s="64" t="s">
        <v>108</v>
      </c>
      <c r="AM2" s="68" t="s">
        <v>7</v>
      </c>
      <c r="AN2" s="68" t="s">
        <v>16</v>
      </c>
      <c r="AO2" s="68"/>
      <c r="AP2" s="68" t="s">
        <v>26</v>
      </c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</row>
    <row r="3" spans="1:99" x14ac:dyDescent="0.25">
      <c r="AN3" s="14"/>
      <c r="AP3" s="14" t="s">
        <v>28</v>
      </c>
      <c r="AQ3" s="24"/>
    </row>
    <row r="4" spans="1:99" s="65" customFormat="1" ht="12.75" x14ac:dyDescent="0.2">
      <c r="A4" s="63"/>
      <c r="B4" s="63"/>
      <c r="C4" s="64" t="s">
        <v>112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M4" s="66"/>
      <c r="AN4" s="68" t="s">
        <v>17</v>
      </c>
      <c r="AO4" s="66"/>
      <c r="AP4" s="69" t="s">
        <v>29</v>
      </c>
    </row>
    <row r="5" spans="1:99" s="72" customFormat="1" ht="18.75" x14ac:dyDescent="0.3">
      <c r="A5" s="282" t="s">
        <v>59</v>
      </c>
      <c r="B5" s="283"/>
      <c r="C5" s="283"/>
      <c r="D5" s="282" t="s">
        <v>43</v>
      </c>
      <c r="E5" s="283"/>
      <c r="F5" s="283"/>
      <c r="G5" s="283"/>
      <c r="H5" s="284"/>
      <c r="I5" s="70"/>
      <c r="J5" s="71"/>
      <c r="K5" s="285" t="s">
        <v>64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5" t="s">
        <v>76</v>
      </c>
      <c r="AB5" s="286"/>
      <c r="AC5" s="286"/>
      <c r="AD5" s="286"/>
      <c r="AE5" s="286"/>
      <c r="AM5" s="73"/>
      <c r="AN5" s="74"/>
      <c r="AO5" s="73"/>
      <c r="AP5" s="74" t="s">
        <v>30</v>
      </c>
    </row>
    <row r="6" spans="1:99" s="27" customFormat="1" ht="30.6" customHeight="1" x14ac:dyDescent="0.25">
      <c r="A6" s="75" t="s">
        <v>58</v>
      </c>
      <c r="B6" s="76" t="s">
        <v>161</v>
      </c>
      <c r="C6" s="76" t="s">
        <v>72</v>
      </c>
      <c r="D6" s="76" t="s">
        <v>162</v>
      </c>
      <c r="E6" s="76" t="s">
        <v>65</v>
      </c>
      <c r="F6" s="76" t="s">
        <v>163</v>
      </c>
      <c r="G6" s="76" t="s">
        <v>164</v>
      </c>
      <c r="H6" s="76" t="s">
        <v>165</v>
      </c>
      <c r="I6" s="75" t="s">
        <v>166</v>
      </c>
      <c r="J6" s="75" t="s">
        <v>167</v>
      </c>
      <c r="K6" s="279" t="s">
        <v>104</v>
      </c>
      <c r="L6" s="280"/>
      <c r="M6" s="279" t="s">
        <v>101</v>
      </c>
      <c r="N6" s="280"/>
      <c r="O6" s="279" t="s">
        <v>95</v>
      </c>
      <c r="P6" s="280"/>
      <c r="Q6" s="279" t="s">
        <v>84</v>
      </c>
      <c r="R6" s="280"/>
      <c r="S6" s="279" t="s">
        <v>100</v>
      </c>
      <c r="T6" s="280"/>
      <c r="U6" s="279" t="s">
        <v>102</v>
      </c>
      <c r="V6" s="280"/>
      <c r="W6" s="279" t="s">
        <v>90</v>
      </c>
      <c r="X6" s="280"/>
      <c r="Y6" s="279" t="s">
        <v>79</v>
      </c>
      <c r="Z6" s="280"/>
      <c r="AA6" s="76" t="s">
        <v>168</v>
      </c>
      <c r="AB6" s="76" t="s">
        <v>169</v>
      </c>
      <c r="AC6" s="76" t="s">
        <v>170</v>
      </c>
      <c r="AD6" s="76" t="s">
        <v>171</v>
      </c>
      <c r="AE6" s="76" t="s">
        <v>22</v>
      </c>
      <c r="AM6" s="16"/>
      <c r="AN6" s="15" t="s">
        <v>19</v>
      </c>
      <c r="AO6" s="16"/>
      <c r="AP6" s="15" t="s">
        <v>33</v>
      </c>
    </row>
    <row r="7" spans="1:99" s="5" customFormat="1" ht="13.3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10" t="s">
        <v>111</v>
      </c>
      <c r="L7" s="10" t="s">
        <v>69</v>
      </c>
      <c r="M7" s="10" t="s">
        <v>111</v>
      </c>
      <c r="N7" s="10" t="s">
        <v>69</v>
      </c>
      <c r="O7" s="10" t="s">
        <v>111</v>
      </c>
      <c r="P7" s="10" t="s">
        <v>69</v>
      </c>
      <c r="Q7" s="10" t="s">
        <v>111</v>
      </c>
      <c r="R7" s="10" t="s">
        <v>69</v>
      </c>
      <c r="S7" s="10" t="s">
        <v>111</v>
      </c>
      <c r="T7" s="10" t="s">
        <v>69</v>
      </c>
      <c r="U7" s="10" t="s">
        <v>111</v>
      </c>
      <c r="V7" s="10" t="s">
        <v>69</v>
      </c>
      <c r="W7" s="10" t="s">
        <v>111</v>
      </c>
      <c r="X7" s="10" t="s">
        <v>69</v>
      </c>
      <c r="Y7" s="10" t="s">
        <v>111</v>
      </c>
      <c r="Z7" s="10" t="s">
        <v>69</v>
      </c>
      <c r="AA7" s="8"/>
      <c r="AB7" s="8"/>
      <c r="AC7" s="8"/>
      <c r="AD7" s="8"/>
      <c r="AE7" s="8"/>
      <c r="AM7" s="16"/>
      <c r="AN7" s="14"/>
      <c r="AO7" s="16"/>
      <c r="AP7" s="15" t="s">
        <v>34</v>
      </c>
      <c r="AQ7" s="27"/>
    </row>
    <row r="8" spans="1:99" s="2" customFormat="1" x14ac:dyDescent="0.25">
      <c r="A8" s="29">
        <v>1</v>
      </c>
      <c r="B8" s="29"/>
      <c r="C8" s="29"/>
      <c r="D8" s="40"/>
      <c r="E8" s="29"/>
      <c r="F8" s="38"/>
      <c r="G8" s="38"/>
      <c r="H8" s="38"/>
      <c r="I8" s="29"/>
      <c r="J8" s="29"/>
      <c r="K8" s="39"/>
      <c r="L8" s="29"/>
      <c r="M8" s="39"/>
      <c r="N8" s="29"/>
      <c r="O8" s="39"/>
      <c r="P8" s="29"/>
      <c r="Q8" s="39"/>
      <c r="R8" s="29"/>
      <c r="S8" s="29"/>
      <c r="T8" s="29"/>
      <c r="U8" s="39"/>
      <c r="V8" s="29"/>
      <c r="W8" s="41"/>
      <c r="X8" s="10"/>
      <c r="Y8" s="39"/>
      <c r="Z8" s="29"/>
      <c r="AA8" s="29"/>
      <c r="AB8" s="29"/>
      <c r="AC8" s="29"/>
      <c r="AD8" s="29"/>
      <c r="AE8" s="29"/>
      <c r="AM8" s="17"/>
      <c r="AN8" s="28"/>
      <c r="AO8" s="25"/>
      <c r="AP8" s="28"/>
      <c r="AQ8" s="28"/>
    </row>
    <row r="9" spans="1:99" s="2" customForma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M9" s="17"/>
      <c r="AN9" s="28"/>
      <c r="AO9" s="25"/>
      <c r="AP9" s="28"/>
      <c r="AQ9" s="28"/>
    </row>
    <row r="10" spans="1:99" s="2" customForma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M10" s="17"/>
      <c r="AN10" s="25"/>
      <c r="AO10" s="25"/>
      <c r="AP10" s="28"/>
      <c r="AQ10" s="28"/>
    </row>
    <row r="11" spans="1:99" s="65" customFormat="1" ht="12.75" x14ac:dyDescent="0.2">
      <c r="A11" s="63"/>
      <c r="B11" s="63"/>
      <c r="C11" s="64" t="s">
        <v>109</v>
      </c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AM11" s="66"/>
      <c r="AN11" s="67"/>
      <c r="AO11" s="67"/>
    </row>
    <row r="12" spans="1:99" s="5" customFormat="1" ht="23.25" x14ac:dyDescent="0.35">
      <c r="A12" s="259" t="s">
        <v>59</v>
      </c>
      <c r="B12" s="260"/>
      <c r="C12" s="260"/>
      <c r="D12" s="259" t="s">
        <v>43</v>
      </c>
      <c r="E12" s="260"/>
      <c r="F12" s="260"/>
      <c r="G12" s="260"/>
      <c r="H12" s="265"/>
      <c r="I12" s="32"/>
      <c r="J12" s="33"/>
      <c r="K12" s="261" t="s">
        <v>64</v>
      </c>
      <c r="L12" s="262"/>
      <c r="M12" s="262"/>
      <c r="N12" s="262"/>
      <c r="O12" s="262"/>
      <c r="P12" s="262"/>
      <c r="Q12" s="262"/>
      <c r="R12" s="262"/>
      <c r="S12" s="262"/>
      <c r="T12" s="262"/>
      <c r="U12" s="261" t="s">
        <v>76</v>
      </c>
      <c r="V12" s="262"/>
      <c r="W12" s="262"/>
      <c r="X12" s="262"/>
      <c r="Y12" s="262"/>
      <c r="AM12" s="16"/>
      <c r="AN12" s="26"/>
      <c r="AO12" s="16"/>
    </row>
    <row r="13" spans="1:99" s="27" customFormat="1" ht="36.950000000000003" customHeight="1" x14ac:dyDescent="0.25">
      <c r="A13" s="75" t="s">
        <v>58</v>
      </c>
      <c r="B13" s="76" t="s">
        <v>161</v>
      </c>
      <c r="C13" s="76" t="s">
        <v>72</v>
      </c>
      <c r="D13" s="76" t="s">
        <v>162</v>
      </c>
      <c r="E13" s="76" t="s">
        <v>65</v>
      </c>
      <c r="F13" s="76" t="s">
        <v>163</v>
      </c>
      <c r="G13" s="76" t="s">
        <v>164</v>
      </c>
      <c r="H13" s="76" t="s">
        <v>165</v>
      </c>
      <c r="I13" s="75" t="s">
        <v>166</v>
      </c>
      <c r="J13" s="75" t="s">
        <v>167</v>
      </c>
      <c r="K13" s="279" t="s">
        <v>104</v>
      </c>
      <c r="L13" s="280"/>
      <c r="M13" s="279" t="s">
        <v>101</v>
      </c>
      <c r="N13" s="280"/>
      <c r="O13" s="279" t="s">
        <v>105</v>
      </c>
      <c r="P13" s="280"/>
      <c r="Q13" s="279" t="s">
        <v>90</v>
      </c>
      <c r="R13" s="280"/>
      <c r="S13" s="279" t="s">
        <v>79</v>
      </c>
      <c r="T13" s="281"/>
      <c r="U13" s="76" t="s">
        <v>168</v>
      </c>
      <c r="V13" s="76" t="s">
        <v>169</v>
      </c>
      <c r="W13" s="76" t="s">
        <v>170</v>
      </c>
      <c r="X13" s="76" t="s">
        <v>171</v>
      </c>
      <c r="Y13" s="76" t="s">
        <v>22</v>
      </c>
      <c r="AM13" s="16"/>
      <c r="AN13" s="26"/>
      <c r="AO13" s="16"/>
    </row>
    <row r="14" spans="1:99" s="5" customFormat="1" ht="15.7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10" t="s">
        <v>111</v>
      </c>
      <c r="L14" s="10" t="s">
        <v>69</v>
      </c>
      <c r="M14" s="10" t="s">
        <v>111</v>
      </c>
      <c r="N14" s="10" t="s">
        <v>69</v>
      </c>
      <c r="O14" s="10" t="s">
        <v>111</v>
      </c>
      <c r="P14" s="10" t="s">
        <v>69</v>
      </c>
      <c r="Q14" s="10" t="s">
        <v>111</v>
      </c>
      <c r="R14" s="10" t="s">
        <v>69</v>
      </c>
      <c r="S14" s="10" t="s">
        <v>111</v>
      </c>
      <c r="T14" s="10" t="s">
        <v>69</v>
      </c>
      <c r="U14" s="8"/>
      <c r="V14" s="8"/>
      <c r="W14" s="8"/>
      <c r="X14" s="8"/>
      <c r="Y14" s="8"/>
      <c r="AM14" s="16"/>
      <c r="AN14" s="16"/>
      <c r="AO14" s="16"/>
    </row>
    <row r="15" spans="1:99" s="2" customFormat="1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10" t="s">
        <v>71</v>
      </c>
      <c r="R15" s="10" t="s">
        <v>71</v>
      </c>
      <c r="S15" s="29"/>
      <c r="T15" s="29"/>
      <c r="U15" s="29"/>
      <c r="V15" s="29"/>
      <c r="W15" s="29"/>
      <c r="X15" s="29"/>
      <c r="Y15" s="29"/>
      <c r="AM15" s="17"/>
      <c r="AN15" s="17"/>
      <c r="AO15" s="17"/>
    </row>
    <row r="16" spans="1:99" s="2" customForma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AM16" s="17"/>
      <c r="AN16" s="17"/>
      <c r="AO16" s="17"/>
    </row>
    <row r="17" spans="1:41" s="2" customFormat="1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AM17" s="17"/>
      <c r="AN17" s="17"/>
      <c r="AO17" s="17"/>
    </row>
    <row r="18" spans="1:41" s="5" customFormat="1" ht="31.5" x14ac:dyDescent="0.5">
      <c r="A18" s="3"/>
      <c r="B18" s="3"/>
      <c r="C18" s="4" t="s">
        <v>110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AM18" s="16"/>
      <c r="AN18" s="16"/>
      <c r="AO18" s="16"/>
    </row>
    <row r="19" spans="1:41" s="5" customFormat="1" ht="23.25" x14ac:dyDescent="0.35">
      <c r="A19" s="259" t="s">
        <v>59</v>
      </c>
      <c r="B19" s="260"/>
      <c r="C19" s="260"/>
      <c r="D19" s="259" t="s">
        <v>43</v>
      </c>
      <c r="E19" s="260"/>
      <c r="F19" s="260"/>
      <c r="G19" s="260"/>
      <c r="H19" s="265"/>
      <c r="I19" s="32"/>
      <c r="J19" s="33"/>
      <c r="K19" s="261" t="s">
        <v>64</v>
      </c>
      <c r="L19" s="262"/>
      <c r="M19" s="262"/>
      <c r="N19" s="262"/>
      <c r="O19" s="262"/>
      <c r="P19" s="262"/>
      <c r="Q19" s="261" t="s">
        <v>76</v>
      </c>
      <c r="R19" s="262"/>
      <c r="S19" s="262"/>
      <c r="T19" s="262"/>
      <c r="U19" s="262"/>
      <c r="AM19" s="16"/>
      <c r="AN19" s="16"/>
      <c r="AO19" s="16"/>
    </row>
    <row r="20" spans="1:41" s="5" customFormat="1" ht="47.25" x14ac:dyDescent="0.25">
      <c r="A20" s="6" t="s">
        <v>58</v>
      </c>
      <c r="B20" s="7" t="s">
        <v>62</v>
      </c>
      <c r="C20" s="7" t="s">
        <v>72</v>
      </c>
      <c r="D20" s="7" t="s">
        <v>96</v>
      </c>
      <c r="E20" s="7" t="s">
        <v>65</v>
      </c>
      <c r="F20" s="7" t="s">
        <v>56</v>
      </c>
      <c r="G20" s="7" t="s">
        <v>66</v>
      </c>
      <c r="H20" s="7" t="s">
        <v>53</v>
      </c>
      <c r="I20" s="6" t="s">
        <v>23</v>
      </c>
      <c r="J20" s="6" t="s">
        <v>54</v>
      </c>
      <c r="K20" s="271" t="s">
        <v>107</v>
      </c>
      <c r="L20" s="270"/>
      <c r="M20" s="271" t="s">
        <v>90</v>
      </c>
      <c r="N20" s="270"/>
      <c r="O20" s="271" t="s">
        <v>79</v>
      </c>
      <c r="P20" s="278"/>
      <c r="Q20" s="7" t="s">
        <v>103</v>
      </c>
      <c r="R20" s="7" t="s">
        <v>74</v>
      </c>
      <c r="S20" s="7" t="s">
        <v>75</v>
      </c>
      <c r="T20" s="7" t="s">
        <v>24</v>
      </c>
      <c r="U20" s="7" t="s">
        <v>22</v>
      </c>
      <c r="AM20" s="16"/>
      <c r="AN20" s="16"/>
      <c r="AO20" s="16"/>
    </row>
    <row r="21" spans="1:41" s="5" customForma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10" t="s">
        <v>111</v>
      </c>
      <c r="L21" s="10" t="s">
        <v>69</v>
      </c>
      <c r="M21" s="10" t="s">
        <v>111</v>
      </c>
      <c r="N21" s="10" t="s">
        <v>69</v>
      </c>
      <c r="O21" s="10" t="s">
        <v>111</v>
      </c>
      <c r="P21" s="10" t="s">
        <v>69</v>
      </c>
      <c r="Q21" s="8"/>
      <c r="R21" s="8"/>
      <c r="S21" s="8"/>
      <c r="T21" s="8"/>
      <c r="U21" s="8"/>
      <c r="AM21" s="16"/>
      <c r="AN21" s="16"/>
      <c r="AO21" s="16"/>
    </row>
    <row r="22" spans="1:41" s="2" customFormat="1" x14ac:dyDescent="0.2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AM22" s="17"/>
      <c r="AN22" s="17"/>
      <c r="AO22" s="17"/>
    </row>
    <row r="23" spans="1:41" s="2" customFormat="1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AM23" s="17"/>
      <c r="AN23" s="17"/>
      <c r="AO23" s="17"/>
    </row>
    <row r="24" spans="1:41" s="2" customFormat="1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AM24" s="17"/>
      <c r="AN24" s="17"/>
      <c r="AO24" s="17"/>
    </row>
    <row r="25" spans="1:41" s="2" customFormat="1" x14ac:dyDescent="0.2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AM25" s="17"/>
      <c r="AN25" s="17"/>
      <c r="AO25" s="17"/>
    </row>
    <row r="26" spans="1:41" s="2" customForma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AM26" s="17"/>
      <c r="AN26" s="17"/>
      <c r="AO26" s="17"/>
    </row>
    <row r="27" spans="1:41" s="2" customFormat="1" x14ac:dyDescent="0.25">
      <c r="A27" s="29"/>
      <c r="B27" s="29"/>
      <c r="C27" s="29"/>
      <c r="D27" s="29" t="s">
        <v>71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AM27" s="17"/>
      <c r="AN27" s="17"/>
      <c r="AO27" s="17"/>
    </row>
    <row r="28" spans="1:41" s="2" customFormat="1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AM28" s="17"/>
      <c r="AN28" s="17"/>
      <c r="AO28" s="17"/>
    </row>
    <row r="29" spans="1:41" s="2" customForma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AM29" s="17"/>
      <c r="AN29" s="17"/>
      <c r="AO29" s="17"/>
    </row>
    <row r="30" spans="1:41" s="2" customFormat="1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AM30" s="17"/>
      <c r="AN30" s="17"/>
      <c r="AO30" s="17"/>
    </row>
    <row r="31" spans="1:41" s="2" customFormat="1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AM31" s="17"/>
      <c r="AN31" s="17"/>
      <c r="AO31" s="17"/>
    </row>
    <row r="32" spans="1:41" s="2" customFormat="1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AM32" s="17"/>
      <c r="AN32" s="17"/>
      <c r="AO32" s="17"/>
    </row>
    <row r="33" spans="1:41" s="2" customForma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AM33" s="17"/>
      <c r="AN33" s="17"/>
      <c r="AO33" s="17"/>
    </row>
    <row r="34" spans="1:41" s="2" customForma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AM34" s="17"/>
      <c r="AN34" s="17"/>
      <c r="AO34" s="17"/>
    </row>
    <row r="35" spans="1:41" s="2" customForma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AM35" s="17"/>
      <c r="AN35" s="17"/>
      <c r="AO35" s="17"/>
    </row>
    <row r="36" spans="1:41" s="2" customFormat="1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AM36" s="17"/>
      <c r="AN36" s="17"/>
      <c r="AO36" s="17"/>
    </row>
    <row r="37" spans="1:41" s="2" customFormat="1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AM37" s="17"/>
      <c r="AN37" s="17"/>
      <c r="AO37" s="17"/>
    </row>
    <row r="38" spans="1:41" s="2" customForma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AM38" s="17"/>
      <c r="AN38" s="17"/>
      <c r="AO38" s="17"/>
    </row>
    <row r="39" spans="1:41" s="2" customForma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AM39" s="17"/>
      <c r="AN39" s="17"/>
      <c r="AO39" s="17"/>
    </row>
    <row r="40" spans="1:41" s="2" customForma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AM40" s="17"/>
      <c r="AN40" s="17"/>
      <c r="AO40" s="17"/>
    </row>
    <row r="41" spans="1:41" s="2" customForma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AM41" s="17"/>
      <c r="AN41" s="17"/>
      <c r="AO41" s="17"/>
    </row>
    <row r="42" spans="1:41" s="2" customFormat="1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AM42" s="17"/>
      <c r="AN42" s="17"/>
      <c r="AO42" s="17"/>
    </row>
    <row r="43" spans="1:41" s="2" customForma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AM43" s="17"/>
      <c r="AN43" s="17"/>
      <c r="AO43" s="17"/>
    </row>
    <row r="44" spans="1:41" s="2" customFormat="1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AM44" s="17"/>
      <c r="AN44" s="17"/>
      <c r="AO44" s="17"/>
    </row>
    <row r="45" spans="1:41" s="2" customFormat="1" x14ac:dyDescent="0.2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AM45" s="17"/>
      <c r="AN45" s="17"/>
      <c r="AO45" s="17"/>
    </row>
    <row r="46" spans="1:41" s="2" customFormat="1" x14ac:dyDescent="0.2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AM46" s="17"/>
      <c r="AN46" s="17"/>
      <c r="AO46" s="17"/>
    </row>
    <row r="47" spans="1:41" s="2" customFormat="1" x14ac:dyDescent="0.2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AM47" s="17"/>
      <c r="AN47" s="17"/>
      <c r="AO47" s="17"/>
    </row>
    <row r="48" spans="1:41" s="2" customFormat="1" x14ac:dyDescent="0.25">
      <c r="AM48" s="17"/>
      <c r="AN48" s="17"/>
      <c r="AO48" s="17"/>
    </row>
    <row r="49" spans="39:41" s="2" customFormat="1" x14ac:dyDescent="0.25">
      <c r="AM49" s="17"/>
      <c r="AN49" s="17"/>
      <c r="AO49" s="17"/>
    </row>
    <row r="50" spans="39:41" s="2" customFormat="1" x14ac:dyDescent="0.25">
      <c r="AM50" s="17"/>
      <c r="AN50" s="17"/>
      <c r="AO50" s="17"/>
    </row>
    <row r="51" spans="39:41" s="2" customFormat="1" x14ac:dyDescent="0.25">
      <c r="AM51" s="17"/>
      <c r="AN51" s="17"/>
      <c r="AO51" s="17"/>
    </row>
    <row r="52" spans="39:41" s="2" customFormat="1" x14ac:dyDescent="0.25">
      <c r="AM52" s="17"/>
      <c r="AN52" s="17"/>
      <c r="AO52" s="17"/>
    </row>
    <row r="53" spans="39:41" s="2" customFormat="1" x14ac:dyDescent="0.25">
      <c r="AM53" s="17"/>
      <c r="AN53" s="17"/>
      <c r="AO53" s="17"/>
    </row>
    <row r="54" spans="39:41" s="2" customFormat="1" x14ac:dyDescent="0.25">
      <c r="AM54" s="17"/>
      <c r="AN54" s="17"/>
      <c r="AO54" s="17"/>
    </row>
    <row r="55" spans="39:41" s="2" customFormat="1" x14ac:dyDescent="0.25">
      <c r="AM55" s="17"/>
      <c r="AN55" s="17"/>
      <c r="AO55" s="17"/>
    </row>
    <row r="56" spans="39:41" s="2" customFormat="1" x14ac:dyDescent="0.25">
      <c r="AM56" s="17"/>
      <c r="AN56" s="17"/>
      <c r="AO56" s="17"/>
    </row>
    <row r="57" spans="39:41" s="2" customFormat="1" x14ac:dyDescent="0.25">
      <c r="AM57" s="17"/>
      <c r="AN57" s="17"/>
      <c r="AO57" s="17"/>
    </row>
    <row r="58" spans="39:41" s="2" customFormat="1" x14ac:dyDescent="0.25">
      <c r="AM58" s="17"/>
      <c r="AN58" s="17"/>
      <c r="AO58" s="17"/>
    </row>
    <row r="59" spans="39:41" s="2" customFormat="1" x14ac:dyDescent="0.25">
      <c r="AM59" s="17"/>
      <c r="AN59" s="17"/>
      <c r="AO59" s="17"/>
    </row>
    <row r="60" spans="39:41" s="2" customFormat="1" x14ac:dyDescent="0.25">
      <c r="AM60" s="17"/>
      <c r="AN60" s="17"/>
      <c r="AO60" s="17"/>
    </row>
    <row r="61" spans="39:41" s="2" customFormat="1" x14ac:dyDescent="0.25">
      <c r="AM61" s="17"/>
      <c r="AN61" s="17"/>
      <c r="AO61" s="17"/>
    </row>
    <row r="62" spans="39:41" s="2" customFormat="1" x14ac:dyDescent="0.25">
      <c r="AM62" s="17"/>
      <c r="AN62" s="17"/>
      <c r="AO62" s="17"/>
    </row>
    <row r="63" spans="39:41" s="2" customFormat="1" x14ac:dyDescent="0.25">
      <c r="AM63" s="17"/>
      <c r="AN63" s="17"/>
      <c r="AO63" s="17"/>
    </row>
    <row r="64" spans="39:41" s="2" customFormat="1" x14ac:dyDescent="0.25">
      <c r="AM64" s="17"/>
      <c r="AN64" s="17"/>
      <c r="AO64" s="17"/>
    </row>
    <row r="65" spans="39:41" s="2" customFormat="1" x14ac:dyDescent="0.25">
      <c r="AM65" s="17"/>
      <c r="AN65" s="17"/>
      <c r="AO65" s="17"/>
    </row>
    <row r="66" spans="39:41" s="2" customFormat="1" x14ac:dyDescent="0.25">
      <c r="AM66" s="17"/>
      <c r="AN66" s="17"/>
      <c r="AO66" s="17"/>
    </row>
    <row r="67" spans="39:41" s="2" customFormat="1" x14ac:dyDescent="0.25">
      <c r="AM67" s="17"/>
      <c r="AN67" s="17"/>
      <c r="AO67" s="17"/>
    </row>
    <row r="68" spans="39:41" s="2" customFormat="1" x14ac:dyDescent="0.25">
      <c r="AM68" s="17"/>
      <c r="AN68" s="17"/>
      <c r="AO68" s="17"/>
    </row>
    <row r="69" spans="39:41" s="2" customFormat="1" x14ac:dyDescent="0.25">
      <c r="AM69" s="17"/>
      <c r="AN69" s="17"/>
      <c r="AO69" s="17"/>
    </row>
    <row r="70" spans="39:41" s="2" customFormat="1" x14ac:dyDescent="0.25">
      <c r="AM70" s="17"/>
      <c r="AN70" s="17"/>
      <c r="AO70" s="17"/>
    </row>
    <row r="71" spans="39:41" s="2" customFormat="1" x14ac:dyDescent="0.25">
      <c r="AM71" s="17"/>
      <c r="AN71" s="17"/>
      <c r="AO71" s="17"/>
    </row>
    <row r="72" spans="39:41" s="2" customFormat="1" x14ac:dyDescent="0.25">
      <c r="AM72" s="17"/>
      <c r="AN72" s="17"/>
      <c r="AO72" s="17"/>
    </row>
    <row r="73" spans="39:41" s="2" customFormat="1" x14ac:dyDescent="0.25">
      <c r="AM73" s="17"/>
      <c r="AN73" s="17"/>
      <c r="AO73" s="17"/>
    </row>
    <row r="74" spans="39:41" s="2" customFormat="1" x14ac:dyDescent="0.25">
      <c r="AM74" s="17"/>
      <c r="AN74" s="17"/>
      <c r="AO74" s="17"/>
    </row>
    <row r="75" spans="39:41" s="2" customFormat="1" x14ac:dyDescent="0.25">
      <c r="AM75" s="17"/>
      <c r="AN75" s="17"/>
      <c r="AO75" s="17"/>
    </row>
    <row r="76" spans="39:41" s="2" customFormat="1" x14ac:dyDescent="0.25">
      <c r="AM76" s="17"/>
      <c r="AN76" s="17"/>
      <c r="AO76" s="17"/>
    </row>
    <row r="77" spans="39:41" s="2" customFormat="1" x14ac:dyDescent="0.25">
      <c r="AM77" s="17"/>
      <c r="AN77" s="17"/>
      <c r="AO77" s="17"/>
    </row>
    <row r="78" spans="39:41" s="2" customFormat="1" x14ac:dyDescent="0.25">
      <c r="AM78" s="17"/>
      <c r="AN78" s="17"/>
      <c r="AO78" s="17"/>
    </row>
    <row r="79" spans="39:41" s="2" customFormat="1" x14ac:dyDescent="0.25">
      <c r="AM79" s="17"/>
      <c r="AN79" s="17"/>
      <c r="AO79" s="17"/>
    </row>
    <row r="80" spans="39:41" s="2" customFormat="1" x14ac:dyDescent="0.25">
      <c r="AM80" s="17"/>
      <c r="AN80" s="17"/>
      <c r="AO80" s="17"/>
    </row>
    <row r="81" spans="39:41" s="2" customFormat="1" x14ac:dyDescent="0.25">
      <c r="AM81" s="17"/>
      <c r="AN81" s="17"/>
      <c r="AO81" s="17"/>
    </row>
    <row r="82" spans="39:41" s="2" customFormat="1" x14ac:dyDescent="0.25">
      <c r="AM82" s="17"/>
      <c r="AN82" s="17"/>
      <c r="AO82" s="17"/>
    </row>
    <row r="83" spans="39:41" s="2" customFormat="1" x14ac:dyDescent="0.25">
      <c r="AM83" s="17"/>
      <c r="AN83" s="17"/>
      <c r="AO83" s="17"/>
    </row>
    <row r="84" spans="39:41" s="2" customFormat="1" x14ac:dyDescent="0.25">
      <c r="AM84" s="17"/>
      <c r="AN84" s="17"/>
      <c r="AO84" s="17"/>
    </row>
    <row r="85" spans="39:41" s="2" customFormat="1" x14ac:dyDescent="0.25">
      <c r="AM85" s="17"/>
      <c r="AN85" s="17"/>
      <c r="AO85" s="17"/>
    </row>
    <row r="86" spans="39:41" s="2" customFormat="1" x14ac:dyDescent="0.25">
      <c r="AM86" s="17"/>
      <c r="AN86" s="17"/>
      <c r="AO86" s="17"/>
    </row>
    <row r="87" spans="39:41" s="2" customFormat="1" x14ac:dyDescent="0.25">
      <c r="AM87" s="17"/>
      <c r="AN87" s="17"/>
      <c r="AO87" s="17"/>
    </row>
    <row r="88" spans="39:41" s="2" customFormat="1" x14ac:dyDescent="0.25">
      <c r="AM88" s="17"/>
      <c r="AN88" s="17"/>
      <c r="AO88" s="17"/>
    </row>
    <row r="89" spans="39:41" s="2" customFormat="1" x14ac:dyDescent="0.25">
      <c r="AM89" s="17"/>
      <c r="AN89" s="17"/>
      <c r="AO89" s="17"/>
    </row>
    <row r="90" spans="39:41" s="2" customFormat="1" x14ac:dyDescent="0.25">
      <c r="AM90" s="17"/>
      <c r="AN90" s="17"/>
      <c r="AO90" s="17"/>
    </row>
    <row r="91" spans="39:41" s="2" customFormat="1" x14ac:dyDescent="0.25">
      <c r="AM91" s="17"/>
      <c r="AN91" s="17"/>
      <c r="AO91" s="17"/>
    </row>
    <row r="92" spans="39:41" s="2" customFormat="1" x14ac:dyDescent="0.25">
      <c r="AM92" s="17"/>
      <c r="AN92" s="17"/>
      <c r="AO92" s="17"/>
    </row>
    <row r="93" spans="39:41" s="2" customFormat="1" x14ac:dyDescent="0.25">
      <c r="AM93" s="17"/>
      <c r="AN93" s="17"/>
      <c r="AO93" s="17"/>
    </row>
    <row r="94" spans="39:41" s="2" customFormat="1" x14ac:dyDescent="0.25">
      <c r="AM94" s="17"/>
      <c r="AN94" s="17"/>
      <c r="AO94" s="17"/>
    </row>
    <row r="95" spans="39:41" s="2" customFormat="1" x14ac:dyDescent="0.25">
      <c r="AM95" s="17"/>
      <c r="AN95" s="17"/>
      <c r="AO95" s="17"/>
    </row>
    <row r="96" spans="39:41" s="2" customFormat="1" x14ac:dyDescent="0.25">
      <c r="AM96" s="17"/>
      <c r="AN96" s="17"/>
      <c r="AO96" s="17"/>
    </row>
    <row r="97" spans="39:41" s="2" customFormat="1" x14ac:dyDescent="0.25">
      <c r="AM97" s="17"/>
      <c r="AN97" s="17"/>
      <c r="AO97" s="17"/>
    </row>
    <row r="98" spans="39:41" s="2" customFormat="1" x14ac:dyDescent="0.25">
      <c r="AM98" s="17"/>
      <c r="AN98" s="17"/>
      <c r="AO98" s="17"/>
    </row>
    <row r="99" spans="39:41" s="2" customFormat="1" x14ac:dyDescent="0.25">
      <c r="AM99" s="17"/>
      <c r="AN99" s="17"/>
      <c r="AO99" s="17"/>
    </row>
    <row r="100" spans="39:41" s="2" customFormat="1" x14ac:dyDescent="0.25">
      <c r="AM100" s="17"/>
      <c r="AN100" s="17"/>
      <c r="AO100" s="17"/>
    </row>
    <row r="101" spans="39:41" s="2" customFormat="1" x14ac:dyDescent="0.25">
      <c r="AM101" s="17"/>
      <c r="AN101" s="17"/>
      <c r="AO101" s="17"/>
    </row>
    <row r="102" spans="39:41" s="2" customFormat="1" x14ac:dyDescent="0.25">
      <c r="AM102" s="17"/>
      <c r="AN102" s="17"/>
      <c r="AO102" s="17"/>
    </row>
    <row r="103" spans="39:41" s="2" customFormat="1" x14ac:dyDescent="0.25">
      <c r="AM103" s="17"/>
      <c r="AN103" s="17"/>
      <c r="AO103" s="17"/>
    </row>
    <row r="104" spans="39:41" s="2" customFormat="1" x14ac:dyDescent="0.25">
      <c r="AM104" s="17"/>
      <c r="AN104" s="17"/>
      <c r="AO104" s="17"/>
    </row>
    <row r="105" spans="39:41" s="2" customFormat="1" x14ac:dyDescent="0.25">
      <c r="AM105" s="17"/>
      <c r="AN105" s="17"/>
      <c r="AO105" s="17"/>
    </row>
    <row r="106" spans="39:41" s="2" customFormat="1" x14ac:dyDescent="0.25">
      <c r="AM106" s="17"/>
      <c r="AN106" s="17"/>
      <c r="AO106" s="17"/>
    </row>
    <row r="107" spans="39:41" s="2" customFormat="1" x14ac:dyDescent="0.25">
      <c r="AM107" s="17"/>
      <c r="AN107" s="17"/>
      <c r="AO107" s="17"/>
    </row>
    <row r="108" spans="39:41" s="2" customFormat="1" x14ac:dyDescent="0.25">
      <c r="AM108" s="17"/>
      <c r="AN108" s="17"/>
      <c r="AO108" s="17"/>
    </row>
    <row r="109" spans="39:41" s="2" customFormat="1" x14ac:dyDescent="0.25">
      <c r="AM109" s="17"/>
      <c r="AN109" s="17"/>
      <c r="AO109" s="17"/>
    </row>
    <row r="110" spans="39:41" s="2" customFormat="1" x14ac:dyDescent="0.25">
      <c r="AM110" s="17"/>
      <c r="AN110" s="17"/>
      <c r="AO110" s="17"/>
    </row>
    <row r="111" spans="39:41" s="2" customFormat="1" x14ac:dyDescent="0.25">
      <c r="AM111" s="17"/>
      <c r="AN111" s="17"/>
      <c r="AO111" s="17"/>
    </row>
    <row r="112" spans="39:41" s="2" customFormat="1" x14ac:dyDescent="0.25">
      <c r="AM112" s="17"/>
      <c r="AN112" s="17"/>
      <c r="AO112" s="17"/>
    </row>
    <row r="113" spans="39:41" s="2" customFormat="1" x14ac:dyDescent="0.25">
      <c r="AM113" s="17"/>
      <c r="AN113" s="17"/>
      <c r="AO113" s="17"/>
    </row>
    <row r="114" spans="39:41" s="2" customFormat="1" x14ac:dyDescent="0.25">
      <c r="AM114" s="17"/>
      <c r="AN114" s="17"/>
      <c r="AO114" s="17"/>
    </row>
    <row r="115" spans="39:41" s="2" customFormat="1" x14ac:dyDescent="0.25">
      <c r="AM115" s="17"/>
      <c r="AN115" s="17"/>
      <c r="AO115" s="17"/>
    </row>
    <row r="116" spans="39:41" s="2" customFormat="1" x14ac:dyDescent="0.25">
      <c r="AM116" s="17"/>
      <c r="AN116" s="17"/>
      <c r="AO116" s="17"/>
    </row>
    <row r="117" spans="39:41" s="2" customFormat="1" x14ac:dyDescent="0.25">
      <c r="AM117" s="17"/>
      <c r="AN117" s="17"/>
      <c r="AO117" s="17"/>
    </row>
    <row r="118" spans="39:41" s="2" customFormat="1" x14ac:dyDescent="0.25">
      <c r="AM118" s="17"/>
      <c r="AN118" s="17"/>
      <c r="AO118" s="17"/>
    </row>
    <row r="119" spans="39:41" s="2" customFormat="1" x14ac:dyDescent="0.25">
      <c r="AM119" s="17"/>
      <c r="AN119" s="17"/>
      <c r="AO119" s="17"/>
    </row>
    <row r="120" spans="39:41" s="2" customFormat="1" x14ac:dyDescent="0.25">
      <c r="AM120" s="17"/>
      <c r="AN120" s="17"/>
      <c r="AO120" s="17"/>
    </row>
    <row r="121" spans="39:41" s="2" customFormat="1" x14ac:dyDescent="0.25">
      <c r="AM121" s="17"/>
      <c r="AN121" s="17"/>
      <c r="AO121" s="17"/>
    </row>
    <row r="122" spans="39:41" s="2" customFormat="1" x14ac:dyDescent="0.25">
      <c r="AM122" s="17"/>
      <c r="AN122" s="17"/>
      <c r="AO122" s="17"/>
    </row>
    <row r="123" spans="39:41" s="2" customFormat="1" x14ac:dyDescent="0.25">
      <c r="AM123" s="17"/>
      <c r="AN123" s="17"/>
      <c r="AO123" s="17"/>
    </row>
    <row r="124" spans="39:41" s="2" customFormat="1" x14ac:dyDescent="0.25">
      <c r="AM124" s="17"/>
      <c r="AN124" s="17"/>
      <c r="AO124" s="17"/>
    </row>
    <row r="125" spans="39:41" s="2" customFormat="1" x14ac:dyDescent="0.25">
      <c r="AM125" s="17"/>
      <c r="AN125" s="17"/>
      <c r="AO125" s="17"/>
    </row>
    <row r="126" spans="39:41" s="2" customFormat="1" x14ac:dyDescent="0.25">
      <c r="AM126" s="17"/>
      <c r="AN126" s="17"/>
      <c r="AO126" s="17"/>
    </row>
    <row r="127" spans="39:41" s="2" customFormat="1" x14ac:dyDescent="0.25">
      <c r="AM127" s="17"/>
      <c r="AN127" s="17"/>
      <c r="AO127" s="17"/>
    </row>
    <row r="128" spans="39:41" s="2" customFormat="1" x14ac:dyDescent="0.25">
      <c r="AM128" s="17"/>
      <c r="AN128" s="17"/>
      <c r="AO128" s="17"/>
    </row>
    <row r="129" spans="39:41" s="2" customFormat="1" x14ac:dyDescent="0.25">
      <c r="AM129" s="17"/>
      <c r="AN129" s="17"/>
      <c r="AO129" s="17"/>
    </row>
    <row r="130" spans="39:41" s="2" customFormat="1" x14ac:dyDescent="0.25">
      <c r="AM130" s="17"/>
      <c r="AN130" s="17"/>
      <c r="AO130" s="17"/>
    </row>
    <row r="131" spans="39:41" s="2" customFormat="1" x14ac:dyDescent="0.25">
      <c r="AM131" s="17"/>
      <c r="AN131" s="17"/>
      <c r="AO131" s="17"/>
    </row>
    <row r="132" spans="39:41" s="2" customFormat="1" x14ac:dyDescent="0.25">
      <c r="AM132" s="17"/>
      <c r="AN132" s="17"/>
      <c r="AO132" s="17"/>
    </row>
    <row r="133" spans="39:41" s="2" customFormat="1" x14ac:dyDescent="0.25">
      <c r="AM133" s="17"/>
      <c r="AN133" s="17"/>
      <c r="AO133" s="17"/>
    </row>
    <row r="134" spans="39:41" s="2" customFormat="1" x14ac:dyDescent="0.25">
      <c r="AM134" s="17"/>
      <c r="AN134" s="17"/>
      <c r="AO134" s="17"/>
    </row>
    <row r="135" spans="39:41" s="2" customFormat="1" x14ac:dyDescent="0.25">
      <c r="AM135" s="17"/>
      <c r="AN135" s="17"/>
      <c r="AO135" s="17"/>
    </row>
    <row r="136" spans="39:41" s="2" customFormat="1" x14ac:dyDescent="0.25">
      <c r="AM136" s="17"/>
      <c r="AN136" s="17"/>
      <c r="AO136" s="17"/>
    </row>
    <row r="137" spans="39:41" s="2" customFormat="1" x14ac:dyDescent="0.25">
      <c r="AM137" s="17"/>
      <c r="AN137" s="17"/>
      <c r="AO137" s="17"/>
    </row>
    <row r="138" spans="39:41" s="2" customFormat="1" x14ac:dyDescent="0.25">
      <c r="AM138" s="17"/>
      <c r="AN138" s="17"/>
      <c r="AO138" s="17"/>
    </row>
    <row r="139" spans="39:41" s="2" customFormat="1" x14ac:dyDescent="0.25">
      <c r="AM139" s="17"/>
      <c r="AN139" s="17"/>
      <c r="AO139" s="17"/>
    </row>
    <row r="140" spans="39:41" s="2" customFormat="1" x14ac:dyDescent="0.25">
      <c r="AM140" s="17"/>
      <c r="AN140" s="17"/>
      <c r="AO140" s="17"/>
    </row>
    <row r="141" spans="39:41" s="2" customFormat="1" x14ac:dyDescent="0.25">
      <c r="AM141" s="17"/>
      <c r="AN141" s="17"/>
      <c r="AO141" s="17"/>
    </row>
    <row r="142" spans="39:41" s="2" customFormat="1" x14ac:dyDescent="0.25">
      <c r="AM142" s="17"/>
      <c r="AN142" s="17"/>
      <c r="AO142" s="17"/>
    </row>
    <row r="143" spans="39:41" s="2" customFormat="1" x14ac:dyDescent="0.25">
      <c r="AM143" s="17"/>
      <c r="AN143" s="17"/>
      <c r="AO143" s="17"/>
    </row>
    <row r="144" spans="39:41" s="2" customFormat="1" x14ac:dyDescent="0.25">
      <c r="AM144" s="17"/>
      <c r="AN144" s="17"/>
      <c r="AO144" s="17"/>
    </row>
    <row r="145" spans="39:41" s="2" customFormat="1" x14ac:dyDescent="0.25">
      <c r="AM145" s="17"/>
      <c r="AN145" s="17"/>
      <c r="AO145" s="17"/>
    </row>
    <row r="146" spans="39:41" s="2" customFormat="1" x14ac:dyDescent="0.25">
      <c r="AM146" s="17"/>
      <c r="AN146" s="17"/>
      <c r="AO146" s="17"/>
    </row>
    <row r="147" spans="39:41" s="2" customFormat="1" x14ac:dyDescent="0.25">
      <c r="AM147" s="17"/>
      <c r="AN147" s="17"/>
      <c r="AO147" s="17"/>
    </row>
    <row r="148" spans="39:41" s="2" customFormat="1" x14ac:dyDescent="0.25">
      <c r="AM148" s="17"/>
      <c r="AN148" s="17"/>
      <c r="AO148" s="17"/>
    </row>
    <row r="149" spans="39:41" s="2" customFormat="1" x14ac:dyDescent="0.25">
      <c r="AM149" s="17"/>
      <c r="AN149" s="17"/>
      <c r="AO149" s="17"/>
    </row>
    <row r="150" spans="39:41" s="2" customFormat="1" x14ac:dyDescent="0.25">
      <c r="AM150" s="17"/>
      <c r="AN150" s="17"/>
      <c r="AO150" s="17"/>
    </row>
    <row r="151" spans="39:41" s="2" customFormat="1" x14ac:dyDescent="0.25">
      <c r="AM151" s="17"/>
      <c r="AN151" s="17"/>
      <c r="AO151" s="17"/>
    </row>
    <row r="152" spans="39:41" s="2" customFormat="1" x14ac:dyDescent="0.25">
      <c r="AM152" s="17"/>
      <c r="AN152" s="17"/>
      <c r="AO152" s="17"/>
    </row>
    <row r="153" spans="39:41" s="2" customFormat="1" x14ac:dyDescent="0.25">
      <c r="AM153" s="17"/>
      <c r="AN153" s="17"/>
      <c r="AO153" s="17"/>
    </row>
    <row r="154" spans="39:41" s="2" customFormat="1" x14ac:dyDescent="0.25">
      <c r="AM154" s="17"/>
      <c r="AN154" s="17"/>
      <c r="AO154" s="17"/>
    </row>
    <row r="155" spans="39:41" s="2" customFormat="1" x14ac:dyDescent="0.25">
      <c r="AM155" s="17"/>
      <c r="AN155" s="17"/>
      <c r="AO155" s="17"/>
    </row>
    <row r="156" spans="39:41" s="2" customFormat="1" x14ac:dyDescent="0.25">
      <c r="AM156" s="17"/>
      <c r="AN156" s="17"/>
      <c r="AO156" s="17"/>
    </row>
    <row r="157" spans="39:41" s="2" customFormat="1" x14ac:dyDescent="0.25">
      <c r="AM157" s="17"/>
      <c r="AN157" s="17"/>
      <c r="AO157" s="17"/>
    </row>
    <row r="158" spans="39:41" s="2" customFormat="1" x14ac:dyDescent="0.25">
      <c r="AM158" s="17"/>
      <c r="AN158" s="17"/>
      <c r="AO158" s="17"/>
    </row>
    <row r="159" spans="39:41" s="2" customFormat="1" x14ac:dyDescent="0.25">
      <c r="AM159" s="17"/>
      <c r="AN159" s="17"/>
      <c r="AO159" s="17"/>
    </row>
    <row r="160" spans="39:41" s="2" customFormat="1" x14ac:dyDescent="0.25">
      <c r="AM160" s="17"/>
      <c r="AN160" s="17"/>
      <c r="AO160" s="17"/>
    </row>
    <row r="161" spans="39:41" s="2" customFormat="1" x14ac:dyDescent="0.25">
      <c r="AM161" s="17"/>
      <c r="AN161" s="17"/>
      <c r="AO161" s="17"/>
    </row>
    <row r="162" spans="39:41" s="2" customFormat="1" x14ac:dyDescent="0.25">
      <c r="AM162" s="17"/>
      <c r="AN162" s="17"/>
      <c r="AO162" s="17"/>
    </row>
    <row r="163" spans="39:41" s="2" customFormat="1" x14ac:dyDescent="0.25">
      <c r="AM163" s="17"/>
      <c r="AN163" s="17"/>
      <c r="AO163" s="17"/>
    </row>
    <row r="164" spans="39:41" s="2" customFormat="1" x14ac:dyDescent="0.25">
      <c r="AM164" s="17"/>
      <c r="AN164" s="17"/>
      <c r="AO164" s="17"/>
    </row>
    <row r="165" spans="39:41" s="2" customFormat="1" x14ac:dyDescent="0.25">
      <c r="AM165" s="17"/>
      <c r="AN165" s="17"/>
      <c r="AO165" s="17"/>
    </row>
    <row r="166" spans="39:41" s="2" customFormat="1" x14ac:dyDescent="0.25">
      <c r="AM166" s="17"/>
      <c r="AN166" s="17"/>
      <c r="AO166" s="17"/>
    </row>
    <row r="167" spans="39:41" s="2" customFormat="1" x14ac:dyDescent="0.25">
      <c r="AM167" s="17"/>
      <c r="AN167" s="17"/>
      <c r="AO167" s="17"/>
    </row>
    <row r="168" spans="39:41" s="2" customFormat="1" x14ac:dyDescent="0.25">
      <c r="AM168" s="17"/>
      <c r="AN168" s="17"/>
      <c r="AO168" s="17"/>
    </row>
    <row r="169" spans="39:41" s="2" customFormat="1" x14ac:dyDescent="0.25">
      <c r="AM169" s="17"/>
      <c r="AN169" s="17"/>
      <c r="AO169" s="17"/>
    </row>
    <row r="170" spans="39:41" s="2" customFormat="1" x14ac:dyDescent="0.25">
      <c r="AM170" s="17"/>
      <c r="AN170" s="17"/>
      <c r="AO170" s="17"/>
    </row>
    <row r="171" spans="39:41" s="2" customFormat="1" x14ac:dyDescent="0.25">
      <c r="AM171" s="17"/>
      <c r="AN171" s="17"/>
      <c r="AO171" s="17"/>
    </row>
    <row r="172" spans="39:41" s="2" customFormat="1" x14ac:dyDescent="0.25">
      <c r="AM172" s="17"/>
      <c r="AN172" s="17"/>
      <c r="AO172" s="17"/>
    </row>
    <row r="173" spans="39:41" s="2" customFormat="1" x14ac:dyDescent="0.25">
      <c r="AM173" s="17"/>
      <c r="AN173" s="17"/>
      <c r="AO173" s="17"/>
    </row>
    <row r="174" spans="39:41" s="2" customFormat="1" x14ac:dyDescent="0.25">
      <c r="AM174" s="17"/>
      <c r="AN174" s="17"/>
      <c r="AO174" s="17"/>
    </row>
    <row r="175" spans="39:41" s="2" customFormat="1" x14ac:dyDescent="0.25">
      <c r="AM175" s="17"/>
      <c r="AN175" s="17"/>
      <c r="AO175" s="17"/>
    </row>
    <row r="176" spans="39:41" s="2" customFormat="1" x14ac:dyDescent="0.25">
      <c r="AM176" s="17"/>
      <c r="AN176" s="17"/>
      <c r="AO176" s="17"/>
    </row>
    <row r="177" spans="39:41" s="2" customFormat="1" x14ac:dyDescent="0.25">
      <c r="AM177" s="17"/>
      <c r="AN177" s="17"/>
      <c r="AO177" s="17"/>
    </row>
    <row r="178" spans="39:41" s="2" customFormat="1" x14ac:dyDescent="0.25">
      <c r="AM178" s="17"/>
      <c r="AN178" s="17"/>
      <c r="AO178" s="17"/>
    </row>
    <row r="179" spans="39:41" s="2" customFormat="1" x14ac:dyDescent="0.25">
      <c r="AM179" s="17"/>
      <c r="AN179" s="17"/>
      <c r="AO179" s="17"/>
    </row>
    <row r="180" spans="39:41" s="2" customFormat="1" x14ac:dyDescent="0.25">
      <c r="AM180" s="17"/>
      <c r="AN180" s="17"/>
      <c r="AO180" s="17"/>
    </row>
    <row r="181" spans="39:41" s="2" customFormat="1" x14ac:dyDescent="0.25">
      <c r="AM181" s="17"/>
      <c r="AN181" s="17"/>
      <c r="AO181" s="17"/>
    </row>
    <row r="182" spans="39:41" s="2" customFormat="1" x14ac:dyDescent="0.25">
      <c r="AM182" s="17"/>
      <c r="AN182" s="17"/>
      <c r="AO182" s="17"/>
    </row>
    <row r="183" spans="39:41" s="2" customFormat="1" x14ac:dyDescent="0.25">
      <c r="AM183" s="17"/>
      <c r="AN183" s="17"/>
      <c r="AO183" s="17"/>
    </row>
    <row r="184" spans="39:41" s="2" customFormat="1" x14ac:dyDescent="0.25">
      <c r="AM184" s="17"/>
      <c r="AN184" s="17"/>
      <c r="AO184" s="17"/>
    </row>
    <row r="185" spans="39:41" s="2" customFormat="1" x14ac:dyDescent="0.25">
      <c r="AM185" s="17"/>
      <c r="AN185" s="17"/>
      <c r="AO185" s="17"/>
    </row>
    <row r="186" spans="39:41" s="2" customFormat="1" x14ac:dyDescent="0.25">
      <c r="AM186" s="17"/>
      <c r="AN186" s="17"/>
      <c r="AO186" s="17"/>
    </row>
    <row r="187" spans="39:41" s="2" customFormat="1" x14ac:dyDescent="0.25">
      <c r="AM187" s="17"/>
      <c r="AN187" s="17"/>
      <c r="AO187" s="17"/>
    </row>
    <row r="188" spans="39:41" s="2" customFormat="1" x14ac:dyDescent="0.25">
      <c r="AM188" s="17"/>
      <c r="AN188" s="17"/>
      <c r="AO188" s="17"/>
    </row>
    <row r="189" spans="39:41" s="2" customFormat="1" x14ac:dyDescent="0.25">
      <c r="AM189" s="17"/>
      <c r="AN189" s="17"/>
      <c r="AO189" s="17"/>
    </row>
    <row r="190" spans="39:41" s="2" customFormat="1" x14ac:dyDescent="0.25">
      <c r="AM190" s="17"/>
      <c r="AN190" s="17"/>
      <c r="AO190" s="17"/>
    </row>
    <row r="191" spans="39:41" s="2" customFormat="1" x14ac:dyDescent="0.25">
      <c r="AM191" s="17"/>
      <c r="AN191" s="17"/>
      <c r="AO191" s="17"/>
    </row>
    <row r="192" spans="39:41" s="2" customFormat="1" x14ac:dyDescent="0.25">
      <c r="AM192" s="17"/>
      <c r="AN192" s="17"/>
      <c r="AO192" s="17"/>
    </row>
    <row r="193" spans="39:41" s="2" customFormat="1" x14ac:dyDescent="0.25">
      <c r="AM193" s="17"/>
      <c r="AN193" s="17"/>
      <c r="AO193" s="17"/>
    </row>
    <row r="194" spans="39:41" s="2" customFormat="1" x14ac:dyDescent="0.25">
      <c r="AM194" s="17"/>
      <c r="AN194" s="17"/>
      <c r="AO194" s="17"/>
    </row>
    <row r="195" spans="39:41" s="2" customFormat="1" x14ac:dyDescent="0.25">
      <c r="AM195" s="17"/>
      <c r="AN195" s="17"/>
      <c r="AO195" s="17"/>
    </row>
    <row r="196" spans="39:41" s="2" customFormat="1" x14ac:dyDescent="0.25">
      <c r="AM196" s="17"/>
      <c r="AN196" s="17"/>
      <c r="AO196" s="17"/>
    </row>
    <row r="197" spans="39:41" s="2" customFormat="1" x14ac:dyDescent="0.25">
      <c r="AM197" s="17"/>
      <c r="AN197" s="17"/>
      <c r="AO197" s="17"/>
    </row>
    <row r="198" spans="39:41" s="2" customFormat="1" x14ac:dyDescent="0.25">
      <c r="AM198" s="17"/>
      <c r="AN198" s="17"/>
      <c r="AO198" s="17"/>
    </row>
    <row r="199" spans="39:41" s="2" customFormat="1" x14ac:dyDescent="0.25">
      <c r="AM199" s="17"/>
      <c r="AN199" s="17"/>
      <c r="AO199" s="17"/>
    </row>
    <row r="200" spans="39:41" s="2" customFormat="1" x14ac:dyDescent="0.25">
      <c r="AM200" s="17"/>
      <c r="AN200" s="17"/>
      <c r="AO200" s="17"/>
    </row>
    <row r="201" spans="39:41" s="2" customFormat="1" x14ac:dyDescent="0.25">
      <c r="AM201" s="17"/>
      <c r="AN201" s="17"/>
      <c r="AO201" s="17"/>
    </row>
    <row r="202" spans="39:41" s="2" customFormat="1" x14ac:dyDescent="0.25">
      <c r="AM202" s="17"/>
      <c r="AN202" s="17"/>
      <c r="AO202" s="17"/>
    </row>
    <row r="203" spans="39:41" s="2" customFormat="1" x14ac:dyDescent="0.25">
      <c r="AM203" s="17"/>
      <c r="AN203" s="17"/>
      <c r="AO203" s="17"/>
    </row>
    <row r="204" spans="39:41" s="2" customFormat="1" x14ac:dyDescent="0.25">
      <c r="AM204" s="17"/>
      <c r="AN204" s="17"/>
      <c r="AO204" s="17"/>
    </row>
    <row r="205" spans="39:41" s="2" customFormat="1" x14ac:dyDescent="0.25">
      <c r="AM205" s="17"/>
      <c r="AN205" s="17"/>
      <c r="AO205" s="17"/>
    </row>
    <row r="206" spans="39:41" s="2" customFormat="1" x14ac:dyDescent="0.25">
      <c r="AM206" s="17"/>
      <c r="AN206" s="17"/>
      <c r="AO206" s="17"/>
    </row>
    <row r="207" spans="39:41" s="2" customFormat="1" x14ac:dyDescent="0.25">
      <c r="AM207" s="17"/>
      <c r="AN207" s="17"/>
      <c r="AO207" s="17"/>
    </row>
    <row r="208" spans="39:41" s="2" customFormat="1" x14ac:dyDescent="0.25">
      <c r="AM208" s="17"/>
      <c r="AN208" s="17"/>
      <c r="AO208" s="17"/>
    </row>
    <row r="209" spans="39:41" s="2" customFormat="1" x14ac:dyDescent="0.25">
      <c r="AM209" s="17"/>
      <c r="AN209" s="17"/>
      <c r="AO209" s="17"/>
    </row>
    <row r="210" spans="39:41" s="2" customFormat="1" x14ac:dyDescent="0.25">
      <c r="AM210" s="17"/>
      <c r="AN210" s="17"/>
      <c r="AO210" s="17"/>
    </row>
    <row r="211" spans="39:41" s="2" customFormat="1" x14ac:dyDescent="0.25">
      <c r="AM211" s="17"/>
      <c r="AN211" s="17"/>
      <c r="AO211" s="17"/>
    </row>
    <row r="212" spans="39:41" s="2" customFormat="1" x14ac:dyDescent="0.25">
      <c r="AM212" s="17"/>
      <c r="AN212" s="17"/>
      <c r="AO212" s="17"/>
    </row>
    <row r="213" spans="39:41" s="2" customFormat="1" x14ac:dyDescent="0.25">
      <c r="AM213" s="17"/>
      <c r="AN213" s="17"/>
      <c r="AO213" s="17"/>
    </row>
    <row r="214" spans="39:41" s="2" customFormat="1" x14ac:dyDescent="0.25">
      <c r="AM214" s="17"/>
      <c r="AN214" s="17"/>
      <c r="AO214" s="17"/>
    </row>
    <row r="215" spans="39:41" s="2" customFormat="1" x14ac:dyDescent="0.25">
      <c r="AM215" s="17"/>
      <c r="AN215" s="17"/>
      <c r="AO215" s="17"/>
    </row>
    <row r="216" spans="39:41" s="2" customFormat="1" x14ac:dyDescent="0.25">
      <c r="AM216" s="17"/>
      <c r="AN216" s="17"/>
      <c r="AO216" s="17"/>
    </row>
    <row r="217" spans="39:41" s="2" customFormat="1" x14ac:dyDescent="0.25">
      <c r="AM217" s="17"/>
      <c r="AN217" s="17"/>
      <c r="AO217" s="17"/>
    </row>
    <row r="218" spans="39:41" s="2" customFormat="1" x14ac:dyDescent="0.25">
      <c r="AM218" s="17"/>
      <c r="AN218" s="17"/>
      <c r="AO218" s="17"/>
    </row>
    <row r="219" spans="39:41" s="2" customFormat="1" x14ac:dyDescent="0.25">
      <c r="AM219" s="17"/>
      <c r="AN219" s="17"/>
      <c r="AO219" s="17"/>
    </row>
    <row r="220" spans="39:41" s="2" customFormat="1" x14ac:dyDescent="0.25">
      <c r="AM220" s="17"/>
      <c r="AN220" s="17"/>
      <c r="AO220" s="17"/>
    </row>
    <row r="221" spans="39:41" s="2" customFormat="1" x14ac:dyDescent="0.25">
      <c r="AM221" s="17"/>
      <c r="AN221" s="17"/>
      <c r="AO221" s="17"/>
    </row>
    <row r="222" spans="39:41" s="2" customFormat="1" x14ac:dyDescent="0.25">
      <c r="AM222" s="17"/>
      <c r="AN222" s="17"/>
      <c r="AO222" s="17"/>
    </row>
    <row r="223" spans="39:41" s="2" customFormat="1" x14ac:dyDescent="0.25">
      <c r="AM223" s="17"/>
      <c r="AN223" s="17"/>
      <c r="AO223" s="17"/>
    </row>
    <row r="224" spans="39:41" s="2" customFormat="1" x14ac:dyDescent="0.25">
      <c r="AM224" s="17"/>
      <c r="AN224" s="17"/>
      <c r="AO224" s="17"/>
    </row>
    <row r="225" spans="39:41" s="2" customFormat="1" x14ac:dyDescent="0.25">
      <c r="AM225" s="17"/>
      <c r="AN225" s="17"/>
      <c r="AO225" s="17"/>
    </row>
    <row r="226" spans="39:41" s="2" customFormat="1" x14ac:dyDescent="0.25">
      <c r="AM226" s="17"/>
      <c r="AN226" s="17"/>
      <c r="AO226" s="17"/>
    </row>
    <row r="227" spans="39:41" s="2" customFormat="1" x14ac:dyDescent="0.25">
      <c r="AM227" s="17"/>
      <c r="AN227" s="17"/>
      <c r="AO227" s="17"/>
    </row>
    <row r="228" spans="39:41" s="2" customFormat="1" x14ac:dyDescent="0.25">
      <c r="AM228" s="17"/>
      <c r="AN228" s="17"/>
      <c r="AO228" s="17"/>
    </row>
    <row r="229" spans="39:41" s="2" customFormat="1" x14ac:dyDescent="0.25">
      <c r="AM229" s="17"/>
      <c r="AN229" s="17"/>
      <c r="AO229" s="17"/>
    </row>
    <row r="230" spans="39:41" s="2" customFormat="1" x14ac:dyDescent="0.25">
      <c r="AM230" s="17"/>
      <c r="AN230" s="17"/>
      <c r="AO230" s="17"/>
    </row>
    <row r="231" spans="39:41" s="2" customFormat="1" x14ac:dyDescent="0.25">
      <c r="AM231" s="17"/>
      <c r="AN231" s="17"/>
      <c r="AO231" s="17"/>
    </row>
    <row r="232" spans="39:41" s="2" customFormat="1" x14ac:dyDescent="0.25">
      <c r="AM232" s="17"/>
      <c r="AN232" s="17"/>
      <c r="AO232" s="17"/>
    </row>
    <row r="233" spans="39:41" s="2" customFormat="1" x14ac:dyDescent="0.25">
      <c r="AM233" s="17"/>
      <c r="AN233" s="17"/>
      <c r="AO233" s="17"/>
    </row>
    <row r="234" spans="39:41" s="2" customFormat="1" x14ac:dyDescent="0.25">
      <c r="AM234" s="17"/>
      <c r="AN234" s="17"/>
      <c r="AO234" s="17"/>
    </row>
    <row r="235" spans="39:41" s="2" customFormat="1" x14ac:dyDescent="0.25">
      <c r="AM235" s="17"/>
      <c r="AN235" s="17"/>
      <c r="AO235" s="17"/>
    </row>
    <row r="236" spans="39:41" s="2" customFormat="1" x14ac:dyDescent="0.25">
      <c r="AM236" s="17"/>
      <c r="AN236" s="17"/>
      <c r="AO236" s="17"/>
    </row>
    <row r="237" spans="39:41" s="2" customFormat="1" x14ac:dyDescent="0.25">
      <c r="AM237" s="17"/>
      <c r="AN237" s="17"/>
      <c r="AO237" s="17"/>
    </row>
    <row r="238" spans="39:41" s="2" customFormat="1" x14ac:dyDescent="0.25">
      <c r="AM238" s="17"/>
      <c r="AN238" s="17"/>
      <c r="AO238" s="17"/>
    </row>
    <row r="239" spans="39:41" s="2" customFormat="1" x14ac:dyDescent="0.25">
      <c r="AM239" s="17"/>
      <c r="AN239" s="17"/>
      <c r="AO239" s="17"/>
    </row>
    <row r="240" spans="39:41" s="2" customFormat="1" x14ac:dyDescent="0.25">
      <c r="AM240" s="17"/>
      <c r="AN240" s="17"/>
      <c r="AO240" s="17"/>
    </row>
    <row r="241" spans="39:41" s="2" customFormat="1" x14ac:dyDescent="0.25">
      <c r="AM241" s="17"/>
      <c r="AN241" s="17"/>
      <c r="AO241" s="17"/>
    </row>
    <row r="242" spans="39:41" s="2" customFormat="1" x14ac:dyDescent="0.25">
      <c r="AM242" s="17"/>
      <c r="AN242" s="17"/>
      <c r="AO242" s="17"/>
    </row>
    <row r="243" spans="39:41" s="2" customFormat="1" x14ac:dyDescent="0.25">
      <c r="AM243" s="17"/>
      <c r="AN243" s="17"/>
      <c r="AO243" s="17"/>
    </row>
    <row r="244" spans="39:41" s="2" customFormat="1" x14ac:dyDescent="0.25">
      <c r="AM244" s="17"/>
      <c r="AN244" s="17"/>
      <c r="AO244" s="17"/>
    </row>
    <row r="245" spans="39:41" s="2" customFormat="1" x14ac:dyDescent="0.25">
      <c r="AM245" s="17"/>
      <c r="AN245" s="17"/>
      <c r="AO245" s="17"/>
    </row>
    <row r="246" spans="39:41" s="2" customFormat="1" x14ac:dyDescent="0.25">
      <c r="AM246" s="17"/>
      <c r="AN246" s="17"/>
      <c r="AO246" s="17"/>
    </row>
    <row r="247" spans="39:41" s="2" customFormat="1" x14ac:dyDescent="0.25">
      <c r="AM247" s="17"/>
      <c r="AN247" s="17"/>
      <c r="AO247" s="17"/>
    </row>
    <row r="248" spans="39:41" s="2" customFormat="1" x14ac:dyDescent="0.25">
      <c r="AM248" s="17"/>
      <c r="AN248" s="17"/>
      <c r="AO248" s="17"/>
    </row>
    <row r="249" spans="39:41" s="2" customFormat="1" x14ac:dyDescent="0.25">
      <c r="AM249" s="17"/>
      <c r="AN249" s="17"/>
      <c r="AO249" s="17"/>
    </row>
    <row r="250" spans="39:41" s="2" customFormat="1" x14ac:dyDescent="0.25">
      <c r="AM250" s="17"/>
      <c r="AN250" s="17"/>
      <c r="AO250" s="17"/>
    </row>
    <row r="251" spans="39:41" s="2" customFormat="1" x14ac:dyDescent="0.25">
      <c r="AM251" s="17"/>
      <c r="AN251" s="17"/>
      <c r="AO251" s="17"/>
    </row>
    <row r="252" spans="39:41" s="2" customFormat="1" x14ac:dyDescent="0.25">
      <c r="AM252" s="17"/>
      <c r="AN252" s="17"/>
      <c r="AO252" s="17"/>
    </row>
    <row r="253" spans="39:41" s="2" customFormat="1" x14ac:dyDescent="0.25">
      <c r="AM253" s="17"/>
      <c r="AN253" s="17"/>
      <c r="AO253" s="17"/>
    </row>
    <row r="254" spans="39:41" s="2" customFormat="1" x14ac:dyDescent="0.25">
      <c r="AM254" s="17"/>
      <c r="AN254" s="17"/>
      <c r="AO254" s="17"/>
    </row>
    <row r="255" spans="39:41" s="2" customFormat="1" x14ac:dyDescent="0.25">
      <c r="AM255" s="17"/>
      <c r="AN255" s="17"/>
      <c r="AO255" s="17"/>
    </row>
    <row r="256" spans="39:41" s="2" customFormat="1" x14ac:dyDescent="0.25">
      <c r="AM256" s="17"/>
      <c r="AN256" s="17"/>
      <c r="AO256" s="17"/>
    </row>
    <row r="257" spans="39:41" s="2" customFormat="1" x14ac:dyDescent="0.25">
      <c r="AM257" s="17"/>
      <c r="AN257" s="17"/>
      <c r="AO257" s="17"/>
    </row>
    <row r="258" spans="39:41" s="2" customFormat="1" x14ac:dyDescent="0.25">
      <c r="AM258" s="17"/>
      <c r="AN258" s="17"/>
      <c r="AO258" s="17"/>
    </row>
    <row r="259" spans="39:41" s="2" customFormat="1" x14ac:dyDescent="0.25">
      <c r="AM259" s="17"/>
      <c r="AN259" s="17"/>
      <c r="AO259" s="17"/>
    </row>
    <row r="260" spans="39:41" s="2" customFormat="1" x14ac:dyDescent="0.25">
      <c r="AM260" s="17"/>
      <c r="AN260" s="17"/>
      <c r="AO260" s="17"/>
    </row>
    <row r="261" spans="39:41" s="2" customFormat="1" x14ac:dyDescent="0.25">
      <c r="AM261" s="17"/>
      <c r="AN261" s="17"/>
      <c r="AO261" s="17"/>
    </row>
    <row r="262" spans="39:41" s="2" customFormat="1" x14ac:dyDescent="0.25">
      <c r="AM262" s="17"/>
      <c r="AN262" s="17"/>
      <c r="AO262" s="17"/>
    </row>
    <row r="263" spans="39:41" s="2" customFormat="1" x14ac:dyDescent="0.25">
      <c r="AM263" s="17"/>
      <c r="AN263" s="17"/>
      <c r="AO263" s="17"/>
    </row>
    <row r="264" spans="39:41" s="2" customFormat="1" x14ac:dyDescent="0.25">
      <c r="AM264" s="17"/>
      <c r="AN264" s="17"/>
      <c r="AO264" s="17"/>
    </row>
    <row r="265" spans="39:41" s="2" customFormat="1" x14ac:dyDescent="0.25">
      <c r="AM265" s="17"/>
      <c r="AN265" s="17"/>
      <c r="AO265" s="17"/>
    </row>
    <row r="266" spans="39:41" s="2" customFormat="1" x14ac:dyDescent="0.25">
      <c r="AM266" s="17"/>
      <c r="AN266" s="17"/>
      <c r="AO266" s="17"/>
    </row>
    <row r="267" spans="39:41" s="2" customFormat="1" x14ac:dyDescent="0.25">
      <c r="AM267" s="17"/>
      <c r="AN267" s="17"/>
      <c r="AO267" s="17"/>
    </row>
    <row r="268" spans="39:41" s="2" customFormat="1" x14ac:dyDescent="0.25">
      <c r="AM268" s="17"/>
      <c r="AN268" s="17"/>
      <c r="AO268" s="17"/>
    </row>
    <row r="269" spans="39:41" s="2" customFormat="1" x14ac:dyDescent="0.25">
      <c r="AM269" s="17"/>
      <c r="AN269" s="17"/>
      <c r="AO269" s="17"/>
    </row>
    <row r="270" spans="39:41" s="2" customFormat="1" x14ac:dyDescent="0.25">
      <c r="AM270" s="17"/>
      <c r="AN270" s="17"/>
      <c r="AO270" s="17"/>
    </row>
    <row r="271" spans="39:41" s="2" customFormat="1" x14ac:dyDescent="0.25">
      <c r="AM271" s="17"/>
      <c r="AN271" s="17"/>
      <c r="AO271" s="17"/>
    </row>
    <row r="272" spans="39:41" s="2" customFormat="1" x14ac:dyDescent="0.25">
      <c r="AM272" s="17"/>
      <c r="AN272" s="17"/>
      <c r="AO272" s="17"/>
    </row>
    <row r="273" spans="39:41" s="2" customFormat="1" x14ac:dyDescent="0.25">
      <c r="AM273" s="17"/>
      <c r="AN273" s="17"/>
      <c r="AO273" s="17"/>
    </row>
    <row r="274" spans="39:41" s="2" customFormat="1" x14ac:dyDescent="0.25">
      <c r="AM274" s="17"/>
      <c r="AN274" s="17"/>
      <c r="AO274" s="17"/>
    </row>
    <row r="275" spans="39:41" s="2" customFormat="1" x14ac:dyDescent="0.25">
      <c r="AM275" s="17"/>
      <c r="AN275" s="17"/>
      <c r="AO275" s="17"/>
    </row>
    <row r="276" spans="39:41" s="2" customFormat="1" x14ac:dyDescent="0.25">
      <c r="AM276" s="17"/>
      <c r="AN276" s="17"/>
      <c r="AO276" s="17"/>
    </row>
    <row r="277" spans="39:41" s="2" customFormat="1" x14ac:dyDescent="0.25">
      <c r="AM277" s="17"/>
      <c r="AN277" s="17"/>
      <c r="AO277" s="17"/>
    </row>
    <row r="278" spans="39:41" s="2" customFormat="1" x14ac:dyDescent="0.25">
      <c r="AM278" s="17"/>
      <c r="AN278" s="17"/>
      <c r="AO278" s="17"/>
    </row>
    <row r="279" spans="39:41" s="2" customFormat="1" x14ac:dyDescent="0.25">
      <c r="AM279" s="17"/>
      <c r="AN279" s="17"/>
      <c r="AO279" s="17"/>
    </row>
    <row r="280" spans="39:41" s="2" customFormat="1" x14ac:dyDescent="0.25">
      <c r="AM280" s="17"/>
      <c r="AN280" s="17"/>
      <c r="AO280" s="17"/>
    </row>
    <row r="281" spans="39:41" s="2" customFormat="1" x14ac:dyDescent="0.25">
      <c r="AM281" s="17"/>
      <c r="AN281" s="17"/>
      <c r="AO281" s="17"/>
    </row>
    <row r="282" spans="39:41" s="2" customFormat="1" x14ac:dyDescent="0.25">
      <c r="AM282" s="17"/>
      <c r="AN282" s="17"/>
      <c r="AO282" s="17"/>
    </row>
    <row r="283" spans="39:41" s="2" customFormat="1" x14ac:dyDescent="0.25">
      <c r="AM283" s="17"/>
      <c r="AN283" s="17"/>
      <c r="AO283" s="17"/>
    </row>
    <row r="284" spans="39:41" s="2" customFormat="1" x14ac:dyDescent="0.25">
      <c r="AM284" s="17"/>
      <c r="AN284" s="17"/>
      <c r="AO284" s="17"/>
    </row>
    <row r="285" spans="39:41" s="2" customFormat="1" x14ac:dyDescent="0.25">
      <c r="AM285" s="17"/>
      <c r="AN285" s="17"/>
      <c r="AO285" s="17"/>
    </row>
    <row r="286" spans="39:41" s="2" customFormat="1" x14ac:dyDescent="0.25">
      <c r="AM286" s="17"/>
      <c r="AN286" s="17"/>
      <c r="AO286" s="17"/>
    </row>
    <row r="287" spans="39:41" s="2" customFormat="1" x14ac:dyDescent="0.25">
      <c r="AM287" s="17"/>
      <c r="AN287" s="17"/>
      <c r="AO287" s="17"/>
    </row>
    <row r="288" spans="39:41" s="2" customFormat="1" x14ac:dyDescent="0.25">
      <c r="AM288" s="17"/>
      <c r="AN288" s="17"/>
      <c r="AO288" s="17"/>
    </row>
    <row r="289" spans="39:41" s="2" customFormat="1" x14ac:dyDescent="0.25">
      <c r="AM289" s="17"/>
      <c r="AN289" s="17"/>
      <c r="AO289" s="17"/>
    </row>
    <row r="290" spans="39:41" s="2" customFormat="1" x14ac:dyDescent="0.25">
      <c r="AM290" s="17"/>
      <c r="AN290" s="17"/>
      <c r="AO290" s="17"/>
    </row>
    <row r="291" spans="39:41" s="2" customFormat="1" x14ac:dyDescent="0.25">
      <c r="AM291" s="17"/>
      <c r="AN291" s="17"/>
      <c r="AO291" s="17"/>
    </row>
    <row r="292" spans="39:41" s="2" customFormat="1" x14ac:dyDescent="0.25">
      <c r="AM292" s="17"/>
      <c r="AN292" s="17"/>
      <c r="AO292" s="17"/>
    </row>
    <row r="293" spans="39:41" s="2" customFormat="1" x14ac:dyDescent="0.25">
      <c r="AM293" s="17"/>
      <c r="AN293" s="17"/>
      <c r="AO293" s="17"/>
    </row>
    <row r="294" spans="39:41" s="2" customFormat="1" x14ac:dyDescent="0.25">
      <c r="AM294" s="17"/>
      <c r="AN294" s="17"/>
      <c r="AO294" s="17"/>
    </row>
    <row r="295" spans="39:41" s="2" customFormat="1" x14ac:dyDescent="0.25">
      <c r="AM295" s="17"/>
      <c r="AN295" s="17"/>
      <c r="AO295" s="17"/>
    </row>
    <row r="296" spans="39:41" s="2" customFormat="1" x14ac:dyDescent="0.25">
      <c r="AM296" s="17"/>
      <c r="AN296" s="17"/>
      <c r="AO296" s="17"/>
    </row>
    <row r="297" spans="39:41" s="2" customFormat="1" x14ac:dyDescent="0.25">
      <c r="AM297" s="17"/>
      <c r="AN297" s="17"/>
      <c r="AO297" s="17"/>
    </row>
    <row r="298" spans="39:41" s="2" customFormat="1" x14ac:dyDescent="0.25">
      <c r="AM298" s="17"/>
      <c r="AN298" s="17"/>
      <c r="AO298" s="17"/>
    </row>
    <row r="299" spans="39:41" s="2" customFormat="1" x14ac:dyDescent="0.25">
      <c r="AM299" s="17"/>
      <c r="AN299" s="17"/>
      <c r="AO299" s="17"/>
    </row>
    <row r="300" spans="39:41" s="2" customFormat="1" x14ac:dyDescent="0.25">
      <c r="AM300" s="17"/>
      <c r="AN300" s="17"/>
      <c r="AO300" s="17"/>
    </row>
    <row r="301" spans="39:41" s="2" customFormat="1" x14ac:dyDescent="0.25">
      <c r="AM301" s="17"/>
      <c r="AN301" s="17"/>
      <c r="AO301" s="17"/>
    </row>
    <row r="302" spans="39:41" s="2" customFormat="1" x14ac:dyDescent="0.25">
      <c r="AM302" s="17"/>
      <c r="AN302" s="17"/>
      <c r="AO302" s="17"/>
    </row>
    <row r="303" spans="39:41" s="2" customFormat="1" x14ac:dyDescent="0.25">
      <c r="AM303" s="17"/>
      <c r="AN303" s="17"/>
      <c r="AO303" s="17"/>
    </row>
    <row r="304" spans="39:41" s="2" customFormat="1" x14ac:dyDescent="0.25">
      <c r="AM304" s="17"/>
      <c r="AN304" s="17"/>
      <c r="AO304" s="17"/>
    </row>
    <row r="305" spans="39:41" s="2" customFormat="1" x14ac:dyDescent="0.25">
      <c r="AM305" s="17"/>
      <c r="AN305" s="17"/>
      <c r="AO305" s="17"/>
    </row>
    <row r="306" spans="39:41" s="2" customFormat="1" x14ac:dyDescent="0.25">
      <c r="AM306" s="17"/>
      <c r="AN306" s="17"/>
      <c r="AO306" s="17"/>
    </row>
    <row r="307" spans="39:41" s="2" customFormat="1" x14ac:dyDescent="0.25">
      <c r="AM307" s="17"/>
      <c r="AN307" s="17"/>
      <c r="AO307" s="17"/>
    </row>
    <row r="308" spans="39:41" s="2" customFormat="1" x14ac:dyDescent="0.25">
      <c r="AM308" s="17"/>
      <c r="AN308" s="17"/>
      <c r="AO308" s="17"/>
    </row>
    <row r="309" spans="39:41" s="2" customFormat="1" x14ac:dyDescent="0.25">
      <c r="AM309" s="17"/>
      <c r="AN309" s="17"/>
      <c r="AO309" s="17"/>
    </row>
    <row r="310" spans="39:41" s="2" customFormat="1" x14ac:dyDescent="0.25">
      <c r="AM310" s="17"/>
      <c r="AN310" s="17"/>
      <c r="AO310" s="17"/>
    </row>
    <row r="311" spans="39:41" s="2" customFormat="1" x14ac:dyDescent="0.25">
      <c r="AM311" s="17"/>
      <c r="AN311" s="17"/>
      <c r="AO311" s="17"/>
    </row>
    <row r="312" spans="39:41" s="2" customFormat="1" x14ac:dyDescent="0.25">
      <c r="AM312" s="17"/>
      <c r="AN312" s="17"/>
      <c r="AO312" s="17"/>
    </row>
    <row r="313" spans="39:41" s="2" customFormat="1" x14ac:dyDescent="0.25">
      <c r="AM313" s="17"/>
      <c r="AN313" s="17"/>
      <c r="AO313" s="17"/>
    </row>
    <row r="314" spans="39:41" s="2" customFormat="1" x14ac:dyDescent="0.25">
      <c r="AM314" s="17"/>
      <c r="AN314" s="17"/>
      <c r="AO314" s="17"/>
    </row>
    <row r="315" spans="39:41" s="2" customFormat="1" x14ac:dyDescent="0.25">
      <c r="AM315" s="17"/>
      <c r="AN315" s="17"/>
      <c r="AO315" s="17"/>
    </row>
    <row r="316" spans="39:41" s="2" customFormat="1" x14ac:dyDescent="0.25">
      <c r="AM316" s="17"/>
      <c r="AN316" s="17"/>
      <c r="AO316" s="17"/>
    </row>
    <row r="317" spans="39:41" s="2" customFormat="1" x14ac:dyDescent="0.25">
      <c r="AM317" s="17"/>
      <c r="AN317" s="17"/>
      <c r="AO317" s="17"/>
    </row>
    <row r="318" spans="39:41" s="2" customFormat="1" x14ac:dyDescent="0.25">
      <c r="AM318" s="17"/>
      <c r="AN318" s="17"/>
      <c r="AO318" s="17"/>
    </row>
    <row r="319" spans="39:41" s="2" customFormat="1" x14ac:dyDescent="0.25">
      <c r="AM319" s="17"/>
      <c r="AN319" s="17"/>
      <c r="AO319" s="17"/>
    </row>
    <row r="320" spans="39:41" s="2" customFormat="1" x14ac:dyDescent="0.25">
      <c r="AM320" s="17"/>
      <c r="AN320" s="17"/>
      <c r="AO320" s="17"/>
    </row>
    <row r="321" spans="39:41" s="2" customFormat="1" x14ac:dyDescent="0.25">
      <c r="AM321" s="17"/>
      <c r="AN321" s="17"/>
      <c r="AO321" s="17"/>
    </row>
    <row r="322" spans="39:41" s="2" customFormat="1" x14ac:dyDescent="0.25">
      <c r="AM322" s="17"/>
      <c r="AN322" s="17"/>
      <c r="AO322" s="17"/>
    </row>
    <row r="323" spans="39:41" s="2" customFormat="1" x14ac:dyDescent="0.25">
      <c r="AM323" s="17"/>
      <c r="AN323" s="17"/>
      <c r="AO323" s="17"/>
    </row>
    <row r="324" spans="39:41" s="2" customFormat="1" x14ac:dyDescent="0.25">
      <c r="AM324" s="17"/>
      <c r="AN324" s="17"/>
      <c r="AO324" s="17"/>
    </row>
    <row r="325" spans="39:41" s="2" customFormat="1" x14ac:dyDescent="0.25">
      <c r="AM325" s="17"/>
      <c r="AN325" s="17"/>
      <c r="AO325" s="17"/>
    </row>
    <row r="326" spans="39:41" s="2" customFormat="1" x14ac:dyDescent="0.25">
      <c r="AM326" s="17"/>
      <c r="AN326" s="17"/>
      <c r="AO326" s="17"/>
    </row>
    <row r="327" spans="39:41" s="2" customFormat="1" x14ac:dyDescent="0.25">
      <c r="AM327" s="17"/>
      <c r="AN327" s="17"/>
      <c r="AO327" s="17"/>
    </row>
    <row r="328" spans="39:41" s="2" customFormat="1" x14ac:dyDescent="0.25">
      <c r="AM328" s="17"/>
      <c r="AN328" s="17"/>
      <c r="AO328" s="17"/>
    </row>
    <row r="329" spans="39:41" s="2" customFormat="1" x14ac:dyDescent="0.25">
      <c r="AM329" s="17"/>
      <c r="AN329" s="17"/>
      <c r="AO329" s="17"/>
    </row>
    <row r="330" spans="39:41" s="2" customFormat="1" x14ac:dyDescent="0.25">
      <c r="AM330" s="17"/>
      <c r="AN330" s="17"/>
      <c r="AO330" s="17"/>
    </row>
    <row r="331" spans="39:41" s="2" customFormat="1" x14ac:dyDescent="0.25">
      <c r="AM331" s="17"/>
      <c r="AN331" s="17"/>
      <c r="AO331" s="17"/>
    </row>
    <row r="332" spans="39:41" s="2" customFormat="1" x14ac:dyDescent="0.25">
      <c r="AM332" s="17"/>
      <c r="AN332" s="17"/>
      <c r="AO332" s="17"/>
    </row>
    <row r="333" spans="39:41" s="2" customFormat="1" x14ac:dyDescent="0.25">
      <c r="AM333" s="17"/>
      <c r="AN333" s="17"/>
      <c r="AO333" s="17"/>
    </row>
    <row r="334" spans="39:41" s="2" customFormat="1" x14ac:dyDescent="0.25">
      <c r="AM334" s="17"/>
      <c r="AN334" s="17"/>
      <c r="AO334" s="17"/>
    </row>
    <row r="335" spans="39:41" s="2" customFormat="1" x14ac:dyDescent="0.25">
      <c r="AM335" s="17"/>
      <c r="AN335" s="17"/>
      <c r="AO335" s="17"/>
    </row>
    <row r="336" spans="39:41" s="2" customFormat="1" x14ac:dyDescent="0.25">
      <c r="AM336" s="17"/>
      <c r="AN336" s="17"/>
      <c r="AO336" s="17"/>
    </row>
    <row r="337" spans="39:41" s="2" customFormat="1" x14ac:dyDescent="0.25">
      <c r="AM337" s="17"/>
      <c r="AN337" s="17"/>
      <c r="AO337" s="17"/>
    </row>
    <row r="338" spans="39:41" s="2" customFormat="1" x14ac:dyDescent="0.25">
      <c r="AM338" s="17"/>
      <c r="AN338" s="17"/>
      <c r="AO338" s="17"/>
    </row>
    <row r="339" spans="39:41" s="2" customFormat="1" x14ac:dyDescent="0.25">
      <c r="AM339" s="17"/>
      <c r="AN339" s="17"/>
      <c r="AO339" s="17"/>
    </row>
    <row r="340" spans="39:41" s="2" customFormat="1" x14ac:dyDescent="0.25">
      <c r="AM340" s="17"/>
      <c r="AN340" s="17"/>
      <c r="AO340" s="17"/>
    </row>
    <row r="341" spans="39:41" s="2" customFormat="1" x14ac:dyDescent="0.25">
      <c r="AM341" s="17"/>
      <c r="AN341" s="17"/>
      <c r="AO341" s="17"/>
    </row>
    <row r="342" spans="39:41" s="2" customFormat="1" x14ac:dyDescent="0.25">
      <c r="AM342" s="17"/>
      <c r="AN342" s="17"/>
      <c r="AO342" s="17"/>
    </row>
    <row r="343" spans="39:41" s="2" customFormat="1" x14ac:dyDescent="0.25">
      <c r="AM343" s="17"/>
      <c r="AN343" s="17"/>
      <c r="AO343" s="17"/>
    </row>
    <row r="344" spans="39:41" s="2" customFormat="1" x14ac:dyDescent="0.25">
      <c r="AM344" s="17"/>
      <c r="AN344" s="17"/>
      <c r="AO344" s="17"/>
    </row>
    <row r="345" spans="39:41" s="2" customFormat="1" x14ac:dyDescent="0.25">
      <c r="AM345" s="17"/>
      <c r="AN345" s="17"/>
      <c r="AO345" s="17"/>
    </row>
    <row r="346" spans="39:41" s="2" customFormat="1" x14ac:dyDescent="0.25">
      <c r="AM346" s="17"/>
      <c r="AN346" s="17"/>
      <c r="AO346" s="17"/>
    </row>
    <row r="347" spans="39:41" s="2" customFormat="1" x14ac:dyDescent="0.25">
      <c r="AM347" s="17"/>
      <c r="AN347" s="17"/>
      <c r="AO347" s="17"/>
    </row>
    <row r="348" spans="39:41" s="2" customFormat="1" x14ac:dyDescent="0.25">
      <c r="AM348" s="17"/>
      <c r="AN348" s="17"/>
      <c r="AO348" s="17"/>
    </row>
    <row r="349" spans="39:41" s="2" customFormat="1" x14ac:dyDescent="0.25">
      <c r="AM349" s="17"/>
      <c r="AN349" s="17"/>
      <c r="AO349" s="17"/>
    </row>
    <row r="350" spans="39:41" s="2" customFormat="1" x14ac:dyDescent="0.25">
      <c r="AM350" s="17"/>
      <c r="AN350" s="17"/>
      <c r="AO350" s="17"/>
    </row>
    <row r="351" spans="39:41" s="2" customFormat="1" x14ac:dyDescent="0.25">
      <c r="AM351" s="17"/>
      <c r="AN351" s="17"/>
      <c r="AO351" s="17"/>
    </row>
    <row r="352" spans="39:41" s="2" customFormat="1" x14ac:dyDescent="0.25">
      <c r="AM352" s="17"/>
      <c r="AN352" s="17"/>
      <c r="AO352" s="17"/>
    </row>
    <row r="353" spans="39:41" s="2" customFormat="1" x14ac:dyDescent="0.25">
      <c r="AM353" s="17"/>
      <c r="AN353" s="17"/>
      <c r="AO353" s="17"/>
    </row>
    <row r="354" spans="39:41" s="2" customFormat="1" x14ac:dyDescent="0.25">
      <c r="AM354" s="17"/>
      <c r="AN354" s="17"/>
      <c r="AO354" s="17"/>
    </row>
    <row r="355" spans="39:41" s="2" customFormat="1" x14ac:dyDescent="0.25">
      <c r="AM355" s="17"/>
      <c r="AN355" s="17"/>
      <c r="AO355" s="17"/>
    </row>
    <row r="356" spans="39:41" s="2" customFormat="1" x14ac:dyDescent="0.25">
      <c r="AM356" s="17"/>
      <c r="AN356" s="17"/>
      <c r="AO356" s="17"/>
    </row>
    <row r="357" spans="39:41" s="2" customFormat="1" x14ac:dyDescent="0.25">
      <c r="AM357" s="17"/>
      <c r="AN357" s="17"/>
      <c r="AO357" s="17"/>
    </row>
    <row r="358" spans="39:41" s="2" customFormat="1" x14ac:dyDescent="0.25">
      <c r="AM358" s="17"/>
      <c r="AN358" s="17"/>
      <c r="AO358" s="17"/>
    </row>
    <row r="359" spans="39:41" s="2" customFormat="1" x14ac:dyDescent="0.25">
      <c r="AM359" s="17"/>
      <c r="AN359" s="17"/>
      <c r="AO359" s="17"/>
    </row>
    <row r="360" spans="39:41" s="2" customFormat="1" x14ac:dyDescent="0.25">
      <c r="AM360" s="17"/>
      <c r="AN360" s="17"/>
      <c r="AO360" s="17"/>
    </row>
    <row r="361" spans="39:41" s="2" customFormat="1" x14ac:dyDescent="0.25">
      <c r="AM361" s="17"/>
      <c r="AN361" s="17"/>
      <c r="AO361" s="17"/>
    </row>
    <row r="362" spans="39:41" s="2" customFormat="1" x14ac:dyDescent="0.25">
      <c r="AM362" s="17"/>
      <c r="AN362" s="17"/>
      <c r="AO362" s="17"/>
    </row>
    <row r="363" spans="39:41" s="2" customFormat="1" x14ac:dyDescent="0.25">
      <c r="AM363" s="17"/>
      <c r="AN363" s="17"/>
      <c r="AO363" s="17"/>
    </row>
    <row r="364" spans="39:41" s="2" customFormat="1" x14ac:dyDescent="0.25">
      <c r="AM364" s="17"/>
      <c r="AN364" s="17"/>
      <c r="AO364" s="17"/>
    </row>
    <row r="365" spans="39:41" s="2" customFormat="1" x14ac:dyDescent="0.25">
      <c r="AM365" s="17"/>
      <c r="AN365" s="17"/>
      <c r="AO365" s="17"/>
    </row>
    <row r="366" spans="39:41" s="2" customFormat="1" x14ac:dyDescent="0.25">
      <c r="AM366" s="17"/>
      <c r="AN366" s="17"/>
      <c r="AO366" s="17"/>
    </row>
    <row r="367" spans="39:41" s="2" customFormat="1" x14ac:dyDescent="0.25">
      <c r="AM367" s="17"/>
      <c r="AN367" s="17"/>
      <c r="AO367" s="17"/>
    </row>
    <row r="368" spans="39:41" s="2" customFormat="1" x14ac:dyDescent="0.25">
      <c r="AM368" s="17"/>
      <c r="AN368" s="17"/>
      <c r="AO368" s="17"/>
    </row>
    <row r="369" spans="39:41" s="2" customFormat="1" x14ac:dyDescent="0.25">
      <c r="AM369" s="17"/>
      <c r="AN369" s="17"/>
      <c r="AO369" s="17"/>
    </row>
    <row r="370" spans="39:41" s="2" customFormat="1" x14ac:dyDescent="0.25">
      <c r="AM370" s="17"/>
      <c r="AN370" s="17"/>
      <c r="AO370" s="17"/>
    </row>
    <row r="371" spans="39:41" s="2" customFormat="1" x14ac:dyDescent="0.25">
      <c r="AM371" s="17"/>
      <c r="AN371" s="17"/>
      <c r="AO371" s="17"/>
    </row>
    <row r="372" spans="39:41" s="2" customFormat="1" x14ac:dyDescent="0.25">
      <c r="AM372" s="17"/>
      <c r="AN372" s="17"/>
      <c r="AO372" s="17"/>
    </row>
    <row r="373" spans="39:41" s="2" customFormat="1" x14ac:dyDescent="0.25">
      <c r="AM373" s="17"/>
      <c r="AN373" s="17"/>
      <c r="AO373" s="17"/>
    </row>
    <row r="374" spans="39:41" s="2" customFormat="1" x14ac:dyDescent="0.25">
      <c r="AM374" s="17"/>
      <c r="AN374" s="17"/>
      <c r="AO374" s="17"/>
    </row>
    <row r="375" spans="39:41" s="2" customFormat="1" x14ac:dyDescent="0.25">
      <c r="AM375" s="17"/>
      <c r="AN375" s="17"/>
      <c r="AO375" s="17"/>
    </row>
    <row r="376" spans="39:41" s="2" customFormat="1" x14ac:dyDescent="0.25">
      <c r="AM376" s="17"/>
      <c r="AN376" s="17"/>
      <c r="AO376" s="17"/>
    </row>
    <row r="377" spans="39:41" s="2" customFormat="1" x14ac:dyDescent="0.25">
      <c r="AM377" s="17"/>
      <c r="AN377" s="17"/>
      <c r="AO377" s="17"/>
    </row>
    <row r="378" spans="39:41" s="2" customFormat="1" x14ac:dyDescent="0.25">
      <c r="AM378" s="17"/>
      <c r="AN378" s="17"/>
      <c r="AO378" s="17"/>
    </row>
    <row r="379" spans="39:41" s="2" customFormat="1" x14ac:dyDescent="0.25">
      <c r="AM379" s="17"/>
      <c r="AN379" s="17"/>
      <c r="AO379" s="17"/>
    </row>
    <row r="380" spans="39:41" s="2" customFormat="1" x14ac:dyDescent="0.25">
      <c r="AM380" s="17"/>
      <c r="AN380" s="17"/>
      <c r="AO380" s="17"/>
    </row>
    <row r="381" spans="39:41" s="2" customFormat="1" x14ac:dyDescent="0.25">
      <c r="AM381" s="17"/>
      <c r="AN381" s="17"/>
      <c r="AO381" s="17"/>
    </row>
    <row r="382" spans="39:41" s="2" customFormat="1" x14ac:dyDescent="0.25">
      <c r="AM382" s="17"/>
      <c r="AN382" s="17"/>
      <c r="AO382" s="17"/>
    </row>
    <row r="383" spans="39:41" s="2" customFormat="1" x14ac:dyDescent="0.25">
      <c r="AM383" s="17"/>
      <c r="AN383" s="17"/>
      <c r="AO383" s="17"/>
    </row>
    <row r="384" spans="39:41" s="2" customFormat="1" x14ac:dyDescent="0.25">
      <c r="AM384" s="17"/>
      <c r="AN384" s="17"/>
      <c r="AO384" s="17"/>
    </row>
    <row r="385" spans="39:41" s="2" customFormat="1" x14ac:dyDescent="0.25">
      <c r="AM385" s="17"/>
      <c r="AN385" s="17"/>
      <c r="AO385" s="17"/>
    </row>
    <row r="386" spans="39:41" s="2" customFormat="1" x14ac:dyDescent="0.25">
      <c r="AM386" s="17"/>
      <c r="AN386" s="17"/>
      <c r="AO386" s="17"/>
    </row>
    <row r="387" spans="39:41" s="2" customFormat="1" x14ac:dyDescent="0.25">
      <c r="AM387" s="17"/>
      <c r="AN387" s="17"/>
      <c r="AO387" s="17"/>
    </row>
    <row r="388" spans="39:41" s="2" customFormat="1" x14ac:dyDescent="0.25">
      <c r="AM388" s="17"/>
      <c r="AN388" s="17"/>
      <c r="AO388" s="17"/>
    </row>
    <row r="389" spans="39:41" s="2" customFormat="1" x14ac:dyDescent="0.25">
      <c r="AM389" s="17"/>
      <c r="AN389" s="17"/>
      <c r="AO389" s="17"/>
    </row>
    <row r="390" spans="39:41" s="2" customFormat="1" x14ac:dyDescent="0.25">
      <c r="AM390" s="17"/>
      <c r="AN390" s="17"/>
      <c r="AO390" s="17"/>
    </row>
    <row r="391" spans="39:41" s="2" customFormat="1" x14ac:dyDescent="0.25">
      <c r="AM391" s="17"/>
      <c r="AN391" s="17"/>
      <c r="AO391" s="17"/>
    </row>
    <row r="392" spans="39:41" s="2" customFormat="1" x14ac:dyDescent="0.25">
      <c r="AM392" s="17"/>
      <c r="AN392" s="17"/>
      <c r="AO392" s="17"/>
    </row>
    <row r="393" spans="39:41" s="2" customFormat="1" x14ac:dyDescent="0.25">
      <c r="AM393" s="17"/>
      <c r="AN393" s="17"/>
      <c r="AO393" s="17"/>
    </row>
    <row r="394" spans="39:41" s="2" customFormat="1" x14ac:dyDescent="0.25">
      <c r="AM394" s="17"/>
      <c r="AN394" s="17"/>
      <c r="AO394" s="17"/>
    </row>
    <row r="395" spans="39:41" s="2" customFormat="1" x14ac:dyDescent="0.25">
      <c r="AM395" s="17"/>
      <c r="AN395" s="17"/>
      <c r="AO395" s="17"/>
    </row>
    <row r="396" spans="39:41" s="2" customFormat="1" x14ac:dyDescent="0.25">
      <c r="AM396" s="17"/>
      <c r="AN396" s="17"/>
      <c r="AO396" s="17"/>
    </row>
    <row r="397" spans="39:41" s="2" customFormat="1" x14ac:dyDescent="0.25">
      <c r="AM397" s="17"/>
      <c r="AN397" s="17"/>
      <c r="AO397" s="17"/>
    </row>
    <row r="398" spans="39:41" s="2" customFormat="1" x14ac:dyDescent="0.25">
      <c r="AM398" s="17"/>
      <c r="AN398" s="17"/>
      <c r="AO398" s="17"/>
    </row>
    <row r="399" spans="39:41" s="2" customFormat="1" x14ac:dyDescent="0.25">
      <c r="AM399" s="17"/>
      <c r="AN399" s="17"/>
      <c r="AO399" s="17"/>
    </row>
    <row r="400" spans="39:41" s="2" customFormat="1" x14ac:dyDescent="0.25">
      <c r="AM400" s="17"/>
      <c r="AN400" s="17"/>
      <c r="AO400" s="17"/>
    </row>
    <row r="401" spans="39:41" s="2" customFormat="1" x14ac:dyDescent="0.25">
      <c r="AM401" s="17"/>
      <c r="AN401" s="17"/>
      <c r="AO401" s="17"/>
    </row>
    <row r="402" spans="39:41" s="2" customFormat="1" x14ac:dyDescent="0.25">
      <c r="AM402" s="17"/>
      <c r="AN402" s="17"/>
      <c r="AO402" s="17"/>
    </row>
    <row r="403" spans="39:41" s="2" customFormat="1" x14ac:dyDescent="0.25">
      <c r="AM403" s="17"/>
      <c r="AN403" s="17"/>
      <c r="AO403" s="17"/>
    </row>
    <row r="404" spans="39:41" s="2" customFormat="1" x14ac:dyDescent="0.25">
      <c r="AM404" s="17"/>
      <c r="AN404" s="17"/>
      <c r="AO404" s="17"/>
    </row>
    <row r="405" spans="39:41" s="2" customFormat="1" x14ac:dyDescent="0.25">
      <c r="AM405" s="17"/>
      <c r="AN405" s="17"/>
      <c r="AO405" s="17"/>
    </row>
    <row r="406" spans="39:41" s="2" customFormat="1" x14ac:dyDescent="0.25">
      <c r="AM406" s="17"/>
      <c r="AN406" s="17"/>
      <c r="AO406" s="17"/>
    </row>
    <row r="407" spans="39:41" s="2" customFormat="1" x14ac:dyDescent="0.25">
      <c r="AM407" s="17"/>
      <c r="AN407" s="17"/>
      <c r="AO407" s="17"/>
    </row>
    <row r="408" spans="39:41" s="2" customFormat="1" x14ac:dyDescent="0.25">
      <c r="AM408" s="17"/>
      <c r="AN408" s="17"/>
      <c r="AO408" s="17"/>
    </row>
    <row r="409" spans="39:41" s="2" customFormat="1" x14ac:dyDescent="0.25">
      <c r="AM409" s="17"/>
      <c r="AN409" s="17"/>
      <c r="AO409" s="17"/>
    </row>
    <row r="410" spans="39:41" s="2" customFormat="1" x14ac:dyDescent="0.25">
      <c r="AM410" s="17"/>
      <c r="AN410" s="17"/>
      <c r="AO410" s="17"/>
    </row>
    <row r="411" spans="39:41" s="2" customFormat="1" x14ac:dyDescent="0.25">
      <c r="AM411" s="17"/>
      <c r="AN411" s="17"/>
      <c r="AO411" s="17"/>
    </row>
    <row r="412" spans="39:41" s="2" customFormat="1" x14ac:dyDescent="0.25">
      <c r="AM412" s="17"/>
      <c r="AN412" s="17"/>
      <c r="AO412" s="17"/>
    </row>
    <row r="413" spans="39:41" s="2" customFormat="1" x14ac:dyDescent="0.25">
      <c r="AM413" s="17"/>
      <c r="AN413" s="17"/>
      <c r="AO413" s="17"/>
    </row>
  </sheetData>
  <sheetProtection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1.3149999999999999" bottom="0.75" header="0.3" footer="0.3"/>
  <pageSetup paperSize="9" scale="95" orientation="portrait" r:id="rId1"/>
  <rowBreaks count="1" manualBreakCount="1">
    <brk id="39" max="43" man="1"/>
  </rowBreaks>
  <colBreaks count="11" manualBreakCount="11">
    <brk id="2" max="46" man="1"/>
    <brk id="4" max="46" man="1"/>
    <brk id="9" max="46" man="1"/>
    <brk id="13" max="46" man="1"/>
    <brk id="17" max="46" man="1"/>
    <brk id="21" max="46" man="1"/>
    <brk id="25" max="46" man="1"/>
    <brk id="28" max="46" man="1"/>
    <brk id="34" max="46" man="1"/>
    <brk id="39" max="46" man="1"/>
    <brk id="43" max="4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1:DH22"/>
  <sheetViews>
    <sheetView topLeftCell="A15" zoomScale="60" zoomScaleNormal="60" workbookViewId="0">
      <selection activeCell="B42" sqref="B42"/>
    </sheetView>
  </sheetViews>
  <sheetFormatPr defaultColWidth="11.42578125" defaultRowHeight="15" x14ac:dyDescent="0.25"/>
  <cols>
    <col min="1" max="1" width="11.42578125" style="80"/>
    <col min="2" max="2" width="37.5703125" style="83" customWidth="1"/>
    <col min="3" max="3" width="37.85546875" style="83" customWidth="1"/>
    <col min="4" max="4" width="19.5703125" style="2" customWidth="1"/>
    <col min="5" max="5" width="16.42578125" style="2" bestFit="1" customWidth="1"/>
    <col min="6" max="6" width="11.5703125" style="2" bestFit="1" customWidth="1"/>
    <col min="7" max="7" width="15.5703125" style="2" customWidth="1"/>
    <col min="8" max="8" width="17.42578125" style="2" customWidth="1"/>
    <col min="9" max="9" width="43.85546875" style="83" customWidth="1"/>
    <col min="10" max="10" width="37.5703125" style="83" customWidth="1"/>
    <col min="11" max="11" width="24.7109375" style="80" customWidth="1"/>
    <col min="12" max="12" width="19.28515625" style="80" customWidth="1"/>
    <col min="13" max="13" width="15.5703125" style="80" customWidth="1"/>
    <col min="14" max="14" width="22.42578125" style="80" customWidth="1"/>
    <col min="15" max="15" width="21.85546875" style="80" customWidth="1"/>
    <col min="16" max="16" width="18.28515625" style="80" customWidth="1"/>
    <col min="17" max="17" width="21" style="80" customWidth="1"/>
    <col min="18" max="18" width="22.42578125" style="80" bestFit="1" customWidth="1"/>
    <col min="19" max="19" width="12.28515625" style="80" customWidth="1"/>
    <col min="20" max="24" width="11.42578125" style="2"/>
    <col min="25" max="25" width="18.140625" style="2" customWidth="1"/>
    <col min="26" max="16384" width="11.42578125" style="2"/>
  </cols>
  <sheetData>
    <row r="1" spans="1:112" s="3" customFormat="1" ht="26.25" x14ac:dyDescent="0.25">
      <c r="A1" s="77"/>
      <c r="B1" s="81"/>
      <c r="C1" s="91" t="s">
        <v>114</v>
      </c>
      <c r="I1" s="81"/>
      <c r="J1" s="81"/>
      <c r="K1" s="77"/>
      <c r="L1" s="77"/>
      <c r="M1" s="77"/>
      <c r="N1" s="77"/>
      <c r="O1" s="77"/>
      <c r="P1" s="77"/>
      <c r="Q1" s="77"/>
      <c r="R1" s="77"/>
      <c r="S1" s="77"/>
      <c r="Y1" s="15" t="s">
        <v>3</v>
      </c>
      <c r="Z1" s="15" t="s">
        <v>81</v>
      </c>
      <c r="AA1" s="15" t="s">
        <v>25</v>
      </c>
      <c r="AB1" s="20"/>
      <c r="AC1" s="20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</row>
    <row r="2" spans="1:112" s="1" customFormat="1" ht="68.45" customHeight="1" x14ac:dyDescent="0.25">
      <c r="A2" s="78"/>
      <c r="B2" s="82"/>
      <c r="C2" s="84"/>
      <c r="I2" s="82"/>
      <c r="J2" s="82"/>
      <c r="K2" s="78"/>
      <c r="L2" s="78"/>
      <c r="M2" s="78"/>
      <c r="N2" s="78"/>
      <c r="O2" s="78"/>
      <c r="P2" s="78"/>
      <c r="Q2" s="78"/>
      <c r="R2" s="78"/>
      <c r="S2" s="78"/>
      <c r="Y2" s="15" t="s">
        <v>6</v>
      </c>
      <c r="Z2" s="15"/>
      <c r="AA2" s="15" t="s">
        <v>26</v>
      </c>
      <c r="AB2" s="19"/>
      <c r="AC2" s="19"/>
    </row>
    <row r="3" spans="1:112" customFormat="1" ht="21.95" customHeight="1" x14ac:dyDescent="0.25">
      <c r="A3" s="77"/>
      <c r="B3" s="81"/>
      <c r="C3" s="287" t="s">
        <v>119</v>
      </c>
      <c r="D3" s="287"/>
      <c r="E3" s="287"/>
      <c r="F3" s="3"/>
      <c r="G3" s="3"/>
      <c r="H3" s="3"/>
      <c r="I3" s="81"/>
      <c r="J3" s="81"/>
      <c r="K3" s="77"/>
      <c r="L3" s="77"/>
      <c r="M3" s="77"/>
      <c r="N3" s="77"/>
      <c r="O3" s="77"/>
      <c r="P3" s="77"/>
      <c r="Q3" s="77"/>
      <c r="R3" s="77"/>
      <c r="S3" s="77"/>
      <c r="Y3" s="15" t="s">
        <v>8</v>
      </c>
      <c r="Z3" s="15"/>
      <c r="AA3" s="15" t="s">
        <v>28</v>
      </c>
      <c r="AB3" s="19"/>
      <c r="AC3" s="18"/>
    </row>
    <row r="4" spans="1:112" customFormat="1" ht="23.25" x14ac:dyDescent="0.35">
      <c r="A4" s="259" t="s">
        <v>59</v>
      </c>
      <c r="B4" s="260"/>
      <c r="C4" s="260"/>
      <c r="D4" s="259" t="s">
        <v>43</v>
      </c>
      <c r="E4" s="260"/>
      <c r="F4" s="260"/>
      <c r="G4" s="260"/>
      <c r="H4" s="265"/>
      <c r="I4" s="85"/>
      <c r="J4" s="86"/>
      <c r="K4" s="288" t="s">
        <v>64</v>
      </c>
      <c r="L4" s="289"/>
      <c r="M4" s="289"/>
      <c r="N4" s="290"/>
      <c r="O4" s="261" t="s">
        <v>76</v>
      </c>
      <c r="P4" s="262"/>
      <c r="Q4" s="262"/>
      <c r="R4" s="262"/>
      <c r="S4" s="262"/>
      <c r="Y4" s="15" t="s">
        <v>94</v>
      </c>
      <c r="Z4" s="15"/>
      <c r="AA4" s="15" t="s">
        <v>29</v>
      </c>
      <c r="AB4" s="19"/>
      <c r="AC4" s="18"/>
    </row>
    <row r="5" spans="1:112" customFormat="1" ht="47.25" x14ac:dyDescent="0.25">
      <c r="A5" s="6" t="s">
        <v>58</v>
      </c>
      <c r="B5" s="7" t="s">
        <v>62</v>
      </c>
      <c r="C5" s="7" t="s">
        <v>72</v>
      </c>
      <c r="D5" s="7" t="s">
        <v>96</v>
      </c>
      <c r="E5" s="7" t="s">
        <v>65</v>
      </c>
      <c r="F5" s="7" t="s">
        <v>56</v>
      </c>
      <c r="G5" s="7" t="s">
        <v>66</v>
      </c>
      <c r="H5" s="7" t="s">
        <v>53</v>
      </c>
      <c r="I5" s="6" t="s">
        <v>23</v>
      </c>
      <c r="J5" s="6" t="s">
        <v>54</v>
      </c>
      <c r="K5" s="266" t="s">
        <v>120</v>
      </c>
      <c r="L5" s="266"/>
      <c r="M5" s="266" t="s">
        <v>121</v>
      </c>
      <c r="N5" s="266"/>
      <c r="O5" s="7" t="s">
        <v>103</v>
      </c>
      <c r="P5" s="7" t="s">
        <v>74</v>
      </c>
      <c r="Q5" s="7" t="s">
        <v>75</v>
      </c>
      <c r="R5" s="7" t="s">
        <v>24</v>
      </c>
      <c r="S5" s="7" t="s">
        <v>22</v>
      </c>
      <c r="Y5" s="15" t="s">
        <v>10</v>
      </c>
      <c r="Z5" s="15"/>
      <c r="AA5" s="15" t="s">
        <v>30</v>
      </c>
      <c r="AB5" s="19"/>
      <c r="AC5" s="18"/>
    </row>
    <row r="6" spans="1:112" customFormat="1" x14ac:dyDescent="0.25">
      <c r="A6" s="79"/>
      <c r="B6" s="247" t="e">
        <f>SUM(D21:D30)+'SISTEMAS NACIONAIS'!O17</f>
        <v>#VALUE!</v>
      </c>
      <c r="C6" s="54"/>
      <c r="D6" s="8"/>
      <c r="E6" s="8"/>
      <c r="F6" s="8"/>
      <c r="G6" s="8"/>
      <c r="H6" s="8"/>
      <c r="I6" s="54"/>
      <c r="J6" s="54"/>
      <c r="K6" s="58" t="s">
        <v>111</v>
      </c>
      <c r="L6" s="58" t="s">
        <v>69</v>
      </c>
      <c r="M6" s="58" t="s">
        <v>111</v>
      </c>
      <c r="N6" s="58" t="s">
        <v>69</v>
      </c>
      <c r="O6" s="79"/>
      <c r="P6" s="79"/>
      <c r="Q6" s="79"/>
      <c r="R6" s="79"/>
      <c r="S6" s="79"/>
      <c r="Y6" s="15"/>
      <c r="Z6" s="15"/>
      <c r="AA6" s="15" t="s">
        <v>33</v>
      </c>
      <c r="AB6" s="19"/>
      <c r="AC6" s="18"/>
    </row>
    <row r="7" spans="1:112" s="147" customFormat="1" ht="69.95" customHeight="1" x14ac:dyDescent="0.25">
      <c r="A7" s="129" t="s">
        <v>410</v>
      </c>
      <c r="B7" s="144" t="s">
        <v>411</v>
      </c>
      <c r="C7" s="140" t="s">
        <v>156</v>
      </c>
      <c r="D7" s="141">
        <v>2000000</v>
      </c>
      <c r="E7" s="141">
        <v>0</v>
      </c>
      <c r="F7" s="142">
        <v>0.05</v>
      </c>
      <c r="G7" s="142">
        <v>0.95</v>
      </c>
      <c r="H7" s="143"/>
      <c r="I7" s="144" t="s">
        <v>214</v>
      </c>
      <c r="J7" s="144" t="s">
        <v>447</v>
      </c>
      <c r="K7" s="145">
        <v>45098</v>
      </c>
      <c r="L7" s="181"/>
      <c r="M7" s="145">
        <f>K7+90</f>
        <v>45188</v>
      </c>
      <c r="N7" s="181"/>
      <c r="O7" s="140" t="s">
        <v>6</v>
      </c>
      <c r="P7" s="140" t="s">
        <v>145</v>
      </c>
      <c r="Q7" s="140" t="s">
        <v>81</v>
      </c>
      <c r="R7" s="140" t="s">
        <v>28</v>
      </c>
      <c r="S7" s="140">
        <v>1</v>
      </c>
      <c r="Y7" s="176"/>
      <c r="Z7" s="176"/>
      <c r="AA7" s="176" t="s">
        <v>34</v>
      </c>
      <c r="AB7" s="130"/>
      <c r="AC7" s="130"/>
    </row>
    <row r="8" spans="1:112" s="147" customFormat="1" ht="69.95" customHeight="1" x14ac:dyDescent="0.25">
      <c r="A8" s="129" t="s">
        <v>412</v>
      </c>
      <c r="B8" s="144" t="s">
        <v>413</v>
      </c>
      <c r="C8" s="140" t="s">
        <v>414</v>
      </c>
      <c r="D8" s="141">
        <v>468552.78</v>
      </c>
      <c r="E8" s="141">
        <v>0</v>
      </c>
      <c r="F8" s="142">
        <v>1</v>
      </c>
      <c r="G8" s="142">
        <v>0</v>
      </c>
      <c r="H8" s="143"/>
      <c r="I8" s="144" t="s">
        <v>214</v>
      </c>
      <c r="J8" s="144" t="s">
        <v>448</v>
      </c>
      <c r="K8" s="145">
        <v>45519</v>
      </c>
      <c r="L8" s="181"/>
      <c r="M8" s="145">
        <f>K8+90</f>
        <v>45609</v>
      </c>
      <c r="N8" s="181"/>
      <c r="O8" s="140" t="s">
        <v>6</v>
      </c>
      <c r="P8" s="140" t="s">
        <v>145</v>
      </c>
      <c r="Q8" s="140" t="s">
        <v>81</v>
      </c>
      <c r="R8" s="140" t="s">
        <v>28</v>
      </c>
      <c r="S8" s="140">
        <v>1</v>
      </c>
      <c r="Y8" s="176"/>
      <c r="Z8" s="176"/>
      <c r="AA8" s="176"/>
      <c r="AB8" s="130"/>
      <c r="AC8" s="130"/>
    </row>
    <row r="9" spans="1:112" s="147" customFormat="1" ht="69.95" customHeight="1" x14ac:dyDescent="0.25">
      <c r="A9" s="129" t="s">
        <v>415</v>
      </c>
      <c r="B9" s="144" t="s">
        <v>416</v>
      </c>
      <c r="C9" s="140" t="s">
        <v>417</v>
      </c>
      <c r="D9" s="141">
        <v>284860.65999999997</v>
      </c>
      <c r="E9" s="141">
        <v>0</v>
      </c>
      <c r="F9" s="142">
        <v>1</v>
      </c>
      <c r="G9" s="142">
        <v>0</v>
      </c>
      <c r="H9" s="143"/>
      <c r="I9" s="144" t="s">
        <v>214</v>
      </c>
      <c r="J9" s="144" t="s">
        <v>449</v>
      </c>
      <c r="K9" s="145">
        <v>45841</v>
      </c>
      <c r="L9" s="181"/>
      <c r="M9" s="145">
        <f>K9+90</f>
        <v>45931</v>
      </c>
      <c r="N9" s="181"/>
      <c r="O9" s="140" t="s">
        <v>6</v>
      </c>
      <c r="P9" s="140" t="s">
        <v>145</v>
      </c>
      <c r="Q9" s="140" t="s">
        <v>81</v>
      </c>
      <c r="R9" s="140" t="s">
        <v>28</v>
      </c>
      <c r="S9" s="140">
        <v>1</v>
      </c>
      <c r="Y9" s="176"/>
      <c r="Z9" s="176"/>
      <c r="AA9" s="176"/>
      <c r="AB9" s="130"/>
      <c r="AC9" s="130"/>
    </row>
    <row r="11" spans="1:112" s="147" customFormat="1" ht="69.95" customHeight="1" x14ac:dyDescent="0.25">
      <c r="A11" s="129" t="s">
        <v>421</v>
      </c>
      <c r="B11" s="144" t="s">
        <v>422</v>
      </c>
      <c r="C11" s="140" t="s">
        <v>423</v>
      </c>
      <c r="D11" s="141">
        <v>200000</v>
      </c>
      <c r="E11" s="141">
        <v>0</v>
      </c>
      <c r="F11" s="142">
        <v>1</v>
      </c>
      <c r="G11" s="142">
        <v>0</v>
      </c>
      <c r="H11" s="143"/>
      <c r="I11" s="144" t="s">
        <v>214</v>
      </c>
      <c r="J11" s="144" t="s">
        <v>451</v>
      </c>
      <c r="K11" s="145">
        <v>45603</v>
      </c>
      <c r="L11" s="181"/>
      <c r="M11" s="145">
        <f t="shared" ref="M11:M16" si="0">K11+90</f>
        <v>45693</v>
      </c>
      <c r="N11" s="181"/>
      <c r="O11" s="140" t="s">
        <v>6</v>
      </c>
      <c r="P11" s="140" t="s">
        <v>145</v>
      </c>
      <c r="Q11" s="140" t="s">
        <v>81</v>
      </c>
      <c r="R11" s="140" t="s">
        <v>28</v>
      </c>
      <c r="S11" s="140">
        <v>1</v>
      </c>
    </row>
    <row r="12" spans="1:112" s="147" customFormat="1" ht="69.95" customHeight="1" x14ac:dyDescent="0.25">
      <c r="A12" s="129" t="s">
        <v>424</v>
      </c>
      <c r="B12" s="144" t="s">
        <v>425</v>
      </c>
      <c r="C12" s="140" t="s">
        <v>426</v>
      </c>
      <c r="D12" s="141">
        <v>216888.89</v>
      </c>
      <c r="E12" s="141">
        <v>0</v>
      </c>
      <c r="F12" s="142">
        <v>1</v>
      </c>
      <c r="G12" s="142">
        <v>0</v>
      </c>
      <c r="H12" s="143"/>
      <c r="I12" s="144" t="s">
        <v>214</v>
      </c>
      <c r="J12" s="144" t="s">
        <v>452</v>
      </c>
      <c r="K12" s="145">
        <v>45594</v>
      </c>
      <c r="L12" s="181"/>
      <c r="M12" s="145">
        <f t="shared" si="0"/>
        <v>45684</v>
      </c>
      <c r="N12" s="181"/>
      <c r="O12" s="140" t="s">
        <v>6</v>
      </c>
      <c r="P12" s="140" t="s">
        <v>145</v>
      </c>
      <c r="Q12" s="140" t="s">
        <v>81</v>
      </c>
      <c r="R12" s="140" t="s">
        <v>28</v>
      </c>
      <c r="S12" s="140">
        <v>1</v>
      </c>
    </row>
    <row r="13" spans="1:112" s="147" customFormat="1" ht="90.75" x14ac:dyDescent="0.25">
      <c r="A13" s="138" t="s">
        <v>427</v>
      </c>
      <c r="B13" s="144" t="s">
        <v>428</v>
      </c>
      <c r="C13" s="140" t="s">
        <v>429</v>
      </c>
      <c r="D13" s="141">
        <v>1344366.78</v>
      </c>
      <c r="E13" s="220">
        <v>540109.48</v>
      </c>
      <c r="F13" s="142">
        <v>1</v>
      </c>
      <c r="G13" s="142">
        <v>0</v>
      </c>
      <c r="H13" s="143"/>
      <c r="I13" s="144" t="s">
        <v>214</v>
      </c>
      <c r="J13" s="144" t="s">
        <v>453</v>
      </c>
      <c r="K13" s="145">
        <v>44733</v>
      </c>
      <c r="L13" s="212">
        <v>44762</v>
      </c>
      <c r="M13" s="145">
        <f t="shared" si="0"/>
        <v>44823</v>
      </c>
      <c r="N13" s="212">
        <v>44777</v>
      </c>
      <c r="O13" s="140" t="s">
        <v>6</v>
      </c>
      <c r="P13" s="140" t="s">
        <v>145</v>
      </c>
      <c r="Q13" s="140" t="s">
        <v>81</v>
      </c>
      <c r="R13" s="140" t="s">
        <v>33</v>
      </c>
      <c r="S13" s="140">
        <v>1</v>
      </c>
    </row>
    <row r="14" spans="1:112" s="147" customFormat="1" ht="69.95" customHeight="1" x14ac:dyDescent="0.25">
      <c r="A14" s="138" t="s">
        <v>430</v>
      </c>
      <c r="B14" s="144" t="s">
        <v>431</v>
      </c>
      <c r="C14" s="140" t="s">
        <v>147</v>
      </c>
      <c r="D14" s="141">
        <v>3000000</v>
      </c>
      <c r="E14" s="220">
        <v>2634241.6700000004</v>
      </c>
      <c r="F14" s="142">
        <v>1</v>
      </c>
      <c r="G14" s="142">
        <v>0</v>
      </c>
      <c r="H14" s="143"/>
      <c r="I14" s="144" t="s">
        <v>216</v>
      </c>
      <c r="J14" s="144" t="s">
        <v>454</v>
      </c>
      <c r="K14" s="145">
        <v>44712</v>
      </c>
      <c r="L14" s="212">
        <v>44831</v>
      </c>
      <c r="M14" s="145">
        <f t="shared" si="0"/>
        <v>44802</v>
      </c>
      <c r="N14" s="212">
        <v>44852</v>
      </c>
      <c r="O14" s="140" t="s">
        <v>6</v>
      </c>
      <c r="P14" s="140" t="s">
        <v>145</v>
      </c>
      <c r="Q14" s="140" t="s">
        <v>81</v>
      </c>
      <c r="R14" s="140" t="s">
        <v>33</v>
      </c>
      <c r="S14" s="140">
        <v>1</v>
      </c>
    </row>
    <row r="15" spans="1:112" s="147" customFormat="1" ht="69.95" customHeight="1" x14ac:dyDescent="0.25">
      <c r="A15" s="129" t="s">
        <v>432</v>
      </c>
      <c r="B15" s="144" t="s">
        <v>433</v>
      </c>
      <c r="C15" s="140" t="s">
        <v>147</v>
      </c>
      <c r="D15" s="141">
        <v>1000000</v>
      </c>
      <c r="E15" s="141">
        <v>0</v>
      </c>
      <c r="F15" s="142">
        <v>1</v>
      </c>
      <c r="G15" s="142">
        <v>0</v>
      </c>
      <c r="H15" s="143"/>
      <c r="I15" s="144" t="s">
        <v>216</v>
      </c>
      <c r="J15" s="144" t="s">
        <v>455</v>
      </c>
      <c r="K15" s="145">
        <v>45079</v>
      </c>
      <c r="L15" s="181"/>
      <c r="M15" s="145">
        <f t="shared" si="0"/>
        <v>45169</v>
      </c>
      <c r="N15" s="181"/>
      <c r="O15" s="140" t="s">
        <v>6</v>
      </c>
      <c r="P15" s="140" t="s">
        <v>145</v>
      </c>
      <c r="Q15" s="140" t="s">
        <v>81</v>
      </c>
      <c r="R15" s="140" t="s">
        <v>28</v>
      </c>
      <c r="S15" s="140">
        <v>1</v>
      </c>
    </row>
    <row r="16" spans="1:112" s="147" customFormat="1" ht="69.95" customHeight="1" x14ac:dyDescent="0.25">
      <c r="A16" s="129" t="s">
        <v>434</v>
      </c>
      <c r="B16" s="144" t="s">
        <v>435</v>
      </c>
      <c r="C16" s="140" t="s">
        <v>436</v>
      </c>
      <c r="D16" s="141">
        <v>206013.89</v>
      </c>
      <c r="E16" s="141">
        <v>0</v>
      </c>
      <c r="F16" s="142">
        <v>1</v>
      </c>
      <c r="G16" s="142">
        <v>0</v>
      </c>
      <c r="H16" s="143"/>
      <c r="I16" s="144" t="s">
        <v>214</v>
      </c>
      <c r="J16" s="144" t="s">
        <v>456</v>
      </c>
      <c r="K16" s="145">
        <v>45461</v>
      </c>
      <c r="L16" s="181"/>
      <c r="M16" s="145">
        <f t="shared" si="0"/>
        <v>45551</v>
      </c>
      <c r="N16" s="181"/>
      <c r="O16" s="140" t="s">
        <v>6</v>
      </c>
      <c r="P16" s="140" t="s">
        <v>145</v>
      </c>
      <c r="Q16" s="140" t="s">
        <v>81</v>
      </c>
      <c r="R16" s="140" t="s">
        <v>28</v>
      </c>
      <c r="S16" s="140">
        <v>1</v>
      </c>
    </row>
    <row r="17" spans="1:45" s="186" customFormat="1" ht="80.45" customHeight="1" x14ac:dyDescent="0.2">
      <c r="A17" s="223" t="s">
        <v>187</v>
      </c>
      <c r="B17" s="139" t="s">
        <v>201</v>
      </c>
      <c r="C17" s="140" t="s">
        <v>172</v>
      </c>
      <c r="D17" s="141">
        <v>900000</v>
      </c>
      <c r="E17" s="141">
        <v>0</v>
      </c>
      <c r="F17" s="142">
        <v>1</v>
      </c>
      <c r="G17" s="142">
        <v>0</v>
      </c>
      <c r="H17" s="143"/>
      <c r="I17" s="144" t="s">
        <v>216</v>
      </c>
      <c r="J17" s="144" t="s">
        <v>228</v>
      </c>
      <c r="K17" s="200">
        <v>45017</v>
      </c>
      <c r="L17" s="181"/>
      <c r="M17" s="145">
        <f>K17+45</f>
        <v>45062</v>
      </c>
      <c r="N17" s="181"/>
      <c r="O17" s="140" t="s">
        <v>8</v>
      </c>
      <c r="P17" s="225" t="s">
        <v>145</v>
      </c>
      <c r="Q17" s="140" t="s">
        <v>81</v>
      </c>
      <c r="R17" s="140" t="s">
        <v>29</v>
      </c>
      <c r="S17" s="140">
        <v>1</v>
      </c>
      <c r="T17" s="140"/>
      <c r="U17" s="181"/>
      <c r="V17" s="181"/>
      <c r="W17" s="181"/>
      <c r="X17" s="181"/>
      <c r="Y17" s="140"/>
      <c r="Z17" s="140"/>
      <c r="AA17" s="140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</row>
    <row r="18" spans="1:45" s="147" customFormat="1" ht="69.95" customHeight="1" x14ac:dyDescent="0.25">
      <c r="A18" s="138" t="s">
        <v>437</v>
      </c>
      <c r="B18" s="144" t="s">
        <v>438</v>
      </c>
      <c r="C18" s="140" t="s">
        <v>157</v>
      </c>
      <c r="D18" s="141">
        <v>180000</v>
      </c>
      <c r="E18" s="220">
        <f>82641.68+68851.83</f>
        <v>151493.51</v>
      </c>
      <c r="F18" s="142">
        <v>1</v>
      </c>
      <c r="G18" s="142">
        <v>0</v>
      </c>
      <c r="H18" s="143"/>
      <c r="I18" s="144" t="s">
        <v>262</v>
      </c>
      <c r="J18" s="144" t="s">
        <v>457</v>
      </c>
      <c r="K18" s="145">
        <v>44837</v>
      </c>
      <c r="L18" s="212">
        <v>44327</v>
      </c>
      <c r="M18" s="145">
        <f>K18+90</f>
        <v>44927</v>
      </c>
      <c r="N18" s="212">
        <v>44392</v>
      </c>
      <c r="O18" s="140" t="s">
        <v>8</v>
      </c>
      <c r="P18" s="140" t="s">
        <v>145</v>
      </c>
      <c r="Q18" s="140" t="s">
        <v>81</v>
      </c>
      <c r="R18" s="140" t="s">
        <v>33</v>
      </c>
      <c r="S18" s="140">
        <v>1</v>
      </c>
    </row>
    <row r="19" spans="1:45" s="147" customFormat="1" ht="69.95" customHeight="1" x14ac:dyDescent="0.25">
      <c r="A19" s="129" t="s">
        <v>439</v>
      </c>
      <c r="B19" s="177" t="s">
        <v>440</v>
      </c>
      <c r="C19" s="178" t="s">
        <v>146</v>
      </c>
      <c r="D19" s="141">
        <v>290000</v>
      </c>
      <c r="E19" s="141">
        <v>0</v>
      </c>
      <c r="F19" s="142">
        <v>1</v>
      </c>
      <c r="G19" s="142">
        <v>0</v>
      </c>
      <c r="H19" s="143"/>
      <c r="I19" s="144" t="s">
        <v>216</v>
      </c>
      <c r="J19" s="144" t="s">
        <v>458</v>
      </c>
      <c r="K19" s="145" t="s">
        <v>506</v>
      </c>
      <c r="L19" s="211"/>
      <c r="M19" s="179">
        <v>44864</v>
      </c>
      <c r="N19" s="211"/>
      <c r="O19" s="140" t="s">
        <v>6</v>
      </c>
      <c r="P19" s="140" t="s">
        <v>145</v>
      </c>
      <c r="Q19" s="140" t="s">
        <v>81</v>
      </c>
      <c r="R19" s="140" t="s">
        <v>29</v>
      </c>
      <c r="S19" s="140">
        <v>1</v>
      </c>
    </row>
    <row r="20" spans="1:45" s="147" customFormat="1" ht="69.95" customHeight="1" x14ac:dyDescent="0.25">
      <c r="A20" s="129" t="s">
        <v>441</v>
      </c>
      <c r="B20" s="144" t="s">
        <v>442</v>
      </c>
      <c r="C20" s="140" t="s">
        <v>443</v>
      </c>
      <c r="D20" s="141">
        <v>350000</v>
      </c>
      <c r="E20" s="141">
        <v>0</v>
      </c>
      <c r="F20" s="142">
        <v>1</v>
      </c>
      <c r="G20" s="142">
        <v>0</v>
      </c>
      <c r="H20" s="143"/>
      <c r="I20" s="144" t="s">
        <v>216</v>
      </c>
      <c r="J20" s="144" t="s">
        <v>459</v>
      </c>
      <c r="K20" s="145">
        <v>44902</v>
      </c>
      <c r="L20" s="181"/>
      <c r="M20" s="145">
        <f>K20+90</f>
        <v>44992</v>
      </c>
      <c r="N20" s="181"/>
      <c r="O20" s="140" t="s">
        <v>8</v>
      </c>
      <c r="P20" s="140" t="s">
        <v>145</v>
      </c>
      <c r="Q20" s="140" t="s">
        <v>81</v>
      </c>
      <c r="R20" s="140" t="s">
        <v>28</v>
      </c>
      <c r="S20" s="140">
        <v>1</v>
      </c>
    </row>
    <row r="21" spans="1:45" s="147" customFormat="1" ht="75.75" x14ac:dyDescent="0.25">
      <c r="A21" s="129" t="s">
        <v>444</v>
      </c>
      <c r="B21" s="144" t="s">
        <v>445</v>
      </c>
      <c r="C21" s="140" t="s">
        <v>446</v>
      </c>
      <c r="D21" s="141">
        <v>4100000</v>
      </c>
      <c r="E21" s="141">
        <v>0</v>
      </c>
      <c r="F21" s="142">
        <v>0.76</v>
      </c>
      <c r="G21" s="142">
        <v>0.24</v>
      </c>
      <c r="H21" s="143"/>
      <c r="I21" s="144" t="s">
        <v>216</v>
      </c>
      <c r="J21" s="144" t="s">
        <v>460</v>
      </c>
      <c r="K21" s="145">
        <v>44795</v>
      </c>
      <c r="L21" s="181"/>
      <c r="M21" s="145">
        <f>K21+90</f>
        <v>44885</v>
      </c>
      <c r="N21" s="181"/>
      <c r="O21" s="140" t="s">
        <v>8</v>
      </c>
      <c r="P21" s="140" t="s">
        <v>145</v>
      </c>
      <c r="Q21" s="140" t="s">
        <v>81</v>
      </c>
      <c r="R21" s="140" t="s">
        <v>29</v>
      </c>
      <c r="S21" s="140">
        <v>1</v>
      </c>
    </row>
    <row r="22" spans="1:45" x14ac:dyDescent="0.25">
      <c r="D22" s="187">
        <f>SUM(D7:D21)</f>
        <v>14540683</v>
      </c>
    </row>
  </sheetData>
  <sheetProtection formatRows="0" insertRows="0" deleteRows="0"/>
  <autoFilter ref="K1:K22" xr:uid="{00000000-0009-0000-0000-000003000000}"/>
  <mergeCells count="7">
    <mergeCell ref="K5:L5"/>
    <mergeCell ref="M5:N5"/>
    <mergeCell ref="C3:E3"/>
    <mergeCell ref="O4:S4"/>
    <mergeCell ref="A4:C4"/>
    <mergeCell ref="D4:H4"/>
    <mergeCell ref="K4:N4"/>
  </mergeCells>
  <dataValidations count="8">
    <dataValidation type="list" allowBlank="1" showInputMessage="1" showErrorMessage="1" sqref="O7:O9 O11:O21" xr:uid="{00000000-0002-0000-0300-000000000000}">
      <formula1>$Y$1:$Y$5</formula1>
    </dataValidation>
    <dataValidation type="list" allowBlank="1" showInputMessage="1" showErrorMessage="1" sqref="V17" xr:uid="{00000000-0002-0000-0300-000001000000}">
      <formula1>$AJ$1:$AJ$2</formula1>
    </dataValidation>
    <dataValidation type="list" allowBlank="1" showInputMessage="1" showErrorMessage="1" sqref="W17" xr:uid="{00000000-0002-0000-0300-000002000000}">
      <formula1>$AL$2:$AL$3</formula1>
    </dataValidation>
    <dataValidation type="list" allowBlank="1" showInputMessage="1" showErrorMessage="1" sqref="U17" xr:uid="{00000000-0002-0000-0300-000003000000}">
      <formula1>$AK$1:$AK$3</formula1>
    </dataValidation>
    <dataValidation type="list" allowBlank="1" showInputMessage="1" showErrorMessage="1" sqref="Q7:Q9 Q11:Q21" xr:uid="{00000000-0002-0000-0300-000004000000}">
      <formula1>$Z$1</formula1>
    </dataValidation>
    <dataValidation type="list" allowBlank="1" showInputMessage="1" showErrorMessage="1" sqref="R7:R9 R11:R21" xr:uid="{00000000-0002-0000-0300-000005000000}">
      <formula1>$AA$1:$AA$7</formula1>
    </dataValidation>
    <dataValidation allowBlank="1" showDropDown="1" showInputMessage="1" showErrorMessage="1" sqref="P7:P9 P11:P22" xr:uid="{00000000-0002-0000-0300-000006000000}"/>
    <dataValidation type="list" allowBlank="1" showInputMessage="1" showErrorMessage="1" sqref="X17" xr:uid="{00000000-0002-0000-0300-000007000000}">
      <formula1>$AN$1:$AN$14</formula1>
    </dataValidation>
  </dataValidations>
  <pageMargins left="0.7" right="0.7" top="0.75" bottom="0.75" header="0.3" footer="0.3"/>
  <pageSetup paperSize="9" scale="2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J17"/>
  <sheetViews>
    <sheetView topLeftCell="A13" zoomScale="71" zoomScaleNormal="70" workbookViewId="0">
      <selection activeCell="D17" sqref="D17"/>
    </sheetView>
  </sheetViews>
  <sheetFormatPr defaultColWidth="11.42578125" defaultRowHeight="15" x14ac:dyDescent="0.25"/>
  <cols>
    <col min="1" max="1" width="11.42578125" style="2"/>
    <col min="2" max="2" width="46.85546875" style="83" customWidth="1"/>
    <col min="3" max="3" width="32" style="83" customWidth="1"/>
    <col min="4" max="4" width="16.28515625" style="89" customWidth="1"/>
    <col min="5" max="5" width="17.140625" style="89" customWidth="1"/>
    <col min="6" max="6" width="14.140625" style="89" customWidth="1"/>
    <col min="7" max="7" width="13.5703125" style="89" customWidth="1"/>
    <col min="8" max="8" width="19.5703125" style="89" customWidth="1"/>
    <col min="9" max="9" width="45.7109375" style="83" customWidth="1"/>
    <col min="10" max="10" width="44.42578125" style="83" customWidth="1"/>
    <col min="11" max="16" width="13.140625" style="80" customWidth="1"/>
    <col min="17" max="17" width="21.42578125" style="50" bestFit="1" customWidth="1"/>
    <col min="18" max="18" width="33.42578125" style="50" bestFit="1" customWidth="1"/>
    <col min="19" max="19" width="12.5703125" style="50" bestFit="1" customWidth="1"/>
    <col min="20" max="20" width="9.85546875" style="50" customWidth="1"/>
    <col min="21" max="21" width="5.85546875" style="80" bestFit="1" customWidth="1"/>
    <col min="22" max="26" width="11.42578125" style="2"/>
    <col min="27" max="27" width="18.140625" style="2" customWidth="1"/>
    <col min="28" max="16384" width="11.42578125" style="2"/>
  </cols>
  <sheetData>
    <row r="1" spans="1:114" s="105" customFormat="1" ht="21" x14ac:dyDescent="0.25">
      <c r="B1" s="291" t="s">
        <v>115</v>
      </c>
      <c r="C1" s="291"/>
      <c r="D1" s="291"/>
      <c r="E1" s="291"/>
      <c r="F1" s="107"/>
      <c r="G1" s="107"/>
      <c r="H1" s="107"/>
      <c r="I1" s="106"/>
      <c r="J1" s="106"/>
      <c r="K1" s="108"/>
      <c r="L1" s="108"/>
      <c r="M1" s="108"/>
      <c r="N1" s="108"/>
      <c r="O1" s="108"/>
      <c r="P1" s="108"/>
      <c r="Q1" s="109"/>
      <c r="R1" s="109"/>
      <c r="S1" s="109"/>
      <c r="T1" s="109"/>
      <c r="U1" s="108"/>
      <c r="AA1" s="92" t="s">
        <v>3</v>
      </c>
      <c r="AB1" s="92" t="s">
        <v>7</v>
      </c>
      <c r="AC1" s="92" t="s">
        <v>25</v>
      </c>
      <c r="AD1" s="110" t="s">
        <v>1</v>
      </c>
      <c r="AE1" s="111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2"/>
      <c r="BR1" s="112"/>
      <c r="BS1" s="112"/>
      <c r="BT1" s="112"/>
      <c r="BU1" s="112"/>
      <c r="BV1" s="112"/>
      <c r="BW1" s="112"/>
      <c r="BX1" s="112"/>
      <c r="BY1" s="112"/>
      <c r="BZ1" s="112"/>
      <c r="CA1" s="112"/>
      <c r="CB1" s="112"/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2"/>
      <c r="DA1" s="112"/>
      <c r="DB1" s="112"/>
      <c r="DC1" s="112"/>
      <c r="DD1" s="112"/>
      <c r="DE1" s="112"/>
      <c r="DF1" s="112"/>
      <c r="DG1" s="112"/>
      <c r="DH1" s="112"/>
      <c r="DI1" s="112"/>
      <c r="DJ1" s="112"/>
    </row>
    <row r="2" spans="1:114" s="1" customFormat="1" ht="62.45" customHeight="1" x14ac:dyDescent="0.25">
      <c r="B2" s="82"/>
      <c r="C2" s="84"/>
      <c r="D2" s="87"/>
      <c r="E2" s="87"/>
      <c r="F2" s="87"/>
      <c r="G2" s="87"/>
      <c r="H2" s="87"/>
      <c r="I2" s="82"/>
      <c r="J2" s="82"/>
      <c r="K2" s="78"/>
      <c r="L2" s="78"/>
      <c r="M2" s="78"/>
      <c r="N2" s="78"/>
      <c r="O2" s="78"/>
      <c r="P2" s="78"/>
      <c r="Q2" s="90"/>
      <c r="R2" s="90"/>
      <c r="S2" s="90"/>
      <c r="T2" s="90"/>
      <c r="U2" s="78"/>
      <c r="AA2" s="15" t="s">
        <v>6</v>
      </c>
      <c r="AB2" s="15"/>
      <c r="AC2" s="15" t="s">
        <v>26</v>
      </c>
      <c r="AD2" s="19"/>
      <c r="AE2" s="19"/>
    </row>
    <row r="3" spans="1:114" s="98" customFormat="1" ht="35.1" customHeight="1" x14ac:dyDescent="0.2">
      <c r="A3" s="63"/>
      <c r="B3" s="93"/>
      <c r="C3" s="94" t="s">
        <v>115</v>
      </c>
      <c r="D3" s="95"/>
      <c r="E3" s="95"/>
      <c r="F3" s="95"/>
      <c r="G3" s="95"/>
      <c r="H3" s="95"/>
      <c r="I3" s="93"/>
      <c r="J3" s="93"/>
      <c r="K3" s="96"/>
      <c r="L3" s="96"/>
      <c r="M3" s="96"/>
      <c r="N3" s="96"/>
      <c r="O3" s="96"/>
      <c r="P3" s="96"/>
      <c r="Q3" s="97"/>
      <c r="R3" s="97"/>
      <c r="S3" s="97"/>
      <c r="T3" s="97"/>
      <c r="U3" s="96"/>
      <c r="AA3" s="68" t="s">
        <v>8</v>
      </c>
      <c r="AB3" s="68"/>
      <c r="AC3" s="68" t="s">
        <v>28</v>
      </c>
      <c r="AD3" s="99"/>
      <c r="AE3" s="100"/>
    </row>
    <row r="4" spans="1:114" customFormat="1" ht="23.25" x14ac:dyDescent="0.35">
      <c r="A4" s="259" t="s">
        <v>59</v>
      </c>
      <c r="B4" s="260"/>
      <c r="C4" s="260"/>
      <c r="D4" s="292" t="s">
        <v>43</v>
      </c>
      <c r="E4" s="293"/>
      <c r="F4" s="293"/>
      <c r="G4" s="293"/>
      <c r="H4" s="294"/>
      <c r="I4" s="85"/>
      <c r="J4" s="86"/>
      <c r="K4" s="288" t="s">
        <v>64</v>
      </c>
      <c r="L4" s="289"/>
      <c r="M4" s="289"/>
      <c r="N4" s="289"/>
      <c r="O4" s="289"/>
      <c r="P4" s="290"/>
      <c r="Q4" s="288" t="s">
        <v>76</v>
      </c>
      <c r="R4" s="289"/>
      <c r="S4" s="289"/>
      <c r="T4" s="289"/>
      <c r="U4" s="289"/>
      <c r="AA4" s="15" t="s">
        <v>9</v>
      </c>
      <c r="AB4" s="15"/>
      <c r="AC4" s="15" t="s">
        <v>97</v>
      </c>
      <c r="AD4" s="19"/>
      <c r="AE4" s="18"/>
    </row>
    <row r="5" spans="1:114" s="101" customFormat="1" ht="47.25" x14ac:dyDescent="0.25">
      <c r="A5" s="6" t="s">
        <v>58</v>
      </c>
      <c r="B5" s="7" t="s">
        <v>116</v>
      </c>
      <c r="C5" s="7" t="s">
        <v>72</v>
      </c>
      <c r="D5" s="7" t="s">
        <v>96</v>
      </c>
      <c r="E5" s="7" t="s">
        <v>65</v>
      </c>
      <c r="F5" s="7" t="s">
        <v>56</v>
      </c>
      <c r="G5" s="7" t="s">
        <v>66</v>
      </c>
      <c r="H5" s="7" t="s">
        <v>53</v>
      </c>
      <c r="I5" s="6" t="s">
        <v>23</v>
      </c>
      <c r="J5" s="6" t="s">
        <v>54</v>
      </c>
      <c r="K5" s="266" t="s">
        <v>117</v>
      </c>
      <c r="L5" s="266"/>
      <c r="M5" s="271" t="s">
        <v>118</v>
      </c>
      <c r="N5" s="270"/>
      <c r="O5" s="271" t="s">
        <v>79</v>
      </c>
      <c r="P5" s="270"/>
      <c r="Q5" s="7" t="s">
        <v>103</v>
      </c>
      <c r="R5" s="7" t="s">
        <v>74</v>
      </c>
      <c r="S5" s="7" t="s">
        <v>75</v>
      </c>
      <c r="T5" s="7" t="s">
        <v>24</v>
      </c>
      <c r="U5" s="7" t="s">
        <v>22</v>
      </c>
      <c r="AA5" s="102" t="s">
        <v>10</v>
      </c>
      <c r="AB5" s="102"/>
      <c r="AC5" s="102" t="s">
        <v>30</v>
      </c>
      <c r="AD5" s="103"/>
      <c r="AE5" s="104"/>
    </row>
    <row r="6" spans="1:114" customFormat="1" ht="30" x14ac:dyDescent="0.25">
      <c r="A6" s="79"/>
      <c r="B6" s="54"/>
      <c r="C6" s="54"/>
      <c r="D6" s="88"/>
      <c r="E6" s="88"/>
      <c r="F6" s="88"/>
      <c r="G6" s="88"/>
      <c r="H6" s="88"/>
      <c r="I6" s="54"/>
      <c r="J6" s="54"/>
      <c r="K6" s="58" t="s">
        <v>111</v>
      </c>
      <c r="L6" s="58" t="s">
        <v>69</v>
      </c>
      <c r="M6" s="58" t="s">
        <v>111</v>
      </c>
      <c r="N6" s="58" t="s">
        <v>69</v>
      </c>
      <c r="O6" s="58" t="s">
        <v>111</v>
      </c>
      <c r="P6" s="58" t="s">
        <v>69</v>
      </c>
      <c r="Q6" s="53"/>
      <c r="R6" s="53"/>
      <c r="S6" s="53"/>
      <c r="T6" s="53"/>
      <c r="U6" s="79"/>
      <c r="AA6" s="15"/>
      <c r="AB6" s="15"/>
      <c r="AC6" s="15" t="s">
        <v>33</v>
      </c>
      <c r="AD6" s="19"/>
      <c r="AE6" s="18"/>
    </row>
    <row r="7" spans="1:114" s="147" customFormat="1" ht="69.95" customHeight="1" x14ac:dyDescent="0.25">
      <c r="A7" s="223" t="s">
        <v>461</v>
      </c>
      <c r="B7" s="144" t="s">
        <v>462</v>
      </c>
      <c r="C7" s="140" t="s">
        <v>463</v>
      </c>
      <c r="D7" s="141">
        <v>650000</v>
      </c>
      <c r="E7" s="141">
        <f>0/5</f>
        <v>0</v>
      </c>
      <c r="F7" s="142">
        <v>0</v>
      </c>
      <c r="G7" s="142">
        <v>1</v>
      </c>
      <c r="H7" s="143"/>
      <c r="I7" s="144" t="s">
        <v>216</v>
      </c>
      <c r="J7" s="144" t="s">
        <v>464</v>
      </c>
      <c r="K7" s="145">
        <v>45635</v>
      </c>
      <c r="L7" s="181"/>
      <c r="M7" s="145">
        <f>K7+45</f>
        <v>45680</v>
      </c>
      <c r="N7" s="181"/>
      <c r="O7" s="145">
        <f>M7+45</f>
        <v>45725</v>
      </c>
      <c r="P7" s="181"/>
      <c r="Q7" s="181" t="s">
        <v>6</v>
      </c>
      <c r="R7" s="181" t="s">
        <v>1</v>
      </c>
      <c r="S7" s="181" t="s">
        <v>7</v>
      </c>
      <c r="T7" s="181" t="s">
        <v>28</v>
      </c>
      <c r="U7" s="181">
        <v>1</v>
      </c>
      <c r="V7" s="224" t="s">
        <v>145</v>
      </c>
      <c r="W7" s="224"/>
      <c r="AA7" s="176"/>
      <c r="AB7" s="176"/>
      <c r="AC7" s="176" t="s">
        <v>34</v>
      </c>
      <c r="AD7" s="130"/>
      <c r="AE7" s="130"/>
    </row>
    <row r="8" spans="1:114" s="147" customFormat="1" ht="69.95" customHeight="1" x14ac:dyDescent="0.25">
      <c r="A8" s="129" t="s">
        <v>186</v>
      </c>
      <c r="B8" s="144" t="s">
        <v>465</v>
      </c>
      <c r="C8" s="140"/>
      <c r="D8" s="141">
        <v>50000</v>
      </c>
      <c r="E8" s="141">
        <v>0</v>
      </c>
      <c r="F8" s="142">
        <v>0</v>
      </c>
      <c r="G8" s="142">
        <v>1</v>
      </c>
      <c r="H8" s="143"/>
      <c r="I8" s="144" t="s">
        <v>216</v>
      </c>
      <c r="J8" s="144" t="s">
        <v>466</v>
      </c>
      <c r="K8" s="145">
        <v>45076</v>
      </c>
      <c r="L8" s="181"/>
      <c r="M8" s="145">
        <f>K8+45</f>
        <v>45121</v>
      </c>
      <c r="N8" s="181"/>
      <c r="O8" s="145">
        <f>M8+45</f>
        <v>45166</v>
      </c>
      <c r="P8" s="181"/>
      <c r="Q8" s="181" t="s">
        <v>8</v>
      </c>
      <c r="R8" s="181" t="s">
        <v>1</v>
      </c>
      <c r="S8" s="181" t="s">
        <v>7</v>
      </c>
      <c r="T8" s="181" t="s">
        <v>28</v>
      </c>
      <c r="U8" s="181">
        <v>1</v>
      </c>
      <c r="V8" s="147" t="s">
        <v>138</v>
      </c>
      <c r="AA8" s="176"/>
      <c r="AB8" s="176"/>
      <c r="AC8" s="176"/>
      <c r="AD8" s="130"/>
      <c r="AE8" s="130"/>
    </row>
    <row r="9" spans="1:114" s="147" customFormat="1" ht="69.95" customHeight="1" x14ac:dyDescent="0.25">
      <c r="A9" s="129" t="s">
        <v>187</v>
      </c>
      <c r="B9" s="144" t="s">
        <v>467</v>
      </c>
      <c r="C9" s="140" t="s">
        <v>468</v>
      </c>
      <c r="D9" s="141">
        <v>500000</v>
      </c>
      <c r="E9" s="141">
        <v>0</v>
      </c>
      <c r="F9" s="142">
        <v>0</v>
      </c>
      <c r="G9" s="142">
        <v>1</v>
      </c>
      <c r="H9" s="143"/>
      <c r="I9" s="144" t="s">
        <v>216</v>
      </c>
      <c r="J9" s="144" t="s">
        <v>469</v>
      </c>
      <c r="K9" s="145">
        <v>44986</v>
      </c>
      <c r="L9" s="181"/>
      <c r="M9" s="145">
        <f>K9+45</f>
        <v>45031</v>
      </c>
      <c r="N9" s="181"/>
      <c r="O9" s="145">
        <f>M9+45</f>
        <v>45076</v>
      </c>
      <c r="P9" s="181"/>
      <c r="Q9" s="181" t="s">
        <v>8</v>
      </c>
      <c r="R9" s="181" t="s">
        <v>1</v>
      </c>
      <c r="S9" s="181" t="s">
        <v>7</v>
      </c>
      <c r="T9" s="181" t="s">
        <v>97</v>
      </c>
      <c r="U9" s="181">
        <v>1</v>
      </c>
      <c r="V9" s="224" t="s">
        <v>145</v>
      </c>
      <c r="W9" s="224"/>
    </row>
    <row r="10" spans="1:114" s="147" customFormat="1" ht="69.95" customHeight="1" x14ac:dyDescent="0.25">
      <c r="A10" s="222" t="s">
        <v>239</v>
      </c>
      <c r="B10" s="150" t="s">
        <v>240</v>
      </c>
      <c r="C10" s="155" t="s">
        <v>275</v>
      </c>
      <c r="D10" s="164">
        <v>200000</v>
      </c>
      <c r="E10" s="151">
        <v>0</v>
      </c>
      <c r="F10" s="152">
        <v>0</v>
      </c>
      <c r="G10" s="152">
        <v>1</v>
      </c>
      <c r="H10" s="153"/>
      <c r="I10" s="154" t="s">
        <v>216</v>
      </c>
      <c r="J10" s="154" t="s">
        <v>267</v>
      </c>
      <c r="K10" s="145">
        <v>44994</v>
      </c>
      <c r="L10" s="181"/>
      <c r="M10" s="210">
        <f>K10+60</f>
        <v>45054</v>
      </c>
      <c r="N10" s="145"/>
      <c r="O10" s="145">
        <f>M10+45</f>
        <v>45099</v>
      </c>
      <c r="P10" s="146"/>
      <c r="Q10" s="181" t="s">
        <v>8</v>
      </c>
      <c r="R10" s="181" t="s">
        <v>1</v>
      </c>
      <c r="S10" s="181" t="s">
        <v>7</v>
      </c>
      <c r="T10" s="181" t="s">
        <v>28</v>
      </c>
      <c r="U10" s="181">
        <v>1</v>
      </c>
      <c r="V10" s="295" t="s">
        <v>145</v>
      </c>
      <c r="W10" s="296"/>
      <c r="X10" s="163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</row>
    <row r="11" spans="1:114" s="147" customFormat="1" ht="75.75" x14ac:dyDescent="0.25">
      <c r="A11" s="138" t="s">
        <v>470</v>
      </c>
      <c r="B11" s="144" t="s">
        <v>471</v>
      </c>
      <c r="C11" s="140" t="s">
        <v>150</v>
      </c>
      <c r="D11" s="180">
        <v>2820000</v>
      </c>
      <c r="E11" s="220">
        <f>2085600/5</f>
        <v>417120</v>
      </c>
      <c r="F11" s="142">
        <v>0</v>
      </c>
      <c r="G11" s="142">
        <v>1</v>
      </c>
      <c r="H11" s="143"/>
      <c r="I11" s="144" t="s">
        <v>216</v>
      </c>
      <c r="J11" s="144" t="s">
        <v>472</v>
      </c>
      <c r="K11" s="145">
        <v>44507</v>
      </c>
      <c r="L11" s="181"/>
      <c r="M11" s="145">
        <v>44567</v>
      </c>
      <c r="N11" s="181"/>
      <c r="O11" s="145">
        <v>44597</v>
      </c>
      <c r="P11" s="212">
        <v>44683</v>
      </c>
      <c r="Q11" s="181" t="s">
        <v>8</v>
      </c>
      <c r="R11" s="181" t="s">
        <v>1</v>
      </c>
      <c r="S11" s="181" t="s">
        <v>7</v>
      </c>
      <c r="T11" s="181" t="s">
        <v>33</v>
      </c>
      <c r="U11" s="181">
        <v>1</v>
      </c>
      <c r="V11" s="147" t="s">
        <v>496</v>
      </c>
    </row>
    <row r="12" spans="1:114" s="147" customFormat="1" ht="69.95" customHeight="1" x14ac:dyDescent="0.25">
      <c r="A12" s="223" t="s">
        <v>473</v>
      </c>
      <c r="B12" s="144" t="s">
        <v>474</v>
      </c>
      <c r="C12" s="140" t="s">
        <v>151</v>
      </c>
      <c r="D12" s="141">
        <v>15000</v>
      </c>
      <c r="E12" s="141">
        <v>0</v>
      </c>
      <c r="F12" s="142">
        <v>0</v>
      </c>
      <c r="G12" s="142">
        <v>1</v>
      </c>
      <c r="H12" s="143"/>
      <c r="I12" s="144" t="s">
        <v>216</v>
      </c>
      <c r="J12" s="144" t="s">
        <v>475</v>
      </c>
      <c r="K12" s="145">
        <v>45548</v>
      </c>
      <c r="L12" s="181"/>
      <c r="M12" s="145">
        <v>45608</v>
      </c>
      <c r="N12" s="181"/>
      <c r="O12" s="145">
        <v>45638</v>
      </c>
      <c r="P12" s="181"/>
      <c r="Q12" s="181" t="s">
        <v>8</v>
      </c>
      <c r="R12" s="181" t="s">
        <v>1</v>
      </c>
      <c r="S12" s="181" t="s">
        <v>7</v>
      </c>
      <c r="T12" s="181" t="s">
        <v>28</v>
      </c>
      <c r="U12" s="181">
        <v>1</v>
      </c>
      <c r="V12" s="224" t="s">
        <v>496</v>
      </c>
      <c r="W12" s="224"/>
    </row>
    <row r="13" spans="1:114" s="147" customFormat="1" ht="69.95" customHeight="1" x14ac:dyDescent="0.25">
      <c r="A13" s="223" t="s">
        <v>476</v>
      </c>
      <c r="B13" s="144" t="s">
        <v>477</v>
      </c>
      <c r="C13" s="225" t="s">
        <v>508</v>
      </c>
      <c r="D13" s="141">
        <v>70000</v>
      </c>
      <c r="E13" s="141">
        <v>0</v>
      </c>
      <c r="F13" s="142">
        <v>0</v>
      </c>
      <c r="G13" s="142">
        <v>1</v>
      </c>
      <c r="H13" s="143"/>
      <c r="I13" s="144" t="s">
        <v>216</v>
      </c>
      <c r="J13" s="144" t="s">
        <v>478</v>
      </c>
      <c r="K13" s="145">
        <v>44949</v>
      </c>
      <c r="L13" s="181"/>
      <c r="M13" s="145">
        <v>45009</v>
      </c>
      <c r="N13" s="181"/>
      <c r="O13" s="145">
        <v>45069</v>
      </c>
      <c r="P13" s="181"/>
      <c r="Q13" s="181" t="s">
        <v>8</v>
      </c>
      <c r="R13" s="181" t="s">
        <v>1</v>
      </c>
      <c r="S13" s="181" t="s">
        <v>7</v>
      </c>
      <c r="T13" s="181" t="s">
        <v>28</v>
      </c>
      <c r="U13" s="181">
        <v>1</v>
      </c>
      <c r="V13" s="224" t="s">
        <v>496</v>
      </c>
      <c r="W13" s="224"/>
    </row>
    <row r="14" spans="1:114" s="147" customFormat="1" ht="69.95" customHeight="1" x14ac:dyDescent="0.25">
      <c r="A14" s="223" t="s">
        <v>479</v>
      </c>
      <c r="B14" s="144" t="s">
        <v>480</v>
      </c>
      <c r="C14" s="140" t="s">
        <v>155</v>
      </c>
      <c r="D14" s="141">
        <v>1030104</v>
      </c>
      <c r="E14" s="141">
        <v>0</v>
      </c>
      <c r="F14" s="142">
        <v>0</v>
      </c>
      <c r="G14" s="142">
        <v>1</v>
      </c>
      <c r="H14" s="143"/>
      <c r="I14" s="144" t="s">
        <v>216</v>
      </c>
      <c r="J14" s="144" t="s">
        <v>481</v>
      </c>
      <c r="K14" s="145">
        <v>45282</v>
      </c>
      <c r="L14" s="181"/>
      <c r="M14" s="145">
        <v>45312</v>
      </c>
      <c r="N14" s="181"/>
      <c r="O14" s="145">
        <v>45342</v>
      </c>
      <c r="P14" s="181"/>
      <c r="Q14" s="181" t="s">
        <v>8</v>
      </c>
      <c r="R14" s="181" t="s">
        <v>1</v>
      </c>
      <c r="S14" s="181" t="s">
        <v>7</v>
      </c>
      <c r="T14" s="181" t="s">
        <v>28</v>
      </c>
      <c r="U14" s="181">
        <v>1</v>
      </c>
      <c r="V14" s="224" t="s">
        <v>496</v>
      </c>
      <c r="W14" s="224"/>
    </row>
    <row r="15" spans="1:114" s="147" customFormat="1" ht="69.95" customHeight="1" x14ac:dyDescent="0.25">
      <c r="A15" s="223" t="s">
        <v>485</v>
      </c>
      <c r="B15" s="144" t="s">
        <v>486</v>
      </c>
      <c r="C15" s="140" t="s">
        <v>487</v>
      </c>
      <c r="D15" s="141">
        <v>80000</v>
      </c>
      <c r="E15" s="141">
        <v>0</v>
      </c>
      <c r="F15" s="142">
        <v>0</v>
      </c>
      <c r="G15" s="142">
        <v>1</v>
      </c>
      <c r="H15" s="143"/>
      <c r="I15" s="144" t="s">
        <v>216</v>
      </c>
      <c r="J15" s="144" t="s">
        <v>488</v>
      </c>
      <c r="K15" s="145">
        <v>45078</v>
      </c>
      <c r="L15" s="181"/>
      <c r="M15" s="145">
        <f>K15+90</f>
        <v>45168</v>
      </c>
      <c r="N15" s="181"/>
      <c r="O15" s="145">
        <f>M15+60</f>
        <v>45228</v>
      </c>
      <c r="P15" s="181"/>
      <c r="Q15" s="181" t="s">
        <v>9</v>
      </c>
      <c r="R15" s="181" t="s">
        <v>1</v>
      </c>
      <c r="S15" s="181" t="s">
        <v>7</v>
      </c>
      <c r="T15" s="181" t="s">
        <v>28</v>
      </c>
      <c r="U15" s="181">
        <v>1</v>
      </c>
      <c r="V15" s="224" t="s">
        <v>138</v>
      </c>
      <c r="W15" s="224" t="s">
        <v>509</v>
      </c>
      <c r="X15" s="224"/>
      <c r="Y15" s="224"/>
      <c r="Z15" s="224"/>
      <c r="AA15" s="224"/>
    </row>
    <row r="16" spans="1:114" s="147" customFormat="1" ht="69.95" customHeight="1" x14ac:dyDescent="0.25">
      <c r="A16" s="223" t="s">
        <v>493</v>
      </c>
      <c r="B16" s="144" t="s">
        <v>494</v>
      </c>
      <c r="C16" s="140" t="s">
        <v>152</v>
      </c>
      <c r="D16" s="141">
        <v>240000</v>
      </c>
      <c r="E16" s="141">
        <v>0</v>
      </c>
      <c r="F16" s="142">
        <v>0</v>
      </c>
      <c r="G16" s="142">
        <v>1</v>
      </c>
      <c r="H16" s="143"/>
      <c r="I16" s="144" t="s">
        <v>216</v>
      </c>
      <c r="J16" s="144" t="s">
        <v>495</v>
      </c>
      <c r="K16" s="145">
        <v>45548</v>
      </c>
      <c r="L16" s="181"/>
      <c r="M16" s="145">
        <f>K16+60</f>
        <v>45608</v>
      </c>
      <c r="N16" s="181"/>
      <c r="O16" s="145">
        <f>M16+30</f>
        <v>45638</v>
      </c>
      <c r="P16" s="181"/>
      <c r="Q16" s="181" t="s">
        <v>10</v>
      </c>
      <c r="R16" s="181" t="s">
        <v>1</v>
      </c>
      <c r="S16" s="181" t="s">
        <v>7</v>
      </c>
      <c r="T16" s="181" t="s">
        <v>28</v>
      </c>
      <c r="U16" s="181">
        <v>1</v>
      </c>
      <c r="V16" s="224" t="s">
        <v>496</v>
      </c>
      <c r="W16" s="224"/>
    </row>
    <row r="17" spans="4:4" x14ac:dyDescent="0.25">
      <c r="D17" s="196">
        <f>SUM(D7:D16)</f>
        <v>5655104</v>
      </c>
    </row>
  </sheetData>
  <sheetProtection formatRows="0" insertRows="0" deleteRows="0"/>
  <mergeCells count="9">
    <mergeCell ref="B1:E1"/>
    <mergeCell ref="A4:C4"/>
    <mergeCell ref="D4:H4"/>
    <mergeCell ref="K4:P4"/>
    <mergeCell ref="V10:W10"/>
    <mergeCell ref="Q4:U4"/>
    <mergeCell ref="K5:L5"/>
    <mergeCell ref="O5:P5"/>
    <mergeCell ref="M5:N5"/>
  </mergeCells>
  <dataValidations count="6">
    <dataValidation type="list" allowBlank="1" showInputMessage="1" showErrorMessage="1" sqref="S7:S9 S11:S14 S15 S16" xr:uid="{00000000-0002-0000-0400-000000000000}">
      <formula1>$AB$1</formula1>
    </dataValidation>
    <dataValidation type="list" allowBlank="1" showInputMessage="1" showErrorMessage="1" sqref="R7:R9 R11:R14 R15 R16" xr:uid="{00000000-0002-0000-0400-000001000000}">
      <formula1>$AD$1</formula1>
    </dataValidation>
    <dataValidation type="list" allowBlank="1" showInputMessage="1" showErrorMessage="1" sqref="R10" xr:uid="{00000000-0002-0000-0400-000002000000}">
      <formula1>$AN$1:$AN$14</formula1>
    </dataValidation>
    <dataValidation type="list" allowBlank="1" showInputMessage="1" showErrorMessage="1" sqref="P10" xr:uid="{00000000-0002-0000-0400-000003000000}">
      <formula1>$AJ$7:$AJ$8</formula1>
    </dataValidation>
    <dataValidation type="list" allowBlank="1" showInputMessage="1" showErrorMessage="1" sqref="T7:T14 T15 T16" xr:uid="{00000000-0002-0000-0400-000004000000}">
      <formula1>$AC$1:$AC$7</formula1>
    </dataValidation>
    <dataValidation type="list" allowBlank="1" showInputMessage="1" showErrorMessage="1" sqref="Q7:Q14 Q15 Q16" xr:uid="{00000000-0002-0000-0400-000005000000}">
      <formula1>$AA$1:$AA$5</formula1>
    </dataValidation>
  </dataValidations>
  <pageMargins left="0.7" right="0.7" top="0.75" bottom="0.75" header="0.3" footer="0.3"/>
  <pageSetup scale="2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4B60259DE8E614692DF875F308FBDA5" ma:contentTypeVersion="6012" ma:contentTypeDescription="A content type to manage public (operations) IDB documents" ma:contentTypeScope="" ma:versionID="0650d47aeee5037126f65b6829c937a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cb313f69b3a7fb300cca0763076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4740/OC-BR</Approval_x0020_Number>
    <Phase xmlns="cdc7663a-08f0-4737-9e8c-148ce897a09c">PHASE_IMPLEMENTATION</Phase>
    <Document_x0020_Author xmlns="cdc7663a-08f0-4737-9e8c-148ce897a09c">Sousa Katia de Oliveira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SYSTEM STRENGTHENING</TermName>
          <TermId xmlns="http://schemas.microsoft.com/office/infopath/2007/PartnerControls">98be7628-374e-4ecf-a12c-bb48b439037b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39</Value>
      <Value>3</Value>
      <Value>30</Value>
      <Value>38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BR-L1518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EZIDB0000138-88679858-139</_dlc_DocId>
    <_dlc_DocIdUrl xmlns="cdc7663a-08f0-4737-9e8c-148ce897a09c">
      <Url>https://idbg.sharepoint.com/teams/EZ-BR-LON/BR-L1518/_layouts/15/DocIdRedir.aspx?ID=EZIDB0000138-88679858-139</Url>
      <Description>EZIDB0000138-88679858-139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42E087B-64FD-44E8-9D44-DEF79FE722E1}"/>
</file>

<file path=customXml/itemProps2.xml><?xml version="1.0" encoding="utf-8"?>
<ds:datastoreItem xmlns:ds="http://schemas.openxmlformats.org/officeDocument/2006/customXml" ds:itemID="{31FD585D-A5A0-435F-B675-056BA5300CA8}"/>
</file>

<file path=customXml/itemProps3.xml><?xml version="1.0" encoding="utf-8"?>
<ds:datastoreItem xmlns:ds="http://schemas.openxmlformats.org/officeDocument/2006/customXml" ds:itemID="{3579355C-B23C-47DE-BEB2-35B83D348405}"/>
</file>

<file path=customXml/itemProps4.xml><?xml version="1.0" encoding="utf-8"?>
<ds:datastoreItem xmlns:ds="http://schemas.openxmlformats.org/officeDocument/2006/customXml" ds:itemID="{7ABD85B6-7A5C-40B4-A2E0-3E4DE1595C81}"/>
</file>

<file path=customXml/itemProps5.xml><?xml version="1.0" encoding="utf-8"?>
<ds:datastoreItem xmlns:ds="http://schemas.openxmlformats.org/officeDocument/2006/customXml" ds:itemID="{3AA3804F-25D6-466A-8277-9949B4D379DC}"/>
</file>

<file path=customXml/itemProps6.xml><?xml version="1.0" encoding="utf-8"?>
<ds:datastoreItem xmlns:ds="http://schemas.openxmlformats.org/officeDocument/2006/customXml" ds:itemID="{783652BA-714E-4C0D-8D44-40AE6073EE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Nicolas Lussich</dc:creator>
  <cp:keywords/>
  <cp:lastModifiedBy>Sousa, Katia de Oliveira</cp:lastModifiedBy>
  <cp:revision/>
  <cp:lastPrinted>2023-01-10T18:22:25Z</cp:lastPrinted>
  <dcterms:created xsi:type="dcterms:W3CDTF">2021-02-19T13:39:42Z</dcterms:created>
  <dcterms:modified xsi:type="dcterms:W3CDTF">2023-03-09T15:04:48Z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0x0101001A458A224826124E8B45B1D613300CFC0024B60259DE8E614692DF875F308FBDA5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39;#HEALTH SYSTEM STRENGTHENING|98be7628-374e-4ecf-a12c-bb48b439037b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38;#HEALTH|e15154b4-8fa2-4f19-a924-5a9b44dc8218</vt:lpwstr>
  </property>
  <property fmtid="{D5CDD505-2E9C-101B-9397-08002B2CF9AE}" pid="15" name="_dlc_DocIdItemGuid">
    <vt:lpwstr>fda01b38-0a80-41c6-8429-5b2dd36ff4d1</vt:lpwstr>
  </property>
  <property fmtid="{D5CDD505-2E9C-101B-9397-08002B2CF9AE}" pid="16" name="Disclosure Activity">
    <vt:lpwstr>Procurement Plan</vt:lpwstr>
  </property>
  <property fmtid="{D5CDD505-2E9C-101B-9397-08002B2CF9AE}" pid="22" name="Series Operations IDB">
    <vt:lpwstr/>
  </property>
</Properties>
</file>