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mart\Desktop\Elson\BID\"/>
    </mc:Choice>
  </mc:AlternateContent>
  <xr:revisionPtr revIDLastSave="0" documentId="8_{8A7DDD87-B76B-4583-B5E1-F839219F9DF9}" xr6:coauthVersionLast="47" xr6:coauthVersionMax="47" xr10:uidLastSave="{00000000-0000-0000-0000-000000000000}"/>
  <bookViews>
    <workbookView xWindow="-108" yWindow="-108" windowWidth="23256" windowHeight="12576" xr2:uid="{2E8B1D3B-A461-45B0-951E-D094A334B3DE}"/>
  </bookViews>
  <sheets>
    <sheet name="PA R8" sheetId="1" r:id="rId1"/>
  </sheets>
  <externalReferences>
    <externalReference r:id="rId2"/>
  </externalReferences>
  <definedNames>
    <definedName name="_ftn1">#REF!</definedName>
    <definedName name="_ftn2">#REF!</definedName>
    <definedName name="_ftn3">#REF!</definedName>
    <definedName name="_ftnref1">#REF!</definedName>
    <definedName name="_ftnref3">#REF!</definedName>
    <definedName name="_xlnm.Print_Area" localSheetId="0">'PA R8'!$A$1:$M$40</definedName>
    <definedName name="_xlnm.Print_Titles" localSheetId="0">'PA R8'!$8:$9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  <c r="F28" i="1" s="1"/>
  <c r="E27" i="1"/>
  <c r="E25" i="1" s="1"/>
  <c r="D25" i="1"/>
  <c r="F23" i="1"/>
  <c r="E22" i="1"/>
  <c r="F22" i="1" s="1"/>
  <c r="E21" i="1"/>
  <c r="F21" i="1" s="1"/>
  <c r="D20" i="1"/>
  <c r="D19" i="1"/>
  <c r="E18" i="1"/>
  <c r="D16" i="1"/>
  <c r="D29" i="1" s="1"/>
  <c r="E15" i="1"/>
  <c r="F15" i="1" s="1"/>
  <c r="E13" i="1"/>
  <c r="F13" i="1" s="1"/>
  <c r="E12" i="1"/>
  <c r="F12" i="1" s="1"/>
  <c r="E10" i="1"/>
  <c r="D10" i="1"/>
  <c r="F16" i="1" l="1"/>
  <c r="F18" i="1"/>
  <c r="D18" i="1" s="1"/>
  <c r="E29" i="1"/>
  <c r="F10" i="1"/>
  <c r="E16" i="1"/>
  <c r="F27" i="1"/>
  <c r="F25" i="1" s="1"/>
  <c r="F29" i="1" l="1"/>
</calcChain>
</file>

<file path=xl/sharedStrings.xml><?xml version="1.0" encoding="utf-8"?>
<sst xmlns="http://schemas.openxmlformats.org/spreadsheetml/2006/main" count="102" uniqueCount="74">
  <si>
    <t xml:space="preserve">Banco Interamericano de Desarrollo </t>
  </si>
  <si>
    <t>VPC/FMP</t>
  </si>
  <si>
    <t>PLANO DE AQUISIÇÕES (PA)</t>
  </si>
  <si>
    <r>
      <t xml:space="preserve">País: </t>
    </r>
    <r>
      <rPr>
        <sz val="12"/>
        <rFont val="Times New Roman"/>
        <family val="1"/>
      </rPr>
      <t>Brasil</t>
    </r>
  </si>
  <si>
    <r>
      <t xml:space="preserve">Agência Executora (AE): Estado de São Paulo, </t>
    </r>
    <r>
      <rPr>
        <sz val="12"/>
        <rFont val="Times New Roman"/>
        <family val="1"/>
      </rPr>
      <t>por meio da</t>
    </r>
    <r>
      <rPr>
        <sz val="12"/>
        <color rgb="FF0070C0"/>
        <rFont val="Times New Roman"/>
        <family val="1"/>
      </rPr>
      <t xml:space="preserve"> Secretaria de Saneamento e Recursos Hídricos do Estado de São Paulo</t>
    </r>
    <r>
      <rPr>
        <sz val="12"/>
        <rFont val="Times New Roman"/>
        <family val="1"/>
      </rPr>
      <t>.</t>
    </r>
  </si>
  <si>
    <r>
      <t xml:space="preserve">Setor Público ou  Privado: </t>
    </r>
    <r>
      <rPr>
        <sz val="12"/>
        <rFont val="Times New Roman"/>
        <family val="1"/>
      </rPr>
      <t xml:space="preserve"> Público</t>
    </r>
  </si>
  <si>
    <r>
      <t xml:space="preserve">Número da Cooperação Técnica: </t>
    </r>
    <r>
      <rPr>
        <sz val="12"/>
        <rFont val="Times New Roman"/>
        <family val="1"/>
      </rPr>
      <t>BR-T1351</t>
    </r>
  </si>
  <si>
    <r>
      <t xml:space="preserve">Nome do Projeto: </t>
    </r>
    <r>
      <rPr>
        <sz val="12"/>
        <rFont val="Times New Roman"/>
        <family val="1"/>
      </rPr>
      <t>Fortalecimento da Capacidade de Prevenção e Gestão de Crises Hídricas pelo Estado de São Paulo</t>
    </r>
  </si>
  <si>
    <t>Período do Plano: 18 meses</t>
  </si>
  <si>
    <t>Nº Item</t>
  </si>
  <si>
    <t>Descrição das Aquisições
(1)</t>
  </si>
  <si>
    <t>PA R7 Aj      Custo Estimado da Aquisição      (US$)</t>
  </si>
  <si>
    <t>Estimativa de Saldo a devolver (US$)</t>
  </si>
  <si>
    <t>PA R8    Custo Estimado da Aquisição      (US$)</t>
  </si>
  <si>
    <t>Método de Aquisição
(2)</t>
  </si>
  <si>
    <t>Revisão das Aquisições
 (3)</t>
  </si>
  <si>
    <t>Fonte de Financiamento e Percentual</t>
  </si>
  <si>
    <t>Data Estimada do Anúncio da Aquisição ou do Início da Contratação</t>
  </si>
  <si>
    <t>Revisão Técnica do Chefe de Equipe
(4)</t>
  </si>
  <si>
    <t>Comentários</t>
  </si>
  <si>
    <t>SIMULAÇÃO</t>
  </si>
  <si>
    <t>BID %</t>
  </si>
  <si>
    <t>Local %</t>
  </si>
  <si>
    <t>bid</t>
  </si>
  <si>
    <t>local</t>
  </si>
  <si>
    <t>PROPOSTA DE ALTERAÇÃO</t>
  </si>
  <si>
    <t>COMPONENTE 1</t>
  </si>
  <si>
    <t>R$</t>
  </si>
  <si>
    <t>%</t>
  </si>
  <si>
    <t>1.1</t>
  </si>
  <si>
    <t>Firmas de Consultoria</t>
  </si>
  <si>
    <t>1.1.1</t>
  </si>
  <si>
    <t>Elaboração de Estudos e Propostas para Aperfeiçoar os Instrumentos de Gestão de Recursos Hídricos</t>
  </si>
  <si>
    <t>SBQC</t>
  </si>
  <si>
    <t>Ex-Ante</t>
  </si>
  <si>
    <t>Sim</t>
  </si>
  <si>
    <t>contratado</t>
  </si>
  <si>
    <t>1.1.2</t>
  </si>
  <si>
    <t>Estudo complementar: Enquadramento dos Corpos D'água</t>
  </si>
  <si>
    <t>CI</t>
  </si>
  <si>
    <t>Consultor Individual</t>
  </si>
  <si>
    <t>1.2.1</t>
  </si>
  <si>
    <t>Estudo complementar: Proteção do SAG - Aquífero Guarani</t>
  </si>
  <si>
    <t>COMPONENTE 3</t>
  </si>
  <si>
    <t>Sub-Total Comp 3</t>
  </si>
  <si>
    <t>3.1</t>
  </si>
  <si>
    <t>3.2</t>
  </si>
  <si>
    <t>Consultores Individuais</t>
  </si>
  <si>
    <t>3.1.1</t>
  </si>
  <si>
    <t>Organização e execução de eventos de intercâmbio de experiências</t>
  </si>
  <si>
    <t>Ex Post</t>
  </si>
  <si>
    <t>executado com outras fontes</t>
  </si>
  <si>
    <t>3.1.2</t>
  </si>
  <si>
    <t>Notas Tecnicas de Conhecimento dos Produtos da CT</t>
  </si>
  <si>
    <t>em execução pela SEMIL</t>
  </si>
  <si>
    <t>3.1.3</t>
  </si>
  <si>
    <t>Estudos de alternativas para melhorar o método de Governança dos Recursos Hídricos do Estado</t>
  </si>
  <si>
    <t>COMPONENTE - Outros custos de execução</t>
  </si>
  <si>
    <t>4.1.1</t>
  </si>
  <si>
    <t>Apoio à Unidade Executora da Cooperação Técnica</t>
  </si>
  <si>
    <t>4.1.2</t>
  </si>
  <si>
    <t>Auditoria e Relatório Final</t>
  </si>
  <si>
    <t>SBMC</t>
  </si>
  <si>
    <t>em contratação</t>
  </si>
  <si>
    <t>Total</t>
  </si>
  <si>
    <t xml:space="preserve">Revisto por: </t>
  </si>
  <si>
    <t>Notas:</t>
  </si>
  <si>
    <r>
      <rPr>
        <b/>
        <vertAlign val="superscript"/>
        <sz val="12"/>
        <rFont val="Times New Roman"/>
        <family val="1"/>
      </rPr>
      <t>(1)</t>
    </r>
    <r>
      <rPr>
        <sz val="12"/>
        <rFont val="Times New Roman"/>
        <family val="1"/>
      </rPr>
      <t xml:space="preserve"> Se recomenda o agrupamento das aquisições de natureza similar tais como equipamentos de informática , mobiliário, publicações, passagens etc. Se existirem grupos de contratos individuais similares que irão ser executados em períodos distintos , os mesmos podem ser incluídos agrupados com um mesmo título adicionando uma explicação na  coluna "Comentários", indicando o valor promédio individual e o período durante o qual seriam executados.  Por exemplo: Em um projeto para promoção de exportações que incluisse viagens para participação em feiras, seria inserido um item com o seguinte texto “Passagens Aéreas para Feiras", o valor total estimado em US$ X mil e uma explicação na coluna "Comentários":  Este é um agrupamento de aproximadamente 4 passagens para participação em feiras da região  durante os anos X e X1.</t>
    </r>
  </si>
  <si>
    <r>
      <rPr>
        <b/>
        <vertAlign val="superscript"/>
        <sz val="12"/>
        <rFont val="Times New Roman"/>
        <family val="1"/>
      </rPr>
      <t>(2)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Bens e Serviços</t>
    </r>
    <r>
      <rPr>
        <sz val="12"/>
        <rFont val="Times New Roman"/>
        <family val="1"/>
      </rPr>
      <t xml:space="preserve">: LPI: Licitação Pública Internacional;  LPN: Licitação Pública Nacional;  CP: Comparação de Preços;  CD: Contratação Direta, SN: Sistema Nacional.    </t>
    </r>
  </si>
  <si>
    <r>
      <rPr>
        <b/>
        <vertAlign val="superscript"/>
        <sz val="12"/>
        <rFont val="Times New Roman"/>
        <family val="1"/>
      </rPr>
      <t>(2)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Firmas de Consultoria</t>
    </r>
    <r>
      <rPr>
        <sz val="12"/>
        <rFont val="Times New Roman"/>
        <family val="1"/>
      </rPr>
      <t>:  SBQ: Seleção Baseada na Qualidade, SQC: Seleção Baseada nas Qualificações do Consultor; SBQC: Seleção Baseada na Qualidade e Custo; SBMC: Seleção Baseada  no Menor Custo; SBOF: Seleção Baseada  no Orçamento Fixo, CD: Contratação Direta;  SN: Sistema Nacional.</t>
    </r>
  </si>
  <si>
    <r>
      <rPr>
        <b/>
        <vertAlign val="superscript"/>
        <sz val="12"/>
        <rFont val="Times New Roman"/>
        <family val="1"/>
      </rPr>
      <t xml:space="preserve">(2) </t>
    </r>
    <r>
      <rPr>
        <b/>
        <u/>
        <sz val="12"/>
        <rFont val="Times New Roman"/>
        <family val="1"/>
      </rPr>
      <t>Consultores Individuais</t>
    </r>
    <r>
      <rPr>
        <sz val="12"/>
        <rFont val="Times New Roman"/>
        <family val="1"/>
      </rPr>
      <t>: CI: Seleção Baseada na Comparação de Qualificações de Consultores Individuais - 3 Currículos Vitae (3 CV) ; CD: Contratação Direta, SN: Sistema Nacional.</t>
    </r>
  </si>
  <si>
    <r>
      <rPr>
        <b/>
        <vertAlign val="superscript"/>
        <sz val="12"/>
        <rFont val="Times New Roman"/>
        <family val="1"/>
      </rPr>
      <t xml:space="preserve">(2) </t>
    </r>
    <r>
      <rPr>
        <b/>
        <u/>
        <sz val="12"/>
        <rFont val="Times New Roman"/>
        <family val="1"/>
      </rPr>
      <t>Sistema Nacional</t>
    </r>
    <r>
      <rPr>
        <sz val="12"/>
        <rFont val="Times New Roman"/>
        <family val="1"/>
      </rPr>
      <t>: SN: Para CTNR do Setor Público quando o sistema nacional está aprovado para o método associado à aquisição.</t>
    </r>
  </si>
  <si>
    <r>
      <rPr>
        <b/>
        <vertAlign val="superscript"/>
        <sz val="12"/>
        <rFont val="Times New Roman"/>
        <family val="1"/>
      </rPr>
      <t>(3)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 xml:space="preserve"> Revisão Ex-ante/ Ex-post / SN</t>
    </r>
    <r>
      <rPr>
        <sz val="12"/>
        <rFont val="Times New Roman"/>
        <family val="1"/>
      </rPr>
      <t>. Em geral, dependendo da capacidade institucional e do nivel de risco associados às aquisições a modalidade padrão de revisão é a revisão ex-post. Para processos críticos ou complexos poderá ser estabelecida a revisão ex-ante. Nos casos que o sistema nacional esteja aprovado para o método associado com a aquisição, a supervisão será feita pelo sistema nacional.</t>
    </r>
  </si>
  <si>
    <r>
      <t>(4)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Revisão Técnica</t>
    </r>
    <r>
      <rPr>
        <sz val="12"/>
        <rFont val="Times New Roman"/>
        <family val="1"/>
      </rPr>
      <t>: Esta coluna será utilizada pelo Chefe de Equipe do Projeto do BID (JEP) para definir aquelas aquisições que considere "críticas" ou "complexas" que requeiram a revisão ex- ante dos Termos de Referência (TDR), Especificações Técnicas (ET), relatórios, produtos e outros.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</si>
</sst>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color rgb="FF0070C0"/>
      <name val="Times New Roman"/>
      <family val="1"/>
    </font>
    <font>
      <vertAlign val="superscript"/>
      <sz val="12"/>
      <name val="Times New Roman"/>
      <family val="1"/>
    </font>
    <font>
      <b/>
      <vertAlign val="superscript"/>
      <sz val="12"/>
      <name val="Times New Roman"/>
      <family val="1"/>
    </font>
    <font>
      <b/>
      <u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2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center"/>
    </xf>
    <xf numFmtId="0" fontId="2" fillId="3" borderId="5" xfId="1" applyFont="1" applyFill="1" applyBorder="1" applyAlignment="1">
      <alignment vertical="center"/>
    </xf>
    <xf numFmtId="0" fontId="2" fillId="3" borderId="6" xfId="1" applyFont="1" applyFill="1" applyBorder="1" applyAlignment="1">
      <alignment vertical="center"/>
    </xf>
    <xf numFmtId="0" fontId="3" fillId="3" borderId="7" xfId="1" applyFont="1" applyFill="1" applyBorder="1" applyAlignment="1">
      <alignment horizontal="left" vertical="center" wrapText="1"/>
    </xf>
    <xf numFmtId="0" fontId="2" fillId="3" borderId="5" xfId="1" applyFont="1" applyFill="1" applyBorder="1" applyAlignment="1">
      <alignment horizontal="left" vertical="center" wrapText="1"/>
    </xf>
    <xf numFmtId="0" fontId="3" fillId="3" borderId="5" xfId="1" applyFont="1" applyFill="1" applyBorder="1" applyAlignment="1">
      <alignment vertical="center" wrapText="1"/>
    </xf>
    <xf numFmtId="0" fontId="3" fillId="3" borderId="8" xfId="1" applyFont="1" applyFill="1" applyBorder="1" applyAlignment="1">
      <alignment vertical="center" wrapText="1"/>
    </xf>
    <xf numFmtId="0" fontId="3" fillId="3" borderId="9" xfId="1" applyFont="1" applyFill="1" applyBorder="1" applyAlignment="1">
      <alignment horizontal="left" vertical="center"/>
    </xf>
    <xf numFmtId="0" fontId="2" fillId="3" borderId="10" xfId="1" applyFont="1" applyFill="1" applyBorder="1" applyAlignment="1">
      <alignment horizontal="left" vertical="center"/>
    </xf>
    <xf numFmtId="0" fontId="2" fillId="3" borderId="11" xfId="1" applyFont="1" applyFill="1" applyBorder="1" applyAlignment="1">
      <alignment horizontal="left" vertical="center"/>
    </xf>
    <xf numFmtId="0" fontId="3" fillId="3" borderId="12" xfId="1" applyFont="1" applyFill="1" applyBorder="1" applyAlignment="1">
      <alignment horizontal="left" vertical="center" wrapText="1"/>
    </xf>
    <xf numFmtId="0" fontId="2" fillId="3" borderId="10" xfId="1" applyFont="1" applyFill="1" applyBorder="1" applyAlignment="1">
      <alignment horizontal="left" vertical="center" wrapText="1"/>
    </xf>
    <xf numFmtId="0" fontId="2" fillId="3" borderId="13" xfId="1" applyFont="1" applyFill="1" applyBorder="1" applyAlignment="1">
      <alignment horizontal="left" vertical="center" wrapText="1"/>
    </xf>
    <xf numFmtId="0" fontId="3" fillId="3" borderId="4" xfId="1" applyFont="1" applyFill="1" applyBorder="1"/>
    <xf numFmtId="0" fontId="2" fillId="3" borderId="5" xfId="1" applyFont="1" applyFill="1" applyBorder="1"/>
    <xf numFmtId="0" fontId="2" fillId="3" borderId="8" xfId="1" applyFont="1" applyFill="1" applyBorder="1"/>
    <xf numFmtId="0" fontId="2" fillId="3" borderId="14" xfId="1" applyFont="1" applyFill="1" applyBorder="1" applyAlignment="1">
      <alignment horizontal="left"/>
    </xf>
    <xf numFmtId="0" fontId="2" fillId="3" borderId="0" xfId="1" applyFont="1" applyFill="1"/>
    <xf numFmtId="0" fontId="2" fillId="3" borderId="15" xfId="1" applyFont="1" applyFill="1" applyBorder="1" applyAlignment="1">
      <alignment horizontal="center"/>
    </xf>
    <xf numFmtId="0" fontId="4" fillId="2" borderId="16" xfId="1" applyFont="1" applyFill="1" applyBorder="1" applyAlignment="1">
      <alignment horizontal="left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3" fillId="0" borderId="19" xfId="1" applyFont="1" applyBorder="1" applyAlignment="1">
      <alignment horizontal="center"/>
    </xf>
    <xf numFmtId="0" fontId="3" fillId="0" borderId="20" xfId="1" applyFont="1" applyBorder="1" applyAlignment="1">
      <alignment horizontal="center"/>
    </xf>
    <xf numFmtId="0" fontId="4" fillId="2" borderId="21" xfId="1" applyFont="1" applyFill="1" applyBorder="1" applyAlignment="1">
      <alignment horizontal="left" vertical="center" wrapText="1"/>
    </xf>
    <xf numFmtId="0" fontId="4" fillId="2" borderId="20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 wrapText="1"/>
    </xf>
    <xf numFmtId="0" fontId="4" fillId="2" borderId="22" xfId="1" applyFont="1" applyFill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wrapText="1"/>
    </xf>
    <xf numFmtId="0" fontId="2" fillId="0" borderId="19" xfId="1" applyFont="1" applyBorder="1" applyAlignment="1">
      <alignment horizontal="center" wrapText="1"/>
    </xf>
    <xf numFmtId="0" fontId="3" fillId="0" borderId="21" xfId="1" applyFont="1" applyBorder="1" applyAlignment="1">
      <alignment horizontal="center" vertical="center"/>
    </xf>
    <xf numFmtId="0" fontId="3" fillId="0" borderId="20" xfId="1" applyFont="1" applyBorder="1"/>
    <xf numFmtId="4" fontId="3" fillId="0" borderId="20" xfId="1" applyNumberFormat="1" applyFont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20" xfId="1" applyFont="1" applyBorder="1"/>
    <xf numFmtId="17" fontId="2" fillId="0" borderId="20" xfId="1" applyNumberFormat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24" xfId="1" applyFont="1" applyBorder="1" applyAlignment="1">
      <alignment horizontal="center"/>
    </xf>
    <xf numFmtId="0" fontId="3" fillId="0" borderId="20" xfId="1" applyFont="1" applyBorder="1" applyAlignment="1">
      <alignment horizontal="center"/>
    </xf>
    <xf numFmtId="0" fontId="3" fillId="0" borderId="22" xfId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3" fillId="0" borderId="25" xfId="1" applyFont="1" applyBorder="1" applyAlignment="1">
      <alignment horizontal="center"/>
    </xf>
    <xf numFmtId="0" fontId="2" fillId="0" borderId="21" xfId="1" applyFont="1" applyBorder="1" applyAlignment="1">
      <alignment horizontal="center" vertical="center"/>
    </xf>
    <xf numFmtId="0" fontId="2" fillId="0" borderId="20" xfId="1" applyFont="1" applyBorder="1" applyAlignment="1">
      <alignment vertical="center" wrapText="1"/>
    </xf>
    <xf numFmtId="4" fontId="2" fillId="0" borderId="20" xfId="1" applyNumberFormat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17" fontId="2" fillId="0" borderId="20" xfId="1" applyNumberFormat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19" xfId="1" applyFont="1" applyBorder="1" applyAlignment="1">
      <alignment vertical="center"/>
    </xf>
    <xf numFmtId="0" fontId="2" fillId="4" borderId="20" xfId="1" applyFont="1" applyFill="1" applyBorder="1" applyAlignment="1">
      <alignment vertical="center"/>
    </xf>
    <xf numFmtId="0" fontId="2" fillId="0" borderId="0" xfId="1" applyFont="1" applyAlignment="1">
      <alignment vertical="center"/>
    </xf>
    <xf numFmtId="0" fontId="3" fillId="0" borderId="22" xfId="1" applyFont="1" applyBorder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3" fillId="3" borderId="20" xfId="1" applyFont="1" applyFill="1" applyBorder="1" applyAlignment="1">
      <alignment vertical="center" wrapText="1"/>
    </xf>
    <xf numFmtId="4" fontId="3" fillId="0" borderId="20" xfId="1" applyNumberFormat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 wrapText="1"/>
    </xf>
    <xf numFmtId="0" fontId="2" fillId="0" borderId="20" xfId="1" applyFont="1" applyBorder="1" applyAlignment="1">
      <alignment vertical="center"/>
    </xf>
    <xf numFmtId="0" fontId="3" fillId="3" borderId="20" xfId="1" applyFont="1" applyFill="1" applyBorder="1" applyAlignment="1">
      <alignment vertical="top" wrapText="1"/>
    </xf>
    <xf numFmtId="0" fontId="2" fillId="0" borderId="19" xfId="1" applyFont="1" applyBorder="1"/>
    <xf numFmtId="0" fontId="3" fillId="3" borderId="20" xfId="1" applyFont="1" applyFill="1" applyBorder="1" applyAlignment="1">
      <alignment vertical="center"/>
    </xf>
    <xf numFmtId="17" fontId="2" fillId="4" borderId="20" xfId="1" applyNumberFormat="1" applyFont="1" applyFill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3" fillId="3" borderId="20" xfId="1" applyFont="1" applyFill="1" applyBorder="1"/>
    <xf numFmtId="0" fontId="2" fillId="0" borderId="0" xfId="1" applyFont="1" applyAlignment="1">
      <alignment horizontal="center" vertical="center"/>
    </xf>
    <xf numFmtId="0" fontId="2" fillId="0" borderId="22" xfId="1" quotePrefix="1" applyFont="1" applyBorder="1" applyAlignment="1">
      <alignment horizontal="center" vertical="center"/>
    </xf>
    <xf numFmtId="0" fontId="3" fillId="0" borderId="20" xfId="1" applyFont="1" applyBorder="1" applyAlignment="1">
      <alignment vertical="center" wrapText="1"/>
    </xf>
    <xf numFmtId="0" fontId="3" fillId="0" borderId="20" xfId="1" applyFont="1" applyBorder="1" applyAlignment="1">
      <alignment vertical="top" wrapText="1"/>
    </xf>
    <xf numFmtId="0" fontId="2" fillId="3" borderId="21" xfId="1" applyFont="1" applyFill="1" applyBorder="1" applyAlignment="1">
      <alignment horizontal="center" vertical="center"/>
    </xf>
    <xf numFmtId="0" fontId="3" fillId="0" borderId="26" xfId="1" applyFont="1" applyBorder="1" applyAlignment="1">
      <alignment horizontal="right"/>
    </xf>
    <xf numFmtId="0" fontId="3" fillId="0" borderId="27" xfId="1" applyFont="1" applyBorder="1" applyAlignment="1">
      <alignment horizontal="right"/>
    </xf>
    <xf numFmtId="4" fontId="3" fillId="0" borderId="28" xfId="1" applyNumberFormat="1" applyFont="1" applyBorder="1" applyAlignment="1">
      <alignment horizontal="center"/>
    </xf>
    <xf numFmtId="0" fontId="3" fillId="0" borderId="29" xfId="1" applyFont="1" applyBorder="1"/>
    <xf numFmtId="0" fontId="2" fillId="0" borderId="30" xfId="1" applyFont="1" applyBorder="1"/>
    <xf numFmtId="0" fontId="2" fillId="0" borderId="27" xfId="1" applyFont="1" applyBorder="1"/>
    <xf numFmtId="14" fontId="3" fillId="0" borderId="29" xfId="1" applyNumberFormat="1" applyFont="1" applyBorder="1" applyAlignment="1">
      <alignment horizontal="left"/>
    </xf>
    <xf numFmtId="0" fontId="2" fillId="0" borderId="30" xfId="1" applyFont="1" applyBorder="1" applyAlignment="1">
      <alignment horizontal="left"/>
    </xf>
    <xf numFmtId="0" fontId="2" fillId="0" borderId="27" xfId="1" applyFont="1" applyBorder="1" applyAlignment="1">
      <alignment horizontal="left"/>
    </xf>
    <xf numFmtId="0" fontId="2" fillId="0" borderId="31" xfId="1" applyFont="1" applyBorder="1" applyAlignment="1">
      <alignment horizontal="center"/>
    </xf>
    <xf numFmtId="4" fontId="2" fillId="0" borderId="0" xfId="1" applyNumberFormat="1" applyFont="1"/>
    <xf numFmtId="0" fontId="3" fillId="0" borderId="32" xfId="1" applyFont="1" applyBorder="1" applyAlignment="1">
      <alignment horizontal="left"/>
    </xf>
    <xf numFmtId="0" fontId="2" fillId="0" borderId="33" xfId="1" applyFont="1" applyBorder="1" applyAlignment="1">
      <alignment horizontal="right"/>
    </xf>
    <xf numFmtId="3" fontId="2" fillId="0" borderId="33" xfId="1" applyNumberFormat="1" applyFont="1" applyBorder="1"/>
    <xf numFmtId="0" fontId="3" fillId="0" borderId="33" xfId="1" applyFont="1" applyBorder="1"/>
    <xf numFmtId="0" fontId="2" fillId="0" borderId="33" xfId="1" applyFont="1" applyBorder="1"/>
    <xf numFmtId="0" fontId="2" fillId="0" borderId="34" xfId="1" applyFont="1" applyBorder="1" applyAlignment="1">
      <alignment horizontal="center"/>
    </xf>
    <xf numFmtId="0" fontId="7" fillId="0" borderId="32" xfId="1" applyFont="1" applyBorder="1" applyAlignment="1">
      <alignment horizontal="left" vertical="top" wrapText="1"/>
    </xf>
    <xf numFmtId="0" fontId="2" fillId="0" borderId="33" xfId="1" applyFont="1" applyBorder="1" applyAlignment="1">
      <alignment horizontal="left" vertical="top" wrapText="1"/>
    </xf>
    <xf numFmtId="0" fontId="2" fillId="0" borderId="34" xfId="1" applyFont="1" applyBorder="1" applyAlignment="1">
      <alignment horizontal="left" vertical="top" wrapText="1"/>
    </xf>
    <xf numFmtId="0" fontId="7" fillId="0" borderId="14" xfId="1" applyFont="1" applyBorder="1" applyAlignment="1">
      <alignment horizontal="left" vertical="top" wrapText="1"/>
    </xf>
    <xf numFmtId="0" fontId="7" fillId="0" borderId="0" xfId="1" applyFont="1" applyAlignment="1">
      <alignment horizontal="left" vertical="top" wrapText="1"/>
    </xf>
    <xf numFmtId="0" fontId="7" fillId="0" borderId="15" xfId="1" applyFont="1" applyBorder="1" applyAlignment="1">
      <alignment horizontal="left" vertical="top" wrapText="1"/>
    </xf>
    <xf numFmtId="0" fontId="7" fillId="0" borderId="33" xfId="1" applyFont="1" applyBorder="1" applyAlignment="1">
      <alignment horizontal="left" vertical="top" wrapText="1"/>
    </xf>
    <xf numFmtId="0" fontId="7" fillId="0" borderId="34" xfId="1" applyFont="1" applyBorder="1" applyAlignment="1">
      <alignment horizontal="left" vertical="top" wrapText="1"/>
    </xf>
    <xf numFmtId="0" fontId="9" fillId="0" borderId="32" xfId="1" applyFont="1" applyBorder="1" applyAlignment="1">
      <alignment horizontal="left" vertical="top" wrapText="1"/>
    </xf>
    <xf numFmtId="0" fontId="7" fillId="0" borderId="1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15" xfId="1" applyFont="1" applyBorder="1" applyAlignment="1">
      <alignment horizontal="left" vertical="center" wrapText="1"/>
    </xf>
    <xf numFmtId="0" fontId="7" fillId="0" borderId="32" xfId="1" applyFont="1" applyBorder="1" applyAlignment="1">
      <alignment horizontal="left" wrapText="1"/>
    </xf>
    <xf numFmtId="0" fontId="2" fillId="0" borderId="33" xfId="1" applyFont="1" applyBorder="1" applyAlignment="1">
      <alignment horizontal="left" wrapText="1"/>
    </xf>
    <xf numFmtId="0" fontId="2" fillId="0" borderId="34" xfId="1" applyFont="1" applyBorder="1" applyAlignment="1">
      <alignment horizontal="left" wrapText="1"/>
    </xf>
  </cellXfs>
  <cellStyles count="2">
    <cellStyle name="Normal" xfId="0" builtinId="0"/>
    <cellStyle name="Normal 2 2" xfId="1" xr:uid="{156C258D-A0D7-4AB3-A938-FC99D44C44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fmart\Desktop\Elson\BID\Solicitac&#807;a&#771;o%20de%20Desembolso%20Pedido%205%20R1.xlsx" TargetMode="External"/><Relationship Id="rId1" Type="http://schemas.openxmlformats.org/officeDocument/2006/relationships/externalLinkPath" Target="Solicitac&#807;a&#771;o%20de%20Desembolso%20Pedido%205%20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o Pedido de Desembolso"/>
      <sheetName val="Conciliação de Recursos BID"/>
      <sheetName val="Solicitação Desembolso Pedido 5"/>
      <sheetName val="Estado de Execução"/>
      <sheetName val="2o. Plano Financeiro"/>
      <sheetName val="Plano Financeiro"/>
      <sheetName val=" PA R7"/>
      <sheetName val=" PA R7 Aj Sd"/>
      <sheetName val="PA R8 Prelim"/>
      <sheetName val="PA R8"/>
      <sheetName val="Contrato Cambio 1"/>
      <sheetName val="Contrato Cambio 2"/>
      <sheetName val="EC 1 Enquadramento"/>
      <sheetName val="EC2 SAG"/>
      <sheetName val="Auditoria"/>
      <sheetName val="% Ac"/>
      <sheetName val="Categoria 1"/>
      <sheetName val="Categoria 2"/>
      <sheetName val="Categoria 3"/>
      <sheetName val="Categoria 4"/>
      <sheetName val="Levantamento DOF (2)"/>
      <sheetName val="Levantamento DOF"/>
      <sheetName val="CotacoesUS$Periodo200101a220204"/>
    </sheetNames>
    <sheetDataSet>
      <sheetData sheetId="0"/>
      <sheetData sheetId="1"/>
      <sheetData sheetId="2"/>
      <sheetData sheetId="3"/>
      <sheetData sheetId="4"/>
      <sheetData sheetId="5">
        <row r="10">
          <cell r="U10">
            <v>1.364740169919969</v>
          </cell>
        </row>
        <row r="11">
          <cell r="U11">
            <v>5747.7263207905635</v>
          </cell>
        </row>
        <row r="17">
          <cell r="U17">
            <v>17712.344144980485</v>
          </cell>
        </row>
        <row r="18">
          <cell r="U18">
            <v>14169.814527218678</v>
          </cell>
        </row>
        <row r="19">
          <cell r="U19">
            <v>18305.082566873425</v>
          </cell>
        </row>
        <row r="22">
          <cell r="U22">
            <v>9737.8823337134163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AD6AE-1BA3-4CCD-A173-F002975FC69F}">
  <dimension ref="B1:S40"/>
  <sheetViews>
    <sheetView tabSelected="1" zoomScale="70" zoomScaleNormal="70" zoomScalePageLayoutView="78" workbookViewId="0">
      <selection activeCell="T4" sqref="T4"/>
    </sheetView>
  </sheetViews>
  <sheetFormatPr defaultColWidth="9.109375" defaultRowHeight="15.6" x14ac:dyDescent="0.3"/>
  <cols>
    <col min="1" max="1" width="2.44140625" style="2" customWidth="1"/>
    <col min="2" max="2" width="9" style="1" customWidth="1"/>
    <col min="3" max="3" width="36.88671875" style="2" customWidth="1"/>
    <col min="4" max="5" width="15.44140625" style="2" customWidth="1"/>
    <col min="6" max="6" width="14.21875" style="2" customWidth="1"/>
    <col min="7" max="7" width="12.5546875" style="2" customWidth="1"/>
    <col min="8" max="8" width="19.109375" style="2" customWidth="1"/>
    <col min="9" max="9" width="10.5546875" style="2" customWidth="1"/>
    <col min="10" max="10" width="10.88671875" style="2" customWidth="1"/>
    <col min="11" max="11" width="20.5546875" style="2" customWidth="1"/>
    <col min="12" max="12" width="11.6640625" style="2" customWidth="1"/>
    <col min="13" max="13" width="33.77734375" style="4" customWidth="1"/>
    <col min="14" max="15" width="13" style="2" hidden="1" customWidth="1"/>
    <col min="16" max="17" width="9.109375" style="2" hidden="1" customWidth="1"/>
    <col min="18" max="18" width="9.109375" style="2"/>
    <col min="19" max="19" width="12.44140625" style="2" bestFit="1" customWidth="1"/>
    <col min="20" max="16384" width="9.109375" style="2"/>
  </cols>
  <sheetData>
    <row r="1" spans="2:19" ht="20.25" customHeight="1" x14ac:dyDescent="0.3">
      <c r="K1" s="3" t="s">
        <v>0</v>
      </c>
    </row>
    <row r="2" spans="2:19" ht="20.25" customHeight="1" thickBot="1" x14ac:dyDescent="0.35">
      <c r="K2" s="3" t="s">
        <v>1</v>
      </c>
    </row>
    <row r="3" spans="2:19" ht="21" customHeight="1" x14ac:dyDescent="0.3">
      <c r="B3" s="5" t="s">
        <v>2</v>
      </c>
      <c r="C3" s="6"/>
      <c r="D3" s="7"/>
      <c r="E3" s="7"/>
      <c r="F3" s="7"/>
      <c r="G3" s="7"/>
      <c r="H3" s="7"/>
      <c r="I3" s="7"/>
      <c r="J3" s="7"/>
      <c r="K3" s="7"/>
      <c r="L3" s="7"/>
      <c r="M3" s="8"/>
    </row>
    <row r="4" spans="2:19" ht="40.950000000000003" customHeight="1" x14ac:dyDescent="0.3">
      <c r="B4" s="9" t="s">
        <v>3</v>
      </c>
      <c r="C4" s="10"/>
      <c r="D4" s="10"/>
      <c r="E4" s="10"/>
      <c r="F4" s="10"/>
      <c r="G4" s="11"/>
      <c r="H4" s="12" t="s">
        <v>4</v>
      </c>
      <c r="I4" s="13"/>
      <c r="J4" s="13"/>
      <c r="K4" s="13"/>
      <c r="L4" s="14" t="s">
        <v>5</v>
      </c>
      <c r="M4" s="15"/>
    </row>
    <row r="5" spans="2:19" ht="37.5" customHeight="1" x14ac:dyDescent="0.3">
      <c r="B5" s="16" t="s">
        <v>6</v>
      </c>
      <c r="C5" s="17"/>
      <c r="D5" s="17"/>
      <c r="E5" s="17"/>
      <c r="F5" s="17"/>
      <c r="G5" s="18"/>
      <c r="H5" s="19" t="s">
        <v>7</v>
      </c>
      <c r="I5" s="20"/>
      <c r="J5" s="20"/>
      <c r="K5" s="20"/>
      <c r="L5" s="20"/>
      <c r="M5" s="21"/>
    </row>
    <row r="6" spans="2:19" ht="21" customHeight="1" x14ac:dyDescent="0.3">
      <c r="B6" s="22" t="s">
        <v>8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4"/>
    </row>
    <row r="7" spans="2:19" ht="12" customHeight="1" thickBot="1" x14ac:dyDescent="0.35"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7"/>
    </row>
    <row r="8" spans="2:19" s="4" customFormat="1" ht="53.25" customHeight="1" x14ac:dyDescent="0.3">
      <c r="B8" s="28" t="s">
        <v>9</v>
      </c>
      <c r="C8" s="29" t="s">
        <v>10</v>
      </c>
      <c r="D8" s="29" t="s">
        <v>11</v>
      </c>
      <c r="E8" s="29" t="s">
        <v>12</v>
      </c>
      <c r="F8" s="29" t="s">
        <v>13</v>
      </c>
      <c r="G8" s="29" t="s">
        <v>14</v>
      </c>
      <c r="H8" s="29" t="s">
        <v>15</v>
      </c>
      <c r="I8" s="29" t="s">
        <v>16</v>
      </c>
      <c r="J8" s="29"/>
      <c r="K8" s="29" t="s">
        <v>17</v>
      </c>
      <c r="L8" s="29" t="s">
        <v>18</v>
      </c>
      <c r="M8" s="30" t="s">
        <v>19</v>
      </c>
      <c r="N8" s="31" t="s">
        <v>20</v>
      </c>
      <c r="O8" s="32"/>
      <c r="P8" s="32"/>
      <c r="Q8" s="32"/>
    </row>
    <row r="9" spans="2:19" ht="27.75" customHeight="1" x14ac:dyDescent="0.3">
      <c r="B9" s="33"/>
      <c r="C9" s="34"/>
      <c r="D9" s="34"/>
      <c r="E9" s="34"/>
      <c r="F9" s="34"/>
      <c r="G9" s="34"/>
      <c r="H9" s="34"/>
      <c r="I9" s="35" t="s">
        <v>21</v>
      </c>
      <c r="J9" s="35" t="s">
        <v>22</v>
      </c>
      <c r="K9" s="34"/>
      <c r="L9" s="34"/>
      <c r="M9" s="36"/>
      <c r="N9" s="37" t="s">
        <v>23</v>
      </c>
      <c r="O9" s="38" t="s">
        <v>24</v>
      </c>
      <c r="P9" s="39" t="s">
        <v>25</v>
      </c>
      <c r="Q9" s="40"/>
    </row>
    <row r="10" spans="2:19" ht="21" customHeight="1" x14ac:dyDescent="0.3">
      <c r="B10" s="41">
        <v>1</v>
      </c>
      <c r="C10" s="42" t="s">
        <v>26</v>
      </c>
      <c r="D10" s="43">
        <f>SUM(D12:D15)</f>
        <v>443786.20541066793</v>
      </c>
      <c r="E10" s="43">
        <f>SUM(E12:E15)</f>
        <v>24054.173627833909</v>
      </c>
      <c r="F10" s="43">
        <f>SUM(F12:F15)</f>
        <v>419732.03178283403</v>
      </c>
      <c r="G10" s="44"/>
      <c r="H10" s="45"/>
      <c r="I10" s="44"/>
      <c r="J10" s="44"/>
      <c r="K10" s="46"/>
      <c r="L10" s="45"/>
      <c r="M10" s="47"/>
      <c r="N10" s="48" t="s">
        <v>27</v>
      </c>
      <c r="O10" s="49" t="s">
        <v>27</v>
      </c>
      <c r="P10" s="49" t="s">
        <v>28</v>
      </c>
      <c r="Q10" s="49" t="s">
        <v>28</v>
      </c>
      <c r="R10" s="3"/>
    </row>
    <row r="11" spans="2:19" x14ac:dyDescent="0.3">
      <c r="B11" s="41" t="s">
        <v>29</v>
      </c>
      <c r="C11" s="42" t="s">
        <v>30</v>
      </c>
      <c r="D11" s="43"/>
      <c r="E11" s="43"/>
      <c r="F11" s="43"/>
      <c r="G11" s="50"/>
      <c r="H11" s="42"/>
      <c r="I11" s="44"/>
      <c r="J11" s="44"/>
      <c r="K11" s="46"/>
      <c r="L11" s="42"/>
      <c r="M11" s="51"/>
      <c r="N11" s="52"/>
      <c r="O11" s="53"/>
      <c r="P11" s="53"/>
      <c r="Q11" s="53"/>
      <c r="R11" s="3"/>
    </row>
    <row r="12" spans="2:19" s="62" customFormat="1" ht="47.7" customHeight="1" x14ac:dyDescent="0.3">
      <c r="B12" s="54" t="s">
        <v>31</v>
      </c>
      <c r="C12" s="55" t="s">
        <v>32</v>
      </c>
      <c r="D12" s="56">
        <v>284813.21284379449</v>
      </c>
      <c r="E12" s="56">
        <f>'[1]Plano Financeiro'!U10</f>
        <v>1.364740169919969</v>
      </c>
      <c r="F12" s="56">
        <f>D12-E12</f>
        <v>284811.84810362459</v>
      </c>
      <c r="G12" s="57" t="s">
        <v>33</v>
      </c>
      <c r="H12" s="57" t="s">
        <v>34</v>
      </c>
      <c r="I12" s="57">
        <v>100</v>
      </c>
      <c r="J12" s="57">
        <v>0</v>
      </c>
      <c r="K12" s="58">
        <v>44276</v>
      </c>
      <c r="L12" s="57" t="s">
        <v>35</v>
      </c>
      <c r="M12" s="59" t="s">
        <v>36</v>
      </c>
      <c r="N12" s="60"/>
      <c r="O12" s="57"/>
      <c r="P12" s="61"/>
      <c r="Q12" s="61"/>
    </row>
    <row r="13" spans="2:19" s="62" customFormat="1" ht="47.7" customHeight="1" x14ac:dyDescent="0.3">
      <c r="B13" s="54" t="s">
        <v>37</v>
      </c>
      <c r="C13" s="55" t="s">
        <v>38</v>
      </c>
      <c r="D13" s="56">
        <v>77208.542566873424</v>
      </c>
      <c r="E13" s="56">
        <f>'[1]Plano Financeiro'!U19</f>
        <v>18305.082566873425</v>
      </c>
      <c r="F13" s="56">
        <f>D13-E13</f>
        <v>58903.46</v>
      </c>
      <c r="G13" s="57" t="s">
        <v>39</v>
      </c>
      <c r="H13" s="57" t="s">
        <v>34</v>
      </c>
      <c r="I13" s="57">
        <v>100</v>
      </c>
      <c r="J13" s="57">
        <v>0</v>
      </c>
      <c r="K13" s="58">
        <v>44896</v>
      </c>
      <c r="L13" s="57" t="s">
        <v>35</v>
      </c>
      <c r="M13" s="59" t="s">
        <v>36</v>
      </c>
      <c r="N13" s="60"/>
      <c r="O13" s="57"/>
      <c r="P13" s="61"/>
      <c r="Q13" s="61"/>
    </row>
    <row r="14" spans="2:19" s="62" customFormat="1" x14ac:dyDescent="0.3">
      <c r="B14" s="41">
        <v>1.2</v>
      </c>
      <c r="C14" s="42" t="s">
        <v>40</v>
      </c>
      <c r="D14" s="56"/>
      <c r="E14" s="56"/>
      <c r="F14" s="56"/>
      <c r="G14" s="57"/>
      <c r="H14" s="57"/>
      <c r="I14" s="57"/>
      <c r="J14" s="57"/>
      <c r="K14" s="58"/>
      <c r="L14" s="57"/>
      <c r="M14" s="63"/>
      <c r="N14" s="60"/>
      <c r="O14" s="57"/>
      <c r="P14" s="61"/>
      <c r="Q14" s="61"/>
    </row>
    <row r="15" spans="2:19" s="62" customFormat="1" ht="31.2" x14ac:dyDescent="0.3">
      <c r="B15" s="54" t="s">
        <v>41</v>
      </c>
      <c r="C15" s="55" t="s">
        <v>42</v>
      </c>
      <c r="D15" s="56">
        <v>81764.45</v>
      </c>
      <c r="E15" s="56">
        <f>'[1]Plano Financeiro'!U11</f>
        <v>5747.7263207905635</v>
      </c>
      <c r="F15" s="56">
        <f>D15-E15</f>
        <v>76016.723679209434</v>
      </c>
      <c r="G15" s="57" t="s">
        <v>39</v>
      </c>
      <c r="H15" s="57" t="s">
        <v>34</v>
      </c>
      <c r="I15" s="57">
        <v>100</v>
      </c>
      <c r="J15" s="57">
        <v>0</v>
      </c>
      <c r="K15" s="58">
        <v>44896</v>
      </c>
      <c r="L15" s="57" t="s">
        <v>35</v>
      </c>
      <c r="M15" s="59" t="s">
        <v>36</v>
      </c>
      <c r="N15" s="60"/>
      <c r="O15" s="57"/>
      <c r="P15" s="61"/>
      <c r="Q15" s="61"/>
      <c r="S15" s="64"/>
    </row>
    <row r="16" spans="2:19" s="62" customFormat="1" ht="25.5" customHeight="1" x14ac:dyDescent="0.3">
      <c r="B16" s="41">
        <v>3</v>
      </c>
      <c r="C16" s="65" t="s">
        <v>43</v>
      </c>
      <c r="D16" s="66">
        <f>SUM(D21:D24)</f>
        <v>94618.46867219916</v>
      </c>
      <c r="E16" s="66">
        <f>SUM(E21:E24)</f>
        <v>31882.158672199163</v>
      </c>
      <c r="F16" s="66">
        <f>SUM(F21:F24)</f>
        <v>62736.31</v>
      </c>
      <c r="G16" s="57"/>
      <c r="H16" s="57"/>
      <c r="I16" s="57"/>
      <c r="J16" s="57"/>
      <c r="K16" s="58"/>
      <c r="L16" s="57"/>
      <c r="M16" s="67"/>
      <c r="N16" s="60"/>
      <c r="O16" s="57"/>
      <c r="P16" s="68"/>
      <c r="Q16" s="68"/>
      <c r="R16" s="3"/>
    </row>
    <row r="17" spans="2:19" x14ac:dyDescent="0.3">
      <c r="B17" s="41">
        <v>3.1</v>
      </c>
      <c r="C17" s="69" t="s">
        <v>40</v>
      </c>
      <c r="D17" s="56"/>
      <c r="E17" s="56"/>
      <c r="F17" s="56"/>
      <c r="G17" s="57"/>
      <c r="H17" s="57"/>
      <c r="I17" s="57"/>
      <c r="J17" s="57"/>
      <c r="K17" s="58"/>
      <c r="L17" s="57"/>
      <c r="M17" s="47"/>
      <c r="N17" s="70"/>
      <c r="O17" s="44"/>
      <c r="P17" s="45"/>
      <c r="Q17" s="45"/>
    </row>
    <row r="18" spans="2:19" s="62" customFormat="1" ht="25.95" hidden="1" customHeight="1" x14ac:dyDescent="0.3">
      <c r="B18" s="41">
        <v>3</v>
      </c>
      <c r="C18" s="71" t="s">
        <v>43</v>
      </c>
      <c r="D18" s="66">
        <f t="shared" ref="D18:D20" si="0">F18+E18</f>
        <v>17712.344144980485</v>
      </c>
      <c r="E18" s="66">
        <f>SUM(E19:E21)</f>
        <v>17712.344144980485</v>
      </c>
      <c r="F18" s="66">
        <f>SUM(F19:F21)</f>
        <v>0</v>
      </c>
      <c r="G18" s="57"/>
      <c r="H18" s="57"/>
      <c r="I18" s="57"/>
      <c r="J18" s="57"/>
      <c r="K18" s="72"/>
      <c r="L18" s="57"/>
      <c r="M18" s="67"/>
      <c r="N18" s="60"/>
      <c r="O18" s="57"/>
      <c r="P18" s="68"/>
      <c r="Q18" s="68"/>
      <c r="R18" s="3" t="s">
        <v>44</v>
      </c>
    </row>
    <row r="19" spans="2:19" hidden="1" x14ac:dyDescent="0.3">
      <c r="B19" s="41" t="s">
        <v>45</v>
      </c>
      <c r="C19" s="69" t="s">
        <v>30</v>
      </c>
      <c r="D19" s="66">
        <f t="shared" si="0"/>
        <v>0</v>
      </c>
      <c r="E19" s="66"/>
      <c r="F19" s="66"/>
      <c r="G19" s="73"/>
      <c r="H19" s="73"/>
      <c r="I19" s="57"/>
      <c r="J19" s="57"/>
      <c r="K19" s="72"/>
      <c r="L19" s="57"/>
      <c r="M19" s="51"/>
      <c r="N19" s="70"/>
      <c r="O19" s="44"/>
      <c r="P19" s="45"/>
      <c r="Q19" s="45"/>
    </row>
    <row r="20" spans="2:19" hidden="1" x14ac:dyDescent="0.3">
      <c r="B20" s="41" t="s">
        <v>46</v>
      </c>
      <c r="C20" s="74" t="s">
        <v>47</v>
      </c>
      <c r="D20" s="66">
        <f t="shared" si="0"/>
        <v>0</v>
      </c>
      <c r="E20" s="66"/>
      <c r="F20" s="66"/>
      <c r="G20" s="73"/>
      <c r="H20" s="73"/>
      <c r="I20" s="57"/>
      <c r="J20" s="57"/>
      <c r="K20" s="72"/>
      <c r="L20" s="57"/>
      <c r="M20" s="51"/>
      <c r="N20" s="70"/>
      <c r="O20" s="44"/>
      <c r="P20" s="45"/>
      <c r="Q20" s="45"/>
    </row>
    <row r="21" spans="2:19" s="62" customFormat="1" ht="31.2" x14ac:dyDescent="0.3">
      <c r="B21" s="54" t="s">
        <v>48</v>
      </c>
      <c r="C21" s="55" t="s">
        <v>49</v>
      </c>
      <c r="D21" s="56">
        <v>17712.344144980485</v>
      </c>
      <c r="E21" s="56">
        <f>'[1]Plano Financeiro'!U17</f>
        <v>17712.344144980485</v>
      </c>
      <c r="F21" s="56">
        <f t="shared" ref="F21:F23" si="1">D21-E21</f>
        <v>0</v>
      </c>
      <c r="G21" s="57" t="s">
        <v>39</v>
      </c>
      <c r="H21" s="57" t="s">
        <v>50</v>
      </c>
      <c r="I21" s="57">
        <v>100</v>
      </c>
      <c r="J21" s="57">
        <v>0</v>
      </c>
      <c r="K21" s="58">
        <v>44805</v>
      </c>
      <c r="L21" s="57" t="s">
        <v>35</v>
      </c>
      <c r="M21" s="59" t="s">
        <v>51</v>
      </c>
      <c r="N21" s="60">
        <v>40</v>
      </c>
      <c r="O21" s="57"/>
      <c r="P21" s="68"/>
      <c r="Q21" s="68"/>
    </row>
    <row r="22" spans="2:19" s="62" customFormat="1" ht="31.2" x14ac:dyDescent="0.3">
      <c r="B22" s="54" t="s">
        <v>52</v>
      </c>
      <c r="C22" s="55" t="s">
        <v>53</v>
      </c>
      <c r="D22" s="56">
        <v>14169.814527218678</v>
      </c>
      <c r="E22" s="56">
        <f>'[1]Plano Financeiro'!U18</f>
        <v>14169.814527218678</v>
      </c>
      <c r="F22" s="56">
        <f t="shared" si="1"/>
        <v>0</v>
      </c>
      <c r="G22" s="56" t="s">
        <v>39</v>
      </c>
      <c r="H22" s="56" t="s">
        <v>50</v>
      </c>
      <c r="I22" s="57">
        <v>100</v>
      </c>
      <c r="J22" s="57">
        <v>0</v>
      </c>
      <c r="K22" s="58">
        <v>44805</v>
      </c>
      <c r="L22" s="57" t="s">
        <v>35</v>
      </c>
      <c r="M22" s="59" t="s">
        <v>54</v>
      </c>
      <c r="O22" s="75"/>
    </row>
    <row r="23" spans="2:19" s="62" customFormat="1" ht="46.8" x14ac:dyDescent="0.3">
      <c r="B23" s="54" t="s">
        <v>55</v>
      </c>
      <c r="C23" s="55" t="s">
        <v>56</v>
      </c>
      <c r="D23" s="56">
        <v>62736.31</v>
      </c>
      <c r="E23" s="56"/>
      <c r="F23" s="56">
        <f t="shared" si="1"/>
        <v>62736.31</v>
      </c>
      <c r="G23" s="57" t="s">
        <v>33</v>
      </c>
      <c r="H23" s="57" t="s">
        <v>34</v>
      </c>
      <c r="I23" s="57">
        <v>100</v>
      </c>
      <c r="J23" s="57">
        <v>0</v>
      </c>
      <c r="K23" s="58">
        <v>44276</v>
      </c>
      <c r="L23" s="57" t="s">
        <v>35</v>
      </c>
      <c r="M23" s="59" t="s">
        <v>36</v>
      </c>
      <c r="O23" s="75"/>
    </row>
    <row r="24" spans="2:19" s="62" customFormat="1" x14ac:dyDescent="0.3">
      <c r="B24" s="54"/>
      <c r="C24" s="55"/>
      <c r="D24" s="56"/>
      <c r="E24" s="56"/>
      <c r="F24" s="56"/>
      <c r="G24" s="57"/>
      <c r="H24" s="57"/>
      <c r="I24" s="57"/>
      <c r="J24" s="57"/>
      <c r="K24" s="58"/>
      <c r="L24" s="57"/>
      <c r="M24" s="76"/>
      <c r="O24" s="75"/>
      <c r="S24" s="64"/>
    </row>
    <row r="25" spans="2:19" s="62" customFormat="1" ht="31.2" x14ac:dyDescent="0.3">
      <c r="B25" s="41">
        <v>4</v>
      </c>
      <c r="C25" s="77" t="s">
        <v>57</v>
      </c>
      <c r="D25" s="66">
        <f>SUM(D27:D28)</f>
        <v>83565.028484006354</v>
      </c>
      <c r="E25" s="66">
        <f>SUM(E27:E28)</f>
        <v>9737.8823337134163</v>
      </c>
      <c r="F25" s="66">
        <f>SUM(F27:F28)</f>
        <v>73827.146150292945</v>
      </c>
      <c r="G25" s="57"/>
      <c r="H25" s="57"/>
      <c r="I25" s="57"/>
      <c r="J25" s="57"/>
      <c r="K25" s="58"/>
      <c r="L25" s="57"/>
      <c r="M25" s="59"/>
      <c r="O25" s="75"/>
    </row>
    <row r="26" spans="2:19" s="62" customFormat="1" x14ac:dyDescent="0.3">
      <c r="B26" s="41">
        <v>4.0999999999999996</v>
      </c>
      <c r="C26" s="78" t="s">
        <v>40</v>
      </c>
      <c r="D26" s="66"/>
      <c r="E26" s="66"/>
      <c r="F26" s="66"/>
      <c r="G26" s="57"/>
      <c r="H26" s="57"/>
      <c r="I26" s="57"/>
      <c r="J26" s="57"/>
      <c r="K26" s="58"/>
      <c r="L26" s="57"/>
      <c r="M26" s="59"/>
      <c r="O26" s="75"/>
    </row>
    <row r="27" spans="2:19" s="62" customFormat="1" ht="31.2" x14ac:dyDescent="0.3">
      <c r="B27" s="79" t="s">
        <v>58</v>
      </c>
      <c r="C27" s="55" t="s">
        <v>59</v>
      </c>
      <c r="D27" s="56">
        <v>65383.208484006354</v>
      </c>
      <c r="E27" s="56">
        <f>'[1]Plano Financeiro'!U21</f>
        <v>0</v>
      </c>
      <c r="F27" s="56">
        <f t="shared" ref="F27:F28" si="2">D27-E27</f>
        <v>65383.208484006354</v>
      </c>
      <c r="G27" s="57" t="s">
        <v>39</v>
      </c>
      <c r="H27" s="57" t="s">
        <v>50</v>
      </c>
      <c r="I27" s="57">
        <v>100</v>
      </c>
      <c r="J27" s="57">
        <v>0</v>
      </c>
      <c r="K27" s="58">
        <v>44002</v>
      </c>
      <c r="L27" s="57" t="s">
        <v>35</v>
      </c>
      <c r="M27" s="59" t="s">
        <v>36</v>
      </c>
      <c r="O27" s="75"/>
    </row>
    <row r="28" spans="2:19" s="62" customFormat="1" x14ac:dyDescent="0.3">
      <c r="B28" s="54" t="s">
        <v>60</v>
      </c>
      <c r="C28" s="55" t="s">
        <v>61</v>
      </c>
      <c r="D28" s="56">
        <v>18181.82</v>
      </c>
      <c r="E28" s="56">
        <f>'[1]Plano Financeiro'!U22</f>
        <v>9737.8823337134163</v>
      </c>
      <c r="F28" s="56">
        <f t="shared" si="2"/>
        <v>8443.9376662865834</v>
      </c>
      <c r="G28" s="57" t="s">
        <v>62</v>
      </c>
      <c r="H28" s="57" t="s">
        <v>50</v>
      </c>
      <c r="I28" s="57">
        <v>100</v>
      </c>
      <c r="J28" s="57">
        <v>0</v>
      </c>
      <c r="K28" s="58">
        <v>44835</v>
      </c>
      <c r="L28" s="57" t="s">
        <v>35</v>
      </c>
      <c r="M28" s="59" t="s">
        <v>63</v>
      </c>
      <c r="O28" s="75"/>
    </row>
    <row r="29" spans="2:19" ht="19.5" customHeight="1" thickBot="1" x14ac:dyDescent="0.35">
      <c r="B29" s="80" t="s">
        <v>64</v>
      </c>
      <c r="C29" s="81"/>
      <c r="D29" s="82">
        <f>D25+D16+D10</f>
        <v>621969.70256687352</v>
      </c>
      <c r="E29" s="82">
        <f>E25+E16+E10</f>
        <v>65674.21463374648</v>
      </c>
      <c r="F29" s="82">
        <f>F25+F16+F10</f>
        <v>556295.48793312698</v>
      </c>
      <c r="G29" s="83" t="s">
        <v>65</v>
      </c>
      <c r="H29" s="84"/>
      <c r="I29" s="85"/>
      <c r="J29" s="86">
        <v>45054</v>
      </c>
      <c r="K29" s="87"/>
      <c r="L29" s="88"/>
      <c r="M29" s="89"/>
      <c r="R29" s="3"/>
      <c r="S29" s="90"/>
    </row>
    <row r="30" spans="2:19" ht="19.5" customHeight="1" thickBot="1" x14ac:dyDescent="0.35">
      <c r="B30" s="91" t="s">
        <v>66</v>
      </c>
      <c r="C30" s="92"/>
      <c r="D30" s="93"/>
      <c r="E30" s="93"/>
      <c r="F30" s="93"/>
      <c r="G30" s="94"/>
      <c r="H30" s="95"/>
      <c r="I30" s="95"/>
      <c r="J30" s="94"/>
      <c r="K30" s="95"/>
      <c r="L30" s="95"/>
      <c r="M30" s="96"/>
    </row>
    <row r="31" spans="2:19" ht="84.75" customHeight="1" thickBot="1" x14ac:dyDescent="0.35">
      <c r="B31" s="97" t="s">
        <v>67</v>
      </c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9"/>
    </row>
    <row r="32" spans="2:19" ht="24" customHeight="1" thickBot="1" x14ac:dyDescent="0.35">
      <c r="B32" s="100" t="s">
        <v>68</v>
      </c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2"/>
    </row>
    <row r="33" spans="2:13" ht="39" customHeight="1" thickBot="1" x14ac:dyDescent="0.35">
      <c r="B33" s="97" t="s">
        <v>69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4"/>
    </row>
    <row r="34" spans="2:13" ht="24.75" customHeight="1" thickBot="1" x14ac:dyDescent="0.35">
      <c r="B34" s="105" t="s">
        <v>70</v>
      </c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9"/>
    </row>
    <row r="35" spans="2:13" ht="26.25" customHeight="1" thickBot="1" x14ac:dyDescent="0.35">
      <c r="B35" s="105" t="s">
        <v>71</v>
      </c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9"/>
    </row>
    <row r="36" spans="2:13" ht="53.25" customHeight="1" thickBot="1" x14ac:dyDescent="0.35">
      <c r="B36" s="106" t="s">
        <v>72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8"/>
    </row>
    <row r="37" spans="2:13" ht="37.200000000000003" customHeight="1" thickBot="1" x14ac:dyDescent="0.35">
      <c r="B37" s="109" t="s">
        <v>73</v>
      </c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1"/>
    </row>
    <row r="38" spans="2:13" ht="53.25" customHeight="1" thickBot="1" x14ac:dyDescent="0.35">
      <c r="B38" s="109"/>
      <c r="C38" s="110"/>
      <c r="D38" s="110"/>
      <c r="E38" s="110"/>
      <c r="F38" s="110"/>
      <c r="G38" s="110"/>
      <c r="H38" s="110"/>
      <c r="I38" s="110"/>
      <c r="J38" s="110"/>
      <c r="K38" s="110"/>
      <c r="L38" s="110"/>
      <c r="M38" s="111"/>
    </row>
    <row r="39" spans="2:13" ht="53.25" hidden="1" customHeight="1" thickBot="1" x14ac:dyDescent="0.35">
      <c r="B39" s="109"/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1"/>
    </row>
    <row r="40" spans="2:13" ht="51.75" hidden="1" customHeight="1" x14ac:dyDescent="0.3">
      <c r="B40" s="109"/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1"/>
    </row>
  </sheetData>
  <mergeCells count="37">
    <mergeCell ref="B40:M40"/>
    <mergeCell ref="B34:M34"/>
    <mergeCell ref="B35:M35"/>
    <mergeCell ref="B36:M36"/>
    <mergeCell ref="B37:M37"/>
    <mergeCell ref="B38:M38"/>
    <mergeCell ref="B39:M39"/>
    <mergeCell ref="B29:C29"/>
    <mergeCell ref="G29:I29"/>
    <mergeCell ref="J29:L29"/>
    <mergeCell ref="B31:M31"/>
    <mergeCell ref="B32:M32"/>
    <mergeCell ref="B33:M33"/>
    <mergeCell ref="L8:L9"/>
    <mergeCell ref="M8:M9"/>
    <mergeCell ref="N8:Q8"/>
    <mergeCell ref="P9:Q9"/>
    <mergeCell ref="N10:N11"/>
    <mergeCell ref="O10:O11"/>
    <mergeCell ref="P10:P11"/>
    <mergeCell ref="Q10:Q11"/>
    <mergeCell ref="B6:M6"/>
    <mergeCell ref="B8:B9"/>
    <mergeCell ref="C8:C9"/>
    <mergeCell ref="D8:D9"/>
    <mergeCell ref="E8:E9"/>
    <mergeCell ref="F8:F9"/>
    <mergeCell ref="G8:G9"/>
    <mergeCell ref="H8:H9"/>
    <mergeCell ref="I8:J8"/>
    <mergeCell ref="K8:K9"/>
    <mergeCell ref="B3:M3"/>
    <mergeCell ref="B4:G4"/>
    <mergeCell ref="H4:K4"/>
    <mergeCell ref="L4:M4"/>
    <mergeCell ref="B5:G5"/>
    <mergeCell ref="H5:M5"/>
  </mergeCells>
  <dataValidations count="1">
    <dataValidation type="list" allowBlank="1" showInputMessage="1" showErrorMessage="1" sqref="G10:G11 G16:H22 H10:H15 H23:H28 G25:G27" xr:uid="{57B48587-4BC8-43D4-82DE-E954442847E2}">
      <formula1>#REF!</formula1>
    </dataValidation>
  </dataValidations>
  <printOptions horizontalCentered="1"/>
  <pageMargins left="0.15748031496062992" right="0.23622047244094491" top="0.74803149606299213" bottom="0.74803149606299213" header="0.31496062992125984" footer="0.31496062992125984"/>
  <pageSetup scale="60" orientation="landscape" r:id="rId1"/>
  <headerFooter alignWithMargins="0">
    <oddHeader>&amp;L&amp;8Versão: &amp;D, às &amp;T&amp;R&amp;8Banco Interamericano de Desarrollo</oddHeader>
    <oddFooter>&amp;L &amp;RPágina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PA R8</vt:lpstr>
      <vt:lpstr>'PA R8'!Area_de_impressao</vt:lpstr>
      <vt:lpstr>'PA R8'!Titulos_de_impressao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Felipe Aguilar</dc:creator>
  <lastModifiedBy>Felipe Aguilar</lastModifiedBy>
  <dcterms:created xsi:type="dcterms:W3CDTF">2023-05-08T16:23:12.0000000Z</dcterms:created>
  <dcterms:modified xsi:type="dcterms:W3CDTF">2023-05-08T16:23:32.0000000Z</dcterms:modified>
  <dc:title/>
</coreProperties>
</file>