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E:\Consultorias_I\2018\Bolivia\SPH_I\Preparacion_1198\Preparacion_11\"/>
    </mc:Choice>
  </mc:AlternateContent>
  <xr:revisionPtr revIDLastSave="0" documentId="10_ncr:8100000_{158447BC-F7EA-45DD-AEF4-DD2381012DD6}" xr6:coauthVersionLast="34" xr6:coauthVersionMax="34" xr10:uidLastSave="{00000000-0000-0000-0000-000000000000}"/>
  <bookViews>
    <workbookView xWindow="0" yWindow="0" windowWidth="28800" windowHeight="12225" activeTab="1" xr2:uid="{00000000-000D-0000-FFFF-FFFF00000000}"/>
  </bookViews>
  <sheets>
    <sheet name="Estructura del Proyecto" sheetId="3" r:id="rId1"/>
    <sheet name="Plan de Adquisiciones" sheetId="2" r:id="rId2"/>
    <sheet name="Detalle Plan de Adquisiciones" sheetId="1" r:id="rId3"/>
  </sheets>
  <definedNames>
    <definedName name="_xlnm._FilterDatabase" localSheetId="2" hidden="1">'Detalle Plan de Adquisiciones'!$A$4:$N$157</definedName>
  </definedNames>
  <calcPr calcId="162913"/>
</workbook>
</file>

<file path=xl/calcChain.xml><?xml version="1.0" encoding="utf-8"?>
<calcChain xmlns="http://schemas.openxmlformats.org/spreadsheetml/2006/main">
  <c r="B15" i="2" l="1"/>
  <c r="F136" i="1" l="1"/>
  <c r="J7" i="1" l="1"/>
  <c r="J8" i="1"/>
  <c r="J9" i="1"/>
  <c r="J10" i="1"/>
  <c r="J11" i="1"/>
  <c r="J12" i="1"/>
  <c r="J13" i="1"/>
  <c r="J14" i="1"/>
  <c r="J6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27" i="1"/>
  <c r="J61" i="1"/>
  <c r="J60" i="1"/>
  <c r="J101" i="1"/>
  <c r="J102" i="1"/>
  <c r="J103" i="1"/>
  <c r="J98" i="1"/>
  <c r="J99" i="1"/>
  <c r="J100" i="1"/>
  <c r="J93" i="1"/>
  <c r="J94" i="1"/>
  <c r="J95" i="1"/>
  <c r="J96" i="1"/>
  <c r="J97" i="1"/>
  <c r="J92" i="1"/>
  <c r="J90" i="1"/>
  <c r="J91" i="1"/>
  <c r="J88" i="1"/>
  <c r="J89" i="1"/>
  <c r="J87" i="1"/>
  <c r="J86" i="1"/>
  <c r="J83" i="1"/>
  <c r="J84" i="1"/>
  <c r="J85" i="1"/>
  <c r="J82" i="1"/>
  <c r="J79" i="1"/>
  <c r="J80" i="1"/>
  <c r="J81" i="1"/>
  <c r="J76" i="1"/>
  <c r="J77" i="1"/>
  <c r="J78" i="1"/>
  <c r="J73" i="1"/>
  <c r="J74" i="1"/>
  <c r="J75" i="1"/>
  <c r="J72" i="1"/>
  <c r="J130" i="1"/>
  <c r="J131" i="1"/>
  <c r="J132" i="1"/>
  <c r="J129" i="1"/>
  <c r="J128" i="1"/>
  <c r="J127" i="1"/>
  <c r="J126" i="1"/>
  <c r="J125" i="1"/>
  <c r="J122" i="1"/>
  <c r="J123" i="1"/>
  <c r="J124" i="1"/>
  <c r="J118" i="1"/>
  <c r="J119" i="1"/>
  <c r="J120" i="1"/>
  <c r="J121" i="1"/>
  <c r="J115" i="1"/>
  <c r="J116" i="1"/>
  <c r="J117" i="1"/>
  <c r="J114" i="1"/>
  <c r="J113" i="1"/>
  <c r="C15" i="2" l="1"/>
  <c r="C25" i="2"/>
  <c r="C26" i="2"/>
  <c r="C27" i="2"/>
  <c r="C28" i="2"/>
  <c r="C30" i="2" s="1"/>
  <c r="C29" i="2"/>
  <c r="C24" i="2"/>
  <c r="B30" i="2"/>
  <c r="C17" i="2"/>
  <c r="C18" i="2"/>
  <c r="C19" i="2"/>
  <c r="G52" i="1"/>
  <c r="B12" i="2" s="1"/>
  <c r="C12" i="2" s="1"/>
  <c r="G67" i="1" l="1"/>
  <c r="B13" i="2" s="1"/>
  <c r="F107" i="1"/>
  <c r="G177" i="1"/>
  <c r="G163" i="1"/>
  <c r="B14" i="2" s="1"/>
  <c r="C14" i="2" s="1"/>
  <c r="B16" i="2" l="1"/>
  <c r="C16" i="2" s="1"/>
  <c r="C13" i="2"/>
  <c r="G21" i="1"/>
  <c r="A25" i="2"/>
  <c r="A26" i="2"/>
  <c r="A24" i="2"/>
  <c r="G181" i="1" l="1"/>
  <c r="G185" i="1" s="1"/>
  <c r="B11" i="2"/>
  <c r="C11" i="2" l="1"/>
  <c r="C20" i="2" s="1"/>
  <c r="B20" i="2"/>
</calcChain>
</file>

<file path=xl/sharedStrings.xml><?xml version="1.0" encoding="utf-8"?>
<sst xmlns="http://schemas.openxmlformats.org/spreadsheetml/2006/main" count="672" uniqueCount="241">
  <si>
    <t>INFORMACIÓN PARA CARGA INICIAL DEL PLAN DE ADQUISICIONES (EN CURSO Y/O ULTIMO PRESENTADO)</t>
  </si>
  <si>
    <t>OBRAS</t>
  </si>
  <si>
    <r>
      <t xml:space="preserve">Método de Selección/Adquisición
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</si>
  <si>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Cantidad de Lotes :</t>
  </si>
  <si>
    <t>Número de Proceso:</t>
  </si>
  <si>
    <t>Documento de Licitación</t>
  </si>
  <si>
    <t>Firma del Contrato</t>
  </si>
  <si>
    <t>Unidad Ejecutora:</t>
  </si>
  <si>
    <t>Actividad:</t>
  </si>
  <si>
    <t>Descripción adicional:</t>
  </si>
  <si>
    <t>Fechas</t>
  </si>
  <si>
    <t>BIENES</t>
  </si>
  <si>
    <r>
      <t xml:space="preserve">Método de Adquisición
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</si>
  <si>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SERVICIOS DE NO CONSULTORÍA</t>
  </si>
  <si>
    <t>CONSULTORÍAS FIRMAS</t>
  </si>
  <si>
    <t>Aviso de Expresiones de Interés</t>
  </si>
  <si>
    <t>CONSULTORÍAS INDIVIDUOS</t>
  </si>
  <si>
    <t>No Objeción a los TdR de la Actividad</t>
  </si>
  <si>
    <t>Firma Contrato</t>
  </si>
  <si>
    <t>CAPACITACIÓN</t>
  </si>
  <si>
    <t>SUBPROYECTOS</t>
  </si>
  <si>
    <t>Cantidad Estimada de Subproyectos:</t>
  </si>
  <si>
    <t>Firma del Contrato / Convenio por Adjudicación de los Subproyectos</t>
  </si>
  <si>
    <t>Fecha de 
Transferencia</t>
  </si>
  <si>
    <t>Previsto</t>
  </si>
  <si>
    <t>Declaración de Licitación Desierta</t>
  </si>
  <si>
    <t>Rechazo de Ofertas</t>
  </si>
  <si>
    <t>Contrato En Ejecución</t>
  </si>
  <si>
    <t>Contrato Terminado</t>
  </si>
  <si>
    <t>Licitación Pública Nacional </t>
  </si>
  <si>
    <t>Contratación Directa </t>
  </si>
  <si>
    <t>Licitación Internacional Limitada </t>
  </si>
  <si>
    <t>Licitación Pública Internacional </t>
  </si>
  <si>
    <t>Licitación Pública Internacional con Precalificación</t>
  </si>
  <si>
    <t>Licitación Pública Internacional en 2 etapas </t>
  </si>
  <si>
    <t>Licitación Pública Internacional por Lotes </t>
  </si>
  <si>
    <t>Comparación de Calificaciones</t>
  </si>
  <si>
    <t>Selección basada en el menor costo </t>
  </si>
  <si>
    <t>Selección Basada en la Calidad </t>
  </si>
  <si>
    <t>Selección Basada en la Calidad y Costo </t>
  </si>
  <si>
    <t>Selección Basado en Presupuesto Fijo </t>
  </si>
  <si>
    <t>Llave en mano</t>
  </si>
  <si>
    <t>Bienes </t>
  </si>
  <si>
    <t>Precios Unitarios</t>
  </si>
  <si>
    <t>Suma Alzada</t>
  </si>
  <si>
    <t>Obras </t>
  </si>
  <si>
    <t>Suma alzada</t>
  </si>
  <si>
    <t>Servicios de No Consultoría </t>
  </si>
  <si>
    <t>Suma global</t>
  </si>
  <si>
    <t>Consultoría - Firmas </t>
  </si>
  <si>
    <t>Suma global + Gastos Reembolsables</t>
  </si>
  <si>
    <t>Tiempo Trabajado</t>
  </si>
  <si>
    <t>Consultoría - Individuos </t>
  </si>
  <si>
    <t>Adq. libros de textos y material de lectura</t>
  </si>
  <si>
    <t>Adquisición de Bienes</t>
  </si>
  <si>
    <t>Adquisición de Bienes - Sector Salud</t>
  </si>
  <si>
    <t>Comparación de Precios para Bienes</t>
  </si>
  <si>
    <t>Especificaciones Técnicas</t>
  </si>
  <si>
    <t>Suministro e instalación de plantas y equipos</t>
  </si>
  <si>
    <t>Suministro e instalación de sist. de información</t>
  </si>
  <si>
    <t>Comparación de Precios para Obras</t>
  </si>
  <si>
    <t>Contratación de Obras Mayores</t>
  </si>
  <si>
    <t>Contratación de Obras Menores</t>
  </si>
  <si>
    <t>Doc. de precalificación para construcción de obras</t>
  </si>
  <si>
    <t>Adquisición de Servicios de no consultoría</t>
  </si>
  <si>
    <t>Solicitud de Propuestas y Términos de Referencia</t>
  </si>
  <si>
    <t>Términos de Referencia</t>
  </si>
  <si>
    <t>3CV</t>
  </si>
  <si>
    <t>Objeto de la Transferencia:</t>
  </si>
  <si>
    <t>INFORMACIÓN PARA CARGA INICIAL DEL PLAN DE ADQUISICIONES 
EN CURSO Y/O ULTIMO PRESENTADO</t>
  </si>
  <si>
    <t>1. Cobertura del Plan de Adquisiciones</t>
  </si>
  <si>
    <t>Dato</t>
  </si>
  <si>
    <t>Desde</t>
  </si>
  <si>
    <t>Hasta</t>
  </si>
  <si>
    <t>Cobertura del Plan de Adquisiciones:</t>
  </si>
  <si>
    <t>2. Versión del Plan de Adquisiciones</t>
  </si>
  <si>
    <t>3. Tipos de Gasto</t>
  </si>
  <si>
    <t>Categoría de Adquisición</t>
  </si>
  <si>
    <t>Monto Financiado por el Banco</t>
  </si>
  <si>
    <t>Monto Total Proyecto (Incluyendo Contraparte)</t>
  </si>
  <si>
    <t>Obras</t>
  </si>
  <si>
    <t>Bienes</t>
  </si>
  <si>
    <t>Servicios de No Consultoría</t>
  </si>
  <si>
    <t>Capacitación</t>
  </si>
  <si>
    <t>Gastos Operativos</t>
  </si>
  <si>
    <t>Consultoría (firmas + individuos)</t>
  </si>
  <si>
    <t>Transferencias</t>
  </si>
  <si>
    <t>Subproyectos Comunitarios</t>
  </si>
  <si>
    <t>No asignados</t>
  </si>
  <si>
    <t>Total</t>
  </si>
  <si>
    <t>Nombre Organismo Sub-Ejecutor (si aplica)</t>
  </si>
  <si>
    <t>Iniciales Organismo Sub-ejecutor</t>
  </si>
  <si>
    <r>
      <rPr>
        <b/>
        <sz val="10"/>
        <color indexed="10"/>
        <rFont val="Calibri"/>
        <family val="2"/>
      </rPr>
      <t xml:space="preserve">NOTA: </t>
    </r>
    <r>
      <rPr>
        <sz val="10"/>
        <rFont val="Calibri"/>
        <family val="2"/>
      </rPr>
      <t xml:space="preserve">
</t>
    </r>
    <r>
      <rPr>
        <b/>
        <sz val="10"/>
        <rFont val="Calibri"/>
        <family val="2"/>
      </rPr>
      <t>1.</t>
    </r>
    <r>
      <rPr>
        <sz val="10"/>
        <rFont val="Calibri"/>
        <family val="2"/>
      </rPr>
      <t xml:space="preserve"> Solo puede existir un Organismo Coordinador que "coordina" y hace envio del Plan de Adquisiciones al Banco
</t>
    </r>
    <r>
      <rPr>
        <b/>
        <sz val="10"/>
        <rFont val="Calibri"/>
        <family val="2"/>
      </rPr>
      <t>2.</t>
    </r>
    <r>
      <rPr>
        <sz val="10"/>
        <rFont val="Calibri"/>
        <family val="2"/>
      </rPr>
      <t xml:space="preserve"> Para Cada Organismo Sub-ejecutor hay que cargar una ficha # 2 por separado ingresando los procesos que les corresponde</t>
    </r>
  </si>
  <si>
    <t>COMPONENTES? (SI / NO)</t>
  </si>
  <si>
    <t>Nombre de los componentes (listar por numero o letra)</t>
  </si>
  <si>
    <t>SI / NO?</t>
  </si>
  <si>
    <r>
      <rPr>
        <b/>
        <sz val="10"/>
        <color indexed="10"/>
        <rFont val="Calibri"/>
        <family val="2"/>
      </rPr>
      <t>NOTA:</t>
    </r>
    <r>
      <rPr>
        <sz val="10"/>
        <rFont val="Calibri"/>
        <family val="2"/>
      </rPr>
      <t xml:space="preserve">
Hacer nombramiento de los componentes que figuran en el acuerdo de prestamo; solo utilizar los componentes principales y no los sub-componentes</t>
    </r>
  </si>
  <si>
    <t>Nombre Organismo Prestatario</t>
  </si>
  <si>
    <t>Aviso Especial de Adquisiciones</t>
  </si>
  <si>
    <t>Monto Estimado % BID:</t>
  </si>
  <si>
    <t>Monto Estimado % Contraparte:</t>
  </si>
  <si>
    <t xml:space="preserve">Monto Estimado </t>
  </si>
  <si>
    <t>4. Componentes</t>
  </si>
  <si>
    <t>Componente de Inversión</t>
  </si>
  <si>
    <r>
      <t xml:space="preserve">Componente 4 - </t>
    </r>
    <r>
      <rPr>
        <i/>
        <sz val="10"/>
        <rFont val="Calibri"/>
        <family val="2"/>
      </rPr>
      <t>Descripción</t>
    </r>
  </si>
  <si>
    <r>
      <t xml:space="preserve">Componente 5 - </t>
    </r>
    <r>
      <rPr>
        <i/>
        <sz val="10"/>
        <rFont val="Calibri"/>
        <family val="2"/>
      </rPr>
      <t>Descripción</t>
    </r>
  </si>
  <si>
    <r>
      <t xml:space="preserve">Componente 6 - </t>
    </r>
    <r>
      <rPr>
        <i/>
        <sz val="10"/>
        <rFont val="Calibri"/>
        <family val="2"/>
      </rPr>
      <t>Descripción</t>
    </r>
  </si>
  <si>
    <t>Ex-Post</t>
  </si>
  <si>
    <t>Ex-Ante</t>
  </si>
  <si>
    <r>
      <t xml:space="preserve">Método de Revisión 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</si>
  <si>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Sistema Nacional</t>
  </si>
  <si>
    <t>Comparación de Precios </t>
  </si>
  <si>
    <r>
      <t>Comentarios</t>
    </r>
    <r>
      <rPr>
        <sz val="8"/>
        <color indexed="9"/>
        <rFont val="Calibri"/>
        <family val="2"/>
        <scheme val="minor"/>
      </rPr>
      <t xml:space="preserve"> - para UCS incluir método de selección</t>
    </r>
  </si>
  <si>
    <t>Comentarios</t>
  </si>
  <si>
    <t>Monto Estimado en US$:</t>
  </si>
  <si>
    <t>Componente Asociado:</t>
  </si>
  <si>
    <t>Cantidad Estimada de Consultores:</t>
  </si>
  <si>
    <t>UGESPRO</t>
  </si>
  <si>
    <t>Ministerio de Salud</t>
  </si>
  <si>
    <t>AISEM</t>
  </si>
  <si>
    <t>Versión : 1-050718-2018</t>
  </si>
  <si>
    <t>BO-L1198:Programa de Mejora en la Accesibilidad a los Servicios de Salud Materna y Neonatal en Bolivia (BO-L1198)</t>
  </si>
  <si>
    <t>Construir y/o ampliar Hospital de segundo nivel Palos Blancos</t>
  </si>
  <si>
    <t>P21. Hospitales de segundo nivel, construidos, equipados y operando</t>
  </si>
  <si>
    <t>Construir y/o ampliar Hospital de segundo nivel Ixiama</t>
  </si>
  <si>
    <t xml:space="preserve">Construir y/o ampliar Hospital segundo nivel El Torno </t>
  </si>
  <si>
    <t>Construir y/o ampliar Hospital segundo nivel Camiri</t>
  </si>
  <si>
    <t>Construir y/o ampliar Hospital segundo nivel San Borja</t>
  </si>
  <si>
    <t>Construir y/o ampliar Hospital segundo nivel San Monteagudo</t>
  </si>
  <si>
    <t>Construir y/o ampliar Hospital segundo nivel San Villazón</t>
  </si>
  <si>
    <t>Construir y/o ampliar Hospital segundo nivel San Tupiza</t>
  </si>
  <si>
    <t>Construir Hospital Pediátrico de 3er. Nivel</t>
  </si>
  <si>
    <t>P25. Hospital Pediátrico de 3er. nivel, construido</t>
  </si>
  <si>
    <t>Equipamiento del Hospital El Alto Norte</t>
  </si>
  <si>
    <t>P16. Equipamiento del Hospital El Alto Norte completado</t>
  </si>
  <si>
    <t xml:space="preserve">Licitación Pública Internacional 
</t>
  </si>
  <si>
    <t>Equipamiento del Hospital El Alto Sur</t>
  </si>
  <si>
    <t>P17. Equipamiento del Hospital El Alto Sur completado</t>
  </si>
  <si>
    <t>Equipamiento del Hospital de Ocurí</t>
  </si>
  <si>
    <t>P18. Equipamiento del Hospital de Ocurí completado</t>
  </si>
  <si>
    <t>n/d</t>
  </si>
  <si>
    <t>Equipamiento del Hospital de Llallagua completado</t>
  </si>
  <si>
    <t>P19. Equipamiento del Hospital de Llallagua completado</t>
  </si>
  <si>
    <t>Equipamiento del Hospital de tercer nivel de Potosí completado</t>
  </si>
  <si>
    <t>P20. Equipamiento del Hospital de tercer nivel de Potosí completado</t>
  </si>
  <si>
    <t>Equipamiento adicional del Hospital de tercer nivel de Potosí completado</t>
  </si>
  <si>
    <t>Equipamiento del Hospital de segundo nivel Palos Blancos</t>
  </si>
  <si>
    <t>Equipamiento del Hospital de segundo nivel Ixiamas</t>
  </si>
  <si>
    <t>Equipamiento del Hospital de segundo nivel El Torno</t>
  </si>
  <si>
    <t>Equipamiento del Hospital de segundo nivel Camiri</t>
  </si>
  <si>
    <t>Equipamiento del Hospital de segundo nivel San Borja</t>
  </si>
  <si>
    <t>Equipamiento del Hospital de segundo nivel Monteagudo</t>
  </si>
  <si>
    <t>Equipamiento del Hospital de segundo nivel Villazón</t>
  </si>
  <si>
    <t>Equipamiento del Hospital de segundo nivel Tupiza</t>
  </si>
  <si>
    <t>Equipamiento del Hospital de segundo nivel Puerto Suárez</t>
  </si>
  <si>
    <t>P22. Hospital de segundo nivel Puerto Suarez, equipado y operando</t>
  </si>
  <si>
    <t>Equipamiento en centros de salud de las redes</t>
  </si>
  <si>
    <t>P23. Equipamiento en centros de salud de las redes</t>
  </si>
  <si>
    <t>Equipamiento del Hospital Pedíátrico de tercer nivel</t>
  </si>
  <si>
    <t>P26. Equipamiento del hospital instalado y funcionando</t>
  </si>
  <si>
    <t>Capacitar a personal de salud municipal en configuración CONE</t>
  </si>
  <si>
    <t>P1. Estrategia CONE implementada en 15 redes de salud</t>
  </si>
  <si>
    <t>Capacitar a personal de salud para facturación cartera Ley 475 de nuevas prestaciones</t>
  </si>
  <si>
    <t>Revisar normas, guías y documentos para operativizar la estrategia de reducción de morbi-mortalidad materna y neo natal</t>
  </si>
  <si>
    <t>Revisar y ampliar Cartera de servicios CONE financiada por ley 475</t>
  </si>
  <si>
    <t>Elaborar guías de atención</t>
  </si>
  <si>
    <t>Implementar protocolos en 15 redes (582 centros y 15 hospitales) y seguimiento por 3 años</t>
  </si>
  <si>
    <t>Crear círculos de mejora continua de la calidad en todos los establecimientos de las 15 redes (582 centros y 15 hospitales)</t>
  </si>
  <si>
    <t>Capacitación en la metodología de la mejora continua, realizada</t>
  </si>
  <si>
    <t>P2. Programa de mejora continua de la calidad en CONE, elaborado e implementado</t>
  </si>
  <si>
    <t>Definir metas de calidad</t>
  </si>
  <si>
    <t>Implementar y monitorear el programa de mejora continua de la calidad en todos los establecimientos de las 15 redes (582 centros y 15 hospitales)</t>
  </si>
  <si>
    <t>Constituir plataformas comunitarias en las comunidades de los 61 municipios</t>
  </si>
  <si>
    <t>P3 Plataformas comunitarias de captación y control de embarazadas, desarrolladas y funcionando</t>
  </si>
  <si>
    <t>Capacitar a Agentes comunitarios de salud para actividades de educación y promoción</t>
  </si>
  <si>
    <t>Taller municipal con responsables salud y líderes comunarios para explicar y configurar plataformas</t>
  </si>
  <si>
    <t>Implementar y monitorear el programa de plataformas comunitarias en todos los municipios y establecimientos de las 15 redes (582 centros y 15 hospitales)</t>
  </si>
  <si>
    <t>P4. Programas de Información, Educación y Comunicación (IEC) para el cambio de comportamiento en relación con la salud sexual y reproductiva y la planificación familiar, implementados</t>
  </si>
  <si>
    <t>Capacitar a capacitadores para cada municipio (61)</t>
  </si>
  <si>
    <t>Elaborar material de educacion</t>
  </si>
  <si>
    <t>Brindar servicios para mejorar la situación nutricional de mujeres embarazadas y neonatos</t>
  </si>
  <si>
    <t>P5. Intervenciones de mejora de situación nutricional de mujeres embarazadas y neonatos, implementadas</t>
  </si>
  <si>
    <t>P6. Licenciadas en enfermería obstétrica incorporadas en las Redes a nivel comunitario** (61)</t>
  </si>
  <si>
    <t>Capacitacitar a 61 enfermeras a nivel municipal</t>
  </si>
  <si>
    <t>Bindar servicios de enfermería obstétrica</t>
  </si>
  <si>
    <t>Elaborar metodología para la cuantificación implementada en las 15 redes (582 centros y 15 hospitales) y el CEAS</t>
  </si>
  <si>
    <t xml:space="preserve">P7. Mejoramiento y actualización del Sistema de compras centralizada de insumos y medicamentos del sector, completado </t>
  </si>
  <si>
    <t>Capacitar a los responsables de farmacia de 61 municipios y 15 hospitales</t>
  </si>
  <si>
    <t>Fortalecer el sistema de Bancos/depósitos de Sangre Segura</t>
  </si>
  <si>
    <t>P8. Fortalecimiento del sistema de Bancos/depósitos de Sangre Segura, completado</t>
  </si>
  <si>
    <t xml:space="preserve">Capacitar en emergencias obstétricas al personal de salud de las 15 redes (582 centros y 15 hospitales) [2 por centro y 10 por hospital]
</t>
  </si>
  <si>
    <t>P9. Fortalecimiento de los sistemas de referencia y contra-referencia</t>
  </si>
  <si>
    <t>Implementar el Sistema de referencia (SIRECO) en las 15 redes de salud</t>
  </si>
  <si>
    <t>Taller municipal para análisis de la problemática de la referencia/contrarreferencia</t>
  </si>
  <si>
    <t>Elaborar el Modelo gerencial hospitalario</t>
  </si>
  <si>
    <t>P10. Modelo de gestión en los hospitales que incremente la eficiencia y calidad de atención, implementado</t>
  </si>
  <si>
    <t>Actualizar el reglamento hospitalario</t>
  </si>
  <si>
    <t>Capacitar a los equipos directivos de 15 hospitales (maestría) [5 por hospital]</t>
  </si>
  <si>
    <t>Consultoría en hospitales de 2do nivel preparando el cambio organizativo y plan de apertura previo a la migración</t>
  </si>
  <si>
    <t>Taller de validación y divulgación nueva estructura y organización por cada hospital</t>
  </si>
  <si>
    <t>Elaborar modelo gerencial y guías de gestión de salud municipal</t>
  </si>
  <si>
    <t>P11. Fortalecimiento de los sistemas de gestión a nivel municipal y las gerencias de las redes de salud</t>
  </si>
  <si>
    <t>Capacitar a los equipos de las 15 coordinaciones de red [3 por red]</t>
  </si>
  <si>
    <t>Capacitar a los 61 responsables de salud municipal [1 por municipio]</t>
  </si>
  <si>
    <t>Implementar sistema de control de gestión municipal y de la red (61 GAMs y 15 coordinaciones de red)</t>
  </si>
  <si>
    <t>P12. Sistemas de información para gestión clínica, implementados</t>
  </si>
  <si>
    <t>Implementar Sistemas de información gerencial y de expediente clínico digital en 10 hospitales</t>
  </si>
  <si>
    <t>Sistema de vigilancia epidemiológica de la muerte materna y neonatal implementado en 15 redes de salud</t>
  </si>
  <si>
    <t>Producto 13: Metodología RAMOS (o similar) de vigilancia de mortalidad materna, implementada</t>
  </si>
  <si>
    <t>Programa de formación clínica a médicos y enfermeras de las 15 redes de salud (582 centros y 15 hospitales) [4 por centro y 20 por hospital]</t>
  </si>
  <si>
    <t>P14. Fortalecimiento de capacidades clínico-diagnósticas y terapéuticas del personal de salud a través de programas de formación continua de RHS, completado</t>
  </si>
  <si>
    <t>P15. Formación en gestión hospitalaria destinada a los cuadros directivos de los hospitales, las redes de salud y los SEDES</t>
  </si>
  <si>
    <t>Elaboración de estudios de preinversión para construcción y/o ampliación y equipamiento de establecimientos de salud</t>
  </si>
  <si>
    <t>Supervisar diseños y construcciones de infraestructuras</t>
  </si>
  <si>
    <t>Formar en gestión hospitalaria destinada a cuadros directivos de los hospitales, las redes de salud y los SEDES</t>
  </si>
  <si>
    <t>Elaboración de estudios de preinversión para construcción ampliación y equipamiento del Hospital perinatológico y pediátrico de 3er. Nivel</t>
  </si>
  <si>
    <t>P24. Estudios de preinversión elaborados y completados</t>
  </si>
  <si>
    <t>Supervisar diseños y construcciones de infraestructura del Hospital perinatológico y pediátrico de 3er nivel</t>
  </si>
  <si>
    <t>P27. Estudios de preinversión elaborados y completados</t>
  </si>
  <si>
    <t>Preparar planes de apertura y/o migración de los nuevos hospitales</t>
  </si>
  <si>
    <t>P28. Planes de apertura y/o migración de los nuevos hospitales, elaborados</t>
  </si>
  <si>
    <t>P29. Asistencia técnica para puesta en marcha y acompañamiento de hospitales 2do y 3er nivel, completada</t>
  </si>
  <si>
    <t>Implementar plan de puesta en marcha y acompañamiento para hospitales de 2do y 3er nivel</t>
  </si>
  <si>
    <t>Contratar Equipos ejecutores del programa (Especialistas técnicos, sociales y ambientales)</t>
  </si>
  <si>
    <t>Sub Componente 3.2 Apoyo a la gestión, administracion, monitoreo y evaluación - AISEM</t>
  </si>
  <si>
    <t>Auditorías (anuales y finales) del programa</t>
  </si>
  <si>
    <t>Estudios de evaluación y monitoreo</t>
  </si>
  <si>
    <t>Evaluación final</t>
  </si>
  <si>
    <t>Monto</t>
  </si>
  <si>
    <t>Diferencia</t>
  </si>
  <si>
    <t>Asistencia técnica para incrementar capacidades de AISEM</t>
  </si>
  <si>
    <t>Unidad de Gestión de Programas y Proyectos</t>
  </si>
  <si>
    <t>Agencia de Infraestructura en Salud y Equipamiento Médico</t>
  </si>
  <si>
    <t>Funcionamiento AISEM</t>
  </si>
  <si>
    <t>Mejorar los sistemas de gestión de medicamentos en 61 municipios, 15 hospitales y CEAS</t>
  </si>
  <si>
    <t>Componente 1. Estrategia CONE, gestión y formación de Recurso Humano (US$16,6 MM)</t>
  </si>
  <si>
    <t>Componente 2. Infraestructura y equipamiento (US$249,7 MM)</t>
  </si>
  <si>
    <t>Componente 3: Auditorias, administración, y monitoreo y evaluación (US$8,7 MM)</t>
  </si>
  <si>
    <t>MS UEP</t>
  </si>
  <si>
    <t>Funcionamiento MS UEP</t>
  </si>
  <si>
    <t>Sub Componente 3.1 Apoyo a la gestión, administracion, monitoreo y evaluación - 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</si>
</sst>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[$USD]\ #,##0.00"/>
    <numFmt numFmtId="165" formatCode="&quot;$&quot;#,##0"/>
  </numFmts>
  <fonts count="4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indexed="9"/>
      <name val="Calibri"/>
      <family val="2"/>
    </font>
    <font>
      <i/>
      <sz val="10"/>
      <color indexed="9"/>
      <name val="Calibri"/>
      <family val="2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b/>
      <sz val="10"/>
      <color indexed="10"/>
      <name val="Calibri"/>
      <family val="2"/>
    </font>
    <font>
      <sz val="11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</font>
    <font>
      <sz val="11"/>
      <name val="Calibri"/>
      <family val="2"/>
      <scheme val="minor"/>
    </font>
    <font>
      <sz val="8"/>
      <color indexed="9"/>
      <name val="Calibri"/>
      <family val="2"/>
      <scheme val="minor"/>
    </font>
    <font>
      <b/>
      <sz val="14"/>
      <color theme="1"/>
      <name val="Arial Narrow"/>
      <family val="2"/>
    </font>
    <font>
      <sz val="10"/>
      <name val="Arial Narrow"/>
      <family val="2"/>
    </font>
    <font>
      <sz val="10"/>
      <color theme="1"/>
      <name val="Arial Narrow"/>
      <family val="2"/>
    </font>
    <font>
      <b/>
      <sz val="12"/>
      <name val="Arial Narrow"/>
      <family val="2"/>
    </font>
    <font>
      <b/>
      <sz val="12"/>
      <color theme="1"/>
      <name val="Arial Narrow"/>
    </font>
    <font>
      <sz val="12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</cellStyleXfs>
  <cellXfs count="130">
    <xf numFmtId="0" fontId="0" fillId="0" borderId="0" xfId="0"/>
    <xf numFmtId="0" fontId="2" fillId="0" borderId="0" xfId="38"/>
    <xf numFmtId="0" fontId="2" fillId="0" borderId="0" xfId="38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22" fillId="0" borderId="17" xfId="38" applyFont="1" applyFill="1" applyBorder="1" applyAlignment="1">
      <alignment vertical="center" wrapText="1"/>
    </xf>
    <xf numFmtId="0" fontId="22" fillId="0" borderId="10" xfId="38" applyFont="1" applyFill="1" applyBorder="1" applyAlignment="1">
      <alignment vertical="center" wrapText="1"/>
    </xf>
    <xf numFmtId="0" fontId="22" fillId="0" borderId="14" xfId="38" applyFont="1" applyFill="1" applyBorder="1" applyAlignment="1">
      <alignment vertical="center" wrapText="1"/>
    </xf>
    <xf numFmtId="0" fontId="22" fillId="0" borderId="18" xfId="38" applyFont="1" applyFill="1" applyBorder="1" applyAlignment="1">
      <alignment vertical="center" wrapText="1"/>
    </xf>
    <xf numFmtId="0" fontId="22" fillId="0" borderId="15" xfId="38" applyFont="1" applyFill="1" applyBorder="1" applyAlignment="1">
      <alignment vertical="center" wrapText="1"/>
    </xf>
    <xf numFmtId="0" fontId="22" fillId="0" borderId="16" xfId="38" applyFont="1" applyFill="1" applyBorder="1" applyAlignment="1">
      <alignment vertical="center" wrapText="1"/>
    </xf>
    <xf numFmtId="0" fontId="23" fillId="24" borderId="17" xfId="1" applyFont="1" applyFill="1" applyBorder="1" applyAlignment="1">
      <alignment horizontal="center" vertical="center" wrapText="1"/>
    </xf>
    <xf numFmtId="0" fontId="23" fillId="24" borderId="10" xfId="1" applyFont="1" applyFill="1" applyBorder="1" applyAlignment="1">
      <alignment horizontal="center" vertical="center" wrapText="1"/>
    </xf>
    <xf numFmtId="0" fontId="23" fillId="24" borderId="14" xfId="1" applyFont="1" applyFill="1" applyBorder="1" applyAlignment="1">
      <alignment horizontal="center" vertical="center" wrapText="1"/>
    </xf>
    <xf numFmtId="0" fontId="31" fillId="0" borderId="18" xfId="1" applyFont="1" applyFill="1" applyBorder="1" applyAlignment="1">
      <alignment horizontal="left" vertical="center" wrapText="1"/>
    </xf>
    <xf numFmtId="0" fontId="22" fillId="0" borderId="17" xfId="1" quotePrefix="1" applyFont="1" applyBorder="1" applyAlignment="1" applyProtection="1"/>
    <xf numFmtId="164" fontId="22" fillId="0" borderId="10" xfId="1" applyNumberFormat="1" applyFont="1" applyFill="1" applyBorder="1" applyAlignment="1">
      <alignment horizontal="right" vertical="center" wrapText="1"/>
    </xf>
    <xf numFmtId="164" fontId="22" fillId="0" borderId="14" xfId="1" applyNumberFormat="1" applyFont="1" applyFill="1" applyBorder="1" applyAlignment="1">
      <alignment horizontal="right" vertical="center" wrapText="1"/>
    </xf>
    <xf numFmtId="0" fontId="22" fillId="0" borderId="17" xfId="1" applyFont="1" applyBorder="1" applyAlignment="1" applyProtection="1"/>
    <xf numFmtId="0" fontId="23" fillId="24" borderId="18" xfId="1" applyFont="1" applyFill="1" applyBorder="1" applyAlignment="1">
      <alignment horizontal="center" vertical="center" wrapText="1"/>
    </xf>
    <xf numFmtId="164" fontId="23" fillId="24" borderId="15" xfId="1" applyNumberFormat="1" applyFont="1" applyFill="1" applyBorder="1" applyAlignment="1">
      <alignment horizontal="right" vertical="center" wrapText="1"/>
    </xf>
    <xf numFmtId="0" fontId="1" fillId="0" borderId="0" xfId="1"/>
    <xf numFmtId="0" fontId="29" fillId="24" borderId="11" xfId="1" applyFont="1" applyFill="1" applyBorder="1" applyAlignment="1">
      <alignment horizontal="center" vertical="center"/>
    </xf>
    <xf numFmtId="0" fontId="29" fillId="24" borderId="12" xfId="1" applyFont="1" applyFill="1" applyBorder="1" applyAlignment="1">
      <alignment horizontal="center" vertical="center"/>
    </xf>
    <xf numFmtId="0" fontId="29" fillId="24" borderId="13" xfId="1" applyFont="1" applyFill="1" applyBorder="1" applyAlignment="1">
      <alignment horizontal="center" vertical="center" wrapText="1"/>
    </xf>
    <xf numFmtId="0" fontId="30" fillId="24" borderId="24" xfId="1" applyFont="1" applyFill="1" applyBorder="1" applyAlignment="1">
      <alignment horizontal="center" vertical="center"/>
    </xf>
    <xf numFmtId="0" fontId="30" fillId="24" borderId="25" xfId="1" applyFont="1" applyFill="1" applyBorder="1" applyAlignment="1">
      <alignment horizontal="center" vertical="center"/>
    </xf>
    <xf numFmtId="0" fontId="22" fillId="0" borderId="0" xfId="1" applyFont="1" applyAlignment="1">
      <alignment vertical="center"/>
    </xf>
    <xf numFmtId="0" fontId="23" fillId="24" borderId="17" xfId="1" applyFont="1" applyFill="1" applyBorder="1" applyAlignment="1">
      <alignment horizontal="center" vertical="center" wrapText="1"/>
    </xf>
    <xf numFmtId="0" fontId="23" fillId="24" borderId="10" xfId="1" applyFont="1" applyFill="1" applyBorder="1" applyAlignment="1">
      <alignment horizontal="center" vertical="center" wrapText="1"/>
    </xf>
    <xf numFmtId="0" fontId="23" fillId="24" borderId="14" xfId="1" applyFont="1" applyFill="1" applyBorder="1" applyAlignment="1">
      <alignment horizontal="center" vertical="center" wrapText="1"/>
    </xf>
    <xf numFmtId="164" fontId="22" fillId="0" borderId="10" xfId="1" applyNumberFormat="1" applyFont="1" applyFill="1" applyBorder="1" applyAlignment="1">
      <alignment horizontal="right" vertical="center" wrapText="1"/>
    </xf>
    <xf numFmtId="164" fontId="22" fillId="0" borderId="14" xfId="1" applyNumberFormat="1" applyFont="1" applyFill="1" applyBorder="1" applyAlignment="1">
      <alignment horizontal="right" vertical="center" wrapText="1"/>
    </xf>
    <xf numFmtId="0" fontId="22" fillId="0" borderId="17" xfId="1" applyFont="1" applyBorder="1" applyAlignment="1" applyProtection="1"/>
    <xf numFmtId="0" fontId="23" fillId="24" borderId="18" xfId="1" applyFont="1" applyFill="1" applyBorder="1" applyAlignment="1">
      <alignment horizontal="center" vertical="center" wrapText="1"/>
    </xf>
    <xf numFmtId="164" fontId="23" fillId="24" borderId="15" xfId="1" applyNumberFormat="1" applyFont="1" applyFill="1" applyBorder="1" applyAlignment="1">
      <alignment horizontal="right" vertical="center" wrapText="1"/>
    </xf>
    <xf numFmtId="0" fontId="24" fillId="24" borderId="10" xfId="38" applyFont="1" applyFill="1" applyBorder="1" applyAlignment="1">
      <alignment horizontal="center" vertical="center" wrapText="1"/>
    </xf>
    <xf numFmtId="4" fontId="22" fillId="0" borderId="10" xfId="38" applyNumberFormat="1" applyFont="1" applyFill="1" applyBorder="1" applyAlignment="1">
      <alignment vertical="center" wrapText="1"/>
    </xf>
    <xf numFmtId="4" fontId="22" fillId="0" borderId="15" xfId="38" applyNumberFormat="1" applyFont="1" applyFill="1" applyBorder="1" applyAlignment="1">
      <alignment vertical="center" wrapText="1"/>
    </xf>
    <xf numFmtId="4" fontId="0" fillId="0" borderId="0" xfId="0" applyNumberFormat="1"/>
    <xf numFmtId="10" fontId="22" fillId="0" borderId="10" xfId="38" applyNumberFormat="1" applyFont="1" applyFill="1" applyBorder="1" applyAlignment="1">
      <alignment vertical="center" wrapText="1"/>
    </xf>
    <xf numFmtId="10" fontId="22" fillId="0" borderId="15" xfId="38" applyNumberFormat="1" applyFont="1" applyFill="1" applyBorder="1" applyAlignment="1">
      <alignment vertical="center" wrapText="1"/>
    </xf>
    <xf numFmtId="10" fontId="0" fillId="0" borderId="0" xfId="0" applyNumberFormat="1"/>
    <xf numFmtId="10" fontId="24" fillId="24" borderId="10" xfId="38" applyNumberFormat="1" applyFont="1" applyFill="1" applyBorder="1" applyAlignment="1">
      <alignment horizontal="center" vertical="center" wrapText="1"/>
    </xf>
    <xf numFmtId="0" fontId="22" fillId="0" borderId="0" xfId="38" applyFont="1" applyFill="1" applyBorder="1" applyAlignment="1">
      <alignment vertical="center" wrapText="1"/>
    </xf>
    <xf numFmtId="4" fontId="22" fillId="0" borderId="0" xfId="38" applyNumberFormat="1" applyFont="1" applyFill="1" applyBorder="1" applyAlignment="1">
      <alignment vertical="center" wrapText="1"/>
    </xf>
    <xf numFmtId="10" fontId="22" fillId="0" borderId="0" xfId="38" applyNumberFormat="1" applyFont="1" applyFill="1" applyBorder="1" applyAlignment="1">
      <alignment vertical="center" wrapText="1"/>
    </xf>
    <xf numFmtId="4" fontId="24" fillId="24" borderId="10" xfId="38" applyNumberFormat="1" applyFont="1" applyFill="1" applyBorder="1" applyAlignment="1">
      <alignment horizontal="center" vertical="center" wrapText="1"/>
    </xf>
    <xf numFmtId="0" fontId="24" fillId="24" borderId="10" xfId="38" applyFont="1" applyFill="1" applyBorder="1" applyAlignment="1">
      <alignment horizontal="center" vertical="center" wrapText="1"/>
    </xf>
    <xf numFmtId="0" fontId="22" fillId="0" borderId="0" xfId="1" applyFont="1" applyFill="1" applyBorder="1" applyAlignment="1">
      <alignment vertical="center" wrapText="1"/>
    </xf>
    <xf numFmtId="0" fontId="1" fillId="0" borderId="0" xfId="1" applyFont="1" applyBorder="1"/>
    <xf numFmtId="0" fontId="1" fillId="0" borderId="0" xfId="38" applyFont="1" applyBorder="1"/>
    <xf numFmtId="0" fontId="34" fillId="0" borderId="0" xfId="0" applyFont="1" applyBorder="1"/>
    <xf numFmtId="0" fontId="22" fillId="0" borderId="0" xfId="1" applyFont="1" applyFill="1" applyBorder="1" applyAlignment="1">
      <alignment horizontal="left" vertical="center" wrapText="1"/>
    </xf>
    <xf numFmtId="0" fontId="22" fillId="0" borderId="10" xfId="38" applyFont="1" applyFill="1" applyBorder="1" applyAlignment="1">
      <alignment horizontal="center" vertical="center" wrapText="1"/>
    </xf>
    <xf numFmtId="17" fontId="22" fillId="0" borderId="15" xfId="1" applyNumberFormat="1" applyFont="1" applyFill="1" applyBorder="1" applyAlignment="1">
      <alignment horizontal="left" vertical="center" wrapText="1"/>
    </xf>
    <xf numFmtId="17" fontId="22" fillId="0" borderId="16" xfId="1" applyNumberFormat="1" applyFont="1" applyFill="1" applyBorder="1" applyAlignment="1">
      <alignment horizontal="left" vertical="center" wrapText="1"/>
    </xf>
    <xf numFmtId="0" fontId="22" fillId="0" borderId="17" xfId="1" applyFont="1" applyBorder="1" applyAlignment="1" applyProtection="1">
      <alignment wrapText="1"/>
    </xf>
    <xf numFmtId="0" fontId="36" fillId="0" borderId="0" xfId="0" applyFont="1" applyBorder="1" applyAlignment="1"/>
    <xf numFmtId="0" fontId="37" fillId="0" borderId="17" xfId="38" applyFont="1" applyFill="1" applyBorder="1" applyAlignment="1">
      <alignment vertical="center" wrapText="1"/>
    </xf>
    <xf numFmtId="0" fontId="37" fillId="0" borderId="10" xfId="38" applyFont="1" applyFill="1" applyBorder="1" applyAlignment="1">
      <alignment vertical="center" wrapText="1"/>
    </xf>
    <xf numFmtId="0" fontId="37" fillId="0" borderId="10" xfId="38" applyFont="1" applyFill="1" applyBorder="1" applyAlignment="1">
      <alignment horizontal="center" vertical="center" wrapText="1"/>
    </xf>
    <xf numFmtId="165" fontId="37" fillId="0" borderId="10" xfId="38" applyNumberFormat="1" applyFont="1" applyFill="1" applyBorder="1" applyAlignment="1">
      <alignment horizontal="center" vertical="center" wrapText="1"/>
    </xf>
    <xf numFmtId="9" fontId="37" fillId="0" borderId="36" xfId="38" applyNumberFormat="1" applyFont="1" applyFill="1" applyBorder="1" applyAlignment="1">
      <alignment horizontal="center" vertical="center" wrapText="1"/>
    </xf>
    <xf numFmtId="9" fontId="37" fillId="0" borderId="10" xfId="38" applyNumberFormat="1" applyFont="1" applyFill="1" applyBorder="1" applyAlignment="1">
      <alignment horizontal="center" vertical="center" wrapText="1"/>
    </xf>
    <xf numFmtId="14" fontId="37" fillId="0" borderId="10" xfId="38" applyNumberFormat="1" applyFont="1" applyFill="1" applyBorder="1" applyAlignment="1">
      <alignment horizontal="center" vertical="center" wrapText="1"/>
    </xf>
    <xf numFmtId="0" fontId="37" fillId="0" borderId="14" xfId="38" applyFont="1" applyFill="1" applyBorder="1" applyAlignment="1">
      <alignment vertical="center" wrapText="1"/>
    </xf>
    <xf numFmtId="0" fontId="39" fillId="0" borderId="10" xfId="38" applyNumberFormat="1" applyFont="1" applyFill="1" applyBorder="1" applyAlignment="1">
      <alignment horizontal="center" vertical="center" wrapText="1"/>
    </xf>
    <xf numFmtId="165" fontId="40" fillId="0" borderId="10" xfId="0" applyNumberFormat="1" applyFont="1" applyBorder="1" applyAlignment="1">
      <alignment horizontal="center" vertical="center" wrapText="1"/>
    </xf>
    <xf numFmtId="0" fontId="22" fillId="0" borderId="28" xfId="38" applyFont="1" applyFill="1" applyBorder="1" applyAlignment="1">
      <alignment vertical="center" wrapText="1"/>
    </xf>
    <xf numFmtId="0" fontId="22" fillId="0" borderId="20" xfId="38" applyFont="1" applyFill="1" applyBorder="1" applyAlignment="1">
      <alignment vertical="center" wrapText="1"/>
    </xf>
    <xf numFmtId="0" fontId="22" fillId="0" borderId="21" xfId="38" applyFont="1" applyFill="1" applyBorder="1" applyAlignment="1">
      <alignment horizontal="center" vertical="center" wrapText="1"/>
    </xf>
    <xf numFmtId="0" fontId="22" fillId="0" borderId="23" xfId="38" applyFont="1" applyFill="1" applyBorder="1" applyAlignment="1">
      <alignment horizontal="center" vertical="center" wrapText="1"/>
    </xf>
    <xf numFmtId="9" fontId="37" fillId="0" borderId="19" xfId="38" applyNumberFormat="1" applyFont="1" applyFill="1" applyBorder="1" applyAlignment="1">
      <alignment horizontal="center" vertical="center" wrapText="1"/>
    </xf>
    <xf numFmtId="9" fontId="37" fillId="0" borderId="20" xfId="38" applyNumberFormat="1" applyFont="1" applyFill="1" applyBorder="1" applyAlignment="1">
      <alignment horizontal="center" vertical="center" wrapText="1"/>
    </xf>
    <xf numFmtId="0" fontId="37" fillId="0" borderId="20" xfId="38" applyFont="1" applyFill="1" applyBorder="1" applyAlignment="1">
      <alignment vertical="center" wrapText="1"/>
    </xf>
    <xf numFmtId="0" fontId="37" fillId="0" borderId="20" xfId="38" applyFont="1" applyFill="1" applyBorder="1" applyAlignment="1">
      <alignment horizontal="center" vertical="center" wrapText="1"/>
    </xf>
    <xf numFmtId="0" fontId="22" fillId="0" borderId="33" xfId="38" applyFont="1" applyFill="1" applyBorder="1" applyAlignment="1">
      <alignment vertical="center" wrapText="1"/>
    </xf>
    <xf numFmtId="0" fontId="22" fillId="0" borderId="20" xfId="38" applyFont="1" applyFill="1" applyBorder="1" applyAlignment="1">
      <alignment horizontal="center" vertical="center" wrapText="1"/>
    </xf>
    <xf numFmtId="165" fontId="38" fillId="25" borderId="10" xfId="0" applyNumberFormat="1" applyFont="1" applyFill="1" applyBorder="1" applyAlignment="1">
      <alignment horizontal="center" vertical="center" wrapText="1"/>
    </xf>
    <xf numFmtId="165" fontId="38" fillId="25" borderId="20" xfId="0" applyNumberFormat="1" applyFont="1" applyFill="1" applyBorder="1" applyAlignment="1">
      <alignment horizontal="center" vertical="center" wrapText="1"/>
    </xf>
    <xf numFmtId="0" fontId="34" fillId="0" borderId="14" xfId="1" applyFont="1" applyBorder="1" applyAlignment="1">
      <alignment vertical="center"/>
    </xf>
    <xf numFmtId="0" fontId="34" fillId="0" borderId="16" xfId="1" applyFont="1" applyBorder="1" applyAlignment="1">
      <alignment vertical="center"/>
    </xf>
    <xf numFmtId="0" fontId="41" fillId="0" borderId="10" xfId="1" applyFont="1" applyBorder="1" applyAlignment="1">
      <alignment vertical="center"/>
    </xf>
    <xf numFmtId="0" fontId="41" fillId="0" borderId="14" xfId="1" applyFont="1" applyBorder="1" applyAlignment="1">
      <alignment vertical="center"/>
    </xf>
    <xf numFmtId="0" fontId="41" fillId="0" borderId="15" xfId="1" applyFont="1" applyBorder="1" applyAlignment="1">
      <alignment vertical="center"/>
    </xf>
    <xf numFmtId="0" fontId="41" fillId="0" borderId="16" xfId="1" applyFont="1" applyBorder="1" applyAlignment="1">
      <alignment vertical="center"/>
    </xf>
    <xf numFmtId="0" fontId="34" fillId="0" borderId="14" xfId="1" applyFont="1" applyBorder="1" applyAlignment="1">
      <alignment vertical="center" wrapText="1"/>
    </xf>
    <xf numFmtId="14" fontId="37" fillId="26" borderId="10" xfId="38" applyNumberFormat="1" applyFont="1" applyFill="1" applyBorder="1" applyAlignment="1">
      <alignment horizontal="center" vertical="center" wrapText="1"/>
    </xf>
    <xf numFmtId="0" fontId="22" fillId="0" borderId="10" xfId="38" applyFont="1" applyFill="1" applyBorder="1" applyAlignment="1">
      <alignment horizontal="center" vertical="center" wrapText="1"/>
    </xf>
    <xf numFmtId="0" fontId="22" fillId="0" borderId="26" xfId="38" applyFont="1" applyFill="1" applyBorder="1" applyAlignment="1">
      <alignment vertical="center" wrapText="1"/>
    </xf>
    <xf numFmtId="0" fontId="41" fillId="0" borderId="28" xfId="1" applyFont="1" applyBorder="1" applyAlignment="1">
      <alignment horizontal="center" vertical="center"/>
    </xf>
    <xf numFmtId="0" fontId="41" fillId="0" borderId="29" xfId="1" applyFont="1" applyBorder="1" applyAlignment="1">
      <alignment horizontal="center" vertical="center"/>
    </xf>
    <xf numFmtId="0" fontId="41" fillId="0" borderId="30" xfId="1" applyFont="1" applyBorder="1" applyAlignment="1">
      <alignment horizontal="center" vertical="center"/>
    </xf>
    <xf numFmtId="0" fontId="34" fillId="0" borderId="17" xfId="1" applyFont="1" applyBorder="1" applyAlignment="1">
      <alignment horizontal="center" vertical="center"/>
    </xf>
    <xf numFmtId="0" fontId="34" fillId="0" borderId="18" xfId="1" applyFont="1" applyBorder="1" applyAlignment="1">
      <alignment horizontal="center" vertical="center"/>
    </xf>
    <xf numFmtId="0" fontId="22" fillId="0" borderId="0" xfId="1" applyFont="1" applyAlignment="1">
      <alignment horizontal="left" vertical="center" wrapText="1"/>
    </xf>
    <xf numFmtId="0" fontId="22" fillId="0" borderId="0" xfId="38" applyFont="1" applyAlignment="1">
      <alignment horizontal="left" vertical="center" wrapText="1"/>
    </xf>
    <xf numFmtId="0" fontId="36" fillId="0" borderId="35" xfId="0" applyFont="1" applyBorder="1" applyAlignment="1">
      <alignment horizontal="center"/>
    </xf>
    <xf numFmtId="0" fontId="23" fillId="24" borderId="11" xfId="1" applyFont="1" applyFill="1" applyBorder="1" applyAlignment="1">
      <alignment horizontal="center" vertical="center" wrapText="1"/>
    </xf>
    <xf numFmtId="0" fontId="23" fillId="24" borderId="12" xfId="1" applyFont="1" applyFill="1" applyBorder="1" applyAlignment="1">
      <alignment horizontal="center" vertical="center" wrapText="1"/>
    </xf>
    <xf numFmtId="0" fontId="23" fillId="24" borderId="13" xfId="1" applyFont="1" applyFill="1" applyBorder="1" applyAlignment="1">
      <alignment horizontal="center" vertical="center" wrapText="1"/>
    </xf>
    <xf numFmtId="0" fontId="31" fillId="0" borderId="19" xfId="1" applyFont="1" applyFill="1" applyBorder="1" applyAlignment="1">
      <alignment horizontal="center" vertical="center" wrapText="1"/>
    </xf>
    <xf numFmtId="0" fontId="32" fillId="0" borderId="20" xfId="1" applyFont="1" applyFill="1" applyBorder="1" applyAlignment="1">
      <alignment horizontal="center" vertical="center" wrapText="1"/>
    </xf>
    <xf numFmtId="0" fontId="22" fillId="0" borderId="15" xfId="1" applyFont="1" applyFill="1" applyBorder="1" applyAlignment="1">
      <alignment horizontal="center" vertical="center" wrapText="1"/>
    </xf>
    <xf numFmtId="0" fontId="22" fillId="0" borderId="16" xfId="1" applyFont="1" applyFill="1" applyBorder="1" applyAlignment="1">
      <alignment horizontal="center" vertical="center" wrapText="1"/>
    </xf>
    <xf numFmtId="0" fontId="22" fillId="0" borderId="10" xfId="38" applyFont="1" applyFill="1" applyBorder="1" applyAlignment="1">
      <alignment horizontal="center" vertical="center" wrapText="1"/>
    </xf>
    <xf numFmtId="0" fontId="22" fillId="0" borderId="15" xfId="38" applyFont="1" applyFill="1" applyBorder="1" applyAlignment="1">
      <alignment horizontal="center" vertical="center" wrapText="1"/>
    </xf>
    <xf numFmtId="0" fontId="23" fillId="24" borderId="11" xfId="38" applyFont="1" applyFill="1" applyBorder="1" applyAlignment="1">
      <alignment horizontal="left" vertical="center" wrapText="1"/>
    </xf>
    <xf numFmtId="0" fontId="23" fillId="24" borderId="12" xfId="38" applyFont="1" applyFill="1" applyBorder="1" applyAlignment="1">
      <alignment horizontal="left" vertical="center" wrapText="1"/>
    </xf>
    <xf numFmtId="0" fontId="23" fillId="24" borderId="13" xfId="38" applyFont="1" applyFill="1" applyBorder="1" applyAlignment="1">
      <alignment horizontal="left" vertical="center" wrapText="1"/>
    </xf>
    <xf numFmtId="0" fontId="24" fillId="24" borderId="10" xfId="38" applyFont="1" applyFill="1" applyBorder="1" applyAlignment="1">
      <alignment horizontal="center" vertical="center"/>
    </xf>
    <xf numFmtId="0" fontId="24" fillId="24" borderId="10" xfId="38" applyFont="1" applyFill="1" applyBorder="1" applyAlignment="1">
      <alignment horizontal="center" vertical="center" wrapText="1"/>
    </xf>
    <xf numFmtId="0" fontId="24" fillId="24" borderId="33" xfId="38" applyFont="1" applyFill="1" applyBorder="1" applyAlignment="1">
      <alignment horizontal="center" vertical="center" wrapText="1"/>
    </xf>
    <xf numFmtId="0" fontId="24" fillId="24" borderId="34" xfId="38" applyFont="1" applyFill="1" applyBorder="1" applyAlignment="1">
      <alignment horizontal="center" vertical="center" wrapText="1"/>
    </xf>
    <xf numFmtId="10" fontId="24" fillId="24" borderId="10" xfId="38" applyNumberFormat="1" applyFont="1" applyFill="1" applyBorder="1" applyAlignment="1">
      <alignment horizontal="center" vertical="center" wrapText="1"/>
    </xf>
    <xf numFmtId="0" fontId="24" fillId="24" borderId="17" xfId="38" applyFont="1" applyFill="1" applyBorder="1" applyAlignment="1">
      <alignment horizontal="center" vertical="center" wrapText="1"/>
    </xf>
    <xf numFmtId="0" fontId="22" fillId="0" borderId="26" xfId="38" applyFont="1" applyFill="1" applyBorder="1" applyAlignment="1">
      <alignment horizontal="center" vertical="center" wrapText="1"/>
    </xf>
    <xf numFmtId="0" fontId="22" fillId="0" borderId="27" xfId="38" applyFont="1" applyFill="1" applyBorder="1" applyAlignment="1">
      <alignment horizontal="center" vertical="center" wrapText="1"/>
    </xf>
    <xf numFmtId="0" fontId="24" fillId="24" borderId="14" xfId="38" applyFont="1" applyFill="1" applyBorder="1" applyAlignment="1">
      <alignment horizontal="center" vertical="center" wrapText="1"/>
    </xf>
    <xf numFmtId="0" fontId="23" fillId="24" borderId="10" xfId="38" applyFont="1" applyFill="1" applyBorder="1" applyAlignment="1">
      <alignment horizontal="left" vertical="center" wrapText="1"/>
    </xf>
    <xf numFmtId="0" fontId="22" fillId="0" borderId="31" xfId="38" applyFont="1" applyFill="1" applyBorder="1" applyAlignment="1">
      <alignment horizontal="center" vertical="center" wrapText="1"/>
    </xf>
    <xf numFmtId="0" fontId="22" fillId="0" borderId="32" xfId="38" applyFont="1" applyFill="1" applyBorder="1" applyAlignment="1">
      <alignment horizontal="center" vertical="center" wrapText="1"/>
    </xf>
    <xf numFmtId="0" fontId="25" fillId="0" borderId="21" xfId="38" applyFont="1" applyFill="1" applyBorder="1" applyAlignment="1">
      <alignment horizontal="left" vertical="center" wrapText="1"/>
    </xf>
    <xf numFmtId="0" fontId="25" fillId="0" borderId="22" xfId="38" applyFont="1" applyFill="1" applyBorder="1" applyAlignment="1">
      <alignment horizontal="left" vertical="center" wrapText="1"/>
    </xf>
    <xf numFmtId="0" fontId="25" fillId="0" borderId="23" xfId="38" applyFont="1" applyFill="1" applyBorder="1" applyAlignment="1">
      <alignment horizontal="left" vertical="center" wrapText="1"/>
    </xf>
    <xf numFmtId="0" fontId="36" fillId="0" borderId="0" xfId="0" applyFont="1" applyBorder="1" applyAlignment="1">
      <alignment horizontal="center"/>
    </xf>
  </cellXfs>
  <cellStyles count="44">
    <cellStyle name="20% - Accent1 2" xfId="2" xr:uid="{00000000-0005-0000-0000-000000000000}"/>
    <cellStyle name="20% - Accent2 2" xfId="3" xr:uid="{00000000-0005-0000-0000-000001000000}"/>
    <cellStyle name="20% - Accent3 2" xfId="4" xr:uid="{00000000-0005-0000-0000-000002000000}"/>
    <cellStyle name="20% - Accent4 2" xfId="5" xr:uid="{00000000-0005-0000-0000-000003000000}"/>
    <cellStyle name="20% - Accent5 2" xfId="6" xr:uid="{00000000-0005-0000-0000-000004000000}"/>
    <cellStyle name="20% - Accent6 2" xfId="7" xr:uid="{00000000-0005-0000-0000-000005000000}"/>
    <cellStyle name="40% - Accent1 2" xfId="8" xr:uid="{00000000-0005-0000-0000-000006000000}"/>
    <cellStyle name="40% - Accent2 2" xfId="9" xr:uid="{00000000-0005-0000-0000-000007000000}"/>
    <cellStyle name="40% - Accent3 2" xfId="10" xr:uid="{00000000-0005-0000-0000-000008000000}"/>
    <cellStyle name="40% - Accent4 2" xfId="11" xr:uid="{00000000-0005-0000-0000-000009000000}"/>
    <cellStyle name="40% - Accent5 2" xfId="12" xr:uid="{00000000-0005-0000-0000-00000A000000}"/>
    <cellStyle name="40% - Accent6 2" xfId="13" xr:uid="{00000000-0005-0000-0000-00000B000000}"/>
    <cellStyle name="60% - Accent1 2" xfId="14" xr:uid="{00000000-0005-0000-0000-00000C000000}"/>
    <cellStyle name="60% - Accent2 2" xfId="15" xr:uid="{00000000-0005-0000-0000-00000D000000}"/>
    <cellStyle name="60% - Accent3 2" xfId="16" xr:uid="{00000000-0005-0000-0000-00000E000000}"/>
    <cellStyle name="60% - Accent4 2" xfId="17" xr:uid="{00000000-0005-0000-0000-00000F000000}"/>
    <cellStyle name="60% - Accent5 2" xfId="18" xr:uid="{00000000-0005-0000-0000-000010000000}"/>
    <cellStyle name="60% - Accent6 2" xfId="19" xr:uid="{00000000-0005-0000-0000-000011000000}"/>
    <cellStyle name="Accent1 2" xfId="20" xr:uid="{00000000-0005-0000-0000-000012000000}"/>
    <cellStyle name="Accent2 2" xfId="21" xr:uid="{00000000-0005-0000-0000-000013000000}"/>
    <cellStyle name="Accent3 2" xfId="22" xr:uid="{00000000-0005-0000-0000-000014000000}"/>
    <cellStyle name="Accent4 2" xfId="23" xr:uid="{00000000-0005-0000-0000-000015000000}"/>
    <cellStyle name="Accent5 2" xfId="24" xr:uid="{00000000-0005-0000-0000-000016000000}"/>
    <cellStyle name="Accent6 2" xfId="25" xr:uid="{00000000-0005-0000-0000-000017000000}"/>
    <cellStyle name="Bad 2" xfId="26" xr:uid="{00000000-0005-0000-0000-000018000000}"/>
    <cellStyle name="Calculation 2" xfId="27" xr:uid="{00000000-0005-0000-0000-000019000000}"/>
    <cellStyle name="Check Cell 2" xfId="28" xr:uid="{00000000-0005-0000-0000-00001A000000}"/>
    <cellStyle name="Explanatory Text 2" xfId="29" xr:uid="{00000000-0005-0000-0000-00001B000000}"/>
    <cellStyle name="Good 2" xfId="30" xr:uid="{00000000-0005-0000-0000-00001C000000}"/>
    <cellStyle name="Heading 1 2" xfId="31" xr:uid="{00000000-0005-0000-0000-00001D000000}"/>
    <cellStyle name="Heading 2 2" xfId="32" xr:uid="{00000000-0005-0000-0000-00001E000000}"/>
    <cellStyle name="Heading 3 2" xfId="33" xr:uid="{00000000-0005-0000-0000-00001F000000}"/>
    <cellStyle name="Heading 4 2" xfId="34" xr:uid="{00000000-0005-0000-0000-000020000000}"/>
    <cellStyle name="Input 2" xfId="35" xr:uid="{00000000-0005-0000-0000-000021000000}"/>
    <cellStyle name="Linked Cell 2" xfId="36" xr:uid="{00000000-0005-0000-0000-000022000000}"/>
    <cellStyle name="Neutral 2" xfId="37" xr:uid="{00000000-0005-0000-0000-000023000000}"/>
    <cellStyle name="Normal" xfId="0" builtinId="0"/>
    <cellStyle name="Normal 2" xfId="38" xr:uid="{00000000-0005-0000-0000-000025000000}"/>
    <cellStyle name="Normal 3" xfId="1" xr:uid="{00000000-0005-0000-0000-000026000000}"/>
    <cellStyle name="Note 2" xfId="39" xr:uid="{00000000-0005-0000-0000-000027000000}"/>
    <cellStyle name="Output 2" xfId="40" xr:uid="{00000000-0005-0000-0000-000028000000}"/>
    <cellStyle name="Title 2" xfId="41" xr:uid="{00000000-0005-0000-0000-000029000000}"/>
    <cellStyle name="Total 2" xfId="42" xr:uid="{00000000-0005-0000-0000-00002A000000}"/>
    <cellStyle name="Warning Text 2" xfId="43" xr:uid="{00000000-0005-0000-0000-00002B000000}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 xr9:uid="{18AD0088-EDB6-4980-9148-A2BC5F6591CB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Relationship Id="rId14" Type="http://schemas.openxmlformats.org/officeDocument/2006/relationships/customXml" Target="../customXml/item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20"/>
  <sheetViews>
    <sheetView topLeftCell="A16" workbookViewId="0">
      <selection activeCell="C14" sqref="C14"/>
    </sheetView>
  </sheetViews>
  <sheetFormatPr defaultColWidth="9.140625" defaultRowHeight="15" x14ac:dyDescent="0.25"/>
  <cols>
    <col min="2" max="2" width="55" customWidth="1"/>
    <col min="3" max="3" width="60.28515625" customWidth="1"/>
    <col min="4" max="4" width="30.85546875" bestFit="1" customWidth="1"/>
  </cols>
  <sheetData>
    <row r="1" spans="2:14" ht="18.75" thickBot="1" x14ac:dyDescent="0.3">
      <c r="B1" s="101" t="s">
        <v>121</v>
      </c>
      <c r="C1" s="101"/>
      <c r="D1" s="101"/>
      <c r="E1" s="61"/>
      <c r="F1" s="61"/>
      <c r="G1" s="61"/>
      <c r="H1" s="61"/>
      <c r="I1" s="61"/>
      <c r="J1" s="61"/>
      <c r="K1" s="61"/>
      <c r="L1" s="61"/>
      <c r="M1" s="61"/>
      <c r="N1" s="61"/>
    </row>
    <row r="2" spans="2:14" x14ac:dyDescent="0.25">
      <c r="B2" s="25" t="s">
        <v>97</v>
      </c>
      <c r="C2" s="26" t="s">
        <v>90</v>
      </c>
      <c r="D2" s="27" t="s">
        <v>91</v>
      </c>
    </row>
    <row r="3" spans="2:14" ht="15.75" x14ac:dyDescent="0.25">
      <c r="B3" s="94" t="s">
        <v>118</v>
      </c>
      <c r="C3" s="86" t="s">
        <v>231</v>
      </c>
      <c r="D3" s="87" t="s">
        <v>117</v>
      </c>
    </row>
    <row r="4" spans="2:14" ht="15.75" x14ac:dyDescent="0.25">
      <c r="B4" s="95"/>
      <c r="C4" s="86" t="s">
        <v>232</v>
      </c>
      <c r="D4" s="87" t="s">
        <v>119</v>
      </c>
    </row>
    <row r="5" spans="2:14" ht="15.75" x14ac:dyDescent="0.25">
      <c r="B5" s="95"/>
      <c r="C5" s="86"/>
      <c r="D5" s="87"/>
    </row>
    <row r="6" spans="2:14" ht="15.75" x14ac:dyDescent="0.25">
      <c r="B6" s="95"/>
      <c r="C6" s="86"/>
      <c r="D6" s="87"/>
    </row>
    <row r="7" spans="2:14" ht="15.75" x14ac:dyDescent="0.25">
      <c r="B7" s="95"/>
      <c r="C7" s="86"/>
      <c r="D7" s="87"/>
    </row>
    <row r="8" spans="2:14" ht="15.75" x14ac:dyDescent="0.25">
      <c r="B8" s="95"/>
      <c r="C8" s="86"/>
      <c r="D8" s="87"/>
    </row>
    <row r="9" spans="2:14" ht="16.5" thickBot="1" x14ac:dyDescent="0.3">
      <c r="B9" s="96"/>
      <c r="C9" s="88"/>
      <c r="D9" s="89"/>
    </row>
    <row r="11" spans="2:14" ht="49.5" customHeight="1" x14ac:dyDescent="0.25">
      <c r="B11" s="99" t="s">
        <v>92</v>
      </c>
      <c r="C11" s="99"/>
      <c r="D11" s="24"/>
    </row>
    <row r="12" spans="2:14" ht="15.75" thickBot="1" x14ac:dyDescent="0.3">
      <c r="B12" s="24"/>
      <c r="C12" s="24"/>
      <c r="D12" s="24"/>
    </row>
    <row r="13" spans="2:14" x14ac:dyDescent="0.25">
      <c r="B13" s="28" t="s">
        <v>93</v>
      </c>
      <c r="C13" s="29" t="s">
        <v>94</v>
      </c>
      <c r="D13" s="30"/>
    </row>
    <row r="14" spans="2:14" ht="30" x14ac:dyDescent="0.25">
      <c r="B14" s="97" t="s">
        <v>95</v>
      </c>
      <c r="C14" s="90" t="s">
        <v>235</v>
      </c>
      <c r="D14" s="30"/>
    </row>
    <row r="15" spans="2:14" x14ac:dyDescent="0.25">
      <c r="B15" s="97"/>
      <c r="C15" s="90" t="s">
        <v>236</v>
      </c>
      <c r="D15" s="24"/>
    </row>
    <row r="16" spans="2:14" ht="30" x14ac:dyDescent="0.25">
      <c r="B16" s="97"/>
      <c r="C16" s="90" t="s">
        <v>237</v>
      </c>
      <c r="D16" s="24"/>
    </row>
    <row r="17" spans="2:3" x14ac:dyDescent="0.25">
      <c r="B17" s="97"/>
      <c r="C17" s="84"/>
    </row>
    <row r="18" spans="2:3" ht="15.75" thickBot="1" x14ac:dyDescent="0.3">
      <c r="B18" s="98"/>
      <c r="C18" s="85"/>
    </row>
    <row r="20" spans="2:3" ht="54" customHeight="1" x14ac:dyDescent="0.25">
      <c r="B20" s="100" t="s">
        <v>96</v>
      </c>
      <c r="C20" s="100"/>
    </row>
  </sheetData>
  <mergeCells count="5">
    <mergeCell ref="B3:B9"/>
    <mergeCell ref="B14:B18"/>
    <mergeCell ref="B11:C11"/>
    <mergeCell ref="B20:C20"/>
    <mergeCell ref="B1:D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0"/>
  <sheetViews>
    <sheetView tabSelected="1" topLeftCell="A4" workbookViewId="0">
      <selection activeCell="B16" sqref="B16"/>
    </sheetView>
  </sheetViews>
  <sheetFormatPr defaultColWidth="9.140625" defaultRowHeight="15" x14ac:dyDescent="0.25"/>
  <cols>
    <col min="1" max="1" width="52.5703125" customWidth="1"/>
    <col min="2" max="2" width="35.140625" customWidth="1"/>
    <col min="3" max="3" width="33.42578125" customWidth="1"/>
  </cols>
  <sheetData>
    <row r="1" spans="1:3" ht="15.75" thickBot="1" x14ac:dyDescent="0.3">
      <c r="A1" s="106" t="s">
        <v>69</v>
      </c>
      <c r="B1" s="106"/>
      <c r="C1" s="106"/>
    </row>
    <row r="2" spans="1:3" ht="15.75" x14ac:dyDescent="0.25">
      <c r="A2" s="102" t="s">
        <v>70</v>
      </c>
      <c r="B2" s="103"/>
      <c r="C2" s="104"/>
    </row>
    <row r="3" spans="1:3" ht="15.75" x14ac:dyDescent="0.25">
      <c r="A3" s="14" t="s">
        <v>71</v>
      </c>
      <c r="B3" s="15" t="s">
        <v>72</v>
      </c>
      <c r="C3" s="16" t="s">
        <v>73</v>
      </c>
    </row>
    <row r="4" spans="1:3" ht="15.75" thickBot="1" x14ac:dyDescent="0.3">
      <c r="A4" s="17" t="s">
        <v>74</v>
      </c>
      <c r="B4" s="58">
        <v>43252</v>
      </c>
      <c r="C4" s="59">
        <v>45231</v>
      </c>
    </row>
    <row r="5" spans="1:3" ht="15.75" thickBot="1" x14ac:dyDescent="0.3">
      <c r="A5" s="105"/>
      <c r="B5" s="105"/>
      <c r="C5" s="105"/>
    </row>
    <row r="6" spans="1:3" ht="15.75" x14ac:dyDescent="0.25">
      <c r="A6" s="102" t="s">
        <v>75</v>
      </c>
      <c r="B6" s="103"/>
      <c r="C6" s="104"/>
    </row>
    <row r="7" spans="1:3" ht="15.75" thickBot="1" x14ac:dyDescent="0.3">
      <c r="A7" s="17" t="s">
        <v>120</v>
      </c>
      <c r="B7" s="107"/>
      <c r="C7" s="108"/>
    </row>
    <row r="8" spans="1:3" ht="15.75" thickBot="1" x14ac:dyDescent="0.3">
      <c r="A8" s="105"/>
      <c r="B8" s="105"/>
      <c r="C8" s="105"/>
    </row>
    <row r="9" spans="1:3" ht="15.75" x14ac:dyDescent="0.25">
      <c r="A9" s="102" t="s">
        <v>76</v>
      </c>
      <c r="B9" s="103"/>
      <c r="C9" s="104"/>
    </row>
    <row r="10" spans="1:3" ht="31.5" x14ac:dyDescent="0.25">
      <c r="A10" s="14" t="s">
        <v>77</v>
      </c>
      <c r="B10" s="15" t="s">
        <v>78</v>
      </c>
      <c r="C10" s="16" t="s">
        <v>79</v>
      </c>
    </row>
    <row r="11" spans="1:3" x14ac:dyDescent="0.25">
      <c r="A11" s="18" t="s">
        <v>80</v>
      </c>
      <c r="B11" s="19">
        <f>'Detalle Plan de Adquisiciones'!G21</f>
        <v>107677808</v>
      </c>
      <c r="C11" s="20">
        <f>B11</f>
        <v>107677808</v>
      </c>
    </row>
    <row r="12" spans="1:3" x14ac:dyDescent="0.25">
      <c r="A12" s="18" t="s">
        <v>81</v>
      </c>
      <c r="B12" s="19">
        <f>'Detalle Plan de Adquisiciones'!G52</f>
        <v>127610071</v>
      </c>
      <c r="C12" s="35">
        <f t="shared" ref="C12:C19" si="0">B12</f>
        <v>127610071</v>
      </c>
    </row>
    <row r="13" spans="1:3" x14ac:dyDescent="0.25">
      <c r="A13" s="18" t="s">
        <v>82</v>
      </c>
      <c r="B13" s="19">
        <f>'Detalle Plan de Adquisiciones'!G67</f>
        <v>328102</v>
      </c>
      <c r="C13" s="35">
        <f t="shared" si="0"/>
        <v>328102</v>
      </c>
    </row>
    <row r="14" spans="1:3" x14ac:dyDescent="0.25">
      <c r="A14" s="18" t="s">
        <v>83</v>
      </c>
      <c r="B14" s="19">
        <f>'Detalle Plan de Adquisiciones'!G163</f>
        <v>0</v>
      </c>
      <c r="C14" s="35">
        <f t="shared" si="0"/>
        <v>0</v>
      </c>
    </row>
    <row r="15" spans="1:3" x14ac:dyDescent="0.25">
      <c r="A15" s="18" t="s">
        <v>84</v>
      </c>
      <c r="B15" s="19">
        <f>1012448</f>
        <v>1012448</v>
      </c>
      <c r="C15" s="35">
        <f t="shared" si="0"/>
        <v>1012448</v>
      </c>
    </row>
    <row r="16" spans="1:3" x14ac:dyDescent="0.25">
      <c r="A16" s="18" t="s">
        <v>85</v>
      </c>
      <c r="B16" s="19">
        <f>'Detalle Plan de Adquisiciones'!F136+'Detalle Plan de Adquisiciones'!F107</f>
        <v>38371571</v>
      </c>
      <c r="C16" s="35">
        <f t="shared" si="0"/>
        <v>38371571</v>
      </c>
    </row>
    <row r="17" spans="1:3" x14ac:dyDescent="0.25">
      <c r="A17" s="21" t="s">
        <v>86</v>
      </c>
      <c r="B17" s="19">
        <v>0</v>
      </c>
      <c r="C17" s="35">
        <f t="shared" si="0"/>
        <v>0</v>
      </c>
    </row>
    <row r="18" spans="1:3" x14ac:dyDescent="0.25">
      <c r="A18" s="18" t="s">
        <v>87</v>
      </c>
      <c r="B18" s="19">
        <v>0</v>
      </c>
      <c r="C18" s="35">
        <f t="shared" si="0"/>
        <v>0</v>
      </c>
    </row>
    <row r="19" spans="1:3" x14ac:dyDescent="0.25">
      <c r="A19" s="21" t="s">
        <v>88</v>
      </c>
      <c r="B19" s="19">
        <v>0</v>
      </c>
      <c r="C19" s="35">
        <f t="shared" si="0"/>
        <v>0</v>
      </c>
    </row>
    <row r="20" spans="1:3" ht="16.5" thickBot="1" x14ac:dyDescent="0.3">
      <c r="A20" s="22" t="s">
        <v>89</v>
      </c>
      <c r="B20" s="23">
        <f>SUM(B11:B19)</f>
        <v>275000000</v>
      </c>
      <c r="C20" s="38">
        <f>SUM(C11:C19)</f>
        <v>275000000</v>
      </c>
    </row>
    <row r="21" spans="1:3" ht="15.75" thickBot="1" x14ac:dyDescent="0.3"/>
    <row r="22" spans="1:3" ht="15.75" x14ac:dyDescent="0.25">
      <c r="A22" s="102" t="s">
        <v>102</v>
      </c>
      <c r="B22" s="103"/>
      <c r="C22" s="104"/>
    </row>
    <row r="23" spans="1:3" ht="31.5" x14ac:dyDescent="0.25">
      <c r="A23" s="31" t="s">
        <v>103</v>
      </c>
      <c r="B23" s="32" t="s">
        <v>78</v>
      </c>
      <c r="C23" s="33" t="s">
        <v>79</v>
      </c>
    </row>
    <row r="24" spans="1:3" ht="26.25" x14ac:dyDescent="0.25">
      <c r="A24" s="60" t="str">
        <f>'Estructura del Proyecto'!C14</f>
        <v>Componente 1. Estrategia CONE, gestión y formación de Recurso Humano (US$16,6 MM)</v>
      </c>
      <c r="B24" s="34">
        <v>16600000</v>
      </c>
      <c r="C24" s="35">
        <f>B24</f>
        <v>16600000</v>
      </c>
    </row>
    <row r="25" spans="1:3" x14ac:dyDescent="0.25">
      <c r="A25" s="60" t="str">
        <f>'Estructura del Proyecto'!C15</f>
        <v>Componente 2. Infraestructura y equipamiento (US$249,7 MM)</v>
      </c>
      <c r="B25" s="34">
        <v>249700000</v>
      </c>
      <c r="C25" s="35">
        <f t="shared" ref="C25:C29" si="1">B25</f>
        <v>249700000</v>
      </c>
    </row>
    <row r="26" spans="1:3" ht="26.25" x14ac:dyDescent="0.25">
      <c r="A26" s="60" t="str">
        <f>'Estructura del Proyecto'!C16</f>
        <v>Componente 3: Auditorias, administración, y monitoreo y evaluación (US$8,7 MM)</v>
      </c>
      <c r="B26" s="34">
        <v>8700000</v>
      </c>
      <c r="C26" s="35">
        <f t="shared" si="1"/>
        <v>8700000</v>
      </c>
    </row>
    <row r="27" spans="1:3" x14ac:dyDescent="0.25">
      <c r="A27" s="36" t="s">
        <v>104</v>
      </c>
      <c r="B27" s="34">
        <v>0</v>
      </c>
      <c r="C27" s="35">
        <f t="shared" si="1"/>
        <v>0</v>
      </c>
    </row>
    <row r="28" spans="1:3" x14ac:dyDescent="0.25">
      <c r="A28" s="36" t="s">
        <v>105</v>
      </c>
      <c r="B28" s="34">
        <v>0</v>
      </c>
      <c r="C28" s="35">
        <f t="shared" si="1"/>
        <v>0</v>
      </c>
    </row>
    <row r="29" spans="1:3" x14ac:dyDescent="0.25">
      <c r="A29" s="36" t="s">
        <v>106</v>
      </c>
      <c r="B29" s="34">
        <v>0</v>
      </c>
      <c r="C29" s="35">
        <f t="shared" si="1"/>
        <v>0</v>
      </c>
    </row>
    <row r="30" spans="1:3" ht="16.5" thickBot="1" x14ac:dyDescent="0.3">
      <c r="A30" s="37" t="s">
        <v>89</v>
      </c>
      <c r="B30" s="38">
        <f>SUM(B24:B29)</f>
        <v>275000000</v>
      </c>
      <c r="C30" s="38">
        <f>SUM(C24:C29)</f>
        <v>275000000</v>
      </c>
    </row>
  </sheetData>
  <mergeCells count="8">
    <mergeCell ref="A22:C22"/>
    <mergeCell ref="A8:C8"/>
    <mergeCell ref="A1:C1"/>
    <mergeCell ref="A9:C9"/>
    <mergeCell ref="A2:C2"/>
    <mergeCell ref="A6:C6"/>
    <mergeCell ref="B7:C7"/>
    <mergeCell ref="A5:C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185"/>
  <sheetViews>
    <sheetView topLeftCell="A169" zoomScale="90" zoomScaleNormal="90" workbookViewId="0">
      <selection activeCell="G92" sqref="G92"/>
    </sheetView>
  </sheetViews>
  <sheetFormatPr defaultColWidth="9.140625" defaultRowHeight="15" x14ac:dyDescent="0.25"/>
  <cols>
    <col min="1" max="1" width="15.140625" customWidth="1"/>
    <col min="2" max="2" width="26" customWidth="1"/>
    <col min="3" max="3" width="28.28515625" customWidth="1"/>
    <col min="4" max="4" width="36.7109375" customWidth="1"/>
    <col min="5" max="6" width="12.85546875" customWidth="1"/>
    <col min="7" max="7" width="15.7109375" style="42" customWidth="1"/>
    <col min="8" max="8" width="15.7109375" style="45" customWidth="1"/>
    <col min="9" max="9" width="17.28515625" style="45" customWidth="1"/>
    <col min="10" max="10" width="33" customWidth="1"/>
    <col min="11" max="11" width="19.5703125" customWidth="1"/>
    <col min="12" max="12" width="15.5703125" customWidth="1"/>
    <col min="13" max="13" width="15" customWidth="1"/>
    <col min="14" max="14" width="14.85546875" customWidth="1"/>
    <col min="17" max="17" width="68.5703125" hidden="1" customWidth="1"/>
    <col min="18" max="18" width="57.42578125" hidden="1" customWidth="1"/>
  </cols>
  <sheetData>
    <row r="1" spans="1:20" s="7" customFormat="1" ht="18" x14ac:dyDescent="0.25">
      <c r="A1" s="129" t="s">
        <v>121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</row>
    <row r="2" spans="1:20" ht="16.5" thickBot="1" x14ac:dyDescent="0.3">
      <c r="A2" s="126" t="s">
        <v>0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8"/>
      <c r="O2" s="1"/>
      <c r="P2" s="1"/>
      <c r="Q2" s="53"/>
      <c r="R2" s="54"/>
      <c r="S2" s="1"/>
      <c r="T2" s="1"/>
    </row>
    <row r="3" spans="1:20" ht="15.75" x14ac:dyDescent="0.25">
      <c r="A3" s="111" t="s">
        <v>1</v>
      </c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3"/>
      <c r="O3" s="1"/>
      <c r="P3" s="1"/>
      <c r="Q3" s="52" t="s">
        <v>110</v>
      </c>
      <c r="R3" s="54"/>
      <c r="S3" s="1"/>
      <c r="T3" s="1"/>
    </row>
    <row r="4" spans="1:20" x14ac:dyDescent="0.25">
      <c r="A4" s="119" t="s">
        <v>7</v>
      </c>
      <c r="B4" s="115" t="s">
        <v>8</v>
      </c>
      <c r="C4" s="115" t="s">
        <v>9</v>
      </c>
      <c r="D4" s="115" t="s">
        <v>2</v>
      </c>
      <c r="E4" s="115" t="s">
        <v>3</v>
      </c>
      <c r="F4" s="115" t="s">
        <v>4</v>
      </c>
      <c r="G4" s="114" t="s">
        <v>101</v>
      </c>
      <c r="H4" s="114"/>
      <c r="I4" s="114"/>
      <c r="J4" s="115" t="s">
        <v>115</v>
      </c>
      <c r="K4" s="115" t="s">
        <v>109</v>
      </c>
      <c r="L4" s="115" t="s">
        <v>10</v>
      </c>
      <c r="M4" s="115"/>
      <c r="N4" s="122" t="s">
        <v>112</v>
      </c>
      <c r="O4" s="1"/>
      <c r="P4" s="1"/>
      <c r="Q4" s="52" t="s">
        <v>107</v>
      </c>
      <c r="R4" s="54"/>
      <c r="S4" s="1"/>
      <c r="T4" s="1"/>
    </row>
    <row r="5" spans="1:20" ht="33" customHeight="1" x14ac:dyDescent="0.25">
      <c r="A5" s="119"/>
      <c r="B5" s="115"/>
      <c r="C5" s="115"/>
      <c r="D5" s="115"/>
      <c r="E5" s="115"/>
      <c r="F5" s="115"/>
      <c r="G5" s="50" t="s">
        <v>114</v>
      </c>
      <c r="H5" s="46" t="s">
        <v>99</v>
      </c>
      <c r="I5" s="46" t="s">
        <v>100</v>
      </c>
      <c r="J5" s="115"/>
      <c r="K5" s="115"/>
      <c r="L5" s="39" t="s">
        <v>98</v>
      </c>
      <c r="M5" s="39" t="s">
        <v>6</v>
      </c>
      <c r="N5" s="122"/>
      <c r="O5" s="1"/>
      <c r="P5" s="1"/>
      <c r="Q5" s="55" t="s">
        <v>108</v>
      </c>
      <c r="R5" s="54"/>
      <c r="S5" s="1"/>
      <c r="T5" s="1"/>
    </row>
    <row r="6" spans="1:20" ht="25.5" x14ac:dyDescent="0.25">
      <c r="A6" s="62" t="s">
        <v>119</v>
      </c>
      <c r="B6" s="63" t="s">
        <v>122</v>
      </c>
      <c r="C6" s="63" t="s">
        <v>123</v>
      </c>
      <c r="D6" s="9" t="s">
        <v>32</v>
      </c>
      <c r="E6" s="64">
        <v>1</v>
      </c>
      <c r="F6" s="65"/>
      <c r="G6" s="82">
        <v>8491241</v>
      </c>
      <c r="H6" s="66">
        <v>1</v>
      </c>
      <c r="I6" s="67">
        <v>0</v>
      </c>
      <c r="J6" s="63" t="str">
        <f>'Estructura del Proyecto'!C15</f>
        <v>Componente 2. Infraestructura y equipamiento (US$249,7 MM)</v>
      </c>
      <c r="K6" s="9" t="s">
        <v>108</v>
      </c>
      <c r="L6" s="68">
        <v>43801</v>
      </c>
      <c r="M6" s="68">
        <v>43984</v>
      </c>
      <c r="N6" s="69"/>
      <c r="O6" s="1"/>
      <c r="P6" s="1"/>
      <c r="Q6" s="52" t="s">
        <v>24</v>
      </c>
      <c r="R6" s="54"/>
      <c r="S6" s="1"/>
      <c r="T6" s="1"/>
    </row>
    <row r="7" spans="1:20" s="7" customFormat="1" ht="25.5" x14ac:dyDescent="0.25">
      <c r="A7" s="62" t="s">
        <v>119</v>
      </c>
      <c r="B7" s="63" t="s">
        <v>124</v>
      </c>
      <c r="C7" s="63" t="s">
        <v>123</v>
      </c>
      <c r="D7" s="9" t="s">
        <v>32</v>
      </c>
      <c r="E7" s="64">
        <v>1</v>
      </c>
      <c r="F7" s="65"/>
      <c r="G7" s="82">
        <v>8491241</v>
      </c>
      <c r="H7" s="66">
        <v>1</v>
      </c>
      <c r="I7" s="67">
        <v>0</v>
      </c>
      <c r="J7" s="63" t="str">
        <f>'Estructura del Proyecto'!C16</f>
        <v>Componente 3: Auditorias, administración, y monitoreo y evaluación (US$8,7 MM)</v>
      </c>
      <c r="K7" s="9" t="s">
        <v>108</v>
      </c>
      <c r="L7" s="68">
        <v>43801</v>
      </c>
      <c r="M7" s="68">
        <v>43984</v>
      </c>
      <c r="N7" s="69"/>
      <c r="O7" s="2"/>
      <c r="P7" s="2"/>
      <c r="Q7" s="52"/>
      <c r="R7" s="54"/>
      <c r="S7" s="2"/>
      <c r="T7" s="2"/>
    </row>
    <row r="8" spans="1:20" s="7" customFormat="1" ht="25.5" x14ac:dyDescent="0.25">
      <c r="A8" s="62" t="s">
        <v>119</v>
      </c>
      <c r="B8" s="63" t="s">
        <v>125</v>
      </c>
      <c r="C8" s="63" t="s">
        <v>123</v>
      </c>
      <c r="D8" s="9" t="s">
        <v>32</v>
      </c>
      <c r="E8" s="64">
        <v>1</v>
      </c>
      <c r="F8" s="65"/>
      <c r="G8" s="82">
        <v>8491241</v>
      </c>
      <c r="H8" s="66">
        <v>1</v>
      </c>
      <c r="I8" s="67">
        <v>0</v>
      </c>
      <c r="J8" s="63">
        <f>'Estructura del Proyecto'!C17</f>
        <v>0</v>
      </c>
      <c r="K8" s="9" t="s">
        <v>108</v>
      </c>
      <c r="L8" s="68">
        <v>44094</v>
      </c>
      <c r="M8" s="68">
        <v>44286</v>
      </c>
      <c r="N8" s="69"/>
      <c r="O8" s="2"/>
      <c r="P8" s="2"/>
      <c r="Q8" s="52"/>
      <c r="R8" s="54"/>
      <c r="S8" s="2"/>
      <c r="T8" s="2"/>
    </row>
    <row r="9" spans="1:20" s="7" customFormat="1" ht="25.5" x14ac:dyDescent="0.25">
      <c r="A9" s="62" t="s">
        <v>119</v>
      </c>
      <c r="B9" s="63" t="s">
        <v>126</v>
      </c>
      <c r="C9" s="63" t="s">
        <v>123</v>
      </c>
      <c r="D9" s="9" t="s">
        <v>32</v>
      </c>
      <c r="E9" s="64">
        <v>1</v>
      </c>
      <c r="F9" s="65"/>
      <c r="G9" s="82">
        <v>8491241</v>
      </c>
      <c r="H9" s="66">
        <v>1</v>
      </c>
      <c r="I9" s="67">
        <v>0</v>
      </c>
      <c r="J9" s="63">
        <f>'Estructura del Proyecto'!C18</f>
        <v>0</v>
      </c>
      <c r="K9" s="9" t="s">
        <v>108</v>
      </c>
      <c r="L9" s="68">
        <v>43707</v>
      </c>
      <c r="M9" s="68">
        <v>43892</v>
      </c>
      <c r="N9" s="69"/>
      <c r="O9" s="2"/>
      <c r="P9" s="2"/>
      <c r="Q9" s="52"/>
      <c r="R9" s="54"/>
      <c r="S9" s="2"/>
      <c r="T9" s="2"/>
    </row>
    <row r="10" spans="1:20" s="7" customFormat="1" ht="25.5" x14ac:dyDescent="0.25">
      <c r="A10" s="62" t="s">
        <v>119</v>
      </c>
      <c r="B10" s="63" t="s">
        <v>127</v>
      </c>
      <c r="C10" s="63" t="s">
        <v>123</v>
      </c>
      <c r="D10" s="9" t="s">
        <v>32</v>
      </c>
      <c r="E10" s="64">
        <v>1</v>
      </c>
      <c r="F10" s="65"/>
      <c r="G10" s="82">
        <v>8491241</v>
      </c>
      <c r="H10" s="66">
        <v>1</v>
      </c>
      <c r="I10" s="67">
        <v>0</v>
      </c>
      <c r="J10" s="63">
        <f>'Estructura del Proyecto'!C19</f>
        <v>0</v>
      </c>
      <c r="K10" s="9" t="s">
        <v>108</v>
      </c>
      <c r="L10" s="68">
        <v>44103</v>
      </c>
      <c r="M10" s="68">
        <v>44286</v>
      </c>
      <c r="N10" s="69"/>
      <c r="O10" s="2"/>
      <c r="P10" s="2"/>
      <c r="Q10" s="52"/>
      <c r="R10" s="54"/>
      <c r="S10" s="2"/>
      <c r="T10" s="2"/>
    </row>
    <row r="11" spans="1:20" s="7" customFormat="1" ht="25.5" x14ac:dyDescent="0.25">
      <c r="A11" s="62" t="s">
        <v>119</v>
      </c>
      <c r="B11" s="63" t="s">
        <v>128</v>
      </c>
      <c r="C11" s="63" t="s">
        <v>123</v>
      </c>
      <c r="D11" s="9" t="s">
        <v>32</v>
      </c>
      <c r="E11" s="64">
        <v>1</v>
      </c>
      <c r="F11" s="65"/>
      <c r="G11" s="82">
        <v>8491241</v>
      </c>
      <c r="H11" s="66">
        <v>1</v>
      </c>
      <c r="I11" s="67">
        <v>0</v>
      </c>
      <c r="J11" s="63">
        <f>'Estructura del Proyecto'!C20</f>
        <v>0</v>
      </c>
      <c r="K11" s="9" t="s">
        <v>108</v>
      </c>
      <c r="L11" s="68">
        <v>43787</v>
      </c>
      <c r="M11" s="68">
        <v>43970</v>
      </c>
      <c r="N11" s="69"/>
      <c r="O11" s="2"/>
      <c r="P11" s="2"/>
      <c r="Q11" s="52"/>
      <c r="R11" s="54"/>
      <c r="S11" s="2"/>
      <c r="T11" s="2"/>
    </row>
    <row r="12" spans="1:20" s="7" customFormat="1" ht="25.5" x14ac:dyDescent="0.25">
      <c r="A12" s="62" t="s">
        <v>119</v>
      </c>
      <c r="B12" s="63" t="s">
        <v>129</v>
      </c>
      <c r="C12" s="63" t="s">
        <v>123</v>
      </c>
      <c r="D12" s="9" t="s">
        <v>32</v>
      </c>
      <c r="E12" s="64">
        <v>1</v>
      </c>
      <c r="F12" s="65"/>
      <c r="G12" s="82">
        <v>8491241</v>
      </c>
      <c r="H12" s="66">
        <v>1</v>
      </c>
      <c r="I12" s="67">
        <v>0</v>
      </c>
      <c r="J12" s="63">
        <f>'Estructura del Proyecto'!C21</f>
        <v>0</v>
      </c>
      <c r="K12" s="9" t="s">
        <v>108</v>
      </c>
      <c r="L12" s="68">
        <v>43707</v>
      </c>
      <c r="M12" s="68">
        <v>43892</v>
      </c>
      <c r="N12" s="69"/>
      <c r="O12" s="2"/>
      <c r="P12" s="2"/>
      <c r="Q12" s="52"/>
      <c r="R12" s="54"/>
      <c r="S12" s="2"/>
      <c r="T12" s="2"/>
    </row>
    <row r="13" spans="1:20" s="7" customFormat="1" ht="25.5" x14ac:dyDescent="0.25">
      <c r="A13" s="62" t="s">
        <v>119</v>
      </c>
      <c r="B13" s="63" t="s">
        <v>130</v>
      </c>
      <c r="C13" s="63" t="s">
        <v>123</v>
      </c>
      <c r="D13" s="9" t="s">
        <v>32</v>
      </c>
      <c r="E13" s="64">
        <v>1</v>
      </c>
      <c r="F13" s="65"/>
      <c r="G13" s="82">
        <v>8491241</v>
      </c>
      <c r="H13" s="66">
        <v>1</v>
      </c>
      <c r="I13" s="67">
        <v>0</v>
      </c>
      <c r="J13" s="63">
        <f>'Estructura del Proyecto'!C22</f>
        <v>0</v>
      </c>
      <c r="K13" s="9" t="s">
        <v>108</v>
      </c>
      <c r="L13" s="68">
        <v>43707</v>
      </c>
      <c r="M13" s="68">
        <v>43892</v>
      </c>
      <c r="N13" s="69"/>
      <c r="O13" s="2"/>
      <c r="P13" s="2"/>
      <c r="Q13" s="52"/>
      <c r="R13" s="54"/>
      <c r="S13" s="2"/>
      <c r="T13" s="2"/>
    </row>
    <row r="14" spans="1:20" s="7" customFormat="1" ht="25.5" x14ac:dyDescent="0.25">
      <c r="A14" s="62" t="s">
        <v>119</v>
      </c>
      <c r="B14" s="63" t="s">
        <v>131</v>
      </c>
      <c r="C14" s="63" t="s">
        <v>132</v>
      </c>
      <c r="D14" s="9" t="s">
        <v>32</v>
      </c>
      <c r="E14" s="64">
        <v>1</v>
      </c>
      <c r="F14" s="65"/>
      <c r="G14" s="82">
        <v>39747880</v>
      </c>
      <c r="H14" s="66">
        <v>1</v>
      </c>
      <c r="I14" s="67">
        <v>0</v>
      </c>
      <c r="J14" s="63">
        <f>'Estructura del Proyecto'!C23</f>
        <v>0</v>
      </c>
      <c r="K14" s="9" t="s">
        <v>108</v>
      </c>
      <c r="L14" s="68">
        <v>44069</v>
      </c>
      <c r="M14" s="68">
        <v>44252</v>
      </c>
      <c r="N14" s="69"/>
      <c r="O14" s="2"/>
      <c r="P14" s="2"/>
      <c r="Q14" s="52"/>
      <c r="R14" s="54"/>
      <c r="S14" s="2"/>
      <c r="T14" s="2"/>
    </row>
    <row r="15" spans="1:20" s="7" customFormat="1" x14ac:dyDescent="0.25">
      <c r="A15" s="8"/>
      <c r="B15" s="9"/>
      <c r="C15" s="9"/>
      <c r="D15" s="9"/>
      <c r="E15" s="9"/>
      <c r="F15" s="9"/>
      <c r="G15" s="40"/>
      <c r="H15" s="43"/>
      <c r="I15" s="43"/>
      <c r="J15" s="9"/>
      <c r="K15" s="9"/>
      <c r="L15" s="9"/>
      <c r="M15" s="9"/>
      <c r="N15" s="10"/>
      <c r="O15" s="2"/>
      <c r="P15" s="2"/>
      <c r="Q15" s="52"/>
      <c r="R15" s="54"/>
      <c r="S15" s="2"/>
      <c r="T15" s="2"/>
    </row>
    <row r="16" spans="1:20" s="7" customFormat="1" x14ac:dyDescent="0.25">
      <c r="A16" s="8"/>
      <c r="B16" s="9"/>
      <c r="C16" s="9"/>
      <c r="D16" s="9"/>
      <c r="E16" s="9"/>
      <c r="F16" s="9"/>
      <c r="G16" s="40"/>
      <c r="H16" s="43"/>
      <c r="I16" s="43"/>
      <c r="J16" s="9"/>
      <c r="K16" s="9"/>
      <c r="L16" s="9"/>
      <c r="M16" s="9"/>
      <c r="N16" s="10"/>
      <c r="O16" s="2"/>
      <c r="P16" s="2"/>
      <c r="Q16" s="52"/>
      <c r="R16" s="54"/>
      <c r="S16" s="2"/>
      <c r="T16" s="2"/>
    </row>
    <row r="17" spans="1:20" s="7" customFormat="1" x14ac:dyDescent="0.25">
      <c r="A17" s="8"/>
      <c r="B17" s="9"/>
      <c r="C17" s="9"/>
      <c r="D17" s="9"/>
      <c r="E17" s="9"/>
      <c r="F17" s="9"/>
      <c r="G17" s="40"/>
      <c r="H17" s="43"/>
      <c r="I17" s="43"/>
      <c r="J17" s="9"/>
      <c r="K17" s="9"/>
      <c r="L17" s="9"/>
      <c r="M17" s="9"/>
      <c r="N17" s="10"/>
      <c r="O17" s="2"/>
      <c r="P17" s="2"/>
      <c r="Q17" s="52"/>
      <c r="R17" s="54"/>
      <c r="S17" s="2"/>
      <c r="T17" s="2"/>
    </row>
    <row r="18" spans="1:20" s="7" customFormat="1" x14ac:dyDescent="0.25">
      <c r="A18" s="8"/>
      <c r="B18" s="9"/>
      <c r="C18" s="9"/>
      <c r="D18" s="9"/>
      <c r="E18" s="9"/>
      <c r="F18" s="9"/>
      <c r="G18" s="40"/>
      <c r="H18" s="43"/>
      <c r="I18" s="43"/>
      <c r="J18" s="9"/>
      <c r="K18" s="9"/>
      <c r="L18" s="9"/>
      <c r="M18" s="9"/>
      <c r="N18" s="10"/>
      <c r="O18" s="2"/>
      <c r="P18" s="2"/>
      <c r="Q18" s="52"/>
      <c r="R18" s="54"/>
      <c r="S18" s="2"/>
      <c r="T18" s="2"/>
    </row>
    <row r="19" spans="1:20" ht="15.75" thickBot="1" x14ac:dyDescent="0.3">
      <c r="A19" s="11"/>
      <c r="B19" s="12"/>
      <c r="C19" s="12"/>
      <c r="D19" s="12"/>
      <c r="E19" s="12"/>
      <c r="F19" s="12"/>
      <c r="G19" s="41"/>
      <c r="H19" s="44"/>
      <c r="I19" s="44"/>
      <c r="J19" s="12"/>
      <c r="K19" s="12"/>
      <c r="L19" s="12"/>
      <c r="M19" s="12"/>
      <c r="N19" s="13"/>
      <c r="O19" s="1"/>
      <c r="P19" s="1"/>
      <c r="Q19" s="52" t="s">
        <v>25</v>
      </c>
      <c r="R19" s="54"/>
      <c r="S19" s="1"/>
      <c r="T19" s="1"/>
    </row>
    <row r="20" spans="1:20" s="7" customFormat="1" x14ac:dyDescent="0.25">
      <c r="A20" s="47"/>
      <c r="B20" s="47"/>
      <c r="C20" s="47"/>
      <c r="D20" s="47"/>
      <c r="E20" s="47"/>
      <c r="F20" s="47"/>
      <c r="G20" s="48"/>
      <c r="H20" s="49"/>
      <c r="I20" s="49"/>
      <c r="J20" s="47"/>
      <c r="K20" s="47"/>
      <c r="L20" s="47"/>
      <c r="M20" s="47"/>
      <c r="N20" s="47"/>
      <c r="O20" s="2"/>
      <c r="P20" s="2"/>
      <c r="Q20" s="52"/>
      <c r="R20" s="54"/>
      <c r="S20" s="2"/>
      <c r="T20" s="2"/>
    </row>
    <row r="21" spans="1:20" s="7" customFormat="1" ht="15.75" x14ac:dyDescent="0.25">
      <c r="A21" s="47"/>
      <c r="B21" s="47"/>
      <c r="C21" s="47"/>
      <c r="D21" s="47"/>
      <c r="E21" s="47"/>
      <c r="F21" s="70" t="s">
        <v>89</v>
      </c>
      <c r="G21" s="71">
        <f>SUM(G6:G20)</f>
        <v>107677808</v>
      </c>
      <c r="H21" s="49"/>
      <c r="I21" s="49"/>
      <c r="J21" s="47"/>
      <c r="K21" s="47"/>
      <c r="L21" s="47"/>
      <c r="M21" s="47"/>
      <c r="N21" s="47"/>
      <c r="O21" s="2"/>
      <c r="P21" s="2"/>
      <c r="Q21" s="52"/>
      <c r="R21" s="54"/>
      <c r="S21" s="2"/>
      <c r="T21" s="2"/>
    </row>
    <row r="22" spans="1:20" s="7" customFormat="1" x14ac:dyDescent="0.25">
      <c r="A22" s="47"/>
      <c r="B22" s="47"/>
      <c r="C22" s="47"/>
      <c r="D22" s="47"/>
      <c r="E22" s="47"/>
      <c r="F22" s="47"/>
      <c r="G22" s="48"/>
      <c r="H22" s="49"/>
      <c r="I22" s="49"/>
      <c r="J22" s="47"/>
      <c r="K22" s="47"/>
      <c r="L22" s="47"/>
      <c r="M22" s="47"/>
      <c r="N22" s="47"/>
      <c r="O22" s="2"/>
      <c r="P22" s="2"/>
      <c r="Q22" s="52"/>
      <c r="R22" s="54"/>
      <c r="S22" s="2"/>
      <c r="T22" s="2"/>
    </row>
    <row r="23" spans="1:20" ht="15.75" thickBot="1" x14ac:dyDescent="0.3">
      <c r="Q23" s="52" t="s">
        <v>26</v>
      </c>
      <c r="R23" s="55"/>
    </row>
    <row r="24" spans="1:20" ht="15.75" x14ac:dyDescent="0.25">
      <c r="A24" s="111" t="s">
        <v>11</v>
      </c>
      <c r="B24" s="112"/>
      <c r="C24" s="112"/>
      <c r="D24" s="112"/>
      <c r="E24" s="112"/>
      <c r="F24" s="112"/>
      <c r="G24" s="112"/>
      <c r="H24" s="112"/>
      <c r="I24" s="112"/>
      <c r="J24" s="112"/>
      <c r="K24" s="112"/>
      <c r="L24" s="112"/>
      <c r="M24" s="112"/>
      <c r="N24" s="113"/>
      <c r="O24" s="2"/>
      <c r="P24" s="2"/>
      <c r="Q24" s="52" t="s">
        <v>27</v>
      </c>
      <c r="R24" s="54"/>
      <c r="S24" s="2"/>
      <c r="T24" s="2"/>
    </row>
    <row r="25" spans="1:20" ht="15" customHeight="1" x14ac:dyDescent="0.25">
      <c r="A25" s="119" t="s">
        <v>7</v>
      </c>
      <c r="B25" s="115" t="s">
        <v>8</v>
      </c>
      <c r="C25" s="115" t="s">
        <v>9</v>
      </c>
      <c r="D25" s="115" t="s">
        <v>12</v>
      </c>
      <c r="E25" s="115" t="s">
        <v>3</v>
      </c>
      <c r="F25" s="115" t="s">
        <v>4</v>
      </c>
      <c r="G25" s="114" t="s">
        <v>101</v>
      </c>
      <c r="H25" s="114"/>
      <c r="I25" s="114"/>
      <c r="J25" s="115" t="s">
        <v>115</v>
      </c>
      <c r="K25" s="115" t="s">
        <v>109</v>
      </c>
      <c r="L25" s="115" t="s">
        <v>10</v>
      </c>
      <c r="M25" s="115"/>
      <c r="N25" s="122" t="s">
        <v>112</v>
      </c>
      <c r="O25" s="2"/>
      <c r="P25" s="2"/>
      <c r="Q25" s="52" t="s">
        <v>28</v>
      </c>
      <c r="R25" s="54"/>
      <c r="S25" s="2"/>
      <c r="T25" s="2"/>
    </row>
    <row r="26" spans="1:20" ht="36" customHeight="1" x14ac:dyDescent="0.25">
      <c r="A26" s="119"/>
      <c r="B26" s="115"/>
      <c r="C26" s="115"/>
      <c r="D26" s="115"/>
      <c r="E26" s="115"/>
      <c r="F26" s="115"/>
      <c r="G26" s="50" t="s">
        <v>114</v>
      </c>
      <c r="H26" s="46" t="s">
        <v>99</v>
      </c>
      <c r="I26" s="46" t="s">
        <v>100</v>
      </c>
      <c r="J26" s="115"/>
      <c r="K26" s="115"/>
      <c r="L26" s="39" t="s">
        <v>98</v>
      </c>
      <c r="M26" s="39" t="s">
        <v>6</v>
      </c>
      <c r="N26" s="122"/>
      <c r="O26" s="2"/>
      <c r="P26" s="2"/>
      <c r="Q26" s="53"/>
      <c r="R26" s="54"/>
      <c r="S26" s="2"/>
      <c r="T26" s="2"/>
    </row>
    <row r="27" spans="1:20" ht="25.5" x14ac:dyDescent="0.25">
      <c r="A27" s="62" t="s">
        <v>238</v>
      </c>
      <c r="B27" s="63" t="s">
        <v>133</v>
      </c>
      <c r="C27" s="63" t="s">
        <v>134</v>
      </c>
      <c r="D27" s="63" t="s">
        <v>135</v>
      </c>
      <c r="E27" s="64">
        <v>3</v>
      </c>
      <c r="F27" s="65"/>
      <c r="G27" s="82">
        <v>1302362</v>
      </c>
      <c r="H27" s="66">
        <v>1</v>
      </c>
      <c r="I27" s="67">
        <v>0</v>
      </c>
      <c r="J27" s="63" t="str">
        <f>'Estructura del Proyecto'!C15</f>
        <v>Componente 2. Infraestructura y equipamiento (US$249,7 MM)</v>
      </c>
      <c r="K27" s="64" t="s">
        <v>108</v>
      </c>
      <c r="L27" s="68">
        <v>43329</v>
      </c>
      <c r="M27" s="68">
        <v>43452</v>
      </c>
      <c r="N27" s="69"/>
      <c r="O27" s="2"/>
      <c r="P27" s="2"/>
      <c r="Q27" s="52" t="s">
        <v>32</v>
      </c>
      <c r="R27" s="54"/>
      <c r="S27" s="2"/>
      <c r="T27" s="2"/>
    </row>
    <row r="28" spans="1:20" ht="25.5" x14ac:dyDescent="0.25">
      <c r="A28" s="62" t="s">
        <v>238</v>
      </c>
      <c r="B28" s="63" t="s">
        <v>136</v>
      </c>
      <c r="C28" s="63" t="s">
        <v>137</v>
      </c>
      <c r="D28" s="63" t="s">
        <v>135</v>
      </c>
      <c r="E28" s="64">
        <v>3</v>
      </c>
      <c r="F28" s="65"/>
      <c r="G28" s="82">
        <v>1019619</v>
      </c>
      <c r="H28" s="66">
        <v>1</v>
      </c>
      <c r="I28" s="67">
        <v>0</v>
      </c>
      <c r="J28" s="63" t="str">
        <f>'Estructura del Proyecto'!C16</f>
        <v>Componente 3: Auditorias, administración, y monitoreo y evaluación (US$8,7 MM)</v>
      </c>
      <c r="K28" s="64" t="s">
        <v>108</v>
      </c>
      <c r="L28" s="68">
        <v>43329</v>
      </c>
      <c r="M28" s="68">
        <v>43514</v>
      </c>
      <c r="N28" s="69"/>
      <c r="O28" s="2"/>
      <c r="P28" s="2"/>
      <c r="Q28" s="52" t="s">
        <v>29</v>
      </c>
      <c r="R28" s="54"/>
      <c r="S28" s="2"/>
      <c r="T28" s="2"/>
    </row>
    <row r="29" spans="1:20" ht="25.5" x14ac:dyDescent="0.25">
      <c r="A29" s="62" t="s">
        <v>238</v>
      </c>
      <c r="B29" s="63" t="s">
        <v>138</v>
      </c>
      <c r="C29" s="63" t="s">
        <v>139</v>
      </c>
      <c r="D29" s="63" t="s">
        <v>135</v>
      </c>
      <c r="E29" s="64" t="s">
        <v>140</v>
      </c>
      <c r="F29" s="65"/>
      <c r="G29" s="82">
        <v>5669759</v>
      </c>
      <c r="H29" s="66">
        <v>1</v>
      </c>
      <c r="I29" s="67">
        <v>0</v>
      </c>
      <c r="J29" s="63">
        <f>'Estructura del Proyecto'!C17</f>
        <v>0</v>
      </c>
      <c r="K29" s="64" t="s">
        <v>108</v>
      </c>
      <c r="L29" s="68">
        <v>43329</v>
      </c>
      <c r="M29" s="68">
        <v>43509</v>
      </c>
      <c r="N29" s="69"/>
      <c r="O29" s="2"/>
      <c r="P29" s="2"/>
      <c r="Q29" s="52" t="s">
        <v>111</v>
      </c>
      <c r="R29" s="54"/>
      <c r="S29" s="2"/>
      <c r="T29" s="2"/>
    </row>
    <row r="30" spans="1:20" ht="25.5" x14ac:dyDescent="0.25">
      <c r="A30" s="62" t="s">
        <v>238</v>
      </c>
      <c r="B30" s="63" t="s">
        <v>141</v>
      </c>
      <c r="C30" s="63" t="s">
        <v>142</v>
      </c>
      <c r="D30" s="63" t="s">
        <v>135</v>
      </c>
      <c r="E30" s="64" t="s">
        <v>140</v>
      </c>
      <c r="F30" s="65"/>
      <c r="G30" s="82">
        <v>10343860</v>
      </c>
      <c r="H30" s="66">
        <v>1</v>
      </c>
      <c r="I30" s="67">
        <v>0</v>
      </c>
      <c r="J30" s="63">
        <f>'Estructura del Proyecto'!C18</f>
        <v>0</v>
      </c>
      <c r="K30" s="64" t="s">
        <v>108</v>
      </c>
      <c r="L30" s="68">
        <v>43329</v>
      </c>
      <c r="M30" s="68">
        <v>43509</v>
      </c>
      <c r="N30" s="69"/>
      <c r="O30" s="2"/>
      <c r="P30" s="2"/>
      <c r="Q30" s="52" t="s">
        <v>30</v>
      </c>
      <c r="R30" s="54"/>
      <c r="S30" s="2"/>
      <c r="T30" s="2"/>
    </row>
    <row r="31" spans="1:20" ht="25.5" x14ac:dyDescent="0.25">
      <c r="A31" s="62" t="s">
        <v>238</v>
      </c>
      <c r="B31" s="63" t="s">
        <v>143</v>
      </c>
      <c r="C31" s="63" t="s">
        <v>144</v>
      </c>
      <c r="D31" s="63" t="s">
        <v>135</v>
      </c>
      <c r="E31" s="64" t="s">
        <v>140</v>
      </c>
      <c r="F31" s="65"/>
      <c r="G31" s="82">
        <v>30000000</v>
      </c>
      <c r="H31" s="66">
        <v>1</v>
      </c>
      <c r="I31" s="67">
        <v>0</v>
      </c>
      <c r="J31" s="63">
        <f>'Estructura del Proyecto'!C19</f>
        <v>0</v>
      </c>
      <c r="K31" s="64" t="s">
        <v>108</v>
      </c>
      <c r="L31" s="68">
        <v>43609</v>
      </c>
      <c r="M31" s="68">
        <v>43824</v>
      </c>
      <c r="N31" s="69"/>
      <c r="O31" s="2"/>
      <c r="P31" s="2"/>
      <c r="Q31" s="52" t="s">
        <v>110</v>
      </c>
      <c r="R31" s="54"/>
      <c r="S31" s="2"/>
      <c r="T31" s="2"/>
    </row>
    <row r="32" spans="1:20" ht="25.5" x14ac:dyDescent="0.25">
      <c r="A32" s="62" t="s">
        <v>238</v>
      </c>
      <c r="B32" s="63" t="s">
        <v>145</v>
      </c>
      <c r="C32" s="63" t="s">
        <v>144</v>
      </c>
      <c r="D32" s="63" t="s">
        <v>135</v>
      </c>
      <c r="E32" s="64">
        <v>2</v>
      </c>
      <c r="F32" s="65"/>
      <c r="G32" s="82">
        <v>1164400</v>
      </c>
      <c r="H32" s="66">
        <v>1</v>
      </c>
      <c r="I32" s="67">
        <v>0</v>
      </c>
      <c r="J32" s="63">
        <f>'Estructura del Proyecto'!C20</f>
        <v>0</v>
      </c>
      <c r="K32" s="64" t="s">
        <v>108</v>
      </c>
      <c r="L32" s="68">
        <v>43329</v>
      </c>
      <c r="M32" s="68">
        <v>43437</v>
      </c>
      <c r="N32" s="69"/>
      <c r="Q32" s="52" t="s">
        <v>31</v>
      </c>
      <c r="R32" s="55"/>
    </row>
    <row r="33" spans="1:20" ht="25.5" x14ac:dyDescent="0.25">
      <c r="A33" s="62" t="s">
        <v>119</v>
      </c>
      <c r="B33" s="63" t="s">
        <v>146</v>
      </c>
      <c r="C33" s="63" t="s">
        <v>123</v>
      </c>
      <c r="D33" s="63" t="s">
        <v>135</v>
      </c>
      <c r="E33" s="64" t="s">
        <v>140</v>
      </c>
      <c r="F33" s="65"/>
      <c r="G33" s="82">
        <v>5439759</v>
      </c>
      <c r="H33" s="66">
        <v>1</v>
      </c>
      <c r="I33" s="67">
        <v>0</v>
      </c>
      <c r="J33" s="63">
        <f>'Estructura del Proyecto'!C21</f>
        <v>0</v>
      </c>
      <c r="K33" s="64" t="s">
        <v>108</v>
      </c>
      <c r="L33" s="68">
        <v>44217</v>
      </c>
      <c r="M33" s="68">
        <v>44400</v>
      </c>
      <c r="N33" s="69"/>
      <c r="O33" s="3"/>
      <c r="P33" s="3"/>
      <c r="Q33" s="52" t="s">
        <v>33</v>
      </c>
      <c r="R33" s="55"/>
      <c r="S33" s="3"/>
      <c r="T33" s="3"/>
    </row>
    <row r="34" spans="1:20" ht="25.5" x14ac:dyDescent="0.25">
      <c r="A34" s="62" t="s">
        <v>119</v>
      </c>
      <c r="B34" s="63" t="s">
        <v>147</v>
      </c>
      <c r="C34" s="63" t="s">
        <v>123</v>
      </c>
      <c r="D34" s="63" t="s">
        <v>135</v>
      </c>
      <c r="E34" s="64" t="s">
        <v>140</v>
      </c>
      <c r="F34" s="65"/>
      <c r="G34" s="82">
        <v>5439759</v>
      </c>
      <c r="H34" s="66">
        <v>1</v>
      </c>
      <c r="I34" s="67">
        <v>0</v>
      </c>
      <c r="J34" s="63">
        <f>'Estructura del Proyecto'!C22</f>
        <v>0</v>
      </c>
      <c r="K34" s="64" t="s">
        <v>108</v>
      </c>
      <c r="L34" s="68">
        <v>44217</v>
      </c>
      <c r="M34" s="68">
        <v>44400</v>
      </c>
      <c r="N34" s="69"/>
      <c r="O34" s="3"/>
      <c r="P34" s="3"/>
      <c r="Q34" s="52" t="s">
        <v>34</v>
      </c>
      <c r="R34" s="55"/>
      <c r="S34" s="3"/>
      <c r="T34" s="3"/>
    </row>
    <row r="35" spans="1:20" ht="25.5" x14ac:dyDescent="0.25">
      <c r="A35" s="62" t="s">
        <v>119</v>
      </c>
      <c r="B35" s="63" t="s">
        <v>148</v>
      </c>
      <c r="C35" s="63" t="s">
        <v>123</v>
      </c>
      <c r="D35" s="63" t="s">
        <v>135</v>
      </c>
      <c r="E35" s="64" t="s">
        <v>140</v>
      </c>
      <c r="F35" s="65"/>
      <c r="G35" s="82">
        <v>5439759</v>
      </c>
      <c r="H35" s="66">
        <v>1</v>
      </c>
      <c r="I35" s="67">
        <v>0</v>
      </c>
      <c r="J35" s="63">
        <f>'Estructura del Proyecto'!C23</f>
        <v>0</v>
      </c>
      <c r="K35" s="64" t="s">
        <v>108</v>
      </c>
      <c r="L35" s="68">
        <v>44519</v>
      </c>
      <c r="M35" s="68">
        <v>44704</v>
      </c>
      <c r="N35" s="69"/>
      <c r="O35" s="3"/>
      <c r="P35" s="3"/>
      <c r="Q35" s="52" t="s">
        <v>35</v>
      </c>
      <c r="R35" s="55"/>
      <c r="S35" s="3"/>
      <c r="T35" s="3"/>
    </row>
    <row r="36" spans="1:20" ht="25.5" x14ac:dyDescent="0.25">
      <c r="A36" s="62" t="s">
        <v>119</v>
      </c>
      <c r="B36" s="63" t="s">
        <v>149</v>
      </c>
      <c r="C36" s="63" t="s">
        <v>123</v>
      </c>
      <c r="D36" s="63" t="s">
        <v>135</v>
      </c>
      <c r="E36" s="64" t="s">
        <v>140</v>
      </c>
      <c r="F36" s="65"/>
      <c r="G36" s="82">
        <v>5439759</v>
      </c>
      <c r="H36" s="66">
        <v>1</v>
      </c>
      <c r="I36" s="67">
        <v>0</v>
      </c>
      <c r="J36" s="63">
        <f>'Estructura del Proyecto'!C24</f>
        <v>0</v>
      </c>
      <c r="K36" s="64" t="s">
        <v>108</v>
      </c>
      <c r="L36" s="68">
        <v>44125</v>
      </c>
      <c r="M36" s="68">
        <v>44308</v>
      </c>
      <c r="N36" s="69"/>
      <c r="O36" s="3"/>
      <c r="P36" s="3"/>
      <c r="Q36" s="53"/>
      <c r="R36" s="55"/>
      <c r="S36" s="3"/>
      <c r="T36" s="3"/>
    </row>
    <row r="37" spans="1:20" ht="25.5" x14ac:dyDescent="0.25">
      <c r="A37" s="62" t="s">
        <v>119</v>
      </c>
      <c r="B37" s="63" t="s">
        <v>150</v>
      </c>
      <c r="C37" s="63" t="s">
        <v>123</v>
      </c>
      <c r="D37" s="63" t="s">
        <v>135</v>
      </c>
      <c r="E37" s="64" t="s">
        <v>140</v>
      </c>
      <c r="F37" s="65"/>
      <c r="G37" s="82">
        <v>5439759</v>
      </c>
      <c r="H37" s="66">
        <v>1</v>
      </c>
      <c r="I37" s="67">
        <v>0</v>
      </c>
      <c r="J37" s="63">
        <f>'Estructura del Proyecto'!C25</f>
        <v>0</v>
      </c>
      <c r="K37" s="64" t="s">
        <v>108</v>
      </c>
      <c r="L37" s="68">
        <v>44519</v>
      </c>
      <c r="M37" s="68">
        <v>44704</v>
      </c>
      <c r="N37" s="69"/>
      <c r="O37" s="3"/>
      <c r="P37" s="3"/>
      <c r="Q37" s="53"/>
      <c r="R37" s="55"/>
      <c r="S37" s="3"/>
      <c r="T37" s="3"/>
    </row>
    <row r="38" spans="1:20" ht="25.5" x14ac:dyDescent="0.25">
      <c r="A38" s="62" t="s">
        <v>119</v>
      </c>
      <c r="B38" s="63" t="s">
        <v>151</v>
      </c>
      <c r="C38" s="63" t="s">
        <v>123</v>
      </c>
      <c r="D38" s="63" t="s">
        <v>135</v>
      </c>
      <c r="E38" s="64" t="s">
        <v>140</v>
      </c>
      <c r="F38" s="65"/>
      <c r="G38" s="82">
        <v>5439759</v>
      </c>
      <c r="H38" s="66">
        <v>1</v>
      </c>
      <c r="I38" s="67">
        <v>0</v>
      </c>
      <c r="J38" s="63">
        <f>'Estructura del Proyecto'!C26</f>
        <v>0</v>
      </c>
      <c r="K38" s="64" t="s">
        <v>108</v>
      </c>
      <c r="L38" s="68">
        <v>44519</v>
      </c>
      <c r="M38" s="68">
        <v>44704</v>
      </c>
      <c r="N38" s="69"/>
      <c r="O38" s="3"/>
      <c r="P38" s="3"/>
      <c r="Q38" s="53"/>
      <c r="R38" s="55"/>
      <c r="S38" s="3"/>
      <c r="T38" s="3"/>
    </row>
    <row r="39" spans="1:20" ht="25.5" x14ac:dyDescent="0.25">
      <c r="A39" s="62" t="s">
        <v>119</v>
      </c>
      <c r="B39" s="63" t="s">
        <v>152</v>
      </c>
      <c r="C39" s="63" t="s">
        <v>123</v>
      </c>
      <c r="D39" s="63" t="s">
        <v>135</v>
      </c>
      <c r="E39" s="64" t="s">
        <v>140</v>
      </c>
      <c r="F39" s="65"/>
      <c r="G39" s="82">
        <v>5439759</v>
      </c>
      <c r="H39" s="66">
        <v>1</v>
      </c>
      <c r="I39" s="67">
        <v>0</v>
      </c>
      <c r="J39" s="63">
        <f>'Estructura del Proyecto'!C27</f>
        <v>0</v>
      </c>
      <c r="K39" s="64" t="s">
        <v>108</v>
      </c>
      <c r="L39" s="68">
        <v>44125</v>
      </c>
      <c r="M39" s="68">
        <v>44308</v>
      </c>
      <c r="N39" s="69"/>
      <c r="O39" s="3"/>
      <c r="P39" s="3"/>
      <c r="Q39" s="52" t="s">
        <v>39</v>
      </c>
      <c r="R39" s="55"/>
      <c r="S39" s="3"/>
      <c r="T39" s="3"/>
    </row>
    <row r="40" spans="1:20" ht="25.5" x14ac:dyDescent="0.25">
      <c r="A40" s="62" t="s">
        <v>119</v>
      </c>
      <c r="B40" s="63" t="s">
        <v>153</v>
      </c>
      <c r="C40" s="63" t="s">
        <v>123</v>
      </c>
      <c r="D40" s="63" t="s">
        <v>135</v>
      </c>
      <c r="E40" s="64" t="s">
        <v>140</v>
      </c>
      <c r="F40" s="65"/>
      <c r="G40" s="82">
        <v>5439759</v>
      </c>
      <c r="H40" s="66">
        <v>1</v>
      </c>
      <c r="I40" s="67">
        <v>0</v>
      </c>
      <c r="J40" s="63">
        <f>'Estructura del Proyecto'!C28</f>
        <v>0</v>
      </c>
      <c r="K40" s="64" t="s">
        <v>108</v>
      </c>
      <c r="L40" s="68">
        <v>44125</v>
      </c>
      <c r="M40" s="68">
        <v>44308</v>
      </c>
      <c r="N40" s="69"/>
      <c r="O40" s="3"/>
      <c r="P40" s="3"/>
      <c r="Q40" s="52" t="s">
        <v>38</v>
      </c>
      <c r="R40" s="55"/>
      <c r="S40" s="3"/>
      <c r="T40" s="3"/>
    </row>
    <row r="41" spans="1:20" ht="25.5" x14ac:dyDescent="0.25">
      <c r="A41" s="62" t="s">
        <v>119</v>
      </c>
      <c r="B41" s="63" t="s">
        <v>154</v>
      </c>
      <c r="C41" s="63" t="s">
        <v>155</v>
      </c>
      <c r="D41" s="63" t="s">
        <v>135</v>
      </c>
      <c r="E41" s="64" t="s">
        <v>140</v>
      </c>
      <c r="F41" s="65"/>
      <c r="G41" s="82">
        <v>5439759</v>
      </c>
      <c r="H41" s="66">
        <v>1</v>
      </c>
      <c r="I41" s="67">
        <v>0</v>
      </c>
      <c r="J41" s="63">
        <f>'Estructura del Proyecto'!C29</f>
        <v>0</v>
      </c>
      <c r="K41" s="64" t="s">
        <v>108</v>
      </c>
      <c r="L41" s="68">
        <v>44635</v>
      </c>
      <c r="M41" s="68">
        <v>44818</v>
      </c>
      <c r="N41" s="69"/>
      <c r="Q41" s="52" t="s">
        <v>36</v>
      </c>
      <c r="R41" s="55"/>
    </row>
    <row r="42" spans="1:20" ht="25.5" x14ac:dyDescent="0.25">
      <c r="A42" s="62" t="s">
        <v>119</v>
      </c>
      <c r="B42" s="63" t="s">
        <v>156</v>
      </c>
      <c r="C42" s="63" t="s">
        <v>157</v>
      </c>
      <c r="D42" s="63" t="s">
        <v>135</v>
      </c>
      <c r="E42" s="64" t="s">
        <v>140</v>
      </c>
      <c r="F42" s="65"/>
      <c r="G42" s="82">
        <v>2372240</v>
      </c>
      <c r="H42" s="66">
        <v>1</v>
      </c>
      <c r="I42" s="67">
        <v>0</v>
      </c>
      <c r="J42" s="63">
        <f>'Estructura del Proyecto'!C30</f>
        <v>0</v>
      </c>
      <c r="K42" s="64" t="s">
        <v>108</v>
      </c>
      <c r="L42" s="68">
        <v>43669</v>
      </c>
      <c r="M42" s="68">
        <v>43852</v>
      </c>
      <c r="N42" s="69"/>
      <c r="O42" s="4"/>
      <c r="P42" s="4"/>
      <c r="Q42" s="52" t="s">
        <v>30</v>
      </c>
      <c r="R42" s="55"/>
    </row>
    <row r="43" spans="1:20" ht="25.5" x14ac:dyDescent="0.25">
      <c r="A43" s="62" t="s">
        <v>119</v>
      </c>
      <c r="B43" s="63" t="s">
        <v>158</v>
      </c>
      <c r="C43" s="63" t="s">
        <v>159</v>
      </c>
      <c r="D43" s="63" t="s">
        <v>135</v>
      </c>
      <c r="E43" s="64" t="s">
        <v>140</v>
      </c>
      <c r="F43" s="65"/>
      <c r="G43" s="82">
        <v>26780000</v>
      </c>
      <c r="H43" s="66">
        <v>1</v>
      </c>
      <c r="I43" s="67">
        <v>0</v>
      </c>
      <c r="J43" s="63">
        <f>'Estructura del Proyecto'!C31</f>
        <v>0</v>
      </c>
      <c r="K43" s="64" t="s">
        <v>108</v>
      </c>
      <c r="L43" s="68">
        <v>44531</v>
      </c>
      <c r="M43" s="68">
        <v>44714</v>
      </c>
      <c r="N43" s="69"/>
      <c r="O43" s="4"/>
      <c r="P43" s="4"/>
      <c r="Q43" s="52" t="s">
        <v>110</v>
      </c>
      <c r="R43" s="55"/>
    </row>
    <row r="44" spans="1:20" x14ac:dyDescent="0.25">
      <c r="A44" s="62"/>
      <c r="B44" s="63"/>
      <c r="C44" s="63"/>
      <c r="D44" s="63"/>
      <c r="E44" s="64"/>
      <c r="F44" s="65"/>
      <c r="G44" s="82"/>
      <c r="H44" s="66"/>
      <c r="I44" s="67"/>
      <c r="J44" s="63"/>
      <c r="K44" s="64"/>
      <c r="L44" s="68"/>
      <c r="M44" s="68">
        <v>43635</v>
      </c>
      <c r="N44" s="69"/>
      <c r="O44" s="4"/>
      <c r="P44" s="4"/>
      <c r="Q44" s="52" t="s">
        <v>37</v>
      </c>
      <c r="R44" s="55"/>
    </row>
    <row r="45" spans="1:20" x14ac:dyDescent="0.25">
      <c r="A45" s="62"/>
      <c r="B45" s="63"/>
      <c r="C45" s="63"/>
      <c r="D45" s="63"/>
      <c r="E45" s="64"/>
      <c r="F45" s="65"/>
      <c r="G45" s="82"/>
      <c r="H45" s="66"/>
      <c r="I45" s="67"/>
      <c r="J45" s="63"/>
      <c r="K45" s="64"/>
      <c r="L45" s="68"/>
      <c r="M45" s="68">
        <v>43635</v>
      </c>
      <c r="N45" s="69"/>
      <c r="O45" s="4"/>
      <c r="P45" s="4"/>
      <c r="Q45" s="52" t="s">
        <v>40</v>
      </c>
      <c r="R45" s="55"/>
    </row>
    <row r="46" spans="1:20" x14ac:dyDescent="0.25">
      <c r="A46" s="8"/>
      <c r="B46" s="9"/>
      <c r="C46" s="9"/>
      <c r="D46" s="9"/>
      <c r="E46" s="9"/>
      <c r="F46" s="9"/>
      <c r="G46" s="40"/>
      <c r="H46" s="43"/>
      <c r="I46" s="43"/>
      <c r="J46" s="9"/>
      <c r="K46" s="9"/>
      <c r="L46" s="9"/>
      <c r="M46" s="9"/>
      <c r="N46" s="10"/>
      <c r="O46" s="4"/>
      <c r="P46" s="4"/>
      <c r="R46" s="53"/>
    </row>
    <row r="47" spans="1:20" x14ac:dyDescent="0.25">
      <c r="A47" s="8"/>
      <c r="B47" s="9"/>
      <c r="C47" s="9"/>
      <c r="D47" s="9"/>
      <c r="E47" s="9"/>
      <c r="F47" s="9"/>
      <c r="G47" s="40"/>
      <c r="H47" s="43"/>
      <c r="I47" s="43"/>
      <c r="J47" s="9"/>
      <c r="K47" s="9"/>
      <c r="L47" s="9"/>
      <c r="M47" s="9"/>
      <c r="N47" s="10"/>
      <c r="O47" s="4"/>
      <c r="P47" s="4"/>
      <c r="Q47" s="53"/>
      <c r="R47" s="53"/>
    </row>
    <row r="48" spans="1:20" x14ac:dyDescent="0.25">
      <c r="A48" s="8"/>
      <c r="B48" s="9"/>
      <c r="C48" s="9"/>
      <c r="D48" s="9"/>
      <c r="E48" s="9"/>
      <c r="F48" s="9"/>
      <c r="G48" s="40"/>
      <c r="H48" s="43"/>
      <c r="I48" s="43"/>
      <c r="J48" s="9"/>
      <c r="K48" s="9"/>
      <c r="L48" s="9"/>
      <c r="M48" s="9"/>
      <c r="N48" s="10"/>
      <c r="O48" s="4"/>
      <c r="P48" s="4"/>
      <c r="Q48" s="53"/>
      <c r="R48" s="53"/>
    </row>
    <row r="49" spans="1:26" x14ac:dyDescent="0.25">
      <c r="A49" s="8"/>
      <c r="B49" s="9"/>
      <c r="C49" s="9"/>
      <c r="D49" s="9"/>
      <c r="E49" s="9"/>
      <c r="F49" s="9"/>
      <c r="G49" s="40"/>
      <c r="H49" s="43"/>
      <c r="I49" s="43"/>
      <c r="J49" s="9"/>
      <c r="K49" s="9"/>
      <c r="L49" s="9"/>
      <c r="M49" s="9"/>
      <c r="N49" s="10"/>
      <c r="O49" s="4"/>
      <c r="P49" s="4"/>
      <c r="Q49" s="56" t="s">
        <v>41</v>
      </c>
      <c r="R49" s="56" t="s">
        <v>42</v>
      </c>
    </row>
    <row r="50" spans="1:26" ht="15.75" thickBot="1" x14ac:dyDescent="0.3">
      <c r="A50" s="11"/>
      <c r="B50" s="12"/>
      <c r="C50" s="12"/>
      <c r="D50" s="12"/>
      <c r="E50" s="12"/>
      <c r="F50" s="12"/>
      <c r="G50" s="41"/>
      <c r="H50" s="44"/>
      <c r="I50" s="44"/>
      <c r="J50" s="12"/>
      <c r="K50" s="12"/>
      <c r="L50" s="12"/>
      <c r="M50" s="12"/>
      <c r="N50" s="13"/>
      <c r="Q50" s="56" t="s">
        <v>43</v>
      </c>
      <c r="R50" s="56" t="s">
        <v>42</v>
      </c>
    </row>
    <row r="51" spans="1:26" s="7" customFormat="1" x14ac:dyDescent="0.25">
      <c r="A51" s="47"/>
      <c r="B51" s="47"/>
      <c r="C51" s="47"/>
      <c r="D51" s="47"/>
      <c r="E51" s="47"/>
      <c r="F51" s="47"/>
      <c r="G51" s="48"/>
      <c r="H51" s="49"/>
      <c r="I51" s="49"/>
      <c r="J51" s="47"/>
      <c r="K51" s="47"/>
      <c r="L51" s="47"/>
      <c r="M51" s="47"/>
      <c r="N51" s="47"/>
      <c r="Q51" s="56"/>
      <c r="R51" s="56"/>
    </row>
    <row r="52" spans="1:26" s="7" customFormat="1" ht="15.75" x14ac:dyDescent="0.25">
      <c r="A52" s="47"/>
      <c r="B52" s="47"/>
      <c r="C52" s="47"/>
      <c r="D52" s="47"/>
      <c r="E52" s="47"/>
      <c r="F52" s="70" t="s">
        <v>89</v>
      </c>
      <c r="G52" s="71">
        <f>SUM(G27:G51)</f>
        <v>127610071</v>
      </c>
      <c r="H52" s="49"/>
      <c r="I52" s="49"/>
      <c r="J52" s="47"/>
      <c r="K52" s="47"/>
      <c r="L52" s="47"/>
      <c r="M52" s="47"/>
      <c r="N52" s="47"/>
      <c r="Q52" s="56"/>
      <c r="R52" s="56"/>
    </row>
    <row r="53" spans="1:26" s="7" customFormat="1" x14ac:dyDescent="0.25">
      <c r="A53" s="47"/>
      <c r="B53" s="47"/>
      <c r="C53" s="47"/>
      <c r="D53" s="47"/>
      <c r="E53" s="47"/>
      <c r="F53" s="47"/>
      <c r="G53" s="48"/>
      <c r="H53" s="49"/>
      <c r="I53" s="49"/>
      <c r="J53" s="47"/>
      <c r="K53" s="47"/>
      <c r="L53" s="47"/>
      <c r="M53" s="47"/>
      <c r="N53" s="47"/>
      <c r="Q53" s="56"/>
      <c r="R53" s="56"/>
    </row>
    <row r="54" spans="1:26" s="7" customFormat="1" x14ac:dyDescent="0.25">
      <c r="A54" s="47"/>
      <c r="B54" s="47"/>
      <c r="C54" s="47"/>
      <c r="D54" s="47"/>
      <c r="E54" s="47"/>
      <c r="F54" s="47"/>
      <c r="G54" s="48"/>
      <c r="H54" s="49"/>
      <c r="I54" s="49"/>
      <c r="J54" s="47"/>
      <c r="K54" s="47"/>
      <c r="L54" s="47"/>
      <c r="M54" s="47"/>
      <c r="N54" s="47"/>
      <c r="Q54" s="56"/>
      <c r="R54" s="56"/>
    </row>
    <row r="55" spans="1:26" s="7" customFormat="1" x14ac:dyDescent="0.25">
      <c r="A55" s="47"/>
      <c r="B55" s="47"/>
      <c r="C55" s="47"/>
      <c r="D55" s="47"/>
      <c r="E55" s="47"/>
      <c r="F55" s="47"/>
      <c r="G55" s="48"/>
      <c r="H55" s="49"/>
      <c r="I55" s="49"/>
      <c r="J55" s="47"/>
      <c r="K55" s="47"/>
      <c r="L55" s="47"/>
      <c r="M55" s="47"/>
      <c r="N55" s="47"/>
      <c r="Q55" s="56"/>
      <c r="R55" s="56"/>
    </row>
    <row r="56" spans="1:26" ht="15.75" thickBot="1" x14ac:dyDescent="0.3">
      <c r="O56" s="5"/>
      <c r="P56" s="5"/>
      <c r="Q56" s="56" t="s">
        <v>44</v>
      </c>
      <c r="R56" s="56" t="s">
        <v>42</v>
      </c>
      <c r="S56" s="5"/>
      <c r="T56" s="5"/>
      <c r="U56" s="5"/>
      <c r="V56" s="5"/>
      <c r="W56" s="5"/>
      <c r="X56" s="5"/>
      <c r="Y56" s="5"/>
      <c r="Z56" s="5"/>
    </row>
    <row r="57" spans="1:26" ht="15" customHeight="1" x14ac:dyDescent="0.25">
      <c r="A57" s="111" t="s">
        <v>13</v>
      </c>
      <c r="B57" s="112"/>
      <c r="C57" s="112"/>
      <c r="D57" s="112"/>
      <c r="E57" s="112"/>
      <c r="F57" s="112"/>
      <c r="G57" s="112"/>
      <c r="H57" s="112"/>
      <c r="I57" s="112"/>
      <c r="J57" s="112"/>
      <c r="K57" s="112"/>
      <c r="L57" s="112"/>
      <c r="M57" s="112"/>
      <c r="N57" s="113"/>
      <c r="O57" s="5"/>
      <c r="P57" s="5"/>
      <c r="Q57" s="56" t="s">
        <v>41</v>
      </c>
      <c r="R57" s="56" t="s">
        <v>45</v>
      </c>
      <c r="S57" s="5"/>
      <c r="T57" s="5"/>
      <c r="U57" s="5"/>
      <c r="V57" s="5"/>
      <c r="W57" s="5"/>
      <c r="X57" s="5"/>
      <c r="Y57" s="5"/>
      <c r="Z57" s="5"/>
    </row>
    <row r="58" spans="1:26" x14ac:dyDescent="0.25">
      <c r="A58" s="119" t="s">
        <v>7</v>
      </c>
      <c r="B58" s="115" t="s">
        <v>8</v>
      </c>
      <c r="C58" s="115" t="s">
        <v>9</v>
      </c>
      <c r="D58" s="115" t="s">
        <v>12</v>
      </c>
      <c r="E58" s="115" t="s">
        <v>3</v>
      </c>
      <c r="F58" s="115" t="s">
        <v>4</v>
      </c>
      <c r="G58" s="114" t="s">
        <v>101</v>
      </c>
      <c r="H58" s="114"/>
      <c r="I58" s="114"/>
      <c r="J58" s="115" t="s">
        <v>115</v>
      </c>
      <c r="K58" s="115" t="s">
        <v>109</v>
      </c>
      <c r="L58" s="115" t="s">
        <v>10</v>
      </c>
      <c r="M58" s="115"/>
      <c r="N58" s="122" t="s">
        <v>112</v>
      </c>
      <c r="O58" s="5"/>
      <c r="P58" s="5"/>
      <c r="Q58" s="56" t="s">
        <v>43</v>
      </c>
      <c r="R58" s="56" t="s">
        <v>45</v>
      </c>
      <c r="S58" s="5"/>
      <c r="T58" s="5"/>
      <c r="U58" s="5"/>
      <c r="V58" s="5"/>
      <c r="W58" s="5"/>
      <c r="X58" s="5"/>
      <c r="Y58" s="5"/>
      <c r="Z58" s="5"/>
    </row>
    <row r="59" spans="1:26" ht="25.5" x14ac:dyDescent="0.25">
      <c r="A59" s="119"/>
      <c r="B59" s="115"/>
      <c r="C59" s="115"/>
      <c r="D59" s="115"/>
      <c r="E59" s="115"/>
      <c r="F59" s="115"/>
      <c r="G59" s="50" t="s">
        <v>114</v>
      </c>
      <c r="H59" s="46" t="s">
        <v>99</v>
      </c>
      <c r="I59" s="46" t="s">
        <v>100</v>
      </c>
      <c r="J59" s="115"/>
      <c r="K59" s="115"/>
      <c r="L59" s="39" t="s">
        <v>5</v>
      </c>
      <c r="M59" s="39" t="s">
        <v>6</v>
      </c>
      <c r="N59" s="122"/>
      <c r="O59" s="5"/>
      <c r="P59" s="5"/>
      <c r="Q59" s="56" t="s">
        <v>46</v>
      </c>
      <c r="R59" s="56" t="s">
        <v>45</v>
      </c>
      <c r="S59" s="5"/>
      <c r="T59" s="5"/>
      <c r="U59" s="5"/>
      <c r="V59" s="5"/>
      <c r="W59" s="5"/>
      <c r="X59" s="5"/>
      <c r="Y59" s="5"/>
      <c r="Z59" s="5"/>
    </row>
    <row r="60" spans="1:26" ht="90" customHeight="1" x14ac:dyDescent="0.25">
      <c r="A60" s="8" t="s">
        <v>238</v>
      </c>
      <c r="B60" s="9" t="s">
        <v>239</v>
      </c>
      <c r="C60" s="9" t="s">
        <v>240</v>
      </c>
      <c r="D60" s="9" t="s">
        <v>111</v>
      </c>
      <c r="E60" s="57">
        <v>4</v>
      </c>
      <c r="F60" s="57">
        <v>4</v>
      </c>
      <c r="G60" s="82">
        <v>225250</v>
      </c>
      <c r="H60" s="66">
        <v>1</v>
      </c>
      <c r="I60" s="67">
        <v>0</v>
      </c>
      <c r="J60" s="63" t="str">
        <f>'Estructura del Proyecto'!C16</f>
        <v>Componente 3: Auditorias, administración, y monitoreo y evaluación (US$8,7 MM)</v>
      </c>
      <c r="K60" s="9" t="s">
        <v>108</v>
      </c>
      <c r="L60" s="68">
        <v>43574</v>
      </c>
      <c r="M60" s="68">
        <v>43666</v>
      </c>
      <c r="N60" s="10"/>
      <c r="O60" s="5"/>
      <c r="P60" s="5"/>
      <c r="Q60" s="56"/>
      <c r="R60" s="56" t="s">
        <v>47</v>
      </c>
      <c r="S60" s="5"/>
      <c r="T60" s="5"/>
      <c r="U60" s="5"/>
      <c r="V60" s="5"/>
      <c r="W60" s="5"/>
      <c r="X60" s="5"/>
      <c r="Y60" s="5"/>
      <c r="Z60" s="5"/>
    </row>
    <row r="61" spans="1:26" ht="38.25" x14ac:dyDescent="0.25">
      <c r="A61" s="8" t="s">
        <v>119</v>
      </c>
      <c r="B61" s="9" t="s">
        <v>233</v>
      </c>
      <c r="C61" s="9" t="s">
        <v>240</v>
      </c>
      <c r="D61" s="9" t="s">
        <v>111</v>
      </c>
      <c r="E61" s="57">
        <v>4</v>
      </c>
      <c r="F61" s="57">
        <v>4</v>
      </c>
      <c r="G61" s="82">
        <v>102852</v>
      </c>
      <c r="H61" s="66">
        <v>1</v>
      </c>
      <c r="I61" s="67">
        <v>0</v>
      </c>
      <c r="J61" s="63">
        <f>'Estructura del Proyecto'!C17</f>
        <v>0</v>
      </c>
      <c r="K61" s="9" t="s">
        <v>108</v>
      </c>
      <c r="L61" s="68">
        <v>43574</v>
      </c>
      <c r="M61" s="68">
        <v>43666</v>
      </c>
      <c r="N61" s="10"/>
      <c r="O61" s="5"/>
      <c r="P61" s="5"/>
      <c r="Q61" s="56"/>
      <c r="R61" s="56" t="s">
        <v>47</v>
      </c>
      <c r="S61" s="5"/>
      <c r="T61" s="5"/>
      <c r="U61" s="5"/>
      <c r="V61" s="5"/>
      <c r="W61" s="5"/>
      <c r="X61" s="5"/>
      <c r="Y61" s="5"/>
      <c r="Z61" s="5"/>
    </row>
    <row r="62" spans="1:26" x14ac:dyDescent="0.25">
      <c r="A62" s="8"/>
      <c r="B62" s="9"/>
      <c r="C62" s="9"/>
      <c r="D62" s="9"/>
      <c r="E62" s="57"/>
      <c r="F62" s="57"/>
      <c r="G62" s="57"/>
      <c r="H62" s="66"/>
      <c r="I62" s="67"/>
      <c r="J62" s="63"/>
      <c r="K62" s="9"/>
      <c r="L62" s="57"/>
      <c r="M62" s="57"/>
      <c r="N62" s="10"/>
      <c r="O62" s="5"/>
      <c r="P62" s="5"/>
      <c r="Q62" s="56" t="s">
        <v>48</v>
      </c>
      <c r="R62" s="56" t="s">
        <v>47</v>
      </c>
      <c r="S62" s="5"/>
      <c r="T62" s="5"/>
      <c r="U62" s="5"/>
      <c r="V62" s="5"/>
      <c r="W62" s="5"/>
      <c r="X62" s="5"/>
      <c r="Y62" s="5"/>
      <c r="Z62" s="5"/>
    </row>
    <row r="63" spans="1:26" x14ac:dyDescent="0.25">
      <c r="A63" s="8"/>
      <c r="B63" s="9"/>
      <c r="C63" s="9"/>
      <c r="D63" s="9"/>
      <c r="E63" s="9"/>
      <c r="F63" s="9"/>
      <c r="G63" s="40"/>
      <c r="H63" s="43"/>
      <c r="I63" s="43"/>
      <c r="J63" s="9"/>
      <c r="K63" s="9"/>
      <c r="L63" s="9"/>
      <c r="M63" s="9"/>
      <c r="N63" s="10"/>
      <c r="O63" s="5"/>
      <c r="P63" s="5"/>
      <c r="Q63" s="56" t="s">
        <v>48</v>
      </c>
      <c r="R63" s="56" t="s">
        <v>49</v>
      </c>
      <c r="S63" s="5"/>
      <c r="T63" s="5"/>
      <c r="U63" s="5"/>
      <c r="V63" s="5"/>
      <c r="W63" s="5"/>
      <c r="X63" s="5"/>
      <c r="Y63" s="5"/>
      <c r="Z63" s="5"/>
    </row>
    <row r="64" spans="1:26" ht="15.75" thickBot="1" x14ac:dyDescent="0.3">
      <c r="A64" s="11"/>
      <c r="B64" s="12"/>
      <c r="C64" s="12"/>
      <c r="D64" s="12"/>
      <c r="E64" s="12"/>
      <c r="F64" s="12"/>
      <c r="G64" s="41"/>
      <c r="H64" s="44"/>
      <c r="I64" s="44"/>
      <c r="J64" s="12"/>
      <c r="K64" s="12"/>
      <c r="L64" s="12"/>
      <c r="M64" s="12"/>
      <c r="N64" s="13"/>
      <c r="Q64" s="56" t="s">
        <v>50</v>
      </c>
      <c r="R64" s="56" t="s">
        <v>49</v>
      </c>
    </row>
    <row r="65" spans="1:25" s="7" customFormat="1" x14ac:dyDescent="0.25">
      <c r="A65" s="47"/>
      <c r="B65" s="47"/>
      <c r="C65" s="47"/>
      <c r="D65" s="47"/>
      <c r="E65" s="47"/>
      <c r="F65" s="47"/>
      <c r="G65" s="48"/>
      <c r="H65" s="49"/>
      <c r="I65" s="49"/>
      <c r="J65" s="47"/>
      <c r="K65" s="47"/>
      <c r="L65" s="47"/>
      <c r="M65" s="47"/>
      <c r="N65" s="47"/>
      <c r="Q65" s="56"/>
      <c r="R65" s="56"/>
    </row>
    <row r="66" spans="1:25" s="7" customFormat="1" x14ac:dyDescent="0.25">
      <c r="A66" s="47"/>
      <c r="B66" s="47"/>
      <c r="C66" s="47"/>
      <c r="D66" s="47"/>
      <c r="E66" s="47"/>
      <c r="F66" s="47"/>
      <c r="G66" s="48"/>
      <c r="H66" s="49"/>
      <c r="I66" s="49"/>
      <c r="J66" s="47"/>
      <c r="K66" s="47"/>
      <c r="L66" s="47"/>
      <c r="M66" s="47"/>
      <c r="N66" s="47"/>
      <c r="Q66" s="56"/>
      <c r="R66" s="56"/>
    </row>
    <row r="67" spans="1:25" s="7" customFormat="1" ht="15.75" x14ac:dyDescent="0.25">
      <c r="A67" s="47"/>
      <c r="B67" s="47"/>
      <c r="C67" s="47"/>
      <c r="D67" s="47"/>
      <c r="E67" s="47"/>
      <c r="F67" s="70" t="s">
        <v>89</v>
      </c>
      <c r="G67" s="71">
        <f>SUM(G60:G66)</f>
        <v>328102</v>
      </c>
      <c r="H67" s="49"/>
      <c r="I67" s="49"/>
      <c r="J67" s="47"/>
      <c r="K67" s="47"/>
      <c r="L67" s="47"/>
      <c r="M67" s="47"/>
      <c r="N67" s="47"/>
      <c r="Q67" s="56"/>
      <c r="R67" s="56"/>
    </row>
    <row r="68" spans="1:25" ht="15.75" customHeight="1" thickBot="1" x14ac:dyDescent="0.3">
      <c r="O68" s="6"/>
      <c r="P68" s="6"/>
      <c r="Q68" s="56" t="s">
        <v>51</v>
      </c>
      <c r="R68" s="56" t="s">
        <v>49</v>
      </c>
      <c r="S68" s="6"/>
      <c r="T68" s="6"/>
      <c r="U68" s="6"/>
      <c r="V68" s="6"/>
      <c r="W68" s="6"/>
      <c r="X68" s="6"/>
      <c r="Y68" s="6"/>
    </row>
    <row r="69" spans="1:25" ht="15" customHeight="1" x14ac:dyDescent="0.25">
      <c r="A69" s="111" t="s">
        <v>14</v>
      </c>
      <c r="B69" s="112"/>
      <c r="C69" s="112"/>
      <c r="D69" s="112"/>
      <c r="E69" s="112"/>
      <c r="F69" s="112"/>
      <c r="G69" s="112"/>
      <c r="H69" s="112"/>
      <c r="I69" s="112"/>
      <c r="J69" s="112"/>
      <c r="K69" s="112"/>
      <c r="L69" s="112"/>
      <c r="M69" s="112"/>
      <c r="N69" s="113"/>
      <c r="O69" s="6"/>
      <c r="P69" s="6"/>
      <c r="Q69" s="56"/>
      <c r="R69" s="56" t="s">
        <v>52</v>
      </c>
      <c r="S69" s="6"/>
      <c r="T69" s="6"/>
      <c r="U69" s="6"/>
      <c r="V69" s="6"/>
      <c r="W69" s="6"/>
      <c r="X69" s="6"/>
      <c r="Y69" s="6"/>
    </row>
    <row r="70" spans="1:25" ht="15.75" x14ac:dyDescent="0.25">
      <c r="A70" s="119" t="s">
        <v>7</v>
      </c>
      <c r="B70" s="115" t="s">
        <v>8</v>
      </c>
      <c r="C70" s="115" t="s">
        <v>9</v>
      </c>
      <c r="D70" s="115" t="s">
        <v>12</v>
      </c>
      <c r="E70" s="123"/>
      <c r="F70" s="123"/>
      <c r="G70" s="114" t="s">
        <v>101</v>
      </c>
      <c r="H70" s="114"/>
      <c r="I70" s="114"/>
      <c r="J70" s="115" t="s">
        <v>115</v>
      </c>
      <c r="K70" s="115" t="s">
        <v>109</v>
      </c>
      <c r="L70" s="115" t="s">
        <v>10</v>
      </c>
      <c r="M70" s="115"/>
      <c r="N70" s="122" t="s">
        <v>112</v>
      </c>
      <c r="O70" s="6"/>
      <c r="P70" s="6"/>
      <c r="Q70" s="56"/>
      <c r="R70" s="56" t="s">
        <v>52</v>
      </c>
      <c r="S70" s="6"/>
      <c r="T70" s="6"/>
      <c r="U70" s="6"/>
      <c r="V70" s="6"/>
      <c r="W70" s="6"/>
      <c r="X70" s="6"/>
      <c r="Y70" s="6"/>
    </row>
    <row r="71" spans="1:25" ht="38.25" x14ac:dyDescent="0.25">
      <c r="A71" s="119"/>
      <c r="B71" s="115"/>
      <c r="C71" s="115"/>
      <c r="D71" s="115"/>
      <c r="E71" s="115" t="s">
        <v>4</v>
      </c>
      <c r="F71" s="115"/>
      <c r="G71" s="51" t="s">
        <v>114</v>
      </c>
      <c r="H71" s="50" t="s">
        <v>99</v>
      </c>
      <c r="I71" s="46" t="s">
        <v>100</v>
      </c>
      <c r="J71" s="115"/>
      <c r="K71" s="115"/>
      <c r="L71" s="39" t="s">
        <v>15</v>
      </c>
      <c r="M71" s="39" t="s">
        <v>6</v>
      </c>
      <c r="N71" s="122"/>
      <c r="O71" s="6"/>
      <c r="P71" s="6"/>
      <c r="Q71" s="53"/>
      <c r="R71" s="53"/>
      <c r="S71" s="6"/>
      <c r="T71" s="6"/>
      <c r="U71" s="6"/>
      <c r="V71" s="6"/>
      <c r="W71" s="6"/>
      <c r="X71" s="6"/>
      <c r="Y71" s="6"/>
    </row>
    <row r="72" spans="1:25" ht="51" x14ac:dyDescent="0.25">
      <c r="A72" s="8" t="s">
        <v>238</v>
      </c>
      <c r="B72" s="9" t="s">
        <v>166</v>
      </c>
      <c r="C72" s="9" t="s">
        <v>161</v>
      </c>
      <c r="D72" s="9" t="s">
        <v>39</v>
      </c>
      <c r="E72" s="57"/>
      <c r="F72" s="57">
        <v>1</v>
      </c>
      <c r="G72" s="82">
        <v>722555</v>
      </c>
      <c r="H72" s="66">
        <v>1</v>
      </c>
      <c r="I72" s="67">
        <v>0</v>
      </c>
      <c r="J72" s="63" t="str">
        <f>'Estructura del Proyecto'!C14</f>
        <v>Componente 1. Estrategia CONE, gestión y formación de Recurso Humano (US$16,6 MM)</v>
      </c>
      <c r="K72" s="9" t="s">
        <v>108</v>
      </c>
      <c r="L72" s="68">
        <v>44470</v>
      </c>
      <c r="M72" s="68">
        <v>43873</v>
      </c>
      <c r="N72" s="10"/>
      <c r="O72" s="6"/>
      <c r="P72" s="6"/>
      <c r="Q72" s="56" t="s">
        <v>53</v>
      </c>
      <c r="R72" s="56" t="s">
        <v>42</v>
      </c>
      <c r="S72" s="6"/>
      <c r="T72" s="6"/>
      <c r="U72" s="6"/>
      <c r="V72" s="6"/>
      <c r="W72" s="6"/>
      <c r="X72" s="6"/>
      <c r="Y72" s="6"/>
    </row>
    <row r="73" spans="1:25" ht="63.75" x14ac:dyDescent="0.25">
      <c r="A73" s="8" t="s">
        <v>238</v>
      </c>
      <c r="B73" s="9" t="s">
        <v>167</v>
      </c>
      <c r="C73" s="9" t="s">
        <v>169</v>
      </c>
      <c r="D73" s="9" t="s">
        <v>39</v>
      </c>
      <c r="E73" s="57"/>
      <c r="F73" s="57">
        <v>1</v>
      </c>
      <c r="G73" s="82">
        <v>409091</v>
      </c>
      <c r="H73" s="66">
        <v>1</v>
      </c>
      <c r="I73" s="67">
        <v>0</v>
      </c>
      <c r="J73" s="63" t="str">
        <f>'Estructura del Proyecto'!C15</f>
        <v>Componente 2. Infraestructura y equipamiento (US$249,7 MM)</v>
      </c>
      <c r="K73" s="9" t="s">
        <v>108</v>
      </c>
      <c r="L73" s="68">
        <v>43595</v>
      </c>
      <c r="M73" s="68">
        <v>43718</v>
      </c>
      <c r="N73" s="10"/>
      <c r="O73" s="6"/>
      <c r="P73" s="6"/>
      <c r="Q73" s="56" t="s">
        <v>54</v>
      </c>
      <c r="R73" s="56" t="s">
        <v>42</v>
      </c>
      <c r="S73" s="6"/>
      <c r="T73" s="6"/>
      <c r="U73" s="6"/>
      <c r="V73" s="6"/>
      <c r="W73" s="6"/>
      <c r="X73" s="6"/>
      <c r="Y73" s="6"/>
    </row>
    <row r="74" spans="1:25" ht="76.5" x14ac:dyDescent="0.25">
      <c r="A74" s="8" t="s">
        <v>238</v>
      </c>
      <c r="B74" s="9" t="s">
        <v>171</v>
      </c>
      <c r="C74" s="9" t="s">
        <v>169</v>
      </c>
      <c r="D74" s="9" t="s">
        <v>39</v>
      </c>
      <c r="E74" s="57"/>
      <c r="F74" s="57">
        <v>1</v>
      </c>
      <c r="G74" s="82">
        <v>818184</v>
      </c>
      <c r="H74" s="66">
        <v>1</v>
      </c>
      <c r="I74" s="67">
        <v>0</v>
      </c>
      <c r="J74" s="63" t="str">
        <f>'Estructura del Proyecto'!C16</f>
        <v>Componente 3: Auditorias, administración, y monitoreo y evaluación (US$8,7 MM)</v>
      </c>
      <c r="K74" s="9" t="s">
        <v>108</v>
      </c>
      <c r="L74" s="68">
        <v>43595</v>
      </c>
      <c r="M74" s="68">
        <v>43718</v>
      </c>
      <c r="N74" s="10"/>
      <c r="O74" s="6"/>
      <c r="P74" s="6"/>
      <c r="Q74" s="56" t="s">
        <v>55</v>
      </c>
      <c r="R74" s="56" t="s">
        <v>42</v>
      </c>
      <c r="S74" s="6"/>
      <c r="T74" s="6"/>
      <c r="U74" s="6"/>
      <c r="V74" s="6"/>
      <c r="W74" s="6"/>
      <c r="X74" s="6"/>
      <c r="Y74" s="6"/>
    </row>
    <row r="75" spans="1:25" s="7" customFormat="1" ht="51" x14ac:dyDescent="0.25">
      <c r="A75" s="8" t="s">
        <v>238</v>
      </c>
      <c r="B75" s="9" t="s">
        <v>172</v>
      </c>
      <c r="C75" s="9" t="s">
        <v>173</v>
      </c>
      <c r="D75" s="9" t="s">
        <v>39</v>
      </c>
      <c r="E75" s="57"/>
      <c r="F75" s="57">
        <v>1</v>
      </c>
      <c r="G75" s="82">
        <v>294420</v>
      </c>
      <c r="H75" s="66">
        <v>1</v>
      </c>
      <c r="I75" s="67">
        <v>0</v>
      </c>
      <c r="J75" s="63">
        <f>'Estructura del Proyecto'!C17</f>
        <v>0</v>
      </c>
      <c r="K75" s="9" t="s">
        <v>108</v>
      </c>
      <c r="L75" s="68">
        <v>43595</v>
      </c>
      <c r="M75" s="68">
        <v>43718</v>
      </c>
      <c r="N75" s="10"/>
      <c r="Q75" s="56"/>
      <c r="R75" s="56"/>
    </row>
    <row r="76" spans="1:25" s="7" customFormat="1" ht="90.75" customHeight="1" x14ac:dyDescent="0.25">
      <c r="A76" s="8" t="s">
        <v>238</v>
      </c>
      <c r="B76" s="9" t="s">
        <v>176</v>
      </c>
      <c r="C76" s="9" t="s">
        <v>173</v>
      </c>
      <c r="D76" s="9" t="s">
        <v>39</v>
      </c>
      <c r="E76" s="57"/>
      <c r="F76" s="57">
        <v>1</v>
      </c>
      <c r="G76" s="82">
        <v>751800</v>
      </c>
      <c r="H76" s="66">
        <v>1</v>
      </c>
      <c r="I76" s="67">
        <v>0</v>
      </c>
      <c r="J76" s="63">
        <f>'Estructura del Proyecto'!C18</f>
        <v>0</v>
      </c>
      <c r="K76" s="9" t="s">
        <v>108</v>
      </c>
      <c r="L76" s="68">
        <v>43626</v>
      </c>
      <c r="M76" s="68">
        <v>43748</v>
      </c>
      <c r="N76" s="10"/>
      <c r="Q76" s="56"/>
      <c r="R76" s="56"/>
    </row>
    <row r="77" spans="1:25" s="7" customFormat="1" ht="51" x14ac:dyDescent="0.25">
      <c r="A77" s="8" t="s">
        <v>238</v>
      </c>
      <c r="B77" s="9" t="s">
        <v>180</v>
      </c>
      <c r="C77" s="9" t="s">
        <v>181</v>
      </c>
      <c r="D77" s="9" t="s">
        <v>40</v>
      </c>
      <c r="E77" s="57"/>
      <c r="F77" s="57">
        <v>1</v>
      </c>
      <c r="G77" s="82">
        <v>250000</v>
      </c>
      <c r="H77" s="66">
        <v>1</v>
      </c>
      <c r="I77" s="67">
        <v>0</v>
      </c>
      <c r="J77" s="63">
        <f>'Estructura del Proyecto'!C19</f>
        <v>0</v>
      </c>
      <c r="K77" s="9" t="s">
        <v>108</v>
      </c>
      <c r="L77" s="68">
        <v>43873</v>
      </c>
      <c r="M77" s="68">
        <v>43964</v>
      </c>
      <c r="N77" s="10"/>
      <c r="Q77" s="56"/>
      <c r="R77" s="56"/>
    </row>
    <row r="78" spans="1:25" s="7" customFormat="1" ht="38.25" x14ac:dyDescent="0.25">
      <c r="A78" s="8" t="s">
        <v>238</v>
      </c>
      <c r="B78" s="9" t="s">
        <v>188</v>
      </c>
      <c r="C78" s="9" t="s">
        <v>189</v>
      </c>
      <c r="D78" s="9" t="s">
        <v>40</v>
      </c>
      <c r="E78" s="57"/>
      <c r="F78" s="57">
        <v>1</v>
      </c>
      <c r="G78" s="82">
        <v>1221000</v>
      </c>
      <c r="H78" s="66">
        <v>1</v>
      </c>
      <c r="I78" s="67">
        <v>0</v>
      </c>
      <c r="J78" s="63">
        <f>'Estructura del Proyecto'!C20</f>
        <v>0</v>
      </c>
      <c r="K78" s="9" t="s">
        <v>108</v>
      </c>
      <c r="L78" s="68">
        <v>43707</v>
      </c>
      <c r="M78" s="68">
        <v>43830</v>
      </c>
      <c r="N78" s="10"/>
      <c r="Q78" s="56"/>
      <c r="R78" s="56"/>
    </row>
    <row r="79" spans="1:25" s="7" customFormat="1" ht="38.25" x14ac:dyDescent="0.25">
      <c r="A79" s="8" t="s">
        <v>238</v>
      </c>
      <c r="B79" s="9" t="s">
        <v>192</v>
      </c>
      <c r="C79" s="9" t="s">
        <v>191</v>
      </c>
      <c r="D79" s="9" t="s">
        <v>40</v>
      </c>
      <c r="E79" s="57"/>
      <c r="F79" s="57">
        <v>1</v>
      </c>
      <c r="G79" s="82">
        <v>580910</v>
      </c>
      <c r="H79" s="66">
        <v>1</v>
      </c>
      <c r="I79" s="67">
        <v>0</v>
      </c>
      <c r="J79" s="63">
        <f>'Estructura del Proyecto'!C21</f>
        <v>0</v>
      </c>
      <c r="K79" s="9" t="s">
        <v>108</v>
      </c>
      <c r="L79" s="68">
        <v>43962</v>
      </c>
      <c r="M79" s="68">
        <v>44083</v>
      </c>
      <c r="N79" s="10"/>
      <c r="Q79" s="56"/>
      <c r="R79" s="56"/>
    </row>
    <row r="80" spans="1:25" s="7" customFormat="1" ht="51" x14ac:dyDescent="0.25">
      <c r="A80" s="8" t="s">
        <v>238</v>
      </c>
      <c r="B80" s="9" t="s">
        <v>206</v>
      </c>
      <c r="C80" s="9" t="s">
        <v>205</v>
      </c>
      <c r="D80" s="9" t="s">
        <v>39</v>
      </c>
      <c r="E80" s="57"/>
      <c r="F80" s="57">
        <v>1</v>
      </c>
      <c r="G80" s="82">
        <v>4000000</v>
      </c>
      <c r="H80" s="66">
        <v>1</v>
      </c>
      <c r="I80" s="67">
        <v>0</v>
      </c>
      <c r="J80" s="63">
        <f>'Estructura del Proyecto'!C22</f>
        <v>0</v>
      </c>
      <c r="K80" s="9" t="s">
        <v>108</v>
      </c>
      <c r="L80" s="68">
        <v>43596</v>
      </c>
      <c r="M80" s="68">
        <v>43748</v>
      </c>
      <c r="N80" s="10"/>
      <c r="Q80" s="56"/>
      <c r="R80" s="56"/>
    </row>
    <row r="81" spans="1:18" s="7" customFormat="1" ht="63.75" x14ac:dyDescent="0.25">
      <c r="A81" s="8" t="s">
        <v>238</v>
      </c>
      <c r="B81" s="9" t="s">
        <v>207</v>
      </c>
      <c r="C81" s="9" t="s">
        <v>208</v>
      </c>
      <c r="D81" s="9" t="s">
        <v>37</v>
      </c>
      <c r="E81" s="57"/>
      <c r="F81" s="57">
        <v>1</v>
      </c>
      <c r="G81" s="82">
        <v>209000</v>
      </c>
      <c r="H81" s="66">
        <v>1</v>
      </c>
      <c r="I81" s="67">
        <v>0</v>
      </c>
      <c r="J81" s="63">
        <f>'Estructura del Proyecto'!C23</f>
        <v>0</v>
      </c>
      <c r="K81" s="9" t="s">
        <v>108</v>
      </c>
      <c r="L81" s="68">
        <v>43596</v>
      </c>
      <c r="M81" s="68">
        <v>43748</v>
      </c>
      <c r="N81" s="10"/>
      <c r="Q81" s="56"/>
      <c r="R81" s="56"/>
    </row>
    <row r="82" spans="1:18" s="7" customFormat="1" ht="63.75" x14ac:dyDescent="0.25">
      <c r="A82" s="8" t="s">
        <v>119</v>
      </c>
      <c r="B82" s="73" t="s">
        <v>212</v>
      </c>
      <c r="C82" s="73" t="s">
        <v>123</v>
      </c>
      <c r="D82" s="73" t="s">
        <v>39</v>
      </c>
      <c r="E82" s="81"/>
      <c r="F82" s="81">
        <v>8</v>
      </c>
      <c r="G82" s="83">
        <v>3300000</v>
      </c>
      <c r="H82" s="66">
        <v>1</v>
      </c>
      <c r="I82" s="67">
        <v>0</v>
      </c>
      <c r="J82" s="63" t="str">
        <f>'Estructura del Proyecto'!C15</f>
        <v>Componente 2. Infraestructura y equipamiento (US$249,7 MM)</v>
      </c>
      <c r="K82" s="9" t="s">
        <v>108</v>
      </c>
      <c r="L82" s="68">
        <v>43483</v>
      </c>
      <c r="M82" s="68">
        <v>43668</v>
      </c>
      <c r="N82" s="10"/>
      <c r="Q82" s="56"/>
      <c r="R82" s="56"/>
    </row>
    <row r="83" spans="1:18" s="7" customFormat="1" ht="38.25" x14ac:dyDescent="0.25">
      <c r="A83" s="8" t="s">
        <v>119</v>
      </c>
      <c r="B83" s="73" t="s">
        <v>213</v>
      </c>
      <c r="C83" s="73" t="s">
        <v>123</v>
      </c>
      <c r="D83" s="73" t="s">
        <v>39</v>
      </c>
      <c r="E83" s="81"/>
      <c r="F83" s="81">
        <v>8</v>
      </c>
      <c r="G83" s="83">
        <v>5940000</v>
      </c>
      <c r="H83" s="66">
        <v>1</v>
      </c>
      <c r="I83" s="67">
        <v>0</v>
      </c>
      <c r="J83" s="63" t="str">
        <f>'Estructura del Proyecto'!C16</f>
        <v>Componente 3: Auditorias, administración, y monitoreo y evaluación (US$8,7 MM)</v>
      </c>
      <c r="K83" s="9" t="s">
        <v>108</v>
      </c>
      <c r="L83" s="68">
        <v>43483</v>
      </c>
      <c r="M83" s="68">
        <v>43668</v>
      </c>
      <c r="N83" s="10"/>
      <c r="Q83" s="56"/>
      <c r="R83" s="56"/>
    </row>
    <row r="84" spans="1:18" s="7" customFormat="1" ht="76.5" x14ac:dyDescent="0.25">
      <c r="A84" s="8" t="s">
        <v>119</v>
      </c>
      <c r="B84" s="73" t="s">
        <v>215</v>
      </c>
      <c r="C84" s="73" t="s">
        <v>216</v>
      </c>
      <c r="D84" s="73" t="s">
        <v>39</v>
      </c>
      <c r="E84" s="81"/>
      <c r="F84" s="81">
        <v>1</v>
      </c>
      <c r="G84" s="83">
        <v>902520</v>
      </c>
      <c r="H84" s="66">
        <v>1</v>
      </c>
      <c r="I84" s="67">
        <v>0</v>
      </c>
      <c r="J84" s="63">
        <f>'Estructura del Proyecto'!C17</f>
        <v>0</v>
      </c>
      <c r="K84" s="9" t="s">
        <v>108</v>
      </c>
      <c r="L84" s="68">
        <v>43577</v>
      </c>
      <c r="M84" s="68">
        <v>43760</v>
      </c>
      <c r="N84" s="10"/>
      <c r="Q84" s="56"/>
      <c r="R84" s="56"/>
    </row>
    <row r="85" spans="1:18" s="7" customFormat="1" ht="63.75" x14ac:dyDescent="0.25">
      <c r="A85" s="8" t="s">
        <v>119</v>
      </c>
      <c r="B85" s="73" t="s">
        <v>217</v>
      </c>
      <c r="C85" s="73" t="s">
        <v>218</v>
      </c>
      <c r="D85" s="73" t="s">
        <v>39</v>
      </c>
      <c r="E85" s="81"/>
      <c r="F85" s="81">
        <v>1</v>
      </c>
      <c r="G85" s="83">
        <v>1569600</v>
      </c>
      <c r="H85" s="66">
        <v>1</v>
      </c>
      <c r="I85" s="67">
        <v>0</v>
      </c>
      <c r="J85" s="63">
        <f>'Estructura del Proyecto'!C18</f>
        <v>0</v>
      </c>
      <c r="K85" s="9" t="s">
        <v>108</v>
      </c>
      <c r="L85" s="68">
        <v>43577</v>
      </c>
      <c r="M85" s="68">
        <v>43760</v>
      </c>
      <c r="N85" s="10"/>
      <c r="Q85" s="56"/>
      <c r="R85" s="56"/>
    </row>
    <row r="86" spans="1:18" s="7" customFormat="1" ht="59.25" customHeight="1" x14ac:dyDescent="0.25">
      <c r="A86" s="8" t="s">
        <v>119</v>
      </c>
      <c r="B86" s="73" t="s">
        <v>222</v>
      </c>
      <c r="C86" s="73" t="s">
        <v>221</v>
      </c>
      <c r="D86" s="73" t="s">
        <v>39</v>
      </c>
      <c r="E86" s="81"/>
      <c r="F86" s="81">
        <v>1</v>
      </c>
      <c r="G86" s="83">
        <v>2600000</v>
      </c>
      <c r="H86" s="66">
        <v>1</v>
      </c>
      <c r="I86" s="67">
        <v>0</v>
      </c>
      <c r="J86" s="63">
        <f>'Estructura del Proyecto'!C19</f>
        <v>0</v>
      </c>
      <c r="K86" s="9" t="s">
        <v>108</v>
      </c>
      <c r="L86" s="68">
        <v>44249</v>
      </c>
      <c r="M86" s="68">
        <v>44797</v>
      </c>
      <c r="N86" s="80"/>
      <c r="Q86" s="56"/>
      <c r="R86" s="56"/>
    </row>
    <row r="87" spans="1:18" s="7" customFormat="1" ht="38.25" x14ac:dyDescent="0.25">
      <c r="A87" s="8" t="s">
        <v>119</v>
      </c>
      <c r="B87" s="73" t="s">
        <v>225</v>
      </c>
      <c r="C87" s="9" t="s">
        <v>224</v>
      </c>
      <c r="D87" s="73" t="s">
        <v>39</v>
      </c>
      <c r="E87" s="81"/>
      <c r="F87" s="81">
        <v>1</v>
      </c>
      <c r="G87" s="83">
        <v>250000</v>
      </c>
      <c r="H87" s="66">
        <v>1</v>
      </c>
      <c r="I87" s="67">
        <v>0</v>
      </c>
      <c r="J87" s="63" t="str">
        <f>'Estructura del Proyecto'!C16</f>
        <v>Componente 3: Auditorias, administración, y monitoreo y evaluación (US$8,7 MM)</v>
      </c>
      <c r="K87" s="9" t="s">
        <v>108</v>
      </c>
      <c r="L87" s="68">
        <v>43707</v>
      </c>
      <c r="M87" s="68">
        <v>43830</v>
      </c>
      <c r="N87" s="80"/>
      <c r="Q87" s="56"/>
      <c r="R87" s="56"/>
    </row>
    <row r="88" spans="1:18" s="7" customFormat="1" ht="38.25" x14ac:dyDescent="0.25">
      <c r="A88" s="8" t="s">
        <v>238</v>
      </c>
      <c r="B88" s="73" t="s">
        <v>225</v>
      </c>
      <c r="C88" s="9" t="s">
        <v>240</v>
      </c>
      <c r="D88" s="73" t="s">
        <v>39</v>
      </c>
      <c r="E88" s="81"/>
      <c r="F88" s="81">
        <v>1</v>
      </c>
      <c r="G88" s="83">
        <v>250000</v>
      </c>
      <c r="H88" s="66">
        <v>1</v>
      </c>
      <c r="I88" s="67">
        <v>0</v>
      </c>
      <c r="J88" s="63">
        <f>'Estructura del Proyecto'!C17</f>
        <v>0</v>
      </c>
      <c r="K88" s="9" t="s">
        <v>108</v>
      </c>
      <c r="L88" s="68">
        <v>43707</v>
      </c>
      <c r="M88" s="68">
        <v>43830</v>
      </c>
      <c r="N88" s="80"/>
      <c r="Q88" s="56"/>
      <c r="R88" s="56"/>
    </row>
    <row r="89" spans="1:18" s="7" customFormat="1" ht="38.25" x14ac:dyDescent="0.25">
      <c r="A89" s="8" t="s">
        <v>238</v>
      </c>
      <c r="B89" s="73" t="s">
        <v>226</v>
      </c>
      <c r="C89" s="9" t="s">
        <v>240</v>
      </c>
      <c r="D89" s="73" t="s">
        <v>37</v>
      </c>
      <c r="E89" s="81"/>
      <c r="F89" s="81">
        <v>1</v>
      </c>
      <c r="G89" s="83">
        <v>300000</v>
      </c>
      <c r="H89" s="66">
        <v>1</v>
      </c>
      <c r="I89" s="67">
        <v>0</v>
      </c>
      <c r="J89" s="63">
        <f>'Estructura del Proyecto'!C18</f>
        <v>0</v>
      </c>
      <c r="K89" s="9" t="s">
        <v>108</v>
      </c>
      <c r="L89" s="68">
        <v>44309</v>
      </c>
      <c r="M89" s="68">
        <v>44797</v>
      </c>
      <c r="N89" s="80"/>
      <c r="Q89" s="56"/>
      <c r="R89" s="56"/>
    </row>
    <row r="90" spans="1:18" s="7" customFormat="1" ht="38.25" x14ac:dyDescent="0.25">
      <c r="A90" s="8" t="s">
        <v>238</v>
      </c>
      <c r="B90" s="73" t="s">
        <v>227</v>
      </c>
      <c r="C90" s="9" t="s">
        <v>240</v>
      </c>
      <c r="D90" s="73" t="s">
        <v>37</v>
      </c>
      <c r="E90" s="81"/>
      <c r="F90" s="81">
        <v>1</v>
      </c>
      <c r="G90" s="83">
        <v>900000</v>
      </c>
      <c r="H90" s="66">
        <v>1</v>
      </c>
      <c r="I90" s="67">
        <v>0</v>
      </c>
      <c r="J90" s="63">
        <f>'Estructura del Proyecto'!C19</f>
        <v>0</v>
      </c>
      <c r="K90" s="9" t="s">
        <v>108</v>
      </c>
      <c r="L90" s="68">
        <v>44741</v>
      </c>
      <c r="M90" s="68">
        <v>44924</v>
      </c>
      <c r="N90" s="80"/>
      <c r="Q90" s="56"/>
      <c r="R90" s="56"/>
    </row>
    <row r="91" spans="1:18" s="7" customFormat="1" ht="38.25" x14ac:dyDescent="0.25">
      <c r="A91" s="8" t="s">
        <v>119</v>
      </c>
      <c r="B91" s="73" t="s">
        <v>230</v>
      </c>
      <c r="C91" s="9" t="s">
        <v>224</v>
      </c>
      <c r="D91" s="73" t="s">
        <v>39</v>
      </c>
      <c r="E91" s="81"/>
      <c r="F91" s="81">
        <v>1</v>
      </c>
      <c r="G91" s="83">
        <v>300000</v>
      </c>
      <c r="H91" s="66">
        <v>1</v>
      </c>
      <c r="I91" s="67">
        <v>0</v>
      </c>
      <c r="J91" s="63">
        <f>'Estructura del Proyecto'!C20</f>
        <v>0</v>
      </c>
      <c r="K91" s="9" t="s">
        <v>108</v>
      </c>
      <c r="L91" s="68">
        <v>43607</v>
      </c>
      <c r="M91" s="68">
        <v>43790</v>
      </c>
      <c r="N91" s="80"/>
      <c r="Q91" s="56"/>
      <c r="R91" s="56"/>
    </row>
    <row r="92" spans="1:18" s="7" customFormat="1" ht="38.25" x14ac:dyDescent="0.25">
      <c r="A92" s="8" t="s">
        <v>238</v>
      </c>
      <c r="B92" s="9" t="s">
        <v>160</v>
      </c>
      <c r="C92" s="9" t="s">
        <v>161</v>
      </c>
      <c r="D92" s="9" t="s">
        <v>37</v>
      </c>
      <c r="E92" s="93"/>
      <c r="F92" s="81">
        <v>1</v>
      </c>
      <c r="G92" s="82">
        <v>203180</v>
      </c>
      <c r="H92" s="66">
        <v>1</v>
      </c>
      <c r="I92" s="67">
        <v>0</v>
      </c>
      <c r="J92" s="63" t="str">
        <f>'Estructura del Proyecto'!C14</f>
        <v>Componente 1. Estrategia CONE, gestión y formación de Recurso Humano (US$16,6 MM)</v>
      </c>
      <c r="K92" s="64" t="s">
        <v>108</v>
      </c>
      <c r="L92" s="68">
        <v>43719</v>
      </c>
      <c r="M92" s="68">
        <v>43810</v>
      </c>
      <c r="N92" s="10"/>
      <c r="Q92" s="56"/>
      <c r="R92" s="56"/>
    </row>
    <row r="93" spans="1:18" s="7" customFormat="1" ht="38.25" x14ac:dyDescent="0.25">
      <c r="A93" s="8" t="s">
        <v>238</v>
      </c>
      <c r="B93" s="9" t="s">
        <v>162</v>
      </c>
      <c r="C93" s="9" t="s">
        <v>161</v>
      </c>
      <c r="D93" s="9" t="s">
        <v>37</v>
      </c>
      <c r="E93" s="93"/>
      <c r="F93" s="81">
        <v>1</v>
      </c>
      <c r="G93" s="82">
        <v>204818</v>
      </c>
      <c r="H93" s="66">
        <v>1</v>
      </c>
      <c r="I93" s="67">
        <v>0</v>
      </c>
      <c r="J93" s="63" t="str">
        <f>'Estructura del Proyecto'!C15</f>
        <v>Componente 2. Infraestructura y equipamiento (US$249,7 MM)</v>
      </c>
      <c r="K93" s="64" t="s">
        <v>108</v>
      </c>
      <c r="L93" s="68">
        <v>43719</v>
      </c>
      <c r="M93" s="68">
        <v>43810</v>
      </c>
      <c r="N93" s="10"/>
      <c r="Q93" s="56"/>
      <c r="R93" s="56"/>
    </row>
    <row r="94" spans="1:18" s="7" customFormat="1" ht="38.25" x14ac:dyDescent="0.25">
      <c r="A94" s="8" t="s">
        <v>238</v>
      </c>
      <c r="B94" s="9" t="s">
        <v>168</v>
      </c>
      <c r="C94" s="9" t="s">
        <v>169</v>
      </c>
      <c r="D94" s="9" t="s">
        <v>37</v>
      </c>
      <c r="E94" s="93"/>
      <c r="F94" s="81">
        <v>1</v>
      </c>
      <c r="G94" s="82">
        <v>200726</v>
      </c>
      <c r="H94" s="66">
        <v>1</v>
      </c>
      <c r="I94" s="67">
        <v>0</v>
      </c>
      <c r="J94" s="63" t="str">
        <f>'Estructura del Proyecto'!C16</f>
        <v>Componente 3: Auditorias, administración, y monitoreo y evaluación (US$8,7 MM)</v>
      </c>
      <c r="K94" s="64" t="s">
        <v>108</v>
      </c>
      <c r="L94" s="68">
        <v>43720</v>
      </c>
      <c r="M94" s="68">
        <v>43508</v>
      </c>
      <c r="N94" s="10"/>
      <c r="Q94" s="56"/>
      <c r="R94" s="56"/>
    </row>
    <row r="95" spans="1:18" s="7" customFormat="1" ht="51" x14ac:dyDescent="0.25">
      <c r="A95" s="8" t="s">
        <v>238</v>
      </c>
      <c r="B95" s="9" t="s">
        <v>174</v>
      </c>
      <c r="C95" s="9" t="s">
        <v>173</v>
      </c>
      <c r="D95" s="9" t="s">
        <v>37</v>
      </c>
      <c r="E95" s="93"/>
      <c r="F95" s="81">
        <v>1</v>
      </c>
      <c r="G95" s="82">
        <v>250600</v>
      </c>
      <c r="H95" s="66">
        <v>1</v>
      </c>
      <c r="I95" s="67">
        <v>0</v>
      </c>
      <c r="J95" s="63">
        <f>'Estructura del Proyecto'!C17</f>
        <v>0</v>
      </c>
      <c r="K95" s="64" t="s">
        <v>108</v>
      </c>
      <c r="L95" s="68">
        <v>43689</v>
      </c>
      <c r="M95" s="68">
        <v>43811</v>
      </c>
      <c r="N95" s="10"/>
      <c r="Q95" s="56"/>
      <c r="R95" s="56"/>
    </row>
    <row r="96" spans="1:18" s="7" customFormat="1" ht="51" x14ac:dyDescent="0.25">
      <c r="A96" s="8" t="s">
        <v>238</v>
      </c>
      <c r="B96" s="9" t="s">
        <v>175</v>
      </c>
      <c r="C96" s="9" t="s">
        <v>173</v>
      </c>
      <c r="D96" s="9" t="s">
        <v>37</v>
      </c>
      <c r="E96" s="93"/>
      <c r="F96" s="81">
        <v>1</v>
      </c>
      <c r="G96" s="82">
        <v>203180</v>
      </c>
      <c r="H96" s="66">
        <v>1</v>
      </c>
      <c r="I96" s="67">
        <v>0</v>
      </c>
      <c r="J96" s="63">
        <f>'Estructura del Proyecto'!C18</f>
        <v>0</v>
      </c>
      <c r="K96" s="64" t="s">
        <v>108</v>
      </c>
      <c r="L96" s="68">
        <v>43873</v>
      </c>
      <c r="M96" s="68">
        <v>43984</v>
      </c>
      <c r="N96" s="10"/>
      <c r="Q96" s="56"/>
      <c r="R96" s="56"/>
    </row>
    <row r="97" spans="1:27" s="7" customFormat="1" ht="89.25" x14ac:dyDescent="0.25">
      <c r="A97" s="8" t="s">
        <v>238</v>
      </c>
      <c r="B97" s="9" t="s">
        <v>178</v>
      </c>
      <c r="C97" s="9" t="s">
        <v>177</v>
      </c>
      <c r="D97" s="9" t="s">
        <v>40</v>
      </c>
      <c r="E97" s="93"/>
      <c r="F97" s="81">
        <v>1</v>
      </c>
      <c r="G97" s="82">
        <v>154000</v>
      </c>
      <c r="H97" s="66">
        <v>1</v>
      </c>
      <c r="I97" s="67">
        <v>0</v>
      </c>
      <c r="J97" s="63">
        <f>'Estructura del Proyecto'!C19</f>
        <v>0</v>
      </c>
      <c r="K97" s="64" t="s">
        <v>108</v>
      </c>
      <c r="L97" s="68">
        <v>43873</v>
      </c>
      <c r="M97" s="68">
        <v>43984</v>
      </c>
      <c r="N97" s="10"/>
      <c r="Q97" s="56"/>
      <c r="R97" s="56"/>
    </row>
    <row r="98" spans="1:27" s="7" customFormat="1" ht="38.25" x14ac:dyDescent="0.25">
      <c r="A98" s="8" t="s">
        <v>238</v>
      </c>
      <c r="B98" s="9" t="s">
        <v>183</v>
      </c>
      <c r="C98" s="9" t="s">
        <v>182</v>
      </c>
      <c r="D98" s="9" t="s">
        <v>37</v>
      </c>
      <c r="E98" s="93"/>
      <c r="F98" s="81">
        <v>1</v>
      </c>
      <c r="G98" s="82">
        <v>110400</v>
      </c>
      <c r="H98" s="66">
        <v>1</v>
      </c>
      <c r="I98" s="67">
        <v>0</v>
      </c>
      <c r="J98" s="63">
        <f>'Estructura del Proyecto'!C20</f>
        <v>0</v>
      </c>
      <c r="K98" s="64" t="s">
        <v>108</v>
      </c>
      <c r="L98" s="68">
        <v>43595</v>
      </c>
      <c r="M98" s="68">
        <v>43718</v>
      </c>
      <c r="N98" s="10"/>
      <c r="Q98" s="56"/>
      <c r="R98" s="56"/>
    </row>
    <row r="99" spans="1:27" s="7" customFormat="1" ht="76.5" x14ac:dyDescent="0.25">
      <c r="A99" s="8" t="s">
        <v>238</v>
      </c>
      <c r="B99" s="9" t="s">
        <v>190</v>
      </c>
      <c r="C99" s="9" t="s">
        <v>191</v>
      </c>
      <c r="D99" s="9" t="s">
        <v>37</v>
      </c>
      <c r="E99" s="93"/>
      <c r="F99" s="81">
        <v>1</v>
      </c>
      <c r="G99" s="82">
        <v>590910</v>
      </c>
      <c r="H99" s="66">
        <v>1</v>
      </c>
      <c r="I99" s="67">
        <v>0</v>
      </c>
      <c r="J99" s="63">
        <f>'Estructura del Proyecto'!C21</f>
        <v>0</v>
      </c>
      <c r="K99" s="64" t="s">
        <v>108</v>
      </c>
      <c r="L99" s="68">
        <v>43962</v>
      </c>
      <c r="M99" s="68">
        <v>44083</v>
      </c>
      <c r="N99" s="10"/>
      <c r="Q99" s="56"/>
      <c r="R99" s="56"/>
    </row>
    <row r="100" spans="1:27" s="7" customFormat="1" ht="38.25" x14ac:dyDescent="0.25">
      <c r="A100" s="8" t="s">
        <v>238</v>
      </c>
      <c r="B100" s="9" t="s">
        <v>193</v>
      </c>
      <c r="C100" s="9" t="s">
        <v>191</v>
      </c>
      <c r="D100" s="9" t="s">
        <v>37</v>
      </c>
      <c r="E100" s="93"/>
      <c r="F100" s="81">
        <v>1</v>
      </c>
      <c r="G100" s="82">
        <v>203180</v>
      </c>
      <c r="H100" s="66">
        <v>1</v>
      </c>
      <c r="I100" s="67">
        <v>0</v>
      </c>
      <c r="J100" s="63">
        <f>'Estructura del Proyecto'!C22</f>
        <v>0</v>
      </c>
      <c r="K100" s="64" t="s">
        <v>108</v>
      </c>
      <c r="L100" s="68">
        <v>43962</v>
      </c>
      <c r="M100" s="68">
        <v>44083</v>
      </c>
      <c r="N100" s="10"/>
      <c r="Q100" s="56"/>
      <c r="R100" s="56"/>
    </row>
    <row r="101" spans="1:27" s="7" customFormat="1" ht="51" x14ac:dyDescent="0.25">
      <c r="A101" s="8" t="s">
        <v>238</v>
      </c>
      <c r="B101" s="9" t="s">
        <v>197</v>
      </c>
      <c r="C101" s="9" t="s">
        <v>195</v>
      </c>
      <c r="D101" s="9" t="s">
        <v>37</v>
      </c>
      <c r="E101" s="93"/>
      <c r="F101" s="81">
        <v>1</v>
      </c>
      <c r="G101" s="82">
        <v>429165</v>
      </c>
      <c r="H101" s="66">
        <v>1</v>
      </c>
      <c r="I101" s="67">
        <v>0</v>
      </c>
      <c r="J101" s="63">
        <f>'Estructura del Proyecto'!C23</f>
        <v>0</v>
      </c>
      <c r="K101" s="64" t="s">
        <v>108</v>
      </c>
      <c r="L101" s="68">
        <v>43962</v>
      </c>
      <c r="M101" s="68">
        <v>44083</v>
      </c>
      <c r="N101" s="10"/>
      <c r="Q101" s="56"/>
      <c r="R101" s="56"/>
    </row>
    <row r="102" spans="1:27" s="7" customFormat="1" ht="76.5" x14ac:dyDescent="0.25">
      <c r="A102" s="8" t="s">
        <v>238</v>
      </c>
      <c r="B102" s="73" t="s">
        <v>209</v>
      </c>
      <c r="C102" s="73" t="s">
        <v>210</v>
      </c>
      <c r="D102" s="9" t="s">
        <v>37</v>
      </c>
      <c r="E102" s="93"/>
      <c r="F102" s="81">
        <v>1</v>
      </c>
      <c r="G102" s="82">
        <v>1250300</v>
      </c>
      <c r="H102" s="66">
        <v>1</v>
      </c>
      <c r="I102" s="67">
        <v>0</v>
      </c>
      <c r="J102" s="63">
        <f>'Estructura del Proyecto'!C24</f>
        <v>0</v>
      </c>
      <c r="K102" s="64" t="s">
        <v>108</v>
      </c>
      <c r="L102" s="68">
        <v>43609</v>
      </c>
      <c r="M102" s="68">
        <v>43794</v>
      </c>
      <c r="N102" s="10"/>
      <c r="Q102" s="56"/>
      <c r="R102" s="56"/>
    </row>
    <row r="103" spans="1:27" s="7" customFormat="1" ht="63.75" x14ac:dyDescent="0.25">
      <c r="A103" s="8" t="s">
        <v>238</v>
      </c>
      <c r="B103" s="73" t="s">
        <v>214</v>
      </c>
      <c r="C103" s="73" t="s">
        <v>211</v>
      </c>
      <c r="D103" s="9" t="s">
        <v>37</v>
      </c>
      <c r="E103" s="93"/>
      <c r="F103" s="81">
        <v>1</v>
      </c>
      <c r="G103" s="82">
        <v>352500</v>
      </c>
      <c r="H103" s="66">
        <v>1</v>
      </c>
      <c r="I103" s="67">
        <v>0</v>
      </c>
      <c r="J103" s="63">
        <f>'Estructura del Proyecto'!C25</f>
        <v>0</v>
      </c>
      <c r="K103" s="64" t="s">
        <v>108</v>
      </c>
      <c r="L103" s="68">
        <v>43609</v>
      </c>
      <c r="M103" s="68">
        <v>43794</v>
      </c>
      <c r="N103" s="10"/>
      <c r="Q103" s="56"/>
      <c r="R103" s="56"/>
    </row>
    <row r="104" spans="1:27" ht="15.75" thickBot="1" x14ac:dyDescent="0.3">
      <c r="A104" s="11"/>
      <c r="B104" s="12"/>
      <c r="C104" s="12"/>
      <c r="D104" s="12"/>
      <c r="E104" s="12"/>
      <c r="F104" s="12"/>
      <c r="G104" s="12"/>
      <c r="H104" s="41"/>
      <c r="I104" s="44"/>
      <c r="J104" s="44"/>
      <c r="K104" s="12"/>
      <c r="L104" s="12"/>
      <c r="M104" s="12"/>
      <c r="N104" s="13"/>
      <c r="Q104" s="56" t="s">
        <v>56</v>
      </c>
      <c r="R104" s="56" t="s">
        <v>42</v>
      </c>
    </row>
    <row r="105" spans="1:27" s="7" customFormat="1" x14ac:dyDescent="0.25">
      <c r="A105" s="47"/>
      <c r="B105" s="47"/>
      <c r="C105" s="47"/>
      <c r="D105" s="47"/>
      <c r="E105" s="47"/>
      <c r="F105" s="47"/>
      <c r="G105" s="47"/>
      <c r="H105" s="48"/>
      <c r="I105" s="49"/>
      <c r="J105" s="49"/>
      <c r="K105" s="47"/>
      <c r="L105" s="47"/>
      <c r="M105" s="47"/>
      <c r="N105" s="47"/>
      <c r="Q105" s="56"/>
      <c r="R105" s="56"/>
    </row>
    <row r="106" spans="1:27" s="7" customFormat="1" x14ac:dyDescent="0.25">
      <c r="A106" s="47"/>
      <c r="B106" s="47"/>
      <c r="C106" s="47"/>
      <c r="D106" s="47"/>
      <c r="E106" s="47"/>
      <c r="F106" s="47"/>
      <c r="G106" s="47"/>
      <c r="H106" s="48"/>
      <c r="I106" s="49"/>
      <c r="J106" s="49"/>
      <c r="K106" s="47"/>
      <c r="L106" s="47"/>
      <c r="M106" s="47"/>
      <c r="N106" s="47"/>
      <c r="Q106" s="56"/>
      <c r="R106" s="56"/>
    </row>
    <row r="107" spans="1:27" s="7" customFormat="1" ht="15.75" x14ac:dyDescent="0.25">
      <c r="A107" s="47"/>
      <c r="B107" s="47"/>
      <c r="C107" s="47"/>
      <c r="D107" s="47"/>
      <c r="E107" s="70" t="s">
        <v>89</v>
      </c>
      <c r="F107" s="71">
        <f>SUM(G72:G106)</f>
        <v>29722039</v>
      </c>
      <c r="G107" s="47"/>
      <c r="H107" s="48"/>
      <c r="I107" s="49"/>
      <c r="J107" s="49"/>
      <c r="K107" s="47"/>
      <c r="L107" s="47"/>
      <c r="M107" s="47"/>
      <c r="N107" s="47"/>
      <c r="Q107" s="56"/>
      <c r="R107" s="56"/>
    </row>
    <row r="108" spans="1:27" s="7" customFormat="1" x14ac:dyDescent="0.25">
      <c r="A108" s="47"/>
      <c r="B108" s="47"/>
      <c r="C108" s="47"/>
      <c r="D108" s="47"/>
      <c r="E108" s="47"/>
      <c r="F108" s="47"/>
      <c r="G108" s="47"/>
      <c r="H108" s="48"/>
      <c r="I108" s="49"/>
      <c r="J108" s="49"/>
      <c r="K108" s="47"/>
      <c r="L108" s="47"/>
      <c r="M108" s="47"/>
      <c r="N108" s="47"/>
      <c r="Q108" s="56"/>
      <c r="R108" s="56"/>
    </row>
    <row r="109" spans="1:27" ht="15.75" customHeight="1" thickBot="1" x14ac:dyDescent="0.3">
      <c r="O109" s="7"/>
      <c r="P109" s="7"/>
      <c r="Q109" s="56" t="s">
        <v>57</v>
      </c>
      <c r="R109" s="56" t="s">
        <v>42</v>
      </c>
      <c r="S109" s="7"/>
      <c r="T109" s="7"/>
      <c r="U109" s="7"/>
      <c r="V109" s="7"/>
      <c r="W109" s="7"/>
      <c r="X109" s="7"/>
      <c r="Y109" s="7"/>
      <c r="Z109" s="7"/>
      <c r="AA109" s="7"/>
    </row>
    <row r="110" spans="1:27" ht="15" customHeight="1" x14ac:dyDescent="0.25">
      <c r="A110" s="111" t="s">
        <v>16</v>
      </c>
      <c r="B110" s="112"/>
      <c r="C110" s="112"/>
      <c r="D110" s="112"/>
      <c r="E110" s="112"/>
      <c r="F110" s="112"/>
      <c r="G110" s="112"/>
      <c r="H110" s="112"/>
      <c r="I110" s="112"/>
      <c r="J110" s="112"/>
      <c r="K110" s="112"/>
      <c r="L110" s="112"/>
      <c r="M110" s="112"/>
      <c r="N110" s="113"/>
      <c r="O110" s="7"/>
      <c r="P110" s="7"/>
      <c r="Q110" s="56" t="s">
        <v>58</v>
      </c>
      <c r="R110" s="56" t="s">
        <v>42</v>
      </c>
      <c r="S110" s="7"/>
      <c r="T110" s="7"/>
      <c r="U110" s="7"/>
      <c r="V110" s="7"/>
      <c r="W110" s="7"/>
      <c r="X110" s="7"/>
      <c r="Y110" s="7"/>
      <c r="Z110" s="7"/>
      <c r="AA110" s="7"/>
    </row>
    <row r="111" spans="1:27" x14ac:dyDescent="0.25">
      <c r="A111" s="119" t="s">
        <v>7</v>
      </c>
      <c r="B111" s="115" t="s">
        <v>8</v>
      </c>
      <c r="C111" s="115" t="s">
        <v>9</v>
      </c>
      <c r="D111" s="115" t="s">
        <v>12</v>
      </c>
      <c r="E111" s="115" t="s">
        <v>4</v>
      </c>
      <c r="F111" s="114" t="s">
        <v>101</v>
      </c>
      <c r="G111" s="114"/>
      <c r="H111" s="114"/>
      <c r="I111" s="118" t="s">
        <v>116</v>
      </c>
      <c r="J111" s="115" t="s">
        <v>115</v>
      </c>
      <c r="K111" s="115" t="s">
        <v>109</v>
      </c>
      <c r="L111" s="115" t="s">
        <v>10</v>
      </c>
      <c r="M111" s="115"/>
      <c r="N111" s="122" t="s">
        <v>112</v>
      </c>
      <c r="O111" s="7"/>
      <c r="P111" s="7"/>
      <c r="Q111" s="56" t="s">
        <v>59</v>
      </c>
      <c r="R111" s="56" t="s">
        <v>42</v>
      </c>
      <c r="S111" s="7"/>
      <c r="T111" s="7"/>
      <c r="U111" s="7"/>
      <c r="V111" s="7"/>
      <c r="W111" s="7"/>
      <c r="X111" s="7"/>
      <c r="Y111" s="7"/>
      <c r="Z111" s="7"/>
      <c r="AA111" s="7"/>
    </row>
    <row r="112" spans="1:27" ht="38.25" x14ac:dyDescent="0.25">
      <c r="A112" s="119"/>
      <c r="B112" s="115"/>
      <c r="C112" s="115"/>
      <c r="D112" s="115"/>
      <c r="E112" s="115"/>
      <c r="F112" s="51" t="s">
        <v>114</v>
      </c>
      <c r="G112" s="50" t="s">
        <v>99</v>
      </c>
      <c r="H112" s="46" t="s">
        <v>100</v>
      </c>
      <c r="I112" s="118"/>
      <c r="J112" s="115"/>
      <c r="K112" s="115"/>
      <c r="L112" s="39" t="s">
        <v>17</v>
      </c>
      <c r="M112" s="39" t="s">
        <v>18</v>
      </c>
      <c r="N112" s="122"/>
      <c r="O112" s="7"/>
      <c r="P112" s="7"/>
      <c r="Q112" s="53"/>
      <c r="R112" s="53"/>
      <c r="S112" s="7"/>
      <c r="T112" s="7"/>
      <c r="U112" s="7"/>
      <c r="V112" s="7"/>
      <c r="W112" s="7"/>
      <c r="X112" s="7"/>
      <c r="Y112" s="7"/>
      <c r="Z112" s="7"/>
      <c r="AA112" s="7"/>
    </row>
    <row r="113" spans="1:27" ht="78.75" customHeight="1" x14ac:dyDescent="0.25">
      <c r="A113" s="8" t="s">
        <v>238</v>
      </c>
      <c r="B113" s="9" t="s">
        <v>163</v>
      </c>
      <c r="C113" s="9" t="s">
        <v>161</v>
      </c>
      <c r="D113" s="9" t="s">
        <v>36</v>
      </c>
      <c r="E113" s="57">
        <v>1</v>
      </c>
      <c r="F113" s="82">
        <v>13890</v>
      </c>
      <c r="G113" s="66">
        <v>1</v>
      </c>
      <c r="H113" s="67">
        <v>0</v>
      </c>
      <c r="I113" s="64">
        <v>1</v>
      </c>
      <c r="J113" s="63" t="str">
        <f>'Estructura del Proyecto'!C14</f>
        <v>Componente 1. Estrategia CONE, gestión y formación de Recurso Humano (US$16,6 MM)</v>
      </c>
      <c r="K113" s="9" t="s">
        <v>108</v>
      </c>
      <c r="L113" s="68">
        <v>43595</v>
      </c>
      <c r="M113" s="68">
        <v>43686</v>
      </c>
      <c r="N113" s="10"/>
      <c r="O113" s="7"/>
      <c r="P113" s="7"/>
      <c r="Q113" s="56" t="s">
        <v>60</v>
      </c>
      <c r="R113" s="56" t="s">
        <v>45</v>
      </c>
      <c r="S113" s="7"/>
      <c r="T113" s="7"/>
      <c r="U113" s="7"/>
      <c r="V113" s="7"/>
      <c r="W113" s="7"/>
      <c r="X113" s="7"/>
      <c r="Y113" s="7"/>
      <c r="Z113" s="7"/>
      <c r="AA113" s="7"/>
    </row>
    <row r="114" spans="1:27" s="7" customFormat="1" ht="78.75" customHeight="1" x14ac:dyDescent="0.25">
      <c r="A114" s="8" t="s">
        <v>238</v>
      </c>
      <c r="B114" s="9" t="s">
        <v>164</v>
      </c>
      <c r="C114" s="9" t="s">
        <v>161</v>
      </c>
      <c r="D114" s="9" t="s">
        <v>36</v>
      </c>
      <c r="E114" s="57">
        <v>1</v>
      </c>
      <c r="F114" s="82">
        <v>13890</v>
      </c>
      <c r="G114" s="66">
        <v>1</v>
      </c>
      <c r="H114" s="67">
        <v>0</v>
      </c>
      <c r="I114" s="64">
        <v>1</v>
      </c>
      <c r="J114" s="63" t="str">
        <f>'Estructura del Proyecto'!C15</f>
        <v>Componente 2. Infraestructura y equipamiento (US$249,7 MM)</v>
      </c>
      <c r="K114" s="9" t="s">
        <v>108</v>
      </c>
      <c r="L114" s="68">
        <v>43595</v>
      </c>
      <c r="M114" s="68">
        <v>43686</v>
      </c>
      <c r="N114" s="10"/>
      <c r="Q114" s="56"/>
      <c r="R114" s="56"/>
    </row>
    <row r="115" spans="1:27" s="7" customFormat="1" ht="38.25" x14ac:dyDescent="0.25">
      <c r="A115" s="8" t="s">
        <v>238</v>
      </c>
      <c r="B115" s="9" t="s">
        <v>165</v>
      </c>
      <c r="C115" s="9" t="s">
        <v>161</v>
      </c>
      <c r="D115" s="9" t="s">
        <v>36</v>
      </c>
      <c r="E115" s="57">
        <v>3</v>
      </c>
      <c r="F115" s="82">
        <v>41667</v>
      </c>
      <c r="G115" s="66">
        <v>1</v>
      </c>
      <c r="H115" s="67">
        <v>0</v>
      </c>
      <c r="I115" s="64">
        <v>3</v>
      </c>
      <c r="J115" s="63" t="str">
        <f>'Estructura del Proyecto'!C16</f>
        <v>Componente 3: Auditorias, administración, y monitoreo y evaluación (US$8,7 MM)</v>
      </c>
      <c r="K115" s="9" t="s">
        <v>108</v>
      </c>
      <c r="L115" s="68">
        <v>43595</v>
      </c>
      <c r="M115" s="68">
        <v>43686</v>
      </c>
      <c r="N115" s="10"/>
      <c r="Q115" s="56"/>
      <c r="R115" s="56"/>
    </row>
    <row r="116" spans="1:27" s="7" customFormat="1" ht="38.25" x14ac:dyDescent="0.25">
      <c r="A116" s="8" t="s">
        <v>238</v>
      </c>
      <c r="B116" s="9" t="s">
        <v>170</v>
      </c>
      <c r="C116" s="9" t="s">
        <v>169</v>
      </c>
      <c r="D116" s="9" t="s">
        <v>36</v>
      </c>
      <c r="E116" s="57">
        <v>3</v>
      </c>
      <c r="F116" s="82">
        <v>72000</v>
      </c>
      <c r="G116" s="66">
        <v>1</v>
      </c>
      <c r="H116" s="67">
        <v>0</v>
      </c>
      <c r="I116" s="64">
        <v>3</v>
      </c>
      <c r="J116" s="63">
        <f>'Estructura del Proyecto'!C17</f>
        <v>0</v>
      </c>
      <c r="K116" s="9" t="s">
        <v>108</v>
      </c>
      <c r="L116" s="68">
        <v>43595</v>
      </c>
      <c r="M116" s="68">
        <v>43718</v>
      </c>
      <c r="N116" s="10"/>
      <c r="Q116" s="56"/>
      <c r="R116" s="56"/>
    </row>
    <row r="117" spans="1:27" s="7" customFormat="1" ht="89.25" x14ac:dyDescent="0.25">
      <c r="A117" s="8" t="s">
        <v>238</v>
      </c>
      <c r="B117" s="9" t="s">
        <v>179</v>
      </c>
      <c r="C117" s="9" t="s">
        <v>177</v>
      </c>
      <c r="D117" s="9" t="s">
        <v>36</v>
      </c>
      <c r="E117" s="57">
        <v>3</v>
      </c>
      <c r="F117" s="82">
        <v>96000</v>
      </c>
      <c r="G117" s="66">
        <v>1</v>
      </c>
      <c r="H117" s="67">
        <v>0</v>
      </c>
      <c r="I117" s="64">
        <v>3</v>
      </c>
      <c r="J117" s="63">
        <f>'Estructura del Proyecto'!C18</f>
        <v>0</v>
      </c>
      <c r="K117" s="9" t="s">
        <v>108</v>
      </c>
      <c r="L117" s="68">
        <v>43595</v>
      </c>
      <c r="M117" s="68">
        <v>43686</v>
      </c>
      <c r="N117" s="10"/>
      <c r="Q117" s="56"/>
      <c r="R117" s="56"/>
    </row>
    <row r="118" spans="1:27" s="7" customFormat="1" ht="38.25" x14ac:dyDescent="0.25">
      <c r="A118" s="8" t="s">
        <v>238</v>
      </c>
      <c r="B118" s="9" t="s">
        <v>184</v>
      </c>
      <c r="C118" s="9" t="s">
        <v>182</v>
      </c>
      <c r="D118" s="9" t="s">
        <v>36</v>
      </c>
      <c r="E118" s="57">
        <v>61</v>
      </c>
      <c r="F118" s="82">
        <v>2049600</v>
      </c>
      <c r="G118" s="66">
        <v>1</v>
      </c>
      <c r="H118" s="67">
        <v>0</v>
      </c>
      <c r="I118" s="64">
        <v>61</v>
      </c>
      <c r="J118" s="63">
        <f>'Estructura del Proyecto'!C19</f>
        <v>0</v>
      </c>
      <c r="K118" s="9" t="s">
        <v>108</v>
      </c>
      <c r="L118" s="91">
        <v>43637</v>
      </c>
      <c r="M118" s="91">
        <v>43760</v>
      </c>
      <c r="N118" s="10"/>
      <c r="Q118" s="56"/>
      <c r="R118" s="56"/>
    </row>
    <row r="119" spans="1:27" s="7" customFormat="1" ht="63.75" x14ac:dyDescent="0.25">
      <c r="A119" s="8" t="s">
        <v>238</v>
      </c>
      <c r="B119" s="9" t="s">
        <v>185</v>
      </c>
      <c r="C119" s="9" t="s">
        <v>186</v>
      </c>
      <c r="D119" s="9" t="s">
        <v>36</v>
      </c>
      <c r="E119" s="57">
        <v>2</v>
      </c>
      <c r="F119" s="82">
        <v>90000</v>
      </c>
      <c r="G119" s="66">
        <v>1</v>
      </c>
      <c r="H119" s="67">
        <v>0</v>
      </c>
      <c r="I119" s="64">
        <v>2</v>
      </c>
      <c r="J119" s="63">
        <f>'Estructura del Proyecto'!C20</f>
        <v>0</v>
      </c>
      <c r="K119" s="9" t="s">
        <v>108</v>
      </c>
      <c r="L119" s="68">
        <v>43595</v>
      </c>
      <c r="M119" s="68">
        <v>43718</v>
      </c>
      <c r="N119" s="10"/>
      <c r="Q119" s="56"/>
      <c r="R119" s="56"/>
    </row>
    <row r="120" spans="1:27" s="7" customFormat="1" ht="63.75" x14ac:dyDescent="0.25">
      <c r="A120" s="8" t="s">
        <v>238</v>
      </c>
      <c r="B120" s="9" t="s">
        <v>234</v>
      </c>
      <c r="C120" s="9" t="s">
        <v>186</v>
      </c>
      <c r="D120" s="9" t="s">
        <v>36</v>
      </c>
      <c r="E120" s="57">
        <v>2</v>
      </c>
      <c r="F120" s="82">
        <v>60000</v>
      </c>
      <c r="G120" s="66">
        <v>1</v>
      </c>
      <c r="H120" s="67">
        <v>0</v>
      </c>
      <c r="I120" s="64">
        <v>2</v>
      </c>
      <c r="J120" s="63">
        <f>'Estructura del Proyecto'!C21</f>
        <v>0</v>
      </c>
      <c r="K120" s="9" t="s">
        <v>108</v>
      </c>
      <c r="L120" s="68">
        <v>43863</v>
      </c>
      <c r="M120" s="91">
        <v>43953</v>
      </c>
      <c r="N120" s="10"/>
      <c r="Q120" s="56"/>
      <c r="R120" s="56"/>
    </row>
    <row r="121" spans="1:27" s="7" customFormat="1" ht="51" x14ac:dyDescent="0.25">
      <c r="A121" s="8" t="s">
        <v>238</v>
      </c>
      <c r="B121" s="9" t="s">
        <v>194</v>
      </c>
      <c r="C121" s="9" t="s">
        <v>195</v>
      </c>
      <c r="D121" s="9" t="s">
        <v>36</v>
      </c>
      <c r="E121" s="57">
        <v>1</v>
      </c>
      <c r="F121" s="82">
        <v>24000</v>
      </c>
      <c r="G121" s="66">
        <v>1</v>
      </c>
      <c r="H121" s="67">
        <v>0</v>
      </c>
      <c r="I121" s="64">
        <v>1</v>
      </c>
      <c r="J121" s="63">
        <f>'Estructura del Proyecto'!C22</f>
        <v>0</v>
      </c>
      <c r="K121" s="9" t="s">
        <v>108</v>
      </c>
      <c r="L121" s="68">
        <v>43962</v>
      </c>
      <c r="M121" s="68">
        <v>44083</v>
      </c>
      <c r="N121" s="10"/>
      <c r="Q121" s="56"/>
      <c r="R121" s="56"/>
    </row>
    <row r="122" spans="1:27" ht="51" x14ac:dyDescent="0.25">
      <c r="A122" s="8" t="s">
        <v>238</v>
      </c>
      <c r="B122" s="9" t="s">
        <v>196</v>
      </c>
      <c r="C122" s="9" t="s">
        <v>195</v>
      </c>
      <c r="D122" s="9" t="s">
        <v>36</v>
      </c>
      <c r="E122" s="57">
        <v>1</v>
      </c>
      <c r="F122" s="82">
        <v>24000</v>
      </c>
      <c r="G122" s="66">
        <v>1</v>
      </c>
      <c r="H122" s="67">
        <v>0</v>
      </c>
      <c r="I122" s="64">
        <v>1</v>
      </c>
      <c r="J122" s="63">
        <f>'Estructura del Proyecto'!C23</f>
        <v>0</v>
      </c>
      <c r="K122" s="9" t="s">
        <v>108</v>
      </c>
      <c r="L122" s="68">
        <v>43962</v>
      </c>
      <c r="M122" s="68">
        <v>44083</v>
      </c>
      <c r="N122" s="10"/>
      <c r="O122" s="7"/>
      <c r="P122" s="7"/>
      <c r="Q122" s="56" t="s">
        <v>61</v>
      </c>
      <c r="R122" s="56" t="s">
        <v>45</v>
      </c>
      <c r="S122" s="7"/>
      <c r="T122" s="7"/>
      <c r="U122" s="7"/>
      <c r="V122" s="7"/>
      <c r="W122" s="7"/>
      <c r="X122" s="7"/>
      <c r="Y122" s="7"/>
      <c r="Z122" s="7"/>
      <c r="AA122" s="7"/>
    </row>
    <row r="123" spans="1:27" s="7" customFormat="1" ht="65.25" customHeight="1" x14ac:dyDescent="0.25">
      <c r="A123" s="8" t="s">
        <v>238</v>
      </c>
      <c r="B123" s="9" t="s">
        <v>198</v>
      </c>
      <c r="C123" s="9" t="s">
        <v>195</v>
      </c>
      <c r="D123" s="9" t="s">
        <v>36</v>
      </c>
      <c r="E123" s="57">
        <v>8</v>
      </c>
      <c r="F123" s="82">
        <v>242520</v>
      </c>
      <c r="G123" s="66">
        <v>1</v>
      </c>
      <c r="H123" s="67">
        <v>0</v>
      </c>
      <c r="I123" s="64">
        <v>8</v>
      </c>
      <c r="J123" s="63">
        <f>'Estructura del Proyecto'!C24</f>
        <v>0</v>
      </c>
      <c r="K123" s="9" t="s">
        <v>108</v>
      </c>
      <c r="L123" s="68">
        <v>44157</v>
      </c>
      <c r="M123" s="68">
        <v>44279</v>
      </c>
      <c r="N123" s="10"/>
      <c r="Q123" s="56"/>
      <c r="R123" s="56"/>
    </row>
    <row r="124" spans="1:27" s="7" customFormat="1" ht="51" x14ac:dyDescent="0.25">
      <c r="A124" s="8" t="s">
        <v>238</v>
      </c>
      <c r="B124" s="9" t="s">
        <v>200</v>
      </c>
      <c r="C124" s="9" t="s">
        <v>201</v>
      </c>
      <c r="D124" s="9" t="s">
        <v>36</v>
      </c>
      <c r="E124" s="57">
        <v>2</v>
      </c>
      <c r="F124" s="82">
        <v>120000</v>
      </c>
      <c r="G124" s="66">
        <v>1</v>
      </c>
      <c r="H124" s="67">
        <v>0</v>
      </c>
      <c r="I124" s="64">
        <v>2</v>
      </c>
      <c r="J124" s="63">
        <f>'Estructura del Proyecto'!C25</f>
        <v>0</v>
      </c>
      <c r="K124" s="9" t="s">
        <v>108</v>
      </c>
      <c r="L124" s="68">
        <v>43791</v>
      </c>
      <c r="M124" s="68">
        <v>43914</v>
      </c>
      <c r="N124" s="10"/>
      <c r="Q124" s="56"/>
      <c r="R124" s="56"/>
    </row>
    <row r="125" spans="1:27" s="7" customFormat="1" ht="51" x14ac:dyDescent="0.25">
      <c r="A125" s="8" t="s">
        <v>238</v>
      </c>
      <c r="B125" s="9" t="s">
        <v>204</v>
      </c>
      <c r="C125" s="9" t="s">
        <v>201</v>
      </c>
      <c r="D125" s="9" t="s">
        <v>36</v>
      </c>
      <c r="E125" s="57">
        <v>3</v>
      </c>
      <c r="F125" s="82">
        <v>105000</v>
      </c>
      <c r="G125" s="66">
        <v>1</v>
      </c>
      <c r="H125" s="67">
        <v>0</v>
      </c>
      <c r="I125" s="64">
        <v>3</v>
      </c>
      <c r="J125" s="63">
        <f>'Estructura del Proyecto'!C26</f>
        <v>0</v>
      </c>
      <c r="K125" s="9" t="s">
        <v>108</v>
      </c>
      <c r="L125" s="68">
        <v>44058</v>
      </c>
      <c r="M125" s="68">
        <v>44116</v>
      </c>
      <c r="N125" s="10"/>
      <c r="Q125" s="56"/>
      <c r="R125" s="56"/>
    </row>
    <row r="126" spans="1:27" s="7" customFormat="1" ht="38.25" x14ac:dyDescent="0.25">
      <c r="A126" s="8" t="s">
        <v>119</v>
      </c>
      <c r="B126" s="9" t="s">
        <v>219</v>
      </c>
      <c r="C126" s="9" t="s">
        <v>220</v>
      </c>
      <c r="D126" s="9" t="s">
        <v>36</v>
      </c>
      <c r="E126" s="57">
        <v>2</v>
      </c>
      <c r="F126" s="82">
        <v>100000</v>
      </c>
      <c r="G126" s="66">
        <v>1</v>
      </c>
      <c r="H126" s="67">
        <v>0</v>
      </c>
      <c r="I126" s="64">
        <v>2</v>
      </c>
      <c r="J126" s="63" t="str">
        <f>'Estructura del Proyecto'!C15</f>
        <v>Componente 2. Infraestructura y equipamiento (US$249,7 MM)</v>
      </c>
      <c r="K126" s="9" t="s">
        <v>108</v>
      </c>
      <c r="L126" s="68">
        <v>43893</v>
      </c>
      <c r="M126" s="68">
        <v>44014</v>
      </c>
      <c r="N126" s="10"/>
      <c r="Q126" s="56"/>
      <c r="R126" s="56"/>
    </row>
    <row r="127" spans="1:27" ht="51" x14ac:dyDescent="0.25">
      <c r="A127" s="8" t="s">
        <v>119</v>
      </c>
      <c r="B127" s="9" t="s">
        <v>223</v>
      </c>
      <c r="C127" s="9" t="s">
        <v>224</v>
      </c>
      <c r="D127" s="9" t="s">
        <v>36</v>
      </c>
      <c r="E127" s="57">
        <v>14</v>
      </c>
      <c r="F127" s="82">
        <v>3750000</v>
      </c>
      <c r="G127" s="66">
        <v>1</v>
      </c>
      <c r="H127" s="67">
        <v>0</v>
      </c>
      <c r="I127" s="64">
        <v>14</v>
      </c>
      <c r="J127" s="63" t="str">
        <f>'Estructura del Proyecto'!C16</f>
        <v>Componente 3: Auditorias, administración, y monitoreo y evaluación (US$8,7 MM)</v>
      </c>
      <c r="K127" s="9" t="s">
        <v>108</v>
      </c>
      <c r="L127" s="68">
        <v>43483</v>
      </c>
      <c r="M127" s="68">
        <v>43574</v>
      </c>
      <c r="N127" s="10"/>
      <c r="O127" s="7"/>
      <c r="P127" s="7"/>
      <c r="Q127" s="56" t="s">
        <v>62</v>
      </c>
      <c r="R127" s="56" t="s">
        <v>45</v>
      </c>
      <c r="S127" s="7"/>
      <c r="T127" s="7"/>
      <c r="U127" s="7"/>
      <c r="V127" s="7"/>
      <c r="W127" s="7"/>
      <c r="X127" s="7"/>
      <c r="Y127" s="7"/>
      <c r="Z127" s="7"/>
      <c r="AA127" s="7"/>
    </row>
    <row r="128" spans="1:27" ht="51" x14ac:dyDescent="0.25">
      <c r="A128" s="8" t="s">
        <v>238</v>
      </c>
      <c r="B128" s="9" t="s">
        <v>223</v>
      </c>
      <c r="C128" s="9" t="s">
        <v>240</v>
      </c>
      <c r="D128" s="9" t="s">
        <v>30</v>
      </c>
      <c r="E128" s="57">
        <v>14</v>
      </c>
      <c r="F128" s="82">
        <v>1616650</v>
      </c>
      <c r="G128" s="66">
        <v>1</v>
      </c>
      <c r="H128" s="67">
        <v>0</v>
      </c>
      <c r="I128" s="64">
        <v>14</v>
      </c>
      <c r="J128" s="63">
        <f>'Estructura del Proyecto'!C17</f>
        <v>0</v>
      </c>
      <c r="K128" s="9" t="s">
        <v>108</v>
      </c>
      <c r="L128" s="68">
        <v>43483</v>
      </c>
      <c r="M128" s="68">
        <v>43574</v>
      </c>
      <c r="N128" s="10"/>
      <c r="O128" s="7"/>
      <c r="P128" s="7"/>
      <c r="Q128" s="56" t="s">
        <v>63</v>
      </c>
      <c r="R128" s="56" t="s">
        <v>45</v>
      </c>
      <c r="S128" s="7"/>
      <c r="T128" s="7"/>
      <c r="U128" s="7"/>
      <c r="V128" s="7"/>
      <c r="W128" s="7"/>
      <c r="X128" s="7"/>
      <c r="Y128" s="7"/>
      <c r="Z128" s="7"/>
      <c r="AA128" s="7"/>
    </row>
    <row r="129" spans="1:18" s="7" customFormat="1" ht="63.75" x14ac:dyDescent="0.25">
      <c r="A129" s="8" t="s">
        <v>238</v>
      </c>
      <c r="B129" s="9" t="s">
        <v>187</v>
      </c>
      <c r="C129" s="9" t="s">
        <v>186</v>
      </c>
      <c r="D129" s="9" t="s">
        <v>37</v>
      </c>
      <c r="E129" s="92">
        <v>2</v>
      </c>
      <c r="F129" s="82">
        <v>50000</v>
      </c>
      <c r="G129" s="66">
        <v>1</v>
      </c>
      <c r="H129" s="67">
        <v>0</v>
      </c>
      <c r="I129" s="64">
        <v>2</v>
      </c>
      <c r="J129" s="63" t="str">
        <f>'Estructura del Proyecto'!C14</f>
        <v>Componente 1. Estrategia CONE, gestión y formación de Recurso Humano (US$16,6 MM)</v>
      </c>
      <c r="K129" s="64" t="s">
        <v>108</v>
      </c>
      <c r="L129" s="68">
        <v>43595</v>
      </c>
      <c r="M129" s="68">
        <v>43718</v>
      </c>
      <c r="N129" s="10"/>
      <c r="Q129" s="56"/>
      <c r="R129" s="56"/>
    </row>
    <row r="130" spans="1:18" s="7" customFormat="1" ht="51" x14ac:dyDescent="0.25">
      <c r="A130" s="8" t="s">
        <v>238</v>
      </c>
      <c r="B130" s="9" t="s">
        <v>199</v>
      </c>
      <c r="C130" s="9" t="s">
        <v>195</v>
      </c>
      <c r="D130" s="9" t="s">
        <v>37</v>
      </c>
      <c r="E130" s="92">
        <v>2</v>
      </c>
      <c r="F130" s="82">
        <v>30315</v>
      </c>
      <c r="G130" s="66">
        <v>1</v>
      </c>
      <c r="H130" s="67">
        <v>0</v>
      </c>
      <c r="I130" s="64">
        <v>2</v>
      </c>
      <c r="J130" s="63" t="str">
        <f>'Estructura del Proyecto'!C15</f>
        <v>Componente 2. Infraestructura y equipamiento (US$249,7 MM)</v>
      </c>
      <c r="K130" s="64" t="s">
        <v>108</v>
      </c>
      <c r="L130" s="68">
        <v>43962</v>
      </c>
      <c r="M130" s="68">
        <v>44083</v>
      </c>
      <c r="N130" s="10"/>
      <c r="Q130" s="56"/>
      <c r="R130" s="56"/>
    </row>
    <row r="131" spans="1:18" s="7" customFormat="1" ht="51" x14ac:dyDescent="0.25">
      <c r="A131" s="8" t="s">
        <v>238</v>
      </c>
      <c r="B131" s="9" t="s">
        <v>202</v>
      </c>
      <c r="C131" s="9" t="s">
        <v>201</v>
      </c>
      <c r="D131" s="9" t="s">
        <v>37</v>
      </c>
      <c r="E131" s="92">
        <v>4</v>
      </c>
      <c r="F131" s="82">
        <v>90000</v>
      </c>
      <c r="G131" s="66">
        <v>1</v>
      </c>
      <c r="H131" s="67">
        <v>0</v>
      </c>
      <c r="I131" s="64">
        <v>4</v>
      </c>
      <c r="J131" s="63" t="str">
        <f>'Estructura del Proyecto'!C16</f>
        <v>Componente 3: Auditorias, administración, y monitoreo y evaluación (US$8,7 MM)</v>
      </c>
      <c r="K131" s="64" t="s">
        <v>108</v>
      </c>
      <c r="L131" s="68">
        <v>43791</v>
      </c>
      <c r="M131" s="68">
        <v>43914</v>
      </c>
      <c r="N131" s="10"/>
      <c r="Q131" s="56"/>
      <c r="R131" s="56"/>
    </row>
    <row r="132" spans="1:18" s="7" customFormat="1" ht="51" x14ac:dyDescent="0.25">
      <c r="A132" s="8" t="s">
        <v>238</v>
      </c>
      <c r="B132" s="9" t="s">
        <v>203</v>
      </c>
      <c r="C132" s="9" t="s">
        <v>201</v>
      </c>
      <c r="D132" s="9" t="s">
        <v>37</v>
      </c>
      <c r="E132" s="92">
        <v>4</v>
      </c>
      <c r="F132" s="82">
        <v>60000</v>
      </c>
      <c r="G132" s="66">
        <v>1</v>
      </c>
      <c r="H132" s="67">
        <v>0</v>
      </c>
      <c r="I132" s="64">
        <v>4</v>
      </c>
      <c r="J132" s="63">
        <f>'Estructura del Proyecto'!C17</f>
        <v>0</v>
      </c>
      <c r="K132" s="64" t="s">
        <v>108</v>
      </c>
      <c r="L132" s="68">
        <v>43791</v>
      </c>
      <c r="M132" s="68">
        <v>43914</v>
      </c>
      <c r="N132" s="10"/>
      <c r="Q132" s="56"/>
      <c r="R132" s="56"/>
    </row>
    <row r="133" spans="1:18" x14ac:dyDescent="0.25">
      <c r="A133" s="8"/>
      <c r="B133" s="9"/>
      <c r="C133" s="9"/>
      <c r="D133" s="9"/>
      <c r="E133" s="92"/>
      <c r="F133" s="82"/>
      <c r="G133" s="66"/>
      <c r="H133" s="67"/>
      <c r="I133" s="64"/>
      <c r="J133" s="63"/>
      <c r="K133" s="64"/>
      <c r="L133" s="68"/>
      <c r="M133" s="68"/>
      <c r="N133" s="10"/>
      <c r="Q133" s="53"/>
      <c r="R133" s="56" t="s">
        <v>45</v>
      </c>
    </row>
    <row r="134" spans="1:18" s="7" customFormat="1" x14ac:dyDescent="0.25">
      <c r="A134" s="47"/>
      <c r="B134" s="47"/>
      <c r="C134" s="47"/>
      <c r="D134" s="47"/>
      <c r="E134" s="47"/>
      <c r="F134" s="47"/>
      <c r="G134" s="48"/>
      <c r="H134" s="49"/>
      <c r="I134" s="49"/>
      <c r="J134" s="47"/>
      <c r="K134" s="47"/>
      <c r="L134" s="47"/>
      <c r="M134" s="47"/>
      <c r="N134" s="47"/>
      <c r="Q134" s="53"/>
      <c r="R134" s="56"/>
    </row>
    <row r="135" spans="1:18" s="7" customFormat="1" x14ac:dyDescent="0.25">
      <c r="A135" s="47"/>
      <c r="B135" s="47"/>
      <c r="C135" s="47"/>
      <c r="D135" s="47"/>
      <c r="E135" s="47"/>
      <c r="F135" s="47"/>
      <c r="G135" s="48"/>
      <c r="H135" s="49"/>
      <c r="I135" s="49"/>
      <c r="J135" s="47"/>
      <c r="K135" s="47"/>
      <c r="L135" s="47"/>
      <c r="M135" s="47"/>
      <c r="N135" s="47"/>
      <c r="Q135" s="53"/>
      <c r="R135" s="56"/>
    </row>
    <row r="136" spans="1:18" s="7" customFormat="1" ht="15.75" x14ac:dyDescent="0.25">
      <c r="A136" s="47"/>
      <c r="B136" s="47"/>
      <c r="C136" s="47"/>
      <c r="D136" s="47"/>
      <c r="E136" s="70" t="s">
        <v>89</v>
      </c>
      <c r="F136" s="71">
        <f>SUM(F113:F133)</f>
        <v>8649532</v>
      </c>
      <c r="G136" s="48"/>
      <c r="H136" s="49"/>
      <c r="I136" s="49"/>
      <c r="J136" s="47"/>
      <c r="K136" s="47"/>
      <c r="L136" s="47"/>
      <c r="M136" s="47"/>
      <c r="N136" s="47"/>
      <c r="Q136" s="53"/>
      <c r="R136" s="56"/>
    </row>
    <row r="137" spans="1:18" s="7" customFormat="1" x14ac:dyDescent="0.25">
      <c r="A137" s="47"/>
      <c r="B137" s="47"/>
      <c r="C137" s="47"/>
      <c r="D137" s="47"/>
      <c r="E137" s="47"/>
      <c r="F137" s="47"/>
      <c r="G137" s="48"/>
      <c r="H137" s="49"/>
      <c r="I137" s="49"/>
      <c r="J137" s="47"/>
      <c r="K137" s="47"/>
      <c r="L137" s="47"/>
      <c r="M137" s="47"/>
      <c r="N137" s="47"/>
      <c r="Q137" s="53"/>
      <c r="R137" s="56"/>
    </row>
    <row r="138" spans="1:18" ht="15.75" thickBot="1" x14ac:dyDescent="0.3">
      <c r="Q138" s="53"/>
      <c r="R138" s="56"/>
    </row>
    <row r="139" spans="1:18" ht="15.75" x14ac:dyDescent="0.25">
      <c r="A139" s="111" t="s">
        <v>19</v>
      </c>
      <c r="B139" s="112"/>
      <c r="C139" s="112"/>
      <c r="D139" s="112"/>
      <c r="E139" s="112"/>
      <c r="F139" s="112"/>
      <c r="G139" s="112"/>
      <c r="H139" s="112"/>
      <c r="I139" s="112"/>
      <c r="J139" s="112"/>
      <c r="K139" s="112"/>
      <c r="L139" s="112"/>
      <c r="M139" s="112"/>
      <c r="N139" s="113"/>
      <c r="Q139" s="53"/>
      <c r="R139" s="53"/>
    </row>
    <row r="140" spans="1:18" ht="15.75" x14ac:dyDescent="0.25">
      <c r="A140" s="119" t="s">
        <v>7</v>
      </c>
      <c r="B140" s="115" t="s">
        <v>8</v>
      </c>
      <c r="C140" s="115" t="s">
        <v>9</v>
      </c>
      <c r="D140" s="115" t="s">
        <v>12</v>
      </c>
      <c r="E140" s="123"/>
      <c r="F140" s="123"/>
      <c r="G140" s="114" t="s">
        <v>101</v>
      </c>
      <c r="H140" s="114"/>
      <c r="I140" s="114"/>
      <c r="J140" s="115" t="s">
        <v>115</v>
      </c>
      <c r="K140" s="115" t="s">
        <v>109</v>
      </c>
      <c r="L140" s="115" t="s">
        <v>10</v>
      </c>
      <c r="M140" s="115"/>
      <c r="N140" s="122" t="s">
        <v>112</v>
      </c>
      <c r="Q140" s="56" t="s">
        <v>64</v>
      </c>
      <c r="R140" s="56" t="s">
        <v>47</v>
      </c>
    </row>
    <row r="141" spans="1:18" ht="38.25" x14ac:dyDescent="0.25">
      <c r="A141" s="119"/>
      <c r="B141" s="115"/>
      <c r="C141" s="115"/>
      <c r="D141" s="115"/>
      <c r="E141" s="115" t="s">
        <v>4</v>
      </c>
      <c r="F141" s="115"/>
      <c r="G141" s="51" t="s">
        <v>114</v>
      </c>
      <c r="H141" s="50" t="s">
        <v>99</v>
      </c>
      <c r="I141" s="46" t="s">
        <v>100</v>
      </c>
      <c r="J141" s="115"/>
      <c r="K141" s="115"/>
      <c r="L141" s="39" t="s">
        <v>15</v>
      </c>
      <c r="M141" s="39" t="s">
        <v>6</v>
      </c>
      <c r="N141" s="122"/>
      <c r="Q141" s="53"/>
      <c r="R141" s="53"/>
    </row>
    <row r="142" spans="1:18" x14ac:dyDescent="0.25">
      <c r="A142" s="8"/>
      <c r="B142" s="9"/>
      <c r="C142" s="9"/>
      <c r="D142" s="9"/>
      <c r="E142" s="120"/>
      <c r="F142" s="121"/>
      <c r="G142" s="66"/>
      <c r="H142" s="66"/>
      <c r="I142" s="67"/>
      <c r="J142" s="63"/>
      <c r="K142" s="64"/>
      <c r="L142" s="68"/>
      <c r="M142" s="68"/>
      <c r="N142" s="10"/>
      <c r="Q142" s="56" t="s">
        <v>65</v>
      </c>
      <c r="R142" s="56" t="s">
        <v>49</v>
      </c>
    </row>
    <row r="143" spans="1:18" x14ac:dyDescent="0.25">
      <c r="A143" s="8"/>
      <c r="B143" s="9"/>
      <c r="C143" s="9"/>
      <c r="D143" s="9"/>
      <c r="E143" s="120"/>
      <c r="F143" s="121"/>
      <c r="G143" s="66"/>
      <c r="H143" s="66"/>
      <c r="I143" s="67"/>
      <c r="J143" s="63"/>
      <c r="K143" s="64"/>
      <c r="L143" s="68"/>
      <c r="M143" s="68"/>
      <c r="N143" s="10"/>
      <c r="Q143" s="56" t="s">
        <v>66</v>
      </c>
      <c r="R143" s="56" t="s">
        <v>49</v>
      </c>
    </row>
    <row r="144" spans="1:18" x14ac:dyDescent="0.25">
      <c r="A144" s="8"/>
      <c r="B144" s="9"/>
      <c r="C144" s="9"/>
      <c r="D144" s="9"/>
      <c r="E144" s="120"/>
      <c r="F144" s="121"/>
      <c r="G144" s="66"/>
      <c r="H144" s="66"/>
      <c r="I144" s="67"/>
      <c r="J144" s="63"/>
      <c r="K144" s="64"/>
      <c r="L144" s="68"/>
      <c r="M144" s="68"/>
      <c r="N144" s="10"/>
      <c r="Q144" s="53"/>
      <c r="R144" s="53"/>
    </row>
    <row r="145" spans="1:18" s="7" customFormat="1" x14ac:dyDescent="0.25">
      <c r="A145" s="8"/>
      <c r="B145" s="9"/>
      <c r="C145" s="9"/>
      <c r="D145" s="9"/>
      <c r="E145" s="120"/>
      <c r="F145" s="121"/>
      <c r="G145" s="66"/>
      <c r="H145" s="66"/>
      <c r="I145" s="67"/>
      <c r="J145" s="63"/>
      <c r="K145" s="64"/>
      <c r="L145" s="68"/>
      <c r="M145" s="68"/>
      <c r="N145" s="10"/>
      <c r="Q145" s="53"/>
      <c r="R145" s="53"/>
    </row>
    <row r="146" spans="1:18" s="7" customFormat="1" x14ac:dyDescent="0.25">
      <c r="A146" s="8"/>
      <c r="B146" s="9"/>
      <c r="C146" s="9"/>
      <c r="D146" s="9"/>
      <c r="E146" s="120"/>
      <c r="F146" s="121"/>
      <c r="G146" s="66"/>
      <c r="H146" s="66"/>
      <c r="I146" s="67"/>
      <c r="J146" s="63"/>
      <c r="K146" s="64"/>
      <c r="L146" s="68"/>
      <c r="M146" s="68"/>
      <c r="N146" s="10"/>
      <c r="Q146" s="53"/>
      <c r="R146" s="53"/>
    </row>
    <row r="147" spans="1:18" s="7" customFormat="1" x14ac:dyDescent="0.25">
      <c r="A147" s="8"/>
      <c r="B147" s="9"/>
      <c r="C147" s="9"/>
      <c r="D147" s="9"/>
      <c r="E147" s="120"/>
      <c r="F147" s="121"/>
      <c r="G147" s="66"/>
      <c r="H147" s="66"/>
      <c r="I147" s="67"/>
      <c r="J147" s="63"/>
      <c r="K147" s="64"/>
      <c r="L147" s="68"/>
      <c r="M147" s="68"/>
      <c r="N147" s="10"/>
      <c r="Q147" s="53"/>
      <c r="R147" s="53"/>
    </row>
    <row r="148" spans="1:18" s="7" customFormat="1" x14ac:dyDescent="0.25">
      <c r="A148" s="8"/>
      <c r="B148" s="9"/>
      <c r="C148" s="9"/>
      <c r="D148" s="9"/>
      <c r="E148" s="120"/>
      <c r="F148" s="121"/>
      <c r="G148" s="66"/>
      <c r="H148" s="66"/>
      <c r="I148" s="67"/>
      <c r="J148" s="63"/>
      <c r="K148" s="64"/>
      <c r="L148" s="68"/>
      <c r="M148" s="68"/>
      <c r="N148" s="10"/>
      <c r="Q148" s="53"/>
      <c r="R148" s="53"/>
    </row>
    <row r="149" spans="1:18" s="7" customFormat="1" x14ac:dyDescent="0.25">
      <c r="A149" s="8"/>
      <c r="B149" s="9"/>
      <c r="C149" s="9"/>
      <c r="D149" s="9"/>
      <c r="E149" s="120"/>
      <c r="F149" s="121"/>
      <c r="G149" s="66"/>
      <c r="H149" s="66"/>
      <c r="I149" s="67"/>
      <c r="J149" s="63"/>
      <c r="K149" s="64"/>
      <c r="L149" s="68"/>
      <c r="M149" s="68"/>
      <c r="N149" s="10"/>
      <c r="Q149" s="53"/>
      <c r="R149" s="53"/>
    </row>
    <row r="150" spans="1:18" s="7" customFormat="1" x14ac:dyDescent="0.25">
      <c r="A150" s="8"/>
      <c r="B150" s="9"/>
      <c r="C150" s="9"/>
      <c r="D150" s="9"/>
      <c r="E150" s="120"/>
      <c r="F150" s="121"/>
      <c r="G150" s="66"/>
      <c r="H150" s="66"/>
      <c r="I150" s="67"/>
      <c r="J150" s="63"/>
      <c r="K150" s="64"/>
      <c r="L150" s="68"/>
      <c r="M150" s="68"/>
      <c r="N150" s="10"/>
      <c r="Q150" s="53"/>
      <c r="R150" s="53"/>
    </row>
    <row r="151" spans="1:18" s="7" customFormat="1" x14ac:dyDescent="0.25">
      <c r="A151" s="8"/>
      <c r="B151" s="9"/>
      <c r="C151" s="9"/>
      <c r="D151" s="9"/>
      <c r="E151" s="120"/>
      <c r="F151" s="121"/>
      <c r="G151" s="66"/>
      <c r="H151" s="66"/>
      <c r="I151" s="67"/>
      <c r="J151" s="63"/>
      <c r="K151" s="64"/>
      <c r="L151" s="68"/>
      <c r="M151" s="68"/>
      <c r="N151" s="10"/>
      <c r="Q151" s="53"/>
      <c r="R151" s="53"/>
    </row>
    <row r="152" spans="1:18" s="7" customFormat="1" x14ac:dyDescent="0.25">
      <c r="A152" s="8"/>
      <c r="B152" s="9"/>
      <c r="C152" s="9"/>
      <c r="D152" s="9"/>
      <c r="E152" s="120"/>
      <c r="F152" s="121"/>
      <c r="G152" s="66"/>
      <c r="H152" s="66"/>
      <c r="I152" s="67"/>
      <c r="J152" s="63"/>
      <c r="K152" s="64"/>
      <c r="L152" s="68"/>
      <c r="M152" s="68"/>
      <c r="N152" s="10"/>
      <c r="Q152" s="53"/>
      <c r="R152" s="53"/>
    </row>
    <row r="153" spans="1:18" s="7" customFormat="1" x14ac:dyDescent="0.25">
      <c r="A153" s="8"/>
      <c r="B153" s="9"/>
      <c r="C153" s="9"/>
      <c r="D153" s="9"/>
      <c r="E153" s="120"/>
      <c r="F153" s="121"/>
      <c r="G153" s="66"/>
      <c r="H153" s="66"/>
      <c r="I153" s="67"/>
      <c r="J153" s="63"/>
      <c r="K153" s="64"/>
      <c r="L153" s="68"/>
      <c r="M153" s="68"/>
      <c r="N153" s="10"/>
      <c r="Q153" s="53"/>
      <c r="R153" s="53"/>
    </row>
    <row r="154" spans="1:18" s="7" customFormat="1" x14ac:dyDescent="0.25">
      <c r="A154" s="8"/>
      <c r="B154" s="9"/>
      <c r="C154" s="9"/>
      <c r="D154" s="9"/>
      <c r="E154" s="120"/>
      <c r="F154" s="121"/>
      <c r="G154" s="66"/>
      <c r="H154" s="66"/>
      <c r="I154" s="67"/>
      <c r="J154" s="63"/>
      <c r="K154" s="64"/>
      <c r="L154" s="68"/>
      <c r="M154" s="68"/>
      <c r="N154" s="10"/>
      <c r="Q154" s="53"/>
      <c r="R154" s="53"/>
    </row>
    <row r="155" spans="1:18" s="7" customFormat="1" x14ac:dyDescent="0.25">
      <c r="A155" s="8"/>
      <c r="B155" s="9"/>
      <c r="C155" s="9"/>
      <c r="D155" s="9"/>
      <c r="E155" s="120"/>
      <c r="F155" s="121"/>
      <c r="G155" s="66"/>
      <c r="H155" s="66"/>
      <c r="I155" s="67"/>
      <c r="J155" s="63"/>
      <c r="K155" s="64"/>
      <c r="L155" s="68"/>
      <c r="M155" s="68"/>
      <c r="N155" s="10"/>
      <c r="Q155" s="53"/>
      <c r="R155" s="53"/>
    </row>
    <row r="156" spans="1:18" s="7" customFormat="1" x14ac:dyDescent="0.25">
      <c r="A156" s="8"/>
      <c r="B156" s="73"/>
      <c r="C156" s="73"/>
      <c r="D156" s="9"/>
      <c r="E156" s="120"/>
      <c r="F156" s="121"/>
      <c r="G156" s="66"/>
      <c r="H156" s="66"/>
      <c r="I156" s="67"/>
      <c r="J156" s="63"/>
      <c r="K156" s="64"/>
      <c r="L156" s="68"/>
      <c r="M156" s="68"/>
      <c r="N156" s="10"/>
      <c r="Q156" s="53"/>
      <c r="R156" s="53"/>
    </row>
    <row r="157" spans="1:18" s="7" customFormat="1" x14ac:dyDescent="0.25">
      <c r="A157" s="8"/>
      <c r="B157" s="73"/>
      <c r="C157" s="73"/>
      <c r="D157" s="9"/>
      <c r="E157" s="120"/>
      <c r="F157" s="121"/>
      <c r="G157" s="66"/>
      <c r="H157" s="66"/>
      <c r="I157" s="67"/>
      <c r="J157" s="63"/>
      <c r="K157" s="64"/>
      <c r="L157" s="68"/>
      <c r="M157" s="68"/>
      <c r="N157" s="10"/>
      <c r="Q157" s="53"/>
      <c r="R157" s="53"/>
    </row>
    <row r="158" spans="1:18" s="7" customFormat="1" x14ac:dyDescent="0.25">
      <c r="A158" s="72"/>
      <c r="B158" s="73"/>
      <c r="C158" s="73"/>
      <c r="D158" s="73"/>
      <c r="E158" s="74"/>
      <c r="F158" s="75"/>
      <c r="G158" s="66"/>
      <c r="H158" s="76"/>
      <c r="I158" s="77"/>
      <c r="J158" s="78"/>
      <c r="K158" s="79"/>
      <c r="L158" s="79"/>
      <c r="M158" s="79"/>
      <c r="N158" s="80"/>
      <c r="Q158" s="53"/>
      <c r="R158" s="53"/>
    </row>
    <row r="159" spans="1:18" s="7" customFormat="1" x14ac:dyDescent="0.25">
      <c r="A159" s="72"/>
      <c r="B159" s="73"/>
      <c r="C159" s="73"/>
      <c r="D159" s="73"/>
      <c r="E159" s="74"/>
      <c r="F159" s="75"/>
      <c r="G159" s="66"/>
      <c r="H159" s="76"/>
      <c r="I159" s="77"/>
      <c r="J159" s="78"/>
      <c r="K159" s="79"/>
      <c r="L159" s="79"/>
      <c r="M159" s="79"/>
      <c r="N159" s="80"/>
      <c r="Q159" s="53"/>
      <c r="R159" s="53"/>
    </row>
    <row r="160" spans="1:18" ht="15.75" thickBot="1" x14ac:dyDescent="0.3">
      <c r="A160" s="11"/>
      <c r="B160" s="12"/>
      <c r="C160" s="12"/>
      <c r="D160" s="12"/>
      <c r="E160" s="124"/>
      <c r="F160" s="125"/>
      <c r="G160" s="12"/>
      <c r="H160" s="41"/>
      <c r="I160" s="44"/>
      <c r="J160" s="44"/>
      <c r="K160" s="12"/>
      <c r="L160" s="12"/>
      <c r="M160" s="12"/>
      <c r="N160" s="13"/>
      <c r="Q160" s="55"/>
      <c r="R160" s="55"/>
    </row>
    <row r="161" spans="1:18" x14ac:dyDescent="0.25">
      <c r="A161" s="47"/>
      <c r="B161" s="47"/>
      <c r="C161" s="47"/>
      <c r="D161" s="47"/>
      <c r="E161" s="47"/>
      <c r="F161" s="47"/>
      <c r="G161" s="47"/>
      <c r="H161" s="48"/>
      <c r="I161" s="49"/>
      <c r="J161" s="49"/>
      <c r="K161" s="47"/>
      <c r="L161" s="47"/>
      <c r="M161" s="47"/>
      <c r="N161" s="47"/>
      <c r="Q161" s="56" t="s">
        <v>48</v>
      </c>
      <c r="R161" s="53"/>
    </row>
    <row r="162" spans="1:18" s="7" customFormat="1" x14ac:dyDescent="0.25">
      <c r="A162" s="47"/>
      <c r="B162" s="47"/>
      <c r="C162" s="47"/>
      <c r="D162" s="47"/>
      <c r="E162" s="47"/>
      <c r="F162" s="47"/>
      <c r="G162" s="47"/>
      <c r="H162" s="48"/>
      <c r="I162" s="49"/>
      <c r="J162" s="49"/>
      <c r="K162" s="47"/>
      <c r="L162" s="47"/>
      <c r="M162" s="47"/>
      <c r="N162" s="47"/>
      <c r="Q162" s="56"/>
      <c r="R162" s="53"/>
    </row>
    <row r="163" spans="1:18" s="7" customFormat="1" ht="15.75" x14ac:dyDescent="0.25">
      <c r="A163" s="47"/>
      <c r="B163" s="47"/>
      <c r="C163" s="47"/>
      <c r="D163" s="47"/>
      <c r="E163" s="47"/>
      <c r="F163" s="70" t="s">
        <v>89</v>
      </c>
      <c r="G163" s="71">
        <f>SUM(G142:G162)</f>
        <v>0</v>
      </c>
      <c r="H163" s="48"/>
      <c r="I163" s="49"/>
      <c r="J163" s="49"/>
      <c r="K163" s="47"/>
      <c r="L163" s="47"/>
      <c r="M163" s="47"/>
      <c r="N163" s="47"/>
      <c r="Q163" s="56"/>
      <c r="R163" s="53"/>
    </row>
    <row r="164" spans="1:18" s="7" customFormat="1" x14ac:dyDescent="0.25">
      <c r="A164" s="47"/>
      <c r="B164" s="47"/>
      <c r="C164" s="47"/>
      <c r="D164" s="47"/>
      <c r="E164" s="47"/>
      <c r="F164" s="47"/>
      <c r="G164" s="47"/>
      <c r="H164" s="48"/>
      <c r="I164" s="49"/>
      <c r="J164" s="49"/>
      <c r="K164" s="47"/>
      <c r="L164" s="47"/>
      <c r="M164" s="47"/>
      <c r="N164" s="47"/>
      <c r="Q164" s="56"/>
      <c r="R164" s="53"/>
    </row>
    <row r="165" spans="1:18" s="7" customFormat="1" x14ac:dyDescent="0.25">
      <c r="A165" s="47"/>
      <c r="B165" s="47"/>
      <c r="C165" s="47"/>
      <c r="D165" s="47"/>
      <c r="E165" s="47"/>
      <c r="F165" s="47"/>
      <c r="G165" s="47"/>
      <c r="H165" s="48"/>
      <c r="I165" s="49"/>
      <c r="J165" s="49"/>
      <c r="K165" s="47"/>
      <c r="L165" s="47"/>
      <c r="M165" s="47"/>
      <c r="N165" s="47"/>
      <c r="Q165" s="56"/>
      <c r="R165" s="53"/>
    </row>
    <row r="166" spans="1:18" ht="15.75" thickBot="1" x14ac:dyDescent="0.3">
      <c r="E166" s="47"/>
      <c r="F166" s="47"/>
      <c r="G166" s="47"/>
      <c r="H166" s="48"/>
      <c r="I166" s="49"/>
      <c r="J166" s="49"/>
      <c r="K166" s="47"/>
      <c r="L166" s="47"/>
      <c r="M166" s="47"/>
      <c r="N166" s="47"/>
      <c r="Q166" s="56" t="s">
        <v>51</v>
      </c>
      <c r="R166" s="53"/>
    </row>
    <row r="167" spans="1:18" ht="15.75" x14ac:dyDescent="0.25">
      <c r="A167" s="111" t="s">
        <v>20</v>
      </c>
      <c r="B167" s="112"/>
      <c r="C167" s="112"/>
      <c r="D167" s="112"/>
      <c r="E167" s="112"/>
      <c r="F167" s="112"/>
      <c r="G167" s="112"/>
      <c r="H167" s="112"/>
      <c r="I167" s="112"/>
      <c r="J167" s="112"/>
      <c r="K167" s="112"/>
      <c r="L167" s="112"/>
      <c r="M167" s="112"/>
      <c r="N167" s="113"/>
      <c r="Q167" s="55"/>
      <c r="R167" s="55"/>
    </row>
    <row r="168" spans="1:18" x14ac:dyDescent="0.25">
      <c r="A168" s="119" t="s">
        <v>7</v>
      </c>
      <c r="B168" s="115" t="s">
        <v>68</v>
      </c>
      <c r="C168" s="115" t="s">
        <v>9</v>
      </c>
      <c r="D168" s="115"/>
      <c r="E168" s="115" t="s">
        <v>4</v>
      </c>
      <c r="F168" s="115"/>
      <c r="G168" s="114" t="s">
        <v>101</v>
      </c>
      <c r="H168" s="114"/>
      <c r="I168" s="114"/>
      <c r="J168" s="115" t="s">
        <v>115</v>
      </c>
      <c r="K168" s="118" t="s">
        <v>21</v>
      </c>
      <c r="L168" s="115" t="s">
        <v>10</v>
      </c>
      <c r="M168" s="115"/>
      <c r="N168" s="116" t="s">
        <v>113</v>
      </c>
      <c r="Q168" s="55"/>
      <c r="R168" s="55"/>
    </row>
    <row r="169" spans="1:18" ht="63.75" x14ac:dyDescent="0.25">
      <c r="A169" s="119"/>
      <c r="B169" s="115"/>
      <c r="C169" s="115"/>
      <c r="D169" s="115"/>
      <c r="E169" s="115"/>
      <c r="F169" s="115"/>
      <c r="G169" s="51" t="s">
        <v>114</v>
      </c>
      <c r="H169" s="39" t="s">
        <v>99</v>
      </c>
      <c r="I169" s="50" t="s">
        <v>100</v>
      </c>
      <c r="J169" s="115"/>
      <c r="K169" s="118"/>
      <c r="L169" s="39" t="s">
        <v>22</v>
      </c>
      <c r="M169" s="39" t="s">
        <v>23</v>
      </c>
      <c r="N169" s="117"/>
      <c r="Q169" s="52" t="s">
        <v>36</v>
      </c>
      <c r="R169" s="53"/>
    </row>
    <row r="170" spans="1:18" x14ac:dyDescent="0.25">
      <c r="A170" s="8"/>
      <c r="B170" s="9"/>
      <c r="C170" s="109"/>
      <c r="D170" s="109"/>
      <c r="E170" s="109"/>
      <c r="F170" s="109"/>
      <c r="G170" s="9"/>
      <c r="H170" s="9"/>
      <c r="I170" s="40"/>
      <c r="J170" s="43"/>
      <c r="K170" s="43"/>
      <c r="L170" s="9"/>
      <c r="M170" s="9"/>
      <c r="N170" s="10"/>
      <c r="Q170" s="52" t="s">
        <v>30</v>
      </c>
      <c r="R170" s="53"/>
    </row>
    <row r="171" spans="1:18" x14ac:dyDescent="0.25">
      <c r="A171" s="8"/>
      <c r="B171" s="9"/>
      <c r="C171" s="109"/>
      <c r="D171" s="109"/>
      <c r="E171" s="109"/>
      <c r="F171" s="109"/>
      <c r="G171" s="9"/>
      <c r="H171" s="9"/>
      <c r="I171" s="40"/>
      <c r="J171" s="43"/>
      <c r="K171" s="43"/>
      <c r="L171" s="9"/>
      <c r="M171" s="9"/>
      <c r="N171" s="10"/>
      <c r="Q171" s="52" t="s">
        <v>67</v>
      </c>
      <c r="R171" s="53"/>
    </row>
    <row r="172" spans="1:18" x14ac:dyDescent="0.25">
      <c r="A172" s="8"/>
      <c r="B172" s="9"/>
      <c r="C172" s="109"/>
      <c r="D172" s="109"/>
      <c r="E172" s="109"/>
      <c r="F172" s="109"/>
      <c r="G172" s="9"/>
      <c r="H172" s="9"/>
      <c r="I172" s="40"/>
      <c r="J172" s="43"/>
      <c r="K172" s="43"/>
      <c r="L172" s="9"/>
      <c r="M172" s="9"/>
      <c r="N172" s="10"/>
      <c r="Q172" s="52" t="s">
        <v>110</v>
      </c>
      <c r="R172" s="55"/>
    </row>
    <row r="173" spans="1:18" x14ac:dyDescent="0.25">
      <c r="A173" s="8"/>
      <c r="B173" s="9"/>
      <c r="C173" s="109"/>
      <c r="D173" s="109"/>
      <c r="E173" s="109"/>
      <c r="F173" s="109"/>
      <c r="G173" s="9"/>
      <c r="H173" s="9"/>
      <c r="I173" s="40"/>
      <c r="J173" s="43"/>
      <c r="K173" s="43"/>
      <c r="L173" s="9"/>
      <c r="M173" s="9"/>
      <c r="N173" s="10"/>
    </row>
    <row r="174" spans="1:18" ht="15.75" thickBot="1" x14ac:dyDescent="0.3">
      <c r="A174" s="11"/>
      <c r="B174" s="12"/>
      <c r="C174" s="110"/>
      <c r="D174" s="110"/>
      <c r="E174" s="110"/>
      <c r="F174" s="110"/>
      <c r="G174" s="12"/>
      <c r="H174" s="12"/>
      <c r="I174" s="41"/>
      <c r="J174" s="44"/>
      <c r="K174" s="44"/>
      <c r="L174" s="12"/>
      <c r="M174" s="12"/>
      <c r="N174" s="13"/>
    </row>
    <row r="177" spans="6:8" ht="15.75" x14ac:dyDescent="0.25">
      <c r="F177" s="70" t="s">
        <v>89</v>
      </c>
      <c r="G177" s="71">
        <f>SUM(G171:G176)</f>
        <v>0</v>
      </c>
    </row>
    <row r="181" spans="6:8" ht="15.75" x14ac:dyDescent="0.25">
      <c r="F181" s="70" t="s">
        <v>89</v>
      </c>
      <c r="G181" s="71">
        <f>G177+G163+F136+F107+G52+G21+G67</f>
        <v>273987552</v>
      </c>
    </row>
    <row r="183" spans="6:8" x14ac:dyDescent="0.25">
      <c r="F183" t="s">
        <v>228</v>
      </c>
      <c r="G183" s="42">
        <v>275000000</v>
      </c>
    </row>
    <row r="185" spans="6:8" x14ac:dyDescent="0.25">
      <c r="F185" t="s">
        <v>229</v>
      </c>
      <c r="G185" s="42">
        <f>G183-G181</f>
        <v>1012448</v>
      </c>
      <c r="H185" t="s">
        <v>84</v>
      </c>
    </row>
  </sheetData>
  <autoFilter ref="A4:N157" xr:uid="{CC9E60C0-9C9D-432C-921B-24772C843969}">
    <filterColumn colId="6" showButton="0"/>
    <filterColumn colId="7" showButton="0"/>
    <filterColumn colId="11" showButton="0"/>
  </autoFilter>
  <mergeCells count="111">
    <mergeCell ref="E154:F154"/>
    <mergeCell ref="E155:F155"/>
    <mergeCell ref="E156:F156"/>
    <mergeCell ref="E157:F157"/>
    <mergeCell ref="E149:F149"/>
    <mergeCell ref="E150:F150"/>
    <mergeCell ref="E151:F151"/>
    <mergeCell ref="E152:F152"/>
    <mergeCell ref="E153:F153"/>
    <mergeCell ref="A1:M1"/>
    <mergeCell ref="E145:F145"/>
    <mergeCell ref="E146:F146"/>
    <mergeCell ref="E147:F147"/>
    <mergeCell ref="E148:F148"/>
    <mergeCell ref="G58:I58"/>
    <mergeCell ref="K58:K59"/>
    <mergeCell ref="L111:M111"/>
    <mergeCell ref="N111:N112"/>
    <mergeCell ref="A110:N110"/>
    <mergeCell ref="A111:A112"/>
    <mergeCell ref="B111:B112"/>
    <mergeCell ref="C111:C112"/>
    <mergeCell ref="D111:D112"/>
    <mergeCell ref="E111:E112"/>
    <mergeCell ref="I111:I112"/>
    <mergeCell ref="J111:J112"/>
    <mergeCell ref="F111:H111"/>
    <mergeCell ref="K111:K112"/>
    <mergeCell ref="N70:N71"/>
    <mergeCell ref="E71:F71"/>
    <mergeCell ref="N25:N26"/>
    <mergeCell ref="G25:I25"/>
    <mergeCell ref="N58:N59"/>
    <mergeCell ref="A70:A71"/>
    <mergeCell ref="B70:B71"/>
    <mergeCell ref="C70:C71"/>
    <mergeCell ref="D70:D71"/>
    <mergeCell ref="J70:J71"/>
    <mergeCell ref="K70:K71"/>
    <mergeCell ref="D58:D59"/>
    <mergeCell ref="E58:E59"/>
    <mergeCell ref="F58:F59"/>
    <mergeCell ref="J58:J59"/>
    <mergeCell ref="A58:A59"/>
    <mergeCell ref="B58:B59"/>
    <mergeCell ref="C58:C59"/>
    <mergeCell ref="E144:F144"/>
    <mergeCell ref="E160:F160"/>
    <mergeCell ref="E168:F169"/>
    <mergeCell ref="A2:N2"/>
    <mergeCell ref="A3:N3"/>
    <mergeCell ref="A4:A5"/>
    <mergeCell ref="B4:B5"/>
    <mergeCell ref="C4:C5"/>
    <mergeCell ref="D4:D5"/>
    <mergeCell ref="E4:E5"/>
    <mergeCell ref="F4:F5"/>
    <mergeCell ref="N4:N5"/>
    <mergeCell ref="L4:M4"/>
    <mergeCell ref="K4:K5"/>
    <mergeCell ref="J4:J5"/>
    <mergeCell ref="A57:N57"/>
    <mergeCell ref="G4:I4"/>
    <mergeCell ref="L70:M70"/>
    <mergeCell ref="A69:N69"/>
    <mergeCell ref="G70:I70"/>
    <mergeCell ref="E70:F70"/>
    <mergeCell ref="L58:M58"/>
    <mergeCell ref="A24:N24"/>
    <mergeCell ref="A25:A26"/>
    <mergeCell ref="B25:B26"/>
    <mergeCell ref="C25:C26"/>
    <mergeCell ref="D25:D26"/>
    <mergeCell ref="E25:E26"/>
    <mergeCell ref="F25:F26"/>
    <mergeCell ref="J25:J26"/>
    <mergeCell ref="K25:K26"/>
    <mergeCell ref="L25:M25"/>
    <mergeCell ref="L140:M140"/>
    <mergeCell ref="E141:F141"/>
    <mergeCell ref="A139:N139"/>
    <mergeCell ref="E142:F142"/>
    <mergeCell ref="K140:K141"/>
    <mergeCell ref="N140:N141"/>
    <mergeCell ref="E143:F143"/>
    <mergeCell ref="J140:J141"/>
    <mergeCell ref="A140:A141"/>
    <mergeCell ref="B140:B141"/>
    <mergeCell ref="C140:C141"/>
    <mergeCell ref="D140:D141"/>
    <mergeCell ref="E140:F140"/>
    <mergeCell ref="G140:I140"/>
    <mergeCell ref="E171:F171"/>
    <mergeCell ref="E172:F172"/>
    <mergeCell ref="E173:F173"/>
    <mergeCell ref="E174:F174"/>
    <mergeCell ref="C171:D171"/>
    <mergeCell ref="C172:D172"/>
    <mergeCell ref="C173:D173"/>
    <mergeCell ref="C174:D174"/>
    <mergeCell ref="A167:N167"/>
    <mergeCell ref="G168:I168"/>
    <mergeCell ref="L168:M168"/>
    <mergeCell ref="N168:N169"/>
    <mergeCell ref="E170:F170"/>
    <mergeCell ref="C170:D170"/>
    <mergeCell ref="J168:J169"/>
    <mergeCell ref="K168:K169"/>
    <mergeCell ref="A168:A169"/>
    <mergeCell ref="B168:B169"/>
    <mergeCell ref="C168:D169"/>
  </mergeCells>
  <dataValidations disablePrompts="1" count="6">
    <dataValidation type="list" allowBlank="1" showInputMessage="1" showErrorMessage="1" sqref="D134:D137 D113:D128" xr:uid="{00000000-0002-0000-0200-000000000000}">
      <formula1>$Q$169:$Q$172</formula1>
    </dataValidation>
    <dataValidation type="list" allowBlank="1" showInputMessage="1" showErrorMessage="1" sqref="K161:K166" xr:uid="{00000000-0002-0000-0200-000001000000}">
      <formula1>$Q$3:$Q$4</formula1>
    </dataValidation>
    <dataValidation type="list" allowBlank="1" showInputMessage="1" showErrorMessage="1" sqref="D46:D55 D6:D22 D60:D67" xr:uid="{00000000-0002-0000-0200-000002000000}">
      <formula1>$Q$27:$Q$35</formula1>
    </dataValidation>
    <dataValidation type="list" allowBlank="1" showInputMessage="1" showErrorMessage="1" sqref="K46:K55 K6:K22 K160 K60:K67 K134:K137 K72:K91 K113:K128 K104:K108" xr:uid="{00000000-0002-0000-0200-000003000000}">
      <formula1>$Q$3:$Q$5</formula1>
    </dataValidation>
    <dataValidation type="list" allowBlank="1" showInputMessage="1" showErrorMessage="1" sqref="D142:D165 D92:D103 D129:D133" xr:uid="{00000000-0002-0000-0200-000004000000}">
      <formula1>$Q$41:$Q$45</formula1>
    </dataValidation>
    <dataValidation type="list" allowBlank="1" showInputMessage="1" showErrorMessage="1" sqref="D72:D91 D104:D108" xr:uid="{00000000-0002-0000-0200-000005000000}">
      <formula1>$Q$39:$Q$45</formula1>
    </dataValidation>
  </dataValidation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4BC76F5F37D383489B1F477C1D7F61ED" ma:contentTypeVersion="571" ma:contentTypeDescription="A content type to manage public (operations) IDB documents" ma:contentTypeScope="" ma:versionID="05b981c9c0ea29d7822624b9bb6bee8a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f64af02581d48fc3071bc27247884e5c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O-L1198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Record_x0020_Number xmlns="cdc7663a-08f0-4737-9e8c-148ce897a09c">R0002450407</Record_x0020_Number>
    <Key_x0020_Document xmlns="cdc7663a-08f0-4737-9e8c-148ce897a09c" xsi:nil="true"/>
    <Division_x0020_or_x0020_Unit xmlns="cdc7663a-08f0-4737-9e8c-148ce897a09c">SCL/SPH</Division_x0020_or_x0020_Unit>
    <IDBDocs_x0020_Number xmlns="cdc7663a-08f0-4737-9e8c-148ce897a09c" xsi:nil="true"/>
    <Document_x0020_Author xmlns="cdc7663a-08f0-4737-9e8c-148ce897a09c">Aguilar Blandon, Maria Alejandra</Document_x0020_Author>
    <_dlc_DocId xmlns="cdc7663a-08f0-4737-9e8c-148ce897a09c">EZSHARE-1016115998-6</_dlc_DocId>
    <Operation_x0020_Type xmlns="cdc7663a-08f0-4737-9e8c-148ce897a09c">Loan Operation</Operation_x0020_Type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Bolivia</TermName>
          <TermId xmlns="http://schemas.microsoft.com/office/infopath/2007/PartnerControls">6445a937-aea4-4907-9f24-bff96a7c61c8</TermId>
        </TermInfo>
      </Terms>
    </ic46d7e087fd4a108fb86518ca413cc6>
    <TaxCatchAll xmlns="cdc7663a-08f0-4737-9e8c-148ce897a09c">
      <Value>27</Value>
      <Value>26</Value>
      <Value>29</Value>
      <Value>157</Value>
      <Value>1</Value>
    </TaxCatchAll>
    <Fiscal_x0020_Year_x0020_IDB xmlns="cdc7663a-08f0-4737-9e8c-148ce897a09c">2018</Fiscal_x0020_Year_x0020_IDB>
    <b26cdb1da78c4bb4b1c1bac2f6ac5911 xmlns="cdc7663a-08f0-4737-9e8c-148ce897a09c">
      <Terms xmlns="http://schemas.microsoft.com/office/infopath/2007/PartnerControls"/>
    </b26cdb1da78c4bb4b1c1bac2f6ac5911>
    <Project_x0020_Number xmlns="cdc7663a-08f0-4737-9e8c-148ce897a09c">BO-L1198</Project_x0020_Number>
    <Package_x0020_Code xmlns="cdc7663a-08f0-4737-9e8c-148ce897a09c" xsi:nil="true"/>
    <Migration_x0020_Info xmlns="cdc7663a-08f0-4737-9e8c-148ce897a09c" xsi:nil="true"/>
    <Related_x0020_SisCor_x0020_Number xmlns="cdc7663a-08f0-4737-9e8c-148ce897a09c" xsi:nil="true"/>
    <Approval_x0020_Number xmlns="cdc7663a-08f0-4737-9e8c-148ce897a09c" xsi:nil="true"/>
    <Business_x0020_Area xmlns="cdc7663a-08f0-4737-9e8c-148ce897a09c" xsi:nil="true"/>
    <SISCOR_x0020_Number xmlns="cdc7663a-08f0-4737-9e8c-148ce897a09c" xsi:nil="true"/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Access_x0020_to_x0020_Information_x00a0_Policy xmlns="cdc7663a-08f0-4737-9e8c-148ce897a09c">Public - Simultaneous Disclosure</Access_x0020_to_x0020_Information_x00a0_Policy>
    <Identifier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BLD</TermName>
          <TermId xmlns="http://schemas.microsoft.com/office/infopath/2007/PartnerControls">60acb4c1-0ef3-40ba-9d70-f741cd9e6c23</TermId>
        </TermInfo>
      </Terms>
    </g511464f9e53401d84b16fa9b379a574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HEALTH</TermName>
          <TermId xmlns="http://schemas.microsoft.com/office/infopath/2007/PartnerControls">e15154b4-8fa2-4f19-a924-5a9b44dc8218</TermId>
        </TermInfo>
      </Terms>
    </nddeef1749674d76abdbe4b239a70bc6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HEALTH</TermName>
          <TermId xmlns="http://schemas.microsoft.com/office/infopath/2007/PartnerControls">47a17f02-ec54-486c-a3fb-4be9ec9a2bb3</TermId>
        </TermInfo>
      </Terms>
    </b2ec7cfb18674cb8803df6b262e8b107>
    <Document_x0020_Language_x0020_IDB xmlns="cdc7663a-08f0-4737-9e8c-148ce897a09c">Spanish</Document_x0020_Language_x0020_IDB>
    <_dlc_DocIdUrl xmlns="cdc7663a-08f0-4737-9e8c-148ce897a09c">
      <Url>https://idbg.sharepoint.com/teams/EZ-BO-LON/BO-L1198/_layouts/15/DocIdRedir.aspx?ID=EZSHARE-1016115998-6</Url>
      <Description>EZSHARE-1016115998-6</Description>
    </_dlc_DocIdUrl>
    <Phase xmlns="cdc7663a-08f0-4737-9e8c-148ce897a09c" xsi:nil="true"/>
    <Other_x0020_Author xmlns="cdc7663a-08f0-4737-9e8c-148ce897a09c" xsi:nil="true"/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7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D252BB52-D6D9-45F9-9707-70227D2CC78C}"/>
</file>

<file path=customXml/itemProps2.xml><?xml version="1.0" encoding="utf-8"?>
<ds:datastoreItem xmlns:ds="http://schemas.openxmlformats.org/officeDocument/2006/customXml" ds:itemID="{2B609EE9-96B3-48BE-9D87-8191860F650F}"/>
</file>

<file path=customXml/itemProps3.xml><?xml version="1.0" encoding="utf-8"?>
<ds:datastoreItem xmlns:ds="http://schemas.openxmlformats.org/officeDocument/2006/customXml" ds:itemID="{C0A28C71-2FA0-4B5E-9ED4-3664D75EF1FA}"/>
</file>

<file path=customXml/itemProps4.xml><?xml version="1.0" encoding="utf-8"?>
<ds:datastoreItem xmlns:ds="http://schemas.openxmlformats.org/officeDocument/2006/customXml" ds:itemID="{E3A7FBFA-B191-47E3-8036-CF4D14239074}"/>
</file>

<file path=customXml/itemProps5.xml><?xml version="1.0" encoding="utf-8"?>
<ds:datastoreItem xmlns:ds="http://schemas.openxmlformats.org/officeDocument/2006/customXml" ds:itemID="{BDD32915-ADB2-44AD-9237-B4185149ADE5}"/>
</file>

<file path=customXml/itemProps6.xml><?xml version="1.0" encoding="utf-8"?>
<ds:datastoreItem xmlns:ds="http://schemas.openxmlformats.org/officeDocument/2006/customXml" ds:itemID="{06B05CF0-4823-41A5-ACCB-A02221573383}"/>
</file>

<file path=customXml/itemProps7.xml><?xml version="1.0" encoding="utf-8"?>
<ds:datastoreItem xmlns:ds="http://schemas.openxmlformats.org/officeDocument/2006/customXml" ds:itemID="{198D7404-1ECC-4EB1-B62B-2A5007ADB5B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Estructura del Proyecto</vt:lpstr>
      <vt:lpstr>Plan de Adquisiciones</vt:lpstr>
      <vt:lpstr>Detalle Plan de Adquisiciones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Costa</dc:creator>
  <cp:keywords/>
  <cp:lastModifiedBy>Hector Mendoza</cp:lastModifiedBy>
  <dcterms:created xsi:type="dcterms:W3CDTF">2011-03-30T14:45:37Z</dcterms:created>
  <dcterms:modified xsi:type="dcterms:W3CDTF">2018-09-03T20:49:37Z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1336d824-a2bd-4861-b12c-59af39fd0abc</vt:lpwstr>
  </property>
  <property fmtid="{D5CDD505-2E9C-101B-9397-08002B2CF9AE}" pid="3" name="TaxKeyword">
    <vt:lpwstr/>
  </property>
  <property fmtid="{D5CDD505-2E9C-101B-9397-08002B2CF9AE}" pid="5" name="TaxKeywordTaxHTField">
    <vt:lpwstr/>
  </property>
  <property fmtid="{D5CDD505-2E9C-101B-9397-08002B2CF9AE}" pid="6" name="Series Operations IDB">
    <vt:lpwstr/>
  </property>
  <property fmtid="{D5CDD505-2E9C-101B-9397-08002B2CF9AE}" pid="7" name="Sub-Sector">
    <vt:lpwstr>157;#HEALTH|47a17f02-ec54-486c-a3fb-4be9ec9a2bb3</vt:lpwstr>
  </property>
  <property fmtid="{D5CDD505-2E9C-101B-9397-08002B2CF9AE}" pid="8" name="Country">
    <vt:lpwstr>26;#Bolivia|6445a937-aea4-4907-9f24-bff96a7c61c8</vt:lpwstr>
  </property>
  <property fmtid="{D5CDD505-2E9C-101B-9397-08002B2CF9AE}" pid="9" name="Fund IDB">
    <vt:lpwstr>29;#BLD|60acb4c1-0ef3-40ba-9d70-f741cd9e6c23</vt:lpwstr>
  </property>
  <property fmtid="{D5CDD505-2E9C-101B-9397-08002B2CF9AE}" pid="10" name="_dlc_DocIdItemGuid">
    <vt:lpwstr>ccdbe753-3415-40af-86f1-20c1e5954fcc</vt:lpwstr>
  </property>
  <property fmtid="{D5CDD505-2E9C-101B-9397-08002B2CF9AE}" pid="11" name="Sector IDB">
    <vt:lpwstr>27;#HEALTH|e15154b4-8fa2-4f19-a924-5a9b44dc8218</vt:lpwstr>
  </property>
  <property fmtid="{D5CDD505-2E9C-101B-9397-08002B2CF9AE}" pid="12" name="Function Operations IDB">
    <vt:lpwstr>1;#Project Preparation, Planning and Design|29ca0c72-1fc4-435f-a09c-28585cb5eac9</vt:lpwstr>
  </property>
  <property fmtid="{D5CDD505-2E9C-101B-9397-08002B2CF9AE}" pid="13" name="Disclosure Activity">
    <vt:lpwstr>Loan Proposal</vt:lpwstr>
  </property>
  <property fmtid="{D5CDD505-2E9C-101B-9397-08002B2CF9AE}" pid="14" name="ContentTypeId">
    <vt:lpwstr>0x0101001A458A224826124E8B45B1D613300CFC004BC76F5F37D383489B1F477C1D7F61ED</vt:lpwstr>
  </property>
</Properties>
</file>