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sheets/sheet19.xml" ContentType="application/vnd.openxmlformats-officedocument.spreadsheetml.worksheet+xml"/>
  <Override PartName="/xl/worksheets/sheet18.xml" ContentType="application/vnd.openxmlformats-officedocument.spreadsheetml.worksheet+xml"/>
  <Override PartName="/xl/worksheets/sheet17.xml" ContentType="application/vnd.openxmlformats-officedocument.spreadsheetml.worksheet+xml"/>
  <Override PartName="/xl/sharedStrings.xml" ContentType="application/vnd.openxmlformats-officedocument.spreadsheetml.sharedStrings+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worksheets/sheet15.xml" ContentType="application/vnd.openxmlformats-officedocument.spreadsheetml.worksheet+xml"/>
  <Override PartName="/xl/worksheets/sheet16.xml" ContentType="application/vnd.openxmlformats-officedocument.spreadsheetml.worksheet+xml"/>
  <Override PartName="/xl/worksheets/sheet13.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14.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10.xml" ContentType="application/vnd.openxmlformats-officedocument.spreadsheetml.worksheet+xml"/>
  <Override PartName="/xl/worksheets/sheet12.xml" ContentType="application/vnd.openxmlformats-officedocument.spreadsheetml.worksheet+xml"/>
  <Override PartName="/xl/worksheets/sheet9.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connections.xml" ContentType="application/vnd.openxmlformats-officedocument.spreadsheetml.connections+xml"/>
  <Override PartName="/docProps/custom.xml" ContentType="application/vnd.openxmlformats-officedocument.custom-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25"/>
  <workbookPr filterPrivacy="1" defaultThemeVersion="124226"/>
  <xr:revisionPtr revIDLastSave="0" documentId="10_ncr:8100000_{71D7B3A9-11F8-4951-8823-DCDD7DA82C76}" xr6:coauthVersionLast="34" xr6:coauthVersionMax="34" xr10:uidLastSave="{00000000-0000-0000-0000-000000000000}"/>
  <bookViews>
    <workbookView xWindow="0" yWindow="0" windowWidth="19200" windowHeight="7035" tabRatio="830" activeTab="4" xr2:uid="{00000000-000D-0000-FFFF-FFFF00000000}"/>
  </bookViews>
  <sheets>
    <sheet name="1 Datos" sheetId="36" r:id="rId1"/>
    <sheet name="2 Impactos" sheetId="19" r:id="rId2"/>
    <sheet name="3 Resultados" sheetId="55" r:id="rId3"/>
    <sheet name="4 Productos - Metas" sheetId="1" r:id="rId4"/>
    <sheet name="5 Productos Costos" sheetId="53" r:id="rId5"/>
    <sheet name="I-I1" sheetId="58" r:id="rId6"/>
    <sheet name="I-I2" sheetId="59" r:id="rId7"/>
    <sheet name="R1-I1" sheetId="60" r:id="rId8"/>
    <sheet name="R1-I2" sheetId="61" r:id="rId9"/>
    <sheet name="R1-I3" sheetId="62" r:id="rId10"/>
    <sheet name="R1-I4" sheetId="63" r:id="rId11"/>
    <sheet name="R1-I5" sheetId="64" r:id="rId12"/>
    <sheet name="R1-I6" sheetId="65" r:id="rId13"/>
    <sheet name="R1-I7" sheetId="66" r:id="rId14"/>
    <sheet name="R1-I8" sheetId="67" r:id="rId15"/>
    <sheet name="R1-I9" sheetId="68" r:id="rId16"/>
    <sheet name="R1-I10" sheetId="69" r:id="rId17"/>
    <sheet name="R2-I1" sheetId="70" r:id="rId18"/>
    <sheet name="R2-I2" sheetId="77" r:id="rId19"/>
    <sheet name="R3-I1" sheetId="71" r:id="rId20"/>
    <sheet name="R3-I2" sheetId="72" r:id="rId21"/>
    <sheet name="R3-I3" sheetId="74" r:id="rId22"/>
    <sheet name="R3-I4" sheetId="75" r:id="rId23"/>
    <sheet name="R3-I5" sheetId="76" r:id="rId24"/>
  </sheets>
  <externalReferences>
    <externalReference r:id="rId25"/>
  </externalReferences>
  <definedNames>
    <definedName name="_5._PRODUCTOS___COSTOS">#REF!</definedName>
    <definedName name="_ftn1" localSheetId="1">'2 Impactos'!#REF!</definedName>
    <definedName name="_ftn2" localSheetId="1">'2 Impactos'!#REF!</definedName>
    <definedName name="_ftn3" localSheetId="1">'2 Impactos'!#REF!</definedName>
    <definedName name="_ftn4" localSheetId="1">'2 Impactos'!#REF!</definedName>
    <definedName name="_ftnref1" localSheetId="1">'2 Impactos'!#REF!</definedName>
    <definedName name="_ftnref2" localSheetId="1">'2 Impactos'!#REF!</definedName>
    <definedName name="_ftnref3" localSheetId="1">'2 Impactos'!#REF!</definedName>
    <definedName name="_ftnref4" localSheetId="1">'2 Impactos'!#REF!</definedName>
    <definedName name="d">[1]GMS!$B$1</definedName>
    <definedName name="_xlnm.Print_Area" localSheetId="0">'1 Datos'!$B$1:$F$34</definedName>
    <definedName name="_xlnm.Print_Area" localSheetId="3">'4 Productos - Metas'!$A$1:$P$100</definedName>
    <definedName name="_xlnm.Print_Titles" localSheetId="3">'4 Productos - Metas'!$1:$1</definedName>
    <definedName name="t">[1]GMS!$B$1</definedName>
  </definedNames>
  <calcPr calcId="162913"/>
  <fileRecoveryPr autoRecover="0"/>
</workbook>
</file>

<file path=xl/calcChain.xml><?xml version="1.0" encoding="utf-8"?>
<calcChain xmlns="http://schemas.openxmlformats.org/spreadsheetml/2006/main">
  <c r="H102" i="53" l="1"/>
  <c r="I102" i="53"/>
  <c r="J102" i="53"/>
  <c r="K102" i="53"/>
  <c r="L102" i="53"/>
  <c r="G102" i="53"/>
  <c r="H103" i="53"/>
  <c r="I103" i="53"/>
  <c r="J103" i="53"/>
  <c r="K103" i="53"/>
  <c r="L103" i="53"/>
  <c r="G103" i="53"/>
  <c r="L35" i="53"/>
  <c r="I17" i="53"/>
  <c r="J17" i="53"/>
  <c r="K17" i="53"/>
  <c r="H17" i="53"/>
  <c r="I20" i="53"/>
  <c r="J20" i="53"/>
  <c r="K20" i="53"/>
  <c r="H20" i="53"/>
  <c r="O132" i="53" l="1"/>
  <c r="N132" i="53"/>
  <c r="M132" i="53"/>
  <c r="L132" i="53"/>
  <c r="K132" i="53"/>
  <c r="J132" i="53"/>
  <c r="I132" i="53"/>
  <c r="H132" i="53"/>
  <c r="G132" i="53"/>
  <c r="E131" i="53"/>
  <c r="O129" i="53"/>
  <c r="N129" i="53"/>
  <c r="M129" i="53"/>
  <c r="L129" i="53"/>
  <c r="K129" i="53"/>
  <c r="J129" i="53"/>
  <c r="I129" i="53"/>
  <c r="H129" i="53"/>
  <c r="G129" i="53"/>
  <c r="E128" i="53"/>
  <c r="O126" i="53"/>
  <c r="N126" i="53"/>
  <c r="M126" i="53"/>
  <c r="L126" i="53"/>
  <c r="K126" i="53"/>
  <c r="J126" i="53"/>
  <c r="I126" i="53"/>
  <c r="H126" i="53"/>
  <c r="G126" i="53"/>
  <c r="E125" i="53"/>
  <c r="O120" i="53"/>
  <c r="N120" i="53"/>
  <c r="M120" i="53"/>
  <c r="L120" i="53"/>
  <c r="K120" i="53"/>
  <c r="J120" i="53"/>
  <c r="I120" i="53"/>
  <c r="H120" i="53"/>
  <c r="G120" i="53"/>
  <c r="E119" i="53"/>
  <c r="O117" i="53"/>
  <c r="N117" i="53"/>
  <c r="M117" i="53"/>
  <c r="L117" i="53"/>
  <c r="K117" i="53"/>
  <c r="J117" i="53"/>
  <c r="I117" i="53"/>
  <c r="H117" i="53"/>
  <c r="G117" i="53"/>
  <c r="E116" i="53"/>
  <c r="O114" i="53"/>
  <c r="N114" i="53"/>
  <c r="M114" i="53"/>
  <c r="L114" i="53"/>
  <c r="K114" i="53"/>
  <c r="J114" i="53"/>
  <c r="I114" i="53"/>
  <c r="H114" i="53"/>
  <c r="G114" i="53"/>
  <c r="E113" i="53"/>
  <c r="O111" i="53"/>
  <c r="N111" i="53"/>
  <c r="M111" i="53"/>
  <c r="L111" i="53"/>
  <c r="K111" i="53"/>
  <c r="J111" i="53"/>
  <c r="I111" i="53"/>
  <c r="H111" i="53"/>
  <c r="G111" i="53"/>
  <c r="E110" i="53"/>
  <c r="M102" i="53"/>
  <c r="N102" i="53"/>
  <c r="O102" i="53"/>
  <c r="G52" i="53"/>
  <c r="P99" i="53"/>
  <c r="P96" i="53"/>
  <c r="D102" i="53"/>
  <c r="O100" i="53"/>
  <c r="N100" i="53"/>
  <c r="M100" i="53"/>
  <c r="L100" i="53"/>
  <c r="K100" i="53"/>
  <c r="J100" i="53"/>
  <c r="I100" i="53"/>
  <c r="H100" i="53"/>
  <c r="G100" i="53"/>
  <c r="E99" i="53"/>
  <c r="C99" i="53"/>
  <c r="O97" i="53"/>
  <c r="N97" i="53"/>
  <c r="M97" i="53"/>
  <c r="L97" i="53"/>
  <c r="K97" i="53"/>
  <c r="J97" i="53"/>
  <c r="I97" i="53"/>
  <c r="H97" i="53"/>
  <c r="G97" i="53"/>
  <c r="E96" i="53"/>
  <c r="C96" i="53"/>
  <c r="G54" i="53"/>
  <c r="I54" i="53"/>
  <c r="J54" i="53"/>
  <c r="K54" i="53"/>
  <c r="L54" i="53"/>
  <c r="M54" i="53"/>
  <c r="N54" i="53"/>
  <c r="O54" i="53"/>
  <c r="P54" i="53"/>
  <c r="H54" i="53"/>
  <c r="P53" i="53"/>
  <c r="M53" i="53"/>
  <c r="N53" i="53"/>
  <c r="O53" i="53"/>
  <c r="G53" i="53"/>
  <c r="H52" i="53"/>
  <c r="I52" i="53"/>
  <c r="J52" i="53"/>
  <c r="K52" i="53"/>
  <c r="L52" i="53"/>
  <c r="M52" i="53"/>
  <c r="N52" i="53"/>
  <c r="O52" i="53"/>
  <c r="P49" i="53"/>
  <c r="Q49" i="53" s="1"/>
  <c r="K44" i="53"/>
  <c r="J44" i="53"/>
  <c r="I44" i="53"/>
  <c r="H44" i="53"/>
  <c r="O41" i="53"/>
  <c r="N41" i="53"/>
  <c r="M41" i="53"/>
  <c r="L41" i="53"/>
  <c r="K41" i="53"/>
  <c r="J41" i="53"/>
  <c r="I41" i="53"/>
  <c r="H41" i="53"/>
  <c r="G41" i="53"/>
  <c r="E40" i="53"/>
  <c r="K38" i="53"/>
  <c r="J38" i="53"/>
  <c r="I38" i="53"/>
  <c r="D52" i="53"/>
  <c r="O50" i="53"/>
  <c r="N50" i="53"/>
  <c r="M50" i="53"/>
  <c r="L50" i="53"/>
  <c r="K50" i="53"/>
  <c r="J50" i="53"/>
  <c r="I50" i="53"/>
  <c r="H50" i="53"/>
  <c r="G50" i="53"/>
  <c r="E49" i="53"/>
  <c r="C49" i="53"/>
  <c r="P28" i="53"/>
  <c r="J29" i="53"/>
  <c r="K29" i="53"/>
  <c r="I32" i="53"/>
  <c r="I35" i="53"/>
  <c r="I47" i="53"/>
  <c r="I29" i="53"/>
  <c r="E28" i="53"/>
  <c r="C28" i="53"/>
  <c r="P19" i="53"/>
  <c r="C19" i="53"/>
  <c r="F97" i="1"/>
  <c r="F94" i="1"/>
  <c r="I49" i="1"/>
  <c r="J49" i="1"/>
  <c r="K49" i="1"/>
  <c r="L49" i="1"/>
  <c r="M49" i="1"/>
  <c r="N49" i="1"/>
  <c r="H49" i="1"/>
  <c r="F45" i="1"/>
  <c r="F42" i="1"/>
  <c r="F39" i="1"/>
  <c r="F36" i="1"/>
  <c r="F48" i="1"/>
  <c r="F33" i="1"/>
  <c r="F27" i="1"/>
  <c r="I19" i="1"/>
  <c r="J19" i="1"/>
  <c r="K19" i="1"/>
  <c r="L19" i="1"/>
  <c r="M19" i="1"/>
  <c r="N19" i="1"/>
  <c r="H19" i="1"/>
  <c r="P102" i="53" l="1"/>
  <c r="P138" i="53" l="1"/>
  <c r="M138" i="53"/>
  <c r="N138" i="53"/>
  <c r="O138" i="53"/>
  <c r="G138" i="53"/>
  <c r="H138" i="53"/>
  <c r="I138" i="53"/>
  <c r="J138" i="53"/>
  <c r="K138" i="53"/>
  <c r="L138" i="53"/>
  <c r="G137" i="53"/>
  <c r="H137" i="53"/>
  <c r="I137" i="53"/>
  <c r="J137" i="53"/>
  <c r="K137" i="53"/>
  <c r="L137" i="53"/>
  <c r="M137" i="53"/>
  <c r="N137" i="53"/>
  <c r="O137" i="53"/>
  <c r="P125" i="53"/>
  <c r="P114" i="53"/>
  <c r="L14" i="53"/>
  <c r="K14" i="53"/>
  <c r="J14" i="53"/>
  <c r="I14" i="53"/>
  <c r="H14" i="53"/>
  <c r="G14" i="53"/>
  <c r="L11" i="53"/>
  <c r="K11" i="53"/>
  <c r="J11" i="53"/>
  <c r="I11" i="53"/>
  <c r="H11" i="53"/>
  <c r="G11" i="53"/>
  <c r="H8" i="53"/>
  <c r="H53" i="53" s="1"/>
  <c r="I8" i="53"/>
  <c r="I53" i="53" s="1"/>
  <c r="J8" i="53"/>
  <c r="K8" i="53"/>
  <c r="L8" i="53"/>
  <c r="M8" i="53"/>
  <c r="N8" i="53"/>
  <c r="O8" i="53"/>
  <c r="G8" i="53"/>
  <c r="P139" i="53" l="1"/>
  <c r="P134" i="53"/>
  <c r="P131" i="53"/>
  <c r="P128" i="53"/>
  <c r="P122" i="53"/>
  <c r="P119" i="53"/>
  <c r="P116" i="53"/>
  <c r="P110" i="53"/>
  <c r="P93" i="53"/>
  <c r="O94" i="53"/>
  <c r="N94" i="53"/>
  <c r="M94" i="53"/>
  <c r="L94" i="53"/>
  <c r="K94" i="53"/>
  <c r="J94" i="53"/>
  <c r="I94" i="53"/>
  <c r="H94" i="53"/>
  <c r="G94" i="53"/>
  <c r="L87" i="53"/>
  <c r="P90" i="53"/>
  <c r="O91" i="53"/>
  <c r="N91" i="53"/>
  <c r="M91" i="53"/>
  <c r="L91" i="53"/>
  <c r="K91" i="53"/>
  <c r="J91" i="53"/>
  <c r="I91" i="53"/>
  <c r="H91" i="53"/>
  <c r="G91" i="53"/>
  <c r="O88" i="53"/>
  <c r="N88" i="53"/>
  <c r="M88" i="53"/>
  <c r="M103" i="53" s="1"/>
  <c r="L88" i="53"/>
  <c r="K88" i="53"/>
  <c r="J88" i="53"/>
  <c r="I88" i="53"/>
  <c r="H88" i="53"/>
  <c r="G88" i="53"/>
  <c r="P87" i="53"/>
  <c r="O85" i="53"/>
  <c r="N85" i="53"/>
  <c r="M85" i="53"/>
  <c r="L85" i="53"/>
  <c r="K85" i="53"/>
  <c r="J85" i="53"/>
  <c r="I85" i="53"/>
  <c r="H85" i="53"/>
  <c r="G85" i="53"/>
  <c r="P84" i="53"/>
  <c r="P81" i="53"/>
  <c r="O82" i="53"/>
  <c r="N82" i="53"/>
  <c r="M82" i="53"/>
  <c r="L82" i="53"/>
  <c r="K82" i="53"/>
  <c r="J82" i="53"/>
  <c r="I82" i="53"/>
  <c r="H82" i="53"/>
  <c r="G82" i="53"/>
  <c r="P78" i="53"/>
  <c r="O79" i="53"/>
  <c r="N79" i="53"/>
  <c r="N103" i="53" s="1"/>
  <c r="M79" i="53"/>
  <c r="L79" i="53"/>
  <c r="K79" i="53"/>
  <c r="J79" i="53"/>
  <c r="I79" i="53"/>
  <c r="H79" i="53"/>
  <c r="G79" i="53"/>
  <c r="O76" i="53"/>
  <c r="N76" i="53"/>
  <c r="M76" i="53"/>
  <c r="L76" i="53"/>
  <c r="K76" i="53"/>
  <c r="J76" i="53"/>
  <c r="I76" i="53"/>
  <c r="H76" i="53"/>
  <c r="G76" i="53"/>
  <c r="P75" i="53"/>
  <c r="O73" i="53"/>
  <c r="N73" i="53"/>
  <c r="M73" i="53"/>
  <c r="L73" i="53"/>
  <c r="K73" i="53"/>
  <c r="J73" i="53"/>
  <c r="I73" i="53"/>
  <c r="H73" i="53"/>
  <c r="G73" i="53"/>
  <c r="P72" i="53"/>
  <c r="P69" i="53"/>
  <c r="O70" i="53"/>
  <c r="N70" i="53"/>
  <c r="M70" i="53"/>
  <c r="L70" i="53"/>
  <c r="K70" i="53"/>
  <c r="J70" i="53"/>
  <c r="I70" i="53"/>
  <c r="H70" i="53"/>
  <c r="G70" i="53"/>
  <c r="O67" i="53"/>
  <c r="N67" i="53"/>
  <c r="M67" i="53"/>
  <c r="L67" i="53"/>
  <c r="K67" i="53"/>
  <c r="J67" i="53"/>
  <c r="I67" i="53"/>
  <c r="H67" i="53"/>
  <c r="G67" i="53"/>
  <c r="P66" i="53"/>
  <c r="P63" i="53"/>
  <c r="O64" i="53"/>
  <c r="N64" i="53"/>
  <c r="M64" i="53"/>
  <c r="L64" i="53"/>
  <c r="K64" i="53"/>
  <c r="J64" i="53"/>
  <c r="I64" i="53"/>
  <c r="H64" i="53"/>
  <c r="G64" i="53"/>
  <c r="O61" i="53"/>
  <c r="N61" i="53"/>
  <c r="M61" i="53"/>
  <c r="L61" i="53"/>
  <c r="K61" i="53"/>
  <c r="J61" i="53"/>
  <c r="I61" i="53"/>
  <c r="H61" i="53"/>
  <c r="G61" i="53"/>
  <c r="O47" i="53"/>
  <c r="N47" i="53"/>
  <c r="M47" i="53"/>
  <c r="L47" i="53"/>
  <c r="K47" i="53"/>
  <c r="J47" i="53"/>
  <c r="H47" i="53"/>
  <c r="G47" i="53"/>
  <c r="P60" i="53"/>
  <c r="P46" i="53"/>
  <c r="O44" i="53"/>
  <c r="N44" i="53"/>
  <c r="M44" i="53"/>
  <c r="L44" i="53"/>
  <c r="G44" i="53"/>
  <c r="P43" i="53"/>
  <c r="P40" i="53"/>
  <c r="P37" i="53"/>
  <c r="O38" i="53"/>
  <c r="N38" i="53"/>
  <c r="M38" i="53"/>
  <c r="L38" i="53"/>
  <c r="H38" i="53"/>
  <c r="G38" i="53"/>
  <c r="O35" i="53"/>
  <c r="N35" i="53"/>
  <c r="M35" i="53"/>
  <c r="L53" i="53"/>
  <c r="K35" i="53"/>
  <c r="K53" i="53" s="1"/>
  <c r="J35" i="53"/>
  <c r="J53" i="53" s="1"/>
  <c r="H35" i="53"/>
  <c r="G35" i="53"/>
  <c r="P34" i="53"/>
  <c r="P31" i="53"/>
  <c r="O32" i="53"/>
  <c r="N32" i="53"/>
  <c r="M32" i="53"/>
  <c r="L32" i="53"/>
  <c r="K32" i="53"/>
  <c r="J32" i="53"/>
  <c r="H32" i="53"/>
  <c r="G32" i="53"/>
  <c r="P25" i="53"/>
  <c r="H26" i="53"/>
  <c r="I26" i="53"/>
  <c r="J26" i="53"/>
  <c r="K26" i="53"/>
  <c r="M26" i="53"/>
  <c r="N26" i="53"/>
  <c r="O26" i="53"/>
  <c r="G26" i="53"/>
  <c r="P22" i="53"/>
  <c r="P16" i="53"/>
  <c r="P13" i="53"/>
  <c r="P10" i="53"/>
  <c r="P7" i="53"/>
  <c r="P52" i="53" s="1"/>
  <c r="H139" i="53"/>
  <c r="H146" i="53" s="1"/>
  <c r="I139" i="53"/>
  <c r="I146" i="53" s="1"/>
  <c r="J139" i="53"/>
  <c r="K139" i="53"/>
  <c r="L139" i="53"/>
  <c r="M139" i="53"/>
  <c r="M146" i="53" s="1"/>
  <c r="N139" i="53"/>
  <c r="N146" i="53" s="1"/>
  <c r="O139" i="53"/>
  <c r="O146" i="53" s="1"/>
  <c r="G139" i="53"/>
  <c r="G146" i="53" s="1"/>
  <c r="C56" i="53"/>
  <c r="O104" i="53"/>
  <c r="N104" i="53"/>
  <c r="M104" i="53"/>
  <c r="L104" i="53"/>
  <c r="K104" i="53"/>
  <c r="J104" i="53"/>
  <c r="I104" i="53"/>
  <c r="H104" i="53"/>
  <c r="G104" i="53"/>
  <c r="O103" i="53"/>
  <c r="C93" i="53"/>
  <c r="E90" i="53"/>
  <c r="C90" i="53"/>
  <c r="C84" i="53"/>
  <c r="E84" i="53"/>
  <c r="C87" i="53"/>
  <c r="E87" i="53"/>
  <c r="C81" i="53"/>
  <c r="E81" i="53"/>
  <c r="E78" i="53"/>
  <c r="C78" i="53"/>
  <c r="C75" i="53"/>
  <c r="C72" i="53"/>
  <c r="C69" i="53"/>
  <c r="C66" i="53"/>
  <c r="C63" i="53"/>
  <c r="C60" i="53"/>
  <c r="N144" i="53"/>
  <c r="O144" i="53"/>
  <c r="E46" i="53"/>
  <c r="C46" i="53"/>
  <c r="E43" i="53"/>
  <c r="C43" i="53"/>
  <c r="C40" i="53"/>
  <c r="E37" i="53"/>
  <c r="C37" i="53"/>
  <c r="C34" i="53"/>
  <c r="C31" i="53"/>
  <c r="C25" i="53"/>
  <c r="C22" i="53"/>
  <c r="P137" i="53" l="1"/>
  <c r="P144" i="53" s="1"/>
  <c r="P150" i="53" s="1"/>
  <c r="J146" i="53"/>
  <c r="L146" i="53"/>
  <c r="K146" i="53"/>
  <c r="M144" i="53"/>
  <c r="M145" i="53"/>
  <c r="K144" i="53"/>
  <c r="J144" i="53"/>
  <c r="I144" i="53"/>
  <c r="L144" i="53"/>
  <c r="H144" i="53"/>
  <c r="G144" i="53"/>
  <c r="G145" i="53"/>
  <c r="G151" i="53" s="1"/>
  <c r="O145" i="53"/>
  <c r="N145" i="53"/>
  <c r="J145" i="53"/>
  <c r="J151" i="53" s="1"/>
  <c r="K145" i="53" l="1"/>
  <c r="K151" i="53" s="1"/>
  <c r="H145" i="53"/>
  <c r="H151" i="53" s="1"/>
  <c r="I145" i="53"/>
  <c r="I151" i="53" s="1"/>
  <c r="L145" i="53"/>
  <c r="L151" i="53" s="1"/>
  <c r="C16" i="53" l="1"/>
  <c r="C13" i="53"/>
  <c r="E10" i="53"/>
  <c r="C10" i="53"/>
  <c r="C7" i="53"/>
  <c r="C3" i="53"/>
  <c r="F88" i="1"/>
  <c r="F85" i="1"/>
  <c r="F82" i="1"/>
  <c r="F79" i="1"/>
  <c r="F76" i="1"/>
  <c r="F73" i="1"/>
  <c r="F70" i="1"/>
  <c r="F30" i="1"/>
  <c r="F24" i="1"/>
  <c r="F21" i="1"/>
  <c r="F15" i="1"/>
  <c r="F12" i="1"/>
  <c r="O148" i="53" l="1"/>
  <c r="O149" i="53"/>
  <c r="O147" i="53"/>
  <c r="E147" i="53" l="1"/>
  <c r="D137" i="53" l="1"/>
  <c r="E93" i="53"/>
  <c r="E75" i="53"/>
  <c r="E72" i="53"/>
  <c r="E69" i="53"/>
  <c r="E66" i="53"/>
  <c r="E63" i="53"/>
  <c r="E60" i="53"/>
  <c r="E34" i="53"/>
  <c r="E31" i="53"/>
  <c r="E25" i="53"/>
  <c r="E7" i="53"/>
  <c r="D144" i="53" l="1"/>
  <c r="D150" i="53" s="1"/>
  <c r="O151" i="53"/>
  <c r="J152" i="53"/>
  <c r="N152" i="53"/>
  <c r="J150" i="53"/>
  <c r="N150" i="53"/>
  <c r="I150" i="53"/>
  <c r="M150" i="53"/>
  <c r="H150" i="53"/>
  <c r="L150" i="53"/>
  <c r="K152" i="53"/>
  <c r="O152" i="53"/>
  <c r="G152" i="53"/>
  <c r="N151" i="53"/>
  <c r="I152" i="53"/>
  <c r="M152" i="53"/>
  <c r="M151" i="53"/>
  <c r="H152" i="53"/>
  <c r="L152" i="53"/>
  <c r="E102" i="53"/>
  <c r="G150" i="53"/>
  <c r="K150" i="53"/>
  <c r="O150" i="53"/>
  <c r="E137" i="53"/>
  <c r="E52" i="53"/>
  <c r="E150" i="53" l="1"/>
  <c r="E144" i="53"/>
  <c r="F9" i="1" l="1"/>
  <c r="F91" i="1"/>
  <c r="F67" i="1"/>
  <c r="F64" i="1"/>
  <c r="F61" i="1"/>
  <c r="F58" i="1"/>
  <c r="G13" i="36"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395667E-6195-40EC-89FB-A4ACD03CB84C}" sourceFile="D:\Documents and Settings\PKMACCT\My Documents\Task Usage.cub" keepAlive="1" name="Task Usage" type="5" refreshedVersion="6">
    <dbPr connection="Provider=MSOLAP.2;Persist Security Info=True;Data Source=D:\Documents and Settings\PKMACCT\My Documents\Task Usage.cub;Client Cache Size=25;Auto Synch Period=10000" command="ProjectReport" commandType="1"/>
    <olapPr local="1" localConnection="Provider=MSOLAP.8;Persist Security Info=True;Data Source=C:\Users\HMENDO~1\AppData\Local\Temp\VisualReportsTemporaryData\{ef548052-7180-e811-9e19-c8ff282e5a68}\TaskTP.cub;MDX Compatibility=1;Safety Options=2;MDX Missing Member Mode=Error;Update Isolation Level=2" rowDrillCount="1000" serverFill="0" serverNumberFormat="0" serverFont="0" serverFontColor="0"/>
  </connection>
</connections>
</file>

<file path=xl/sharedStrings.xml><?xml version="1.0" encoding="utf-8"?>
<sst xmlns="http://schemas.openxmlformats.org/spreadsheetml/2006/main" count="953" uniqueCount="339">
  <si>
    <t>#</t>
  </si>
  <si>
    <t>Productos</t>
  </si>
  <si>
    <t>Unidad de Medida</t>
  </si>
  <si>
    <t>Fin del Proyecto</t>
  </si>
  <si>
    <t>Real</t>
  </si>
  <si>
    <t>Planeado</t>
  </si>
  <si>
    <t>US$</t>
  </si>
  <si>
    <t>Actual</t>
  </si>
  <si>
    <t>Resultados</t>
  </si>
  <si>
    <t>Indicador</t>
  </si>
  <si>
    <t>%</t>
  </si>
  <si>
    <t>Impacto</t>
  </si>
  <si>
    <t>BID</t>
  </si>
  <si>
    <t>Fecha / Año</t>
  </si>
  <si>
    <t>Medios de Verificación</t>
  </si>
  <si>
    <t>Observaciones</t>
  </si>
  <si>
    <t>Valor 
( c )</t>
  </si>
  <si>
    <t>Valor
( b )</t>
  </si>
  <si>
    <t>Valor
( a )</t>
  </si>
  <si>
    <t>Nº de Préstamo</t>
  </si>
  <si>
    <t>Prestatario</t>
  </si>
  <si>
    <t>Ejecutor</t>
  </si>
  <si>
    <t>Fecha de Aprobación por Ley</t>
  </si>
  <si>
    <t xml:space="preserve">Fecha de la Firma del Contrato </t>
  </si>
  <si>
    <t>Fecha de Elegibilidad</t>
  </si>
  <si>
    <t>Fecha de Expiración</t>
  </si>
  <si>
    <t>Costo Total del Proyecto</t>
  </si>
  <si>
    <t>Periodo del Informe</t>
  </si>
  <si>
    <t>TOTAL</t>
  </si>
  <si>
    <t>2. IMPACTOS</t>
  </si>
  <si>
    <t>Nombre Proyecto</t>
  </si>
  <si>
    <t>3. RESULTADOS</t>
  </si>
  <si>
    <t>4. PRODUCTOS - METAS</t>
  </si>
  <si>
    <t>5. PRODUCTOS - COSTOS</t>
  </si>
  <si>
    <t>Porcentaje</t>
  </si>
  <si>
    <t>Año</t>
  </si>
  <si>
    <t>1. DATOS GENERALES</t>
  </si>
  <si>
    <t>Fecha Ultimo Desembolso</t>
  </si>
  <si>
    <t xml:space="preserve">Nº Contrato de Préstamo </t>
  </si>
  <si>
    <t>REPORTE DE MONITOREO</t>
  </si>
  <si>
    <t>DATOS UNIDAD EJECUTORA</t>
  </si>
  <si>
    <t>Personal Clave</t>
  </si>
  <si>
    <t>Nombre</t>
  </si>
  <si>
    <t xml:space="preserve">Dirección </t>
  </si>
  <si>
    <t>Teléfono - Correo electrónico</t>
  </si>
  <si>
    <t>Teléfonos</t>
  </si>
  <si>
    <t>Correo electrónico institucional</t>
  </si>
  <si>
    <t>Monto del Préstamo $US</t>
  </si>
  <si>
    <t xml:space="preserve"> </t>
  </si>
  <si>
    <t>Hospital</t>
  </si>
  <si>
    <t>Modelo</t>
  </si>
  <si>
    <t>Sistema</t>
  </si>
  <si>
    <t>Años</t>
  </si>
  <si>
    <t>Valor Linea de Base</t>
  </si>
  <si>
    <t>Estado</t>
  </si>
  <si>
    <t>N°</t>
  </si>
  <si>
    <t>Línea base</t>
  </si>
  <si>
    <t>1.1</t>
  </si>
  <si>
    <t>1.2</t>
  </si>
  <si>
    <t>2.1</t>
  </si>
  <si>
    <t>2.2</t>
  </si>
  <si>
    <t>2.3</t>
  </si>
  <si>
    <t>2.4</t>
  </si>
  <si>
    <t>2.5</t>
  </si>
  <si>
    <t>Contraparte Local</t>
  </si>
  <si>
    <t xml:space="preserve">Fecha Presentación </t>
  </si>
  <si>
    <t>a</t>
  </si>
  <si>
    <t>b</t>
  </si>
  <si>
    <t>c</t>
  </si>
  <si>
    <t>d</t>
  </si>
  <si>
    <t>e</t>
  </si>
  <si>
    <t>P. Inicial</t>
  </si>
  <si>
    <t>Gestiones</t>
  </si>
  <si>
    <t>∑ Planificado Anual</t>
  </si>
  <si>
    <t>Total Proyecto ( BID + Contraparte Local)</t>
  </si>
  <si>
    <t>Supuestos</t>
  </si>
  <si>
    <t xml:space="preserve">Fin del proyecto con ampliacion </t>
  </si>
  <si>
    <t xml:space="preserve"> Morbi-mortalidad materna y neonatal reducida</t>
  </si>
  <si>
    <t>Razón</t>
  </si>
  <si>
    <t>Tasa</t>
  </si>
  <si>
    <t>Estudio de mortalidad / Ministerio de Salud</t>
  </si>
  <si>
    <t>Línea de base: Último valor estimado a través de encuesta poblacional ENDSA 2008</t>
  </si>
  <si>
    <t xml:space="preserve">Calidad y Accesibilidad de los cuidados obstétricos, neonatales y de la Planificación Familiar, incrementada </t>
  </si>
  <si>
    <t>71,44%</t>
  </si>
  <si>
    <t>53,07%</t>
  </si>
  <si>
    <t>73,18%</t>
  </si>
  <si>
    <t>65,28%</t>
  </si>
  <si>
    <t>42,21%</t>
  </si>
  <si>
    <t>7,37%</t>
  </si>
  <si>
    <t>Prevalencia de bajo peso a nacer</t>
  </si>
  <si>
    <t>Frecuentación hospitalaria (internamiento) (desagregado entre hombres y mujeres)</t>
  </si>
  <si>
    <t>Frecuentación hospitalaria (consultas) (desagregado entre hombres y mujeres)</t>
  </si>
  <si>
    <t>27,41%</t>
  </si>
  <si>
    <t>781,63 mujeres x 1000 Hbts
562,79 varones x 1000 Hbts</t>
  </si>
  <si>
    <t>En las 9 redes de salud priorizadas para el año 2017 (información SNIS-VE cerrada)</t>
  </si>
  <si>
    <t>En los 9 Hospitales priorizados</t>
  </si>
  <si>
    <t>Capacidad resolutiva de la red de servicios de salud, incrementada</t>
  </si>
  <si>
    <t>Tasa de mortalidad neonatal hospitalaria temprana en el municipio de El Alto</t>
  </si>
  <si>
    <t>En el municipio de El Alto</t>
  </si>
  <si>
    <t>En las redes de salud priorizadas. La línea de base determinada a partir de las redes Los Andes y Potosí</t>
  </si>
  <si>
    <t>Capacidad de gestión y eficiencia de las redes y establecimientos de salud, incrementadas</t>
  </si>
  <si>
    <t>Estancia media en los hospitales de 2do nivel intervenidos</t>
  </si>
  <si>
    <t>Días</t>
  </si>
  <si>
    <t>3,5</t>
  </si>
  <si>
    <t>Costo de la UPA en hospitales de 2do nivel intervenidos</t>
  </si>
  <si>
    <t>Número</t>
  </si>
  <si>
    <t>72,1</t>
  </si>
  <si>
    <t>52,61%</t>
  </si>
  <si>
    <t>865,75</t>
  </si>
  <si>
    <t>481,28</t>
  </si>
  <si>
    <t>Redes</t>
  </si>
  <si>
    <t>15</t>
  </si>
  <si>
    <t>Programa de mejora continua de la calidad en CONE, elaborado e implementado</t>
  </si>
  <si>
    <t>Plataformas comunitarias de captación y control de embarazadas, desarrolladas y funcionando</t>
  </si>
  <si>
    <t>Persona</t>
  </si>
  <si>
    <t>60</t>
  </si>
  <si>
    <t>Mejoramiento y actualización del Sistema de compras centralizada de insumos y medicamentos del sector, completado</t>
  </si>
  <si>
    <t>Fortalecimiento de los sistemas de referencia y contra-referencia, completado</t>
  </si>
  <si>
    <t>Fortalecimiento de capacidades clínico-diagnósticas y terapéuticas del personal de salud a través de programas de formación, completado</t>
  </si>
  <si>
    <t>Modelo de gestión en los hospitales que incremente la eficiencia y calidad de atención, implementado</t>
  </si>
  <si>
    <t>Sistemas de información para gestión clínica, implementados</t>
  </si>
  <si>
    <t>Metodología RAMOS (o similar) de vigilancia de mortalidad materna, implementada</t>
  </si>
  <si>
    <t>Metodología</t>
  </si>
  <si>
    <t>Cuadro de mando</t>
  </si>
  <si>
    <t>10</t>
  </si>
  <si>
    <t>Equipamiento del Hospital El Alto Norte completado</t>
  </si>
  <si>
    <t>Global</t>
  </si>
  <si>
    <t>Equipamiento del Hospital El Alto Sur completado</t>
  </si>
  <si>
    <t>Hospitales de segundo nivel, construidos, equipados y operando</t>
  </si>
  <si>
    <t>8</t>
  </si>
  <si>
    <t>Equipamiento de centros de salud integrales, entregado e instalado</t>
  </si>
  <si>
    <t>1</t>
  </si>
  <si>
    <t>Hospital Pediátrico de 3er nivel, diseñado</t>
  </si>
  <si>
    <t>Diseño</t>
  </si>
  <si>
    <t>Hospital Pediátrico de 3er nivel, construido</t>
  </si>
  <si>
    <t>Hospital Pediátrico de 3er nivel, equipado</t>
  </si>
  <si>
    <t>Supervisión de diseño, construcción, equipamiento realizada</t>
  </si>
  <si>
    <t>Final del Proyecto</t>
  </si>
  <si>
    <t>∑ Planificado Inicial</t>
  </si>
  <si>
    <t>∑ Real</t>
  </si>
  <si>
    <t>Planeado Anual</t>
  </si>
  <si>
    <t>Planeado Inicial</t>
  </si>
  <si>
    <t>Hospital de segundo nivel Puerto Suárez, equipado y operando</t>
  </si>
  <si>
    <t>Elementos</t>
  </si>
  <si>
    <t>Asistencia para incrementar capacidades técnicas de la AISEM</t>
  </si>
  <si>
    <t>f</t>
  </si>
  <si>
    <t>g</t>
  </si>
  <si>
    <t>Evaluación y monitoreo</t>
  </si>
  <si>
    <t>Evaluación de impacto</t>
  </si>
  <si>
    <t>Control</t>
  </si>
  <si>
    <t>Valor Meta Final</t>
  </si>
  <si>
    <t>5,5%</t>
  </si>
  <si>
    <t>SNIS-VE</t>
  </si>
  <si>
    <t>1,91 x 1000 nv</t>
  </si>
  <si>
    <t>1,30 X 1000 NV</t>
  </si>
  <si>
    <t>SIRECO</t>
  </si>
  <si>
    <t>3,1</t>
  </si>
  <si>
    <t>85,0</t>
  </si>
  <si>
    <t>975,0</t>
  </si>
  <si>
    <t>460,0</t>
  </si>
  <si>
    <t>Recursos de Contraparte</t>
  </si>
  <si>
    <t>Razón de mortalidad materna en el país</t>
  </si>
  <si>
    <t>Tasa de mortalidad neonatal en el país</t>
  </si>
  <si>
    <t>Partos atendidos en establecimientos de salud</t>
  </si>
  <si>
    <t>Partos atendidos en hospital/centro integral de salud</t>
  </si>
  <si>
    <t>Mujeres embarazadas que reciben atención prenatal antes de la semana 20</t>
  </si>
  <si>
    <t>Mujeres que reciben al menos 4 controles obstétricos</t>
  </si>
  <si>
    <t>Recién nacidos que reciben atención posnatal antes de las 48 horas</t>
  </si>
  <si>
    <t xml:space="preserve">Mujeres en edad fértil que utilizan métodos modernos de Planificación Familiar (PF) </t>
  </si>
  <si>
    <t>Embarazadas desnutridas</t>
  </si>
  <si>
    <t>Ocupación de camas</t>
  </si>
  <si>
    <t>Egresos por cama</t>
  </si>
  <si>
    <t>Unidad Ponderada de Asistencia (UPA) producidas por personal asistencial en hospitales de 2do nivel intervenidos</t>
  </si>
  <si>
    <t>OPERACIÓN BO-L1198 - MEJORA EN LA ACCESIBILIDAD A LOS SERVICIOS DE SALUD MATERNA EN BOLIVIA</t>
  </si>
  <si>
    <t>NOMBRE DEL INDICADOR</t>
  </si>
  <si>
    <t>Razón de mortalidad materna</t>
  </si>
  <si>
    <t>DEFINICIÓN</t>
  </si>
  <si>
    <t>La razón de muerte materna (RMM) representa el riesgo de una mujer de morir por complicaciones del embarazo, el parto o el puerperio (Pate y cols., 2001)</t>
  </si>
  <si>
    <t>DESCRIPCIÓN</t>
  </si>
  <si>
    <t>De acuerdo con la CIE-10r, se considera muerte materna a la muerte de una mujer mientras está embarazada o dentro de los 42 días siguientes a la terminación del embarazo, independientemente de la duración y el sitio del embarazo, por cualquier causa relacionada o agravada por el embarazo mismo o su atención, pero no por causas accidentales o incidentales.
De acuerdo con la novena revisión de la Lista Internacional, las muertes maternas son la suma de las muertes por aborto (código AM 42), las causas obstétricas directas (código AM 43), y las causas obstétricas indirectas (código AM 44).
La muerte materna es un indicador claro de injusticia social, desigualdad de género y pobreza: el que un embarazo o parto desemboque en la muerte de la mujer refleja problemas estructurales, tanto de acceso al control de natalidad como de atención a la salud.
La mortalidad materna debería ser estudiada como un fenómeno integral y no como consecuencia de políticas o acciones aisladas (Vargas 2007)</t>
  </si>
  <si>
    <t>FORMULA DE CÁLCULO</t>
  </si>
  <si>
    <t>CONDICIONES DEL CÁLCULO</t>
  </si>
  <si>
    <t>DATOS QUE INTERVIENEN EN LA CONSTRUCCIÓN DEL INDICADOR</t>
  </si>
  <si>
    <t xml:space="preserve">Número de muertes maternas durante
un año "X"/
Número total de nacidos vivos en el 100.000 mismo año
</t>
  </si>
  <si>
    <t>Excluir las muertes por causas externas y las muertes maternas tardías posteriores a los 42 días.
Para la comparabilidad de los valores deben utilizarce datos obtenidos a través de la metdología Ramos modificada. (No se estima este valor desde la fuente de datos del SNIS-VE).</t>
  </si>
  <si>
    <t>NUMERADOR</t>
  </si>
  <si>
    <t>DENOMINADOR</t>
  </si>
  <si>
    <t>Número de muertes en embarazada o dentro de los 42 días siguientes a la terminación del embarazo en un periodo</t>
  </si>
  <si>
    <t>Número total de nacidos vivos en el mismo periodo</t>
  </si>
  <si>
    <t>FUENTE</t>
  </si>
  <si>
    <t>Método Ramos modificado (Busqueda intencionada de muertes maternas)</t>
  </si>
  <si>
    <t>Tasa de mortalidad neonatal</t>
  </si>
  <si>
    <t>La Mortalidad Neonatal expresa la muerte que se produce desde el nacimiento hasta cumplir los 27 días de vida, la cual se subdivide a su vez en dos: Precoz o Temprana (desde el nacimiento hasta cumplir 6 días de vida ) y Tardía (desde los 7 a los 27 días de vida).</t>
  </si>
  <si>
    <t>El nivel de mortalidad infantil es considerado clásicamente como un marcador del grado de desarrollo de las condiciones de vida de una población, y se utiliza en la evaluación de la situación de la infancia y de la salud de un país.
El período neonatal (especialmente inmediatamente después del nacimiento) representa el momento más vulnerable y crítico dentro del primer año de vida. En Bolivia, según información de la ENDSA 2008, la mortalidad neonatal representa un poco más del 50% del total de la mortalidad infantil (menores de un ano) y el 40% de la mortalidad de la niñez (menores de 5 años).</t>
  </si>
  <si>
    <t xml:space="preserve">Número de muertes en neonatos menos de 7 días de vida durante un año/
Número total de nacidos vivos en el mismo año x 1.000
</t>
  </si>
  <si>
    <t>Excluir las muertes superiores a los 6 días de vida</t>
  </si>
  <si>
    <t>Número de muertes en neonatos menos de 7 días de vida durante un periodo</t>
  </si>
  <si>
    <t>Estudio con base poblacional</t>
  </si>
  <si>
    <t>Partos (vaginales y cesáreas) que suceden dentro de un establecimiento de salud</t>
  </si>
  <si>
    <t>El parto atendido dentro del servicio de salud por un personal especializado de salud estima que hay menos riesgo tanto para la madre como para el recién nacido.</t>
  </si>
  <si>
    <t xml:space="preserve">Número de partos (vaginales y cesáreas) registrados en establecimientos de salud durante un año/
Número de partos esperados durante un año x 100
</t>
  </si>
  <si>
    <t>Se excluyen todos aquellos partos sucedidos fuera del establecimiento de salud independientemente del criterio de personal cualificado para la atención de parto</t>
  </si>
  <si>
    <t>Número de partos (vaginales y cesáreas) registrados en establecimientos de salud durante un año</t>
  </si>
  <si>
    <t xml:space="preserve">Número de partos esperados durante un año </t>
  </si>
  <si>
    <t>Informe mensual de producción de servicios en establecimientos de salud de primer nivel de atención (formulario 301 “a” SNIS-VE)  en su  variable:
10. Atención de partos en servicios
• 10.1 Vaginales 
• 10.2 Cesáreas</t>
  </si>
  <si>
    <t xml:space="preserve">El número de partos esperados proyectados es otorgado por el SNIS-VE - INE en su documento "Población estimada de Grupos Especiales"
</t>
  </si>
  <si>
    <t>Partos (vaginales y cesáreas) que suceden dentro de un establecimiento de salud categorizado como Hospital y como Centro de Salud Integral</t>
  </si>
  <si>
    <t>El parto atendido dentro del servicio de salud por un personal especializado de salud estima que hay menos riesgo tanto para la madre como para el recién nacido, además de disposición de condiciones para la atención adecuada según parámetros CONE</t>
  </si>
  <si>
    <t xml:space="preserve">Número de partos (vaginales y cesáreas) registrados en Hospitales y Centros de Salud Integrales durante un año/
Número de partos esperados durante un año x 100
</t>
  </si>
  <si>
    <t>Se excluyen todos aquellos partos sucedidos en otra categoria de establecimientos de salud (Puestos de Salud, Centros de Salud Ambulatorio, Centros de Salud con Internación).</t>
  </si>
  <si>
    <t>Número de partos (vaginales y cesáreas) registrados en en Hospitales y Centros de Salud Integrales durante un año</t>
  </si>
  <si>
    <t>Informe mensual de producción de servicios en establecimientos de salud de primer nivel de atención (formulario 301 “a” SNIS-VE)  en su  variable:
10. Atención de partos en servicios
• 10.1 Vaginales 
• 10.2 Cesáreas
La categoria del establecimiento de salud en el subsector público se selecciona en el filtro "TIPO"</t>
  </si>
  <si>
    <t>Mujeres embarazadas con un Control Prenatal antes de la semana 20 de gestación</t>
  </si>
  <si>
    <t xml:space="preserve">Captación y registro del primer Control Prenatal en mujeres embarazadas antes de la semana 20 de gestación </t>
  </si>
  <si>
    <t xml:space="preserve">Número de mujeres embarazadas con el primer CPN antes de la semana 20 durante un año/
Número de embarazos esperados durante un año x 100
</t>
  </si>
  <si>
    <t>Se excluyen todos aquellos CPN posteriores a la semana 20 de gestación</t>
  </si>
  <si>
    <t>Número de mujeres embarazadas con el primer CPN antes de la semana 20 durante un año</t>
  </si>
  <si>
    <t>Número de embarazos esperados durante un año</t>
  </si>
  <si>
    <t>Informe mensual de producción de servicios en establecimientos de salud de primer nivel de atención (formulario 301 “a” SNIS-VE)  en su  variable:
4. Controles prenatales
• 4.1 Nuevas antes del 5to mes de embarazo</t>
  </si>
  <si>
    <t xml:space="preserve">El número de embarazos esperados proyectados es otorgado por el SNIS-VE - INE en su documento "Población estimada de Grupos Especiales"
</t>
  </si>
  <si>
    <t xml:space="preserve">Mujeres embarazadas que recibieron al menos 4 Controles Prenatales </t>
  </si>
  <si>
    <t xml:space="preserve">Las mujeres embarazadas con un cuarto control prenatal sugieren posibilidades de captación de anomalías y/o complicaciones en el embarazo que requieren de atención especializada o en su caso referidas a establecimientos con capacidad de resolución instalada. </t>
  </si>
  <si>
    <t xml:space="preserve">Número de Mujeres con 4ta consulta prenatal en un año/
Número de embarazos esperados durante un año x 100
</t>
  </si>
  <si>
    <t>Incluir todos los registros de mujeres con al menos 4 controles prenatales</t>
  </si>
  <si>
    <t>Número de Mujeres con 4ta consulta prenatal en un año</t>
  </si>
  <si>
    <t>Informe mensual de producción de servicios en establecimientos de salud de primer nivel de atención (formulario 301 “a” SNIS-VE)  en su  variable:
4. Controles prenatales
• 4.4 Mujeres con 4ta consulta prenatal</t>
  </si>
  <si>
    <t>Atención en el establecimiento de salud que permita la evaluación clínica de condiciones de salud del recién nacido</t>
  </si>
  <si>
    <t xml:space="preserve">Número de RN con visita de control en las 48 hrs siguientes al nacimiento en un año/
Número de nacidos vivos registrados en el establecimiento de salud durante un año x 100
</t>
  </si>
  <si>
    <t>Número de RN con visita de control en las 48 hrs siguientes al nacimiento en un año</t>
  </si>
  <si>
    <t>Número de nacidos vivos registrados en el establecimiento de salud</t>
  </si>
  <si>
    <t>Informe mensual de producción de servicios en establecimientos de salud de primer nivel de atención (formulario 301 “a” SNIS-VE)  en su  variable:
10. Atención de partos en servicios
• 10.11 RN con visita de control en las 48 hrs siguientes al nacimiento</t>
  </si>
  <si>
    <t>Informe mensual de producción de servicios en establecimientos de salud de primer nivel de atención (formulario 301 “a” SNIS-VE)  en su  variable:
10. Atención de partos en servicios
• 10.3 Nacidos vivos</t>
  </si>
  <si>
    <t>Utilización de métodos anticonceptivos por mujeres en edad reproductiva</t>
  </si>
  <si>
    <t>Utilización de métodos de planificación familiar en la población</t>
  </si>
  <si>
    <t xml:space="preserve">Número de usuarias nuevas y continuas de algun método de planificación familiar en un año/
Número de MEF durante un año x 100
</t>
  </si>
  <si>
    <t>Excluir los registros de producción de procedimientos en planificación familiar (Ej. Número de DIU Insertados)</t>
  </si>
  <si>
    <t>Número de usuarias nuevas y continuas de algun método de planificación familiar</t>
  </si>
  <si>
    <t>Número de MEF durante un año</t>
  </si>
  <si>
    <t xml:space="preserve">Informe mensual de producción de servicios en establecimientos de salud de primer nivel de atención (formulario 301 “a” SNIS-VE)  en su  variable:
5. Anticoncepción, prevención de cáncer de cuello uterino y mama
• 5.1 DIU: Usuarias Nuevas 
• 5.2 DIU: Usuarias Continuas 
• 5.4 Inyectable Trimestral: Usuarias Nuevas 
• 5.5 Inyectable Trimestral: Usuarias Continuas 
• 5.7 Condón Masculino: Usuarias (os) Nuevas (os) 
• 5.8 Condón Masculino: Usuarias (os) Continuas (os) 
• 5.9 Condón Femenino: Usuarias Nuevas 
• 5.10 Condón Femenino: Usuarias Continuas 
• 5.12 Píldora: Usuarias Nuevas 
• 5.13 Píldora: Usuarias Continuas 
• 5.15 Implante subdérmico: Usuarias Nuevas 
• 5.16 Implante subdérmico: Usuarias Continuas 
• 5.18 Métodos naturales: Usuarias Nuevas 
• 5.19 Métodos naturales: Usuarias Continuas 
• 5.20 AQV femenino 
• 5.21 AQV masculino
</t>
  </si>
  <si>
    <t xml:space="preserve">El número de MEF proyectadas es otorgado por el SNIS-VE - INE en su documento "Población estimada de Grupos Especiales"
</t>
  </si>
  <si>
    <t xml:space="preserve">Mujeres embarazadas en situación de desnutrición según el cáculo del Indice de Masa Corporal IMC </t>
  </si>
  <si>
    <t>El estado nutricional de la mujer cuando se queda embarazada y durante el embarazo puede tener una influencia importante en los resultados sanitarios del feto, el lactante y la madre. Deficiencias de micronutrientes como el calcio, el hierro, la vitamina A o el yodo pueden producir malos resultados sanitarios para la madre y ocasionar complicaciones en el embarazo, poniendo en peligro a la madre y al niño (Black RE et al 2013).</t>
  </si>
  <si>
    <t xml:space="preserve">Número de embarazadas desnutridas en un año/
Número de embarazos esperados durante un año x 100
</t>
  </si>
  <si>
    <t>Número de embarazadas desnutridas en un año</t>
  </si>
  <si>
    <t>Informe de vigilancia epidemiológica mensual (formulario 302 “b” SNIS-VE)  en su  variable:
Estado nutricional:
• 47. Embarazada Desnutrida</t>
  </si>
  <si>
    <t>Recien nacidos con un registro de peso inferior a 2500 gramos</t>
  </si>
  <si>
    <t>La desnutrición en las mujeres antes y durante el embarazo limita la capacidad del crecimiento fetal intrauterino y es una de las principales causas de la desnutrición fetal y el bajo peso al nacer en países subdesarrollados</t>
  </si>
  <si>
    <t xml:space="preserve">Número Nacidos vivos con peso menor a 2500g en un año/
Número de nacidos vivos registrados en el establecimiento de salud durante un año x 1.000
</t>
  </si>
  <si>
    <t>Número Nacidos vivos con peso menor a 2500g en un año</t>
  </si>
  <si>
    <t>Número de nacidos vivos registrados en el establecimiento de salud durante un año</t>
  </si>
  <si>
    <t>Informe mensual de producción de servicios en establecimientos de salud de primer nivel de atención (formulario 301 “a” SNIS-VE)  en su  variable:
10. Atención de partos en servicios
• 10.6 Nacidos vivos con peso menor a 2500g</t>
  </si>
  <si>
    <t>Tasa de uso (demanda espontánea) o de indicación (prestación indicada por un profesional) de la población en internamiento en Hospitales de Segundo Nivel de Atención.</t>
  </si>
  <si>
    <t xml:space="preserve">La frecuentación es una tasa de relevancia de los problemas de salud de la población influido por la morbilidad de la población en relación a las diversas enfermedades, grado de indicación de procedimientos diagnósticos y tratamientos y grado de adecuación de los ingresos hospitalarios y de los esfuerzos que realiza el hospital en evitar hospitalizaciones que pueden ser atendidas en régimen ambulatorio.
Así mismo, esta utilización puede verse afectada por la dimensión de la población flotante e inmigrante no censada, así como por la atracción del hospital, por su condición de referencia o por su propia tradición. </t>
  </si>
  <si>
    <t xml:space="preserve">Número de ingresos hospitalarios en un año/
número de población de referencia en el mismo año x 1.000 habitantes
</t>
  </si>
  <si>
    <t>Desagregar entre hombres y mujeres</t>
  </si>
  <si>
    <t>Número de ingresos hospitalarios en un año</t>
  </si>
  <si>
    <t>Número de población de referencia en el mismo año</t>
  </si>
  <si>
    <t>Informe mensual de producción de servicios en establecimientos de salud de primer nivel de atención (formulario 301 “a” SNIS-VE)  en su  variable:
12. Internaciones
• 12.1 Ingresos referidos de otros establecimientos de salud según sexo.
• 12.2 Ingresos espontáneos según sexo.</t>
  </si>
  <si>
    <t xml:space="preserve">La proyección del número de habitantes según municipio de jurisdicción del Hospital es otorgado por el SNIS-VE - INE en su documento "Proyección de Población INE en base al CNPV-2012"
</t>
  </si>
  <si>
    <t>Tasa de uso (demanda espontánea) o de indicación (prestación indicada por un profesional) de la población en Consulta Externa en Hospitales de Segundo Nivel de Atención.</t>
  </si>
  <si>
    <t xml:space="preserve">Número de Consultas hospitalarias en un año/ número de población de referencia en el mismo año x 1.000 habitantes
</t>
  </si>
  <si>
    <t>Informe mensual de producción de servicios en establecimientos de salud de primer nivel de atención (formulario 301 “a” SNIS-VE)  en su  variable:
12. Internaciones
• 12.1 Ingresos referidos de otros establecimientos de salud 
• 12.2 Ingresos espontáneos</t>
  </si>
  <si>
    <t>La Mortalidad Neonatal Hospitalaria expresa la capacidad resolutiva instalada de un Hospital</t>
  </si>
  <si>
    <t xml:space="preserve">Número de muertes en neonatos menos de 7 días de vida registradas en Hospital durante un año/
Número de nacidos vivos registrados en el establecimiento de salud durante un año x 1.000
</t>
  </si>
  <si>
    <t>Obtenido a través de registros hospitalarios</t>
  </si>
  <si>
    <t>Número de muertes en neonatos menos de 7 días de vida registradas en Hospital durante un año</t>
  </si>
  <si>
    <t>Informe mensual de producción de servicios en establecimientos de salud de primer nivel de atención (formulario 301 “b” SNIS-VE)  en su  variable:
Mortalidad perinatal, neonatal e infantil
• 66. Muerte neonatal temprana (0-6 días) confirmada</t>
  </si>
  <si>
    <t>Promedio de días de estancia hospitalaria en internación</t>
  </si>
  <si>
    <t xml:space="preserve">La EM refleja el tiempo desde que un paciente ingresa en el hospital hasta que recupera su salud lo suficiente como para recibir cuidados en su entorno habitual. Es por lo tanto un indicador principalmente de resolutividad que esta midiendo la celeridad con la que el hospital desarrolla los planes para el diagnóstico y tratamiento de las enfermedades. </t>
  </si>
  <si>
    <t>Número estancias hospitalarias en un año/
Número de altas en un año</t>
  </si>
  <si>
    <t>Número estancias hospitalarias un año</t>
  </si>
  <si>
    <t>Número de altas un año</t>
  </si>
  <si>
    <t>Informe mensual de producción de servicios en establecimientos de salud de primer nivel de atención (formulario 301 “b” SNIS-VE Producción de servicios de II y III nivel)  en su  variable:
Ingresos y egresos por servicios de internación
• j. Dias Cama Ocupada</t>
  </si>
  <si>
    <t>Informe mensual de producción de servicios en establecimientos de salud de primer nivel de atención (formulario 301 “b” SNIS-VE Producción de servicios de II y III nivel)  en su  variable:
Ingresos y egresos por servicios de internación
• f. Alta</t>
  </si>
  <si>
    <t>Numero de egresos hospitalarios en relación al numero de camas hospitalarias</t>
  </si>
  <si>
    <t>Es la contabilización de las salidas de los pacientes que estuvieron internados durante un período.
Es una medida del volumen de la producción de un Hospital</t>
  </si>
  <si>
    <t>Número de egresos hospitalarios en un año/
Número de camas hospitalarias censables un año</t>
  </si>
  <si>
    <t>Número de egresos hospitalarios en un año</t>
  </si>
  <si>
    <t>Número de camas hospitalarias censables un año</t>
  </si>
  <si>
    <t>Informe mensual de producción de servicios en establecimientos de salud de primer nivel de atención (formulario 301 “a” SNIS-VE)  en su  variable:
12. Internaciones
• 12.3 Egresos</t>
  </si>
  <si>
    <t>Informe mensual de producción de servicios en establecimientos de salud de primer nivel de atención (formulario 301 “b” SNIS-VE Producción de servicios de II y III nivel)  en su  variable:
Ingresos y egresos por servicios de internación
• a. Camas</t>
  </si>
  <si>
    <t>Es el número promedio de camas que estuvieron ocupadas diariamente durante un período, expresado en porcentaje.</t>
  </si>
  <si>
    <t xml:space="preserve">El porcentaje de ocupación de camas, relaciona datos de servicios producidos (pacientes-día) con capacidad potencial de producción (días-cama disponibles).
Este indicador valora cómo son ocupadas las camas (recurso hospitalario).
</t>
  </si>
  <si>
    <t>Número de estancias hospitlarias en un año/
Número de camas hospitalarias censables un año x 365 x 100</t>
  </si>
  <si>
    <t>Número de estancias hospitlarias en un año</t>
  </si>
  <si>
    <t>Es la producción hospitalaria en UPA producidas por personal encargado de la directa asistencia a pacientes (médicos, enfermeras, auxiliares y otro personal asistencial).</t>
  </si>
  <si>
    <t>La cantidad que produce el personal asistencial queda reflejado en un Indicador combinado de actividad hospitalaria como la Unidad Ponderada Asistencial - UPA (Ver anexo metodologico de la UPA).</t>
  </si>
  <si>
    <t>Número Total de UPA/Personal asistencial clínico (especialistas, médicos generales, enefermeras y auxiliares de enfermería)</t>
  </si>
  <si>
    <t>Excluir personal de apoyo y personal administrativo</t>
  </si>
  <si>
    <t>Número Total de UPA</t>
  </si>
  <si>
    <t>Personal asistencial clínico (especialistas, médicos generales, enefermeras y auxiliares de enfermería)</t>
  </si>
  <si>
    <t>Ver anexo metodologico UPA
(Estancias hospitalarias por índice UPA por especialidad.
Informe mensual de producción de servicios en establecimientos de salud de primer nivel de atención (formulario 301 “b” SNIS-VE Producción de servicios de II y III nivel)  en su  variable:
Ingresos y egresos por servicios de internación
• j. Dias Cama Ocupada=</t>
  </si>
  <si>
    <t>Planillas de Recursos Humanos de los Hospitales priorizados por perfil profesional</t>
  </si>
  <si>
    <t>Es el costo promedio en bolivianos por cada UPS producida en Hospitales priorizados</t>
  </si>
  <si>
    <t>El indicador expresa el costo promedio para la producción de una Unidad Ponderada Asistencial - UPA (Ver anexo metodologico de la UPA).</t>
  </si>
  <si>
    <t>Número Total de UPA/Costo mensual de funcionamiento hospitalario</t>
  </si>
  <si>
    <t>Sumar el total de recursos económicos invertidos en el Hospital de manera mensual provenientes de diferentes fuentes (recursos propios - SIS)</t>
  </si>
  <si>
    <t>Costo mensual de funcionamiento hospitalario</t>
  </si>
  <si>
    <t>POA mensula hospitalario de cada GAM priorizado</t>
  </si>
  <si>
    <t xml:space="preserve">Referencias hospitalarias recibidas AJO (Adecuada – Justificada – Oportuna) </t>
  </si>
  <si>
    <t>Adecuadas: 26%
Justificadas: 35%
Oportunas: 29%</t>
  </si>
  <si>
    <t>Adecuadas: 51%
Justificadas: 51%
Oportunas: 51%</t>
  </si>
  <si>
    <t>99,22 mujeres x 1000 Hbts
41,98 varones x 1000 Hbts</t>
  </si>
  <si>
    <t>Se utilizó para la línea de base la metodología de las hermanas y autopsia verbal postcensal 2012</t>
  </si>
  <si>
    <t>Equipamiento del Hospital de Ocurí completado</t>
  </si>
  <si>
    <t>Equipamiento de Hospital Tercer Nivel de Potosí completado</t>
  </si>
  <si>
    <t>Equipamiento del Hospital de Llallagua completado</t>
  </si>
  <si>
    <t>Licenciadas en enfermería obstétrica incorporadas en las Redes</t>
  </si>
  <si>
    <t>Las referencias de atención al nivel hospitalario deben cumplir los criterios AJO (Adecuada, Justificada y Oportuna)</t>
  </si>
  <si>
    <t xml:space="preserve">Los criterios AJO son los siguientes:
REFERENCIA ADECUADA:
1. Usuario/a con :signos vitales controlados y registrados.
2. Soportes mínimos necesarios de vida: (vías respiratorias 1ibres, Oxígeno, venoclisis
permeable).
3. Claridad y coherencia del resumen clínico y diagnostico.
4. Medicación inicial según patología y protocolos vigentes.
5. Usuario/a y familiares y/o persona cercana (mayor die edad), informados sobre el motivo de la Referencia del consentimiento informado
6. Formulario de referencia llenada y firmada por la persona que refiere.
7. Comunicación al establecimiento de referencia.
8. Traslado en ambulancia mínimamente equipada (Tipo 1 y/o 2 de acuerdo a complejidad)
9. Acompañado por médico o personal de Salud informado en el caso, de acuerdo a gravedad y complejidad.
10. Acompañado por un familiar, y/o persona cercana ( Mayor de edad) Trasladar y acompañar
</t>
  </si>
  <si>
    <t>REFERENCIA JUSTIFICADA;
1. la resolución del problema del usuario sobrepasa la capacidad resolutiva instalada del
establecimiento.
2. la evolución del cuadro no fue favorable con el tratamiento inicial establecido conforme a protocolos.
3. El diagnóstico del hospital que recibe al usuario confírma o tiene relación con el diagnóstico de la referencia.
REFERENCIA OPORTUNA:
1. Refererencia que se efectúa entre 10 a 20 minutos posterior a la firma de la referencia, conforme a protocolos de atención.
2. Comunicación inmediata al Hospital de Referencia, el envío del usuario.
3. Registro de cambios durante el traslado, en hoja de monitoreo de tras lado de usuario si el viaje es mayor a una hora.</t>
  </si>
  <si>
    <t xml:space="preserve">Número de referencias Adecuadas, Justificadas y Oportunas en el  nivel hospitalario (2 y 3 nivel)/
Número total de referencias recibidas en el nivel hospitalario (2 y 3 nivel) x 100
</t>
  </si>
  <si>
    <t>Obtenido a través de registros SIRECO</t>
  </si>
  <si>
    <t>Número de referencias Adecuadas, Justificadas y Oportunas en el  nivel hospitalario (2 y 3 nivel)</t>
  </si>
  <si>
    <t>Número total de referencias recibidas en el nivel hospitalario (2 y 3 nivel)</t>
  </si>
  <si>
    <t>Sistema SIRECO</t>
  </si>
  <si>
    <t>89,06%</t>
  </si>
  <si>
    <t>125 mujeres x 1000
65 varones x 1000</t>
  </si>
  <si>
    <t>900 mujeres x 1000
650 varones x 1000</t>
  </si>
  <si>
    <t>Bolivianos/UPA</t>
  </si>
  <si>
    <t>Equipos ejecutores del programa contratados (Especialistas técnicos, sociales y ambientales, contratados) - AISEM</t>
  </si>
  <si>
    <t>Estrategia CONE implementada en 15 redes de salud</t>
  </si>
  <si>
    <t>Programas de Información, Educación y Comunicación (IEC) para el cambio de comportamiento en relación con la salud sexual y reproductiva y la planificación familiar, implementados</t>
  </si>
  <si>
    <t>Intervenciones de mejora de situación nutricional de mujeres embarazadas y neonatos, implementadas</t>
  </si>
  <si>
    <t>`</t>
  </si>
  <si>
    <t>Fortalecimiento del sistema de Bancos/depósitos de Sangre Segura, completado</t>
  </si>
  <si>
    <t>200</t>
  </si>
  <si>
    <t>Fortalecimiento de los sistemas de gestión a nivel municipal y las gerencias de las redes de salud, realizado</t>
  </si>
  <si>
    <t>Formación en gestión hospitalaria destinada a los cuadros directivos de los hospitales, las redes de salud y los SEDES</t>
  </si>
  <si>
    <t>Personas</t>
  </si>
  <si>
    <t>Planes de apertura y/o migración de los nuevos hospitales, elaborados</t>
  </si>
  <si>
    <t>Asistencia técnica para puesta en marcha y acompañamiento de hospitales 2do y 3er nivel, completada</t>
  </si>
  <si>
    <t>Plan</t>
  </si>
  <si>
    <t>Auditoria - AISEM</t>
  </si>
  <si>
    <t>Componente 1. Estrategia CONE, gestión y formación de Recurso Humano</t>
  </si>
  <si>
    <t>Componente 2: Infraestructura y equipamiento</t>
  </si>
  <si>
    <t xml:space="preserve">Componente 3: Auditorías, administración, y monitoreo y evaluación </t>
  </si>
  <si>
    <t>Equipos ejecutores del programa contratados (Especialistas técnicos, sociales y ambientales, contratados) - UEP MS</t>
  </si>
  <si>
    <t>Auditoría UEP 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</si>
</sst>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43" formatCode="_-* #,##0.00_-;\-* #,##0.00_-;_-* &quot;-&quot;??_-;_-@_-"/>
    <numFmt numFmtId="164" formatCode="_(* #,##0.00_);_(* \(#,##0.00\);_(* &quot;-&quot;??_);_(@_)"/>
    <numFmt numFmtId="165" formatCode="_-* #,##0.00\ _€_-;\-* #,##0.00\ _€_-;_-* &quot;-&quot;??\ _€_-;_-@_-"/>
    <numFmt numFmtId="166" formatCode="[$-10409]m/d/yyyy\ h:mm:ss\ AM/PM"/>
    <numFmt numFmtId="167" formatCode="_ * #,##0.00_ ;_ * \-#,##0.00_ ;_ * &quot;-&quot;??_ ;_ @_ "/>
    <numFmt numFmtId="168" formatCode="_(&quot;R$ &quot;* #,##0.00_);_(&quot;R$ &quot;* \(#,##0.00\);_(&quot;R$ &quot;* &quot;-&quot;??_);_(@_)"/>
    <numFmt numFmtId="169" formatCode="_(* #,##0_);_(* \(#,##0\);_(* &quot;-&quot;??_);_(@_)"/>
    <numFmt numFmtId="170" formatCode="_-* #,##0.0_-;\-* #,##0.0_-;_-* &quot;-&quot;?_-;_-@_-"/>
  </numFmts>
  <fonts count="5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1"/>
      <name val="Trebuchet MS"/>
      <family val="2"/>
    </font>
    <font>
      <u/>
      <sz val="10"/>
      <color theme="10"/>
      <name val="Arial"/>
      <family val="2"/>
    </font>
    <font>
      <b/>
      <sz val="10"/>
      <name val="Calibri"/>
      <family val="2"/>
      <scheme val="minor"/>
    </font>
    <font>
      <sz val="10"/>
      <name val="Calibri"/>
      <family val="2"/>
      <scheme val="minor"/>
    </font>
    <font>
      <sz val="9"/>
      <name val="Calibri"/>
      <family val="2"/>
      <scheme val="minor"/>
    </font>
    <font>
      <b/>
      <sz val="9"/>
      <color indexed="8"/>
      <name val="Calibri"/>
      <family val="2"/>
      <scheme val="minor"/>
    </font>
    <font>
      <b/>
      <sz val="9"/>
      <name val="Calibri"/>
      <family val="2"/>
      <scheme val="minor"/>
    </font>
    <font>
      <b/>
      <sz val="14"/>
      <name val="Calibri"/>
      <family val="2"/>
      <scheme val="minor"/>
    </font>
    <font>
      <sz val="9"/>
      <color indexed="8"/>
      <name val="Calibri"/>
      <family val="2"/>
      <scheme val="minor"/>
    </font>
    <font>
      <b/>
      <sz val="11"/>
      <color indexed="8"/>
      <name val="Calibri"/>
      <family val="2"/>
      <scheme val="minor"/>
    </font>
    <font>
      <b/>
      <sz val="11"/>
      <name val="Calibri"/>
      <family val="2"/>
      <scheme val="minor"/>
    </font>
    <font>
      <sz val="11"/>
      <name val="Calibri"/>
      <family val="2"/>
      <scheme val="minor"/>
    </font>
    <font>
      <sz val="8"/>
      <name val="Calibri"/>
      <family val="2"/>
      <scheme val="minor"/>
    </font>
    <font>
      <b/>
      <sz val="8"/>
      <color indexed="8"/>
      <name val="Calibri"/>
      <family val="2"/>
      <scheme val="minor"/>
    </font>
    <font>
      <sz val="8"/>
      <color indexed="8"/>
      <name val="Calibri"/>
      <family val="2"/>
      <scheme val="minor"/>
    </font>
    <font>
      <b/>
      <sz val="8"/>
      <color indexed="10"/>
      <name val="Calibri"/>
      <family val="2"/>
      <scheme val="minor"/>
    </font>
    <font>
      <b/>
      <sz val="9"/>
      <color indexed="10"/>
      <name val="Calibri"/>
      <family val="2"/>
      <scheme val="minor"/>
    </font>
    <font>
      <b/>
      <sz val="16"/>
      <name val="Calibri"/>
      <family val="2"/>
      <scheme val="minor"/>
    </font>
    <font>
      <sz val="14"/>
      <name val="Calibri"/>
      <family val="2"/>
      <scheme val="minor"/>
    </font>
    <font>
      <sz val="30"/>
      <name val="Calibri"/>
      <family val="2"/>
      <scheme val="minor"/>
    </font>
    <font>
      <u/>
      <sz val="10"/>
      <color theme="10"/>
      <name val="Calibri"/>
      <family val="2"/>
      <scheme val="minor"/>
    </font>
    <font>
      <b/>
      <sz val="9"/>
      <color theme="0"/>
      <name val="Calibri"/>
      <family val="2"/>
      <scheme val="minor"/>
    </font>
    <font>
      <sz val="9"/>
      <name val="Arial"/>
      <family val="2"/>
    </font>
    <font>
      <b/>
      <sz val="9"/>
      <name val="Arial"/>
      <family val="2"/>
    </font>
    <font>
      <b/>
      <sz val="9"/>
      <color indexed="8"/>
      <name val="Arial"/>
      <family val="2"/>
    </font>
    <font>
      <sz val="9"/>
      <color indexed="8"/>
      <name val="Arial"/>
      <family val="2"/>
    </font>
    <font>
      <b/>
      <sz val="11"/>
      <color indexed="8"/>
      <name val="Tahoma"/>
      <family val="2"/>
    </font>
    <font>
      <b/>
      <sz val="10"/>
      <color indexed="8"/>
      <name val="Calibri"/>
      <family val="2"/>
    </font>
    <font>
      <b/>
      <sz val="9"/>
      <color indexed="8"/>
      <name val="Calibri"/>
      <family val="2"/>
    </font>
    <font>
      <sz val="9"/>
      <color indexed="8"/>
      <name val="Calibri"/>
      <family val="2"/>
    </font>
    <font>
      <b/>
      <sz val="11"/>
      <name val="Calibri"/>
      <family val="2"/>
    </font>
    <font>
      <b/>
      <sz val="11"/>
      <color indexed="8"/>
      <name val="Calibri"/>
      <family val="2"/>
    </font>
    <font>
      <sz val="11"/>
      <color rgb="FF333333"/>
      <name val="Arial"/>
      <family val="2"/>
    </font>
    <font>
      <sz val="10"/>
      <color rgb="FF333333"/>
      <name val="Arial"/>
      <family val="2"/>
    </font>
    <font>
      <sz val="10"/>
      <name val="Arial"/>
      <family val="2"/>
    </font>
    <font>
      <sz val="10"/>
      <name val="Calibri"/>
      <family val="2"/>
    </font>
    <font>
      <sz val="9"/>
      <name val="Calibri"/>
      <family val="2"/>
    </font>
    <font>
      <b/>
      <sz val="15"/>
      <color theme="3"/>
      <name val="Calibri"/>
      <family val="2"/>
      <scheme val="minor"/>
    </font>
    <font>
      <b/>
      <sz val="18"/>
      <color theme="3"/>
      <name val="Calibri"/>
      <family val="2"/>
      <scheme val="minor"/>
    </font>
    <font>
      <sz val="11"/>
      <color theme="1"/>
      <name val="Oxygen"/>
    </font>
    <font>
      <b/>
      <sz val="11"/>
      <color theme="0"/>
      <name val="Oxygen"/>
    </font>
    <font>
      <b/>
      <sz val="11"/>
      <color theme="1"/>
      <name val="Oxygen"/>
    </font>
    <font>
      <sz val="10"/>
      <color theme="1"/>
      <name val="Oxygen"/>
    </font>
    <font>
      <sz val="8"/>
      <color theme="1"/>
      <name val="Oxygen"/>
    </font>
    <font>
      <sz val="10"/>
      <name val="Arial"/>
      <family val="2"/>
    </font>
    <font>
      <sz val="10"/>
      <name val="Arial"/>
    </font>
  </fonts>
  <fills count="1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59999389629810485"/>
        <bgColor indexed="0"/>
      </patternFill>
    </fill>
    <fill>
      <patternFill patternType="solid">
        <fgColor theme="4" tint="0.39997558519241921"/>
        <bgColor indexed="0"/>
      </patternFill>
    </fill>
    <fill>
      <patternFill patternType="solid">
        <fgColor theme="4" tint="0.39997558519241921"/>
        <bgColor indexed="64"/>
      </patternFill>
    </fill>
    <fill>
      <patternFill patternType="solid">
        <fgColor rgb="FFFFC000"/>
        <bgColor indexed="64"/>
      </patternFill>
    </fill>
    <fill>
      <patternFill patternType="solid">
        <fgColor theme="3" tint="0.59999389629810485"/>
        <bgColor indexed="64"/>
      </patternFill>
    </fill>
    <fill>
      <patternFill patternType="solid">
        <fgColor theme="3" tint="0.59999389629810485"/>
        <bgColor indexed="0"/>
      </patternFill>
    </fill>
    <fill>
      <patternFill patternType="solid">
        <fgColor theme="8" tint="0.39997558519241921"/>
        <bgColor indexed="64"/>
      </patternFill>
    </fill>
    <fill>
      <patternFill patternType="solid">
        <fgColor theme="8" tint="0.59999389629810485"/>
        <bgColor indexed="64"/>
      </patternFill>
    </fill>
    <fill>
      <patternFill patternType="solid">
        <fgColor theme="0"/>
        <bgColor indexed="0"/>
      </patternFill>
    </fill>
    <fill>
      <patternFill patternType="solid">
        <fgColor theme="4" tint="0.79998168889431442"/>
        <bgColor indexed="0"/>
      </patternFill>
    </fill>
    <fill>
      <patternFill patternType="solid">
        <fgColor rgb="FFFFFFFF"/>
        <bgColor indexed="64"/>
      </patternFill>
    </fill>
    <fill>
      <patternFill patternType="solid">
        <fgColor theme="3"/>
        <bgColor indexed="64"/>
      </patternFill>
    </fill>
    <fill>
      <patternFill patternType="solid">
        <fgColor theme="6" tint="0.59999389629810485"/>
        <bgColor indexed="64"/>
      </patternFill>
    </fill>
  </fills>
  <borders count="45">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diagonal/>
    </border>
    <border>
      <left/>
      <right style="thin">
        <color indexed="64"/>
      </right>
      <top style="thin">
        <color indexed="64"/>
      </top>
      <bottom/>
      <diagonal/>
    </border>
    <border>
      <left style="thin">
        <color indexed="8"/>
      </left>
      <right/>
      <top style="thin">
        <color indexed="8"/>
      </top>
      <bottom/>
      <diagonal/>
    </border>
    <border>
      <left style="thin">
        <color indexed="64"/>
      </left>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bottom/>
      <diagonal/>
    </border>
    <border>
      <left style="thin">
        <color indexed="64"/>
      </left>
      <right style="thin">
        <color indexed="8"/>
      </right>
      <top/>
      <bottom style="thin">
        <color indexed="64"/>
      </bottom>
      <diagonal/>
    </border>
    <border>
      <left style="thin">
        <color indexed="8"/>
      </left>
      <right style="thin">
        <color indexed="8"/>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8"/>
      </right>
      <top/>
      <bottom/>
      <diagonal/>
    </border>
    <border>
      <left/>
      <right style="thin">
        <color indexed="8"/>
      </right>
      <top style="thin">
        <color indexed="8"/>
      </top>
      <bottom/>
      <diagonal/>
    </border>
    <border>
      <left style="thin">
        <color indexed="8"/>
      </left>
      <right/>
      <top style="thin">
        <color indexed="8"/>
      </top>
      <bottom style="thin">
        <color indexed="64"/>
      </bottom>
      <diagonal/>
    </border>
    <border>
      <left style="thin">
        <color indexed="64"/>
      </left>
      <right style="thin">
        <color indexed="8"/>
      </right>
      <top/>
      <bottom/>
      <diagonal/>
    </border>
    <border>
      <left/>
      <right/>
      <top style="thin">
        <color indexed="8"/>
      </top>
      <bottom style="thin">
        <color indexed="8"/>
      </bottom>
      <diagonal/>
    </border>
    <border>
      <left style="thin">
        <color indexed="64"/>
      </left>
      <right/>
      <top style="medium">
        <color indexed="64"/>
      </top>
      <bottom/>
      <diagonal/>
    </border>
    <border>
      <left/>
      <right style="thin">
        <color indexed="8"/>
      </right>
      <top style="thin">
        <color indexed="8"/>
      </top>
      <bottom style="thin">
        <color indexed="8"/>
      </bottom>
      <diagonal/>
    </border>
    <border>
      <left/>
      <right/>
      <top/>
      <bottom style="thick">
        <color theme="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6">
    <xf numFmtId="0" fontId="0" fillId="0" borderId="0"/>
    <xf numFmtId="167" fontId="6" fillId="0" borderId="0" applyFont="0" applyFill="0" applyBorder="0" applyAlignment="0" applyProtection="0"/>
    <xf numFmtId="164" fontId="6" fillId="0" borderId="0" applyFont="0" applyFill="0" applyBorder="0" applyAlignment="0" applyProtection="0"/>
    <xf numFmtId="168" fontId="6" fillId="0" borderId="0" applyFont="0" applyFill="0" applyBorder="0" applyAlignment="0" applyProtection="0"/>
    <xf numFmtId="0" fontId="10" fillId="0" borderId="0" applyNumberFormat="0" applyFill="0" applyBorder="0" applyAlignment="0" applyProtection="0">
      <alignment vertical="top"/>
      <protection locked="0"/>
    </xf>
    <xf numFmtId="164" fontId="7" fillId="0" borderId="0" applyFont="0" applyFill="0" applyBorder="0" applyAlignment="0" applyProtection="0"/>
    <xf numFmtId="164" fontId="6" fillId="0" borderId="0" applyFont="0" applyFill="0" applyBorder="0" applyAlignment="0" applyProtection="0"/>
    <xf numFmtId="0" fontId="6" fillId="0" borderId="0"/>
    <xf numFmtId="0" fontId="8" fillId="0" borderId="0" applyNumberFormat="0" applyFont="0" applyFill="0" applyBorder="0" applyAlignment="0" applyProtection="0"/>
    <xf numFmtId="0" fontId="9" fillId="0" borderId="0"/>
    <xf numFmtId="9" fontId="6" fillId="0" borderId="0" applyFont="0" applyFill="0" applyBorder="0" applyAlignment="0" applyProtection="0"/>
    <xf numFmtId="9" fontId="6" fillId="0" borderId="0" applyFont="0" applyFill="0" applyBorder="0" applyAlignment="0" applyProtection="0"/>
    <xf numFmtId="0" fontId="5" fillId="0" borderId="0"/>
    <xf numFmtId="165" fontId="4" fillId="0" borderId="0" applyFont="0" applyFill="0" applyBorder="0" applyAlignment="0" applyProtection="0"/>
    <xf numFmtId="9" fontId="4" fillId="0" borderId="0" applyFont="0" applyFill="0" applyBorder="0" applyAlignment="0" applyProtection="0"/>
    <xf numFmtId="0" fontId="4" fillId="0" borderId="0"/>
    <xf numFmtId="43" fontId="6" fillId="0" borderId="0" applyFont="0" applyFill="0" applyBorder="0" applyAlignment="0" applyProtection="0"/>
    <xf numFmtId="0" fontId="3" fillId="0" borderId="0"/>
    <xf numFmtId="9" fontId="43" fillId="0" borderId="0" applyFont="0" applyFill="0" applyBorder="0" applyAlignment="0" applyProtection="0"/>
    <xf numFmtId="0" fontId="46" fillId="0" borderId="33" applyNumberFormat="0" applyFill="0" applyAlignment="0" applyProtection="0"/>
    <xf numFmtId="0" fontId="2" fillId="0" borderId="0"/>
    <xf numFmtId="0" fontId="1" fillId="0" borderId="0"/>
    <xf numFmtId="43" fontId="53" fillId="0" borderId="0" applyFont="0" applyFill="0" applyBorder="0" applyAlignment="0" applyProtection="0"/>
    <xf numFmtId="43" fontId="54" fillId="0" borderId="0" applyFont="0" applyFill="0" applyBorder="0" applyAlignment="0" applyProtection="0"/>
    <xf numFmtId="9" fontId="54" fillId="0" borderId="0" applyFont="0" applyFill="0" applyBorder="0" applyAlignment="0" applyProtection="0"/>
    <xf numFmtId="43" fontId="6" fillId="0" borderId="0" applyFont="0" applyFill="0" applyBorder="0" applyAlignment="0" applyProtection="0"/>
  </cellStyleXfs>
  <cellXfs count="430">
    <xf numFmtId="0" fontId="0" fillId="0" borderId="0" xfId="0"/>
    <xf numFmtId="0" fontId="11" fillId="2" borderId="0" xfId="7" applyFont="1" applyFill="1" applyBorder="1" applyAlignment="1" applyProtection="1">
      <alignment vertical="center"/>
    </xf>
    <xf numFmtId="0" fontId="11" fillId="2" borderId="0" xfId="7" applyFont="1" applyFill="1" applyBorder="1" applyAlignment="1" applyProtection="1">
      <alignment vertical="top"/>
    </xf>
    <xf numFmtId="0" fontId="12" fillId="2" borderId="0" xfId="7" applyFont="1" applyFill="1" applyBorder="1" applyAlignment="1" applyProtection="1">
      <alignment vertical="top"/>
    </xf>
    <xf numFmtId="0" fontId="11" fillId="2" borderId="0" xfId="7" applyFont="1" applyFill="1" applyBorder="1" applyAlignment="1" applyProtection="1">
      <alignment horizontal="center" vertical="top"/>
    </xf>
    <xf numFmtId="0" fontId="12" fillId="2" borderId="0" xfId="7" applyFont="1" applyFill="1" applyBorder="1" applyAlignment="1" applyProtection="1">
      <alignment horizontal="center" vertical="top" wrapText="1"/>
    </xf>
    <xf numFmtId="0" fontId="12" fillId="4" borderId="0" xfId="7" applyFont="1" applyFill="1" applyBorder="1" applyAlignment="1" applyProtection="1">
      <alignment vertical="top"/>
    </xf>
    <xf numFmtId="0" fontId="12" fillId="3" borderId="0" xfId="7" applyFont="1" applyFill="1" applyBorder="1" applyAlignment="1" applyProtection="1">
      <alignment vertical="top"/>
    </xf>
    <xf numFmtId="0" fontId="12" fillId="7" borderId="0" xfId="7" applyFont="1" applyFill="1" applyBorder="1" applyAlignment="1" applyProtection="1">
      <alignment horizontal="left" vertical="center"/>
    </xf>
    <xf numFmtId="0" fontId="11" fillId="4" borderId="0" xfId="7" applyFont="1" applyFill="1" applyBorder="1" applyAlignment="1" applyProtection="1">
      <alignment vertical="top"/>
    </xf>
    <xf numFmtId="0" fontId="11" fillId="7" borderId="0" xfId="7" applyFont="1" applyFill="1" applyBorder="1" applyAlignment="1" applyProtection="1">
      <alignment horizontal="left" vertical="center"/>
    </xf>
    <xf numFmtId="0" fontId="11" fillId="3" borderId="0" xfId="7" applyFont="1" applyFill="1" applyBorder="1" applyAlignment="1" applyProtection="1">
      <alignment vertical="top"/>
    </xf>
    <xf numFmtId="0" fontId="11" fillId="7" borderId="0" xfId="7" applyFont="1" applyFill="1" applyBorder="1" applyAlignment="1" applyProtection="1">
      <alignment horizontal="center" vertical="center"/>
    </xf>
    <xf numFmtId="0" fontId="17" fillId="0" borderId="0" xfId="0" applyFont="1" applyBorder="1" applyAlignment="1" applyProtection="1">
      <alignment horizontal="center" vertical="center" wrapText="1" readingOrder="1"/>
      <protection locked="0"/>
    </xf>
    <xf numFmtId="0" fontId="12" fillId="7" borderId="0" xfId="7" applyFont="1" applyFill="1" applyBorder="1" applyAlignment="1" applyProtection="1">
      <alignment horizontal="left" vertical="center" wrapText="1"/>
    </xf>
    <xf numFmtId="0" fontId="12" fillId="4" borderId="0" xfId="7" applyFont="1" applyFill="1" applyBorder="1" applyAlignment="1" applyProtection="1">
      <alignment vertical="top" wrapText="1"/>
    </xf>
    <xf numFmtId="0" fontId="13" fillId="0" borderId="0" xfId="7" applyFont="1"/>
    <xf numFmtId="0" fontId="13" fillId="0" borderId="0" xfId="7" applyFont="1" applyAlignment="1">
      <alignment vertical="center"/>
    </xf>
    <xf numFmtId="0" fontId="13" fillId="0" borderId="0" xfId="0" applyFont="1" applyAlignment="1">
      <alignment horizontal="center" vertical="center"/>
    </xf>
    <xf numFmtId="0" fontId="18" fillId="0" borderId="6" xfId="0" applyFont="1" applyBorder="1" applyAlignment="1" applyProtection="1">
      <alignment horizontal="center" vertical="center" readingOrder="1"/>
      <protection locked="0"/>
    </xf>
    <xf numFmtId="169" fontId="17" fillId="0" borderId="0" xfId="5" applyNumberFormat="1" applyFont="1" applyBorder="1" applyAlignment="1" applyProtection="1">
      <alignment horizontal="center" vertical="center" wrapText="1" readingOrder="1"/>
      <protection locked="0"/>
    </xf>
    <xf numFmtId="169" fontId="20" fillId="0" borderId="0" xfId="0" applyNumberFormat="1" applyFont="1" applyAlignment="1">
      <alignment horizontal="center" vertical="center"/>
    </xf>
    <xf numFmtId="0" fontId="12" fillId="0" borderId="0" xfId="7" applyFont="1"/>
    <xf numFmtId="0" fontId="12" fillId="2" borderId="0" xfId="7" applyFont="1" applyFill="1"/>
    <xf numFmtId="0" fontId="11" fillId="4" borderId="0" xfId="7" applyFont="1" applyFill="1" applyAlignment="1">
      <alignment horizontal="center" vertical="center"/>
    </xf>
    <xf numFmtId="0" fontId="12" fillId="2" borderId="0" xfId="7" applyFont="1" applyFill="1" applyBorder="1"/>
    <xf numFmtId="0" fontId="11" fillId="4" borderId="0" xfId="7" applyFont="1" applyFill="1" applyAlignment="1">
      <alignment horizontal="center"/>
    </xf>
    <xf numFmtId="0" fontId="11" fillId="2" borderId="0" xfId="7" applyFont="1" applyFill="1" applyAlignment="1">
      <alignment horizontal="center"/>
    </xf>
    <xf numFmtId="0" fontId="19" fillId="2" borderId="0" xfId="7" applyFont="1" applyFill="1"/>
    <xf numFmtId="0" fontId="12" fillId="2" borderId="17" xfId="7" applyFont="1" applyFill="1" applyBorder="1"/>
    <xf numFmtId="0" fontId="12" fillId="2" borderId="18" xfId="7" applyFont="1" applyFill="1" applyBorder="1"/>
    <xf numFmtId="164" fontId="12" fillId="2" borderId="0" xfId="6" applyFont="1" applyFill="1" applyBorder="1" applyAlignment="1" applyProtection="1">
      <alignment horizontal="left" vertical="center"/>
    </xf>
    <xf numFmtId="0" fontId="12" fillId="8" borderId="0" xfId="7" applyFont="1" applyFill="1"/>
    <xf numFmtId="0" fontId="12" fillId="2" borderId="0" xfId="7" applyFont="1" applyFill="1" applyBorder="1" applyAlignment="1">
      <alignment vertical="top"/>
    </xf>
    <xf numFmtId="4" fontId="12" fillId="2" borderId="0" xfId="7" applyNumberFormat="1" applyFont="1" applyFill="1"/>
    <xf numFmtId="3" fontId="13" fillId="0" borderId="0" xfId="7" applyNumberFormat="1" applyFont="1"/>
    <xf numFmtId="0" fontId="14" fillId="0" borderId="0" xfId="7" applyFont="1" applyBorder="1" applyAlignment="1" applyProtection="1">
      <alignment vertical="center" readingOrder="1"/>
      <protection locked="0"/>
    </xf>
    <xf numFmtId="3" fontId="13" fillId="0" borderId="0" xfId="7" applyNumberFormat="1" applyFont="1" applyAlignment="1">
      <alignment vertical="center"/>
    </xf>
    <xf numFmtId="4" fontId="13" fillId="0" borderId="0" xfId="7" applyNumberFormat="1" applyFont="1" applyAlignment="1">
      <alignment vertical="center"/>
    </xf>
    <xf numFmtId="0" fontId="14" fillId="0" borderId="0" xfId="7" applyFont="1" applyBorder="1" applyAlignment="1" applyProtection="1">
      <alignment vertical="top" wrapText="1" readingOrder="1"/>
      <protection locked="0"/>
    </xf>
    <xf numFmtId="169" fontId="21" fillId="2" borderId="1" xfId="0" applyNumberFormat="1" applyFont="1" applyFill="1" applyBorder="1" applyAlignment="1" applyProtection="1">
      <alignment horizontal="left" vertical="center" wrapText="1" readingOrder="1"/>
      <protection locked="0"/>
    </xf>
    <xf numFmtId="0" fontId="18" fillId="0" borderId="0" xfId="7" applyFont="1" applyBorder="1" applyAlignment="1" applyProtection="1">
      <alignment vertical="center" readingOrder="1"/>
      <protection locked="0"/>
    </xf>
    <xf numFmtId="0" fontId="18" fillId="0" borderId="0" xfId="7" applyFont="1" applyBorder="1" applyAlignment="1" applyProtection="1">
      <alignment horizontal="center" vertical="top" wrapText="1" readingOrder="1"/>
      <protection locked="0"/>
    </xf>
    <xf numFmtId="0" fontId="15" fillId="0" borderId="0" xfId="7" applyFont="1" applyAlignment="1">
      <alignment vertical="center"/>
    </xf>
    <xf numFmtId="43" fontId="15" fillId="0" borderId="0" xfId="7" applyNumberFormat="1" applyFont="1" applyAlignment="1">
      <alignment vertical="center"/>
    </xf>
    <xf numFmtId="0" fontId="11" fillId="0" borderId="0" xfId="7" applyFont="1" applyAlignment="1">
      <alignment vertical="center"/>
    </xf>
    <xf numFmtId="3" fontId="18" fillId="0" borderId="0" xfId="7" applyNumberFormat="1" applyFont="1" applyAlignment="1" applyProtection="1">
      <alignment vertical="center" readingOrder="1"/>
      <protection locked="0"/>
    </xf>
    <xf numFmtId="0" fontId="14" fillId="0" borderId="6" xfId="7" applyFont="1" applyBorder="1" applyAlignment="1" applyProtection="1">
      <alignment vertical="center" readingOrder="1"/>
      <protection locked="0"/>
    </xf>
    <xf numFmtId="0" fontId="18" fillId="0" borderId="6" xfId="7" applyFont="1" applyBorder="1" applyAlignment="1" applyProtection="1">
      <alignment vertical="center" readingOrder="1"/>
      <protection locked="0"/>
    </xf>
    <xf numFmtId="3" fontId="18" fillId="0" borderId="6" xfId="7" applyNumberFormat="1" applyFont="1" applyBorder="1" applyAlignment="1" applyProtection="1">
      <alignment vertical="center" readingOrder="1"/>
      <protection locked="0"/>
    </xf>
    <xf numFmtId="0" fontId="14" fillId="0" borderId="6" xfId="7" applyFont="1" applyBorder="1" applyAlignment="1" applyProtection="1">
      <alignment vertical="center" wrapText="1" readingOrder="1"/>
      <protection locked="0"/>
    </xf>
    <xf numFmtId="0" fontId="14" fillId="0" borderId="0" xfId="7" applyFont="1" applyBorder="1" applyAlignment="1" applyProtection="1">
      <alignment vertical="center" wrapText="1" readingOrder="1"/>
      <protection locked="0"/>
    </xf>
    <xf numFmtId="4" fontId="11" fillId="3" borderId="0" xfId="7" applyNumberFormat="1" applyFont="1" applyFill="1" applyBorder="1" applyAlignment="1" applyProtection="1">
      <alignment horizontal="left" vertical="top"/>
    </xf>
    <xf numFmtId="4" fontId="11" fillId="7" borderId="0" xfId="7" applyNumberFormat="1" applyFont="1" applyFill="1" applyBorder="1" applyAlignment="1" applyProtection="1">
      <alignment horizontal="left" vertical="center"/>
    </xf>
    <xf numFmtId="4" fontId="11" fillId="4" borderId="0" xfId="7" applyNumberFormat="1" applyFont="1" applyFill="1" applyBorder="1" applyAlignment="1" applyProtection="1">
      <alignment horizontal="left" vertical="top"/>
    </xf>
    <xf numFmtId="0" fontId="12" fillId="3" borderId="0" xfId="7" applyFont="1" applyFill="1" applyAlignment="1">
      <alignment horizontal="center" vertical="center"/>
    </xf>
    <xf numFmtId="0" fontId="12" fillId="0" borderId="0" xfId="7" applyFont="1" applyAlignment="1">
      <alignment vertical="center"/>
    </xf>
    <xf numFmtId="0" fontId="13" fillId="3" borderId="0" xfId="7" applyFont="1" applyFill="1" applyBorder="1" applyAlignment="1">
      <alignment vertical="center" wrapText="1"/>
    </xf>
    <xf numFmtId="0" fontId="11" fillId="4" borderId="0" xfId="7" applyFont="1" applyFill="1" applyBorder="1" applyAlignment="1" applyProtection="1">
      <alignment horizontal="center" vertical="center"/>
    </xf>
    <xf numFmtId="169" fontId="23" fillId="3" borderId="1" xfId="0" applyNumberFormat="1" applyFont="1" applyFill="1" applyBorder="1" applyAlignment="1" applyProtection="1">
      <alignment horizontal="left" vertical="center" wrapText="1" readingOrder="1"/>
      <protection locked="0"/>
    </xf>
    <xf numFmtId="169" fontId="23" fillId="0" borderId="1" xfId="0" applyNumberFormat="1" applyFont="1" applyBorder="1" applyAlignment="1" applyProtection="1">
      <alignment horizontal="left" vertical="center" wrapText="1" readingOrder="1"/>
      <protection locked="0"/>
    </xf>
    <xf numFmtId="0" fontId="16" fillId="2" borderId="0" xfId="0" applyFont="1" applyFill="1" applyAlignment="1">
      <alignment vertical="center"/>
    </xf>
    <xf numFmtId="0" fontId="21" fillId="0" borderId="0" xfId="0" applyFont="1" applyAlignment="1">
      <alignment vertical="center"/>
    </xf>
    <xf numFmtId="0" fontId="13" fillId="0" borderId="0" xfId="0" applyFont="1" applyAlignment="1">
      <alignment vertical="center"/>
    </xf>
    <xf numFmtId="0" fontId="22" fillId="0" borderId="0" xfId="0" applyFont="1" applyBorder="1" applyAlignment="1" applyProtection="1">
      <alignment vertical="center" readingOrder="1"/>
      <protection locked="0"/>
    </xf>
    <xf numFmtId="0" fontId="14" fillId="0" borderId="0" xfId="0" applyFont="1" applyBorder="1" applyAlignment="1" applyProtection="1">
      <alignment horizontal="center" vertical="center" readingOrder="1"/>
      <protection locked="0"/>
    </xf>
    <xf numFmtId="166" fontId="14" fillId="2" borderId="0" xfId="0" applyNumberFormat="1" applyFont="1" applyFill="1" applyBorder="1" applyAlignment="1" applyProtection="1">
      <alignment horizontal="center" vertical="center" wrapText="1" readingOrder="1"/>
      <protection locked="0"/>
    </xf>
    <xf numFmtId="166" fontId="14" fillId="0" borderId="0" xfId="0" applyNumberFormat="1" applyFont="1" applyBorder="1" applyAlignment="1" applyProtection="1">
      <alignment horizontal="center" vertical="center" wrapText="1" readingOrder="1"/>
      <protection locked="0"/>
    </xf>
    <xf numFmtId="0" fontId="22" fillId="5" borderId="3" xfId="0" applyFont="1" applyFill="1" applyBorder="1" applyAlignment="1" applyProtection="1">
      <alignment horizontal="center" vertical="center" wrapText="1" readingOrder="1"/>
      <protection locked="0"/>
    </xf>
    <xf numFmtId="0" fontId="23" fillId="0" borderId="0" xfId="0" applyFont="1" applyBorder="1" applyAlignment="1" applyProtection="1">
      <alignment vertical="center" wrapText="1" readingOrder="1"/>
      <protection locked="0"/>
    </xf>
    <xf numFmtId="0" fontId="23" fillId="0" borderId="0" xfId="0" applyFont="1" applyBorder="1" applyAlignment="1" applyProtection="1">
      <alignment horizontal="center" vertical="center" wrapText="1" readingOrder="1"/>
      <protection locked="0"/>
    </xf>
    <xf numFmtId="169" fontId="17" fillId="0" borderId="0" xfId="0" applyNumberFormat="1" applyFont="1" applyBorder="1" applyAlignment="1" applyProtection="1">
      <alignment horizontal="center" vertical="center" wrapText="1" readingOrder="1"/>
      <protection locked="0"/>
    </xf>
    <xf numFmtId="169" fontId="23" fillId="0" borderId="0" xfId="0" applyNumberFormat="1" applyFont="1" applyBorder="1" applyAlignment="1" applyProtection="1">
      <alignment horizontal="left" vertical="center" wrapText="1" readingOrder="1"/>
      <protection locked="0"/>
    </xf>
    <xf numFmtId="0" fontId="22" fillId="0" borderId="0" xfId="0" applyFont="1" applyAlignment="1" applyProtection="1">
      <alignment vertical="center" readingOrder="1"/>
      <protection locked="0"/>
    </xf>
    <xf numFmtId="169" fontId="21" fillId="0" borderId="0" xfId="0" applyNumberFormat="1" applyFont="1" applyAlignment="1">
      <alignment vertical="center"/>
    </xf>
    <xf numFmtId="169" fontId="13" fillId="0" borderId="0" xfId="0" applyNumberFormat="1" applyFont="1" applyAlignment="1">
      <alignment horizontal="center" vertical="center"/>
    </xf>
    <xf numFmtId="169" fontId="22" fillId="5" borderId="3" xfId="0" applyNumberFormat="1" applyFont="1" applyFill="1" applyBorder="1" applyAlignment="1" applyProtection="1">
      <alignment horizontal="center" vertical="center" wrapText="1" readingOrder="1"/>
      <protection locked="0"/>
    </xf>
    <xf numFmtId="0" fontId="14" fillId="0" borderId="6" xfId="0" applyFont="1" applyBorder="1" applyAlignment="1" applyProtection="1">
      <alignment horizontal="center" vertical="center" readingOrder="1"/>
      <protection locked="0"/>
    </xf>
    <xf numFmtId="0" fontId="14" fillId="0" borderId="6" xfId="0" applyFont="1" applyBorder="1" applyAlignment="1" applyProtection="1">
      <alignment vertical="center" readingOrder="1"/>
      <protection locked="0"/>
    </xf>
    <xf numFmtId="0" fontId="14" fillId="0" borderId="0" xfId="0" applyFont="1" applyAlignment="1" applyProtection="1">
      <alignment vertical="center" readingOrder="1"/>
      <protection locked="0"/>
    </xf>
    <xf numFmtId="0" fontId="14" fillId="0" borderId="0" xfId="0" applyFont="1" applyAlignment="1" applyProtection="1">
      <alignment horizontal="center" vertical="center" readingOrder="1"/>
      <protection locked="0"/>
    </xf>
    <xf numFmtId="0" fontId="14" fillId="5" borderId="5" xfId="0" applyFont="1" applyFill="1" applyBorder="1" applyAlignment="1" applyProtection="1">
      <alignment horizontal="center" vertical="center" wrapText="1" readingOrder="1"/>
      <protection locked="0"/>
    </xf>
    <xf numFmtId="169" fontId="23" fillId="0" borderId="2" xfId="0" applyNumberFormat="1" applyFont="1" applyBorder="1" applyAlignment="1" applyProtection="1">
      <alignment horizontal="left" vertical="center" wrapText="1" readingOrder="1"/>
      <protection locked="0"/>
    </xf>
    <xf numFmtId="169" fontId="23" fillId="0" borderId="28" xfId="0" applyNumberFormat="1" applyFont="1" applyBorder="1" applyAlignment="1" applyProtection="1">
      <alignment horizontal="left" vertical="center" wrapText="1" readingOrder="1"/>
      <protection locked="0"/>
    </xf>
    <xf numFmtId="0" fontId="26" fillId="2" borderId="0" xfId="7" applyFont="1" applyFill="1"/>
    <xf numFmtId="0" fontId="12" fillId="2" borderId="19" xfId="7" applyFont="1" applyFill="1" applyBorder="1"/>
    <xf numFmtId="0" fontId="12" fillId="0" borderId="18" xfId="7" applyFont="1" applyBorder="1" applyAlignment="1">
      <alignment horizontal="center" vertical="top" wrapText="1"/>
    </xf>
    <xf numFmtId="0" fontId="27" fillId="0" borderId="18" xfId="7" applyFont="1" applyBorder="1" applyAlignment="1">
      <alignment horizontal="center" vertical="top" wrapText="1"/>
    </xf>
    <xf numFmtId="0" fontId="29" fillId="4" borderId="0" xfId="4" applyFont="1" applyFill="1" applyBorder="1" applyAlignment="1" applyProtection="1">
      <alignment vertical="top"/>
    </xf>
    <xf numFmtId="0" fontId="29" fillId="3" borderId="0" xfId="4" applyFont="1" applyFill="1" applyBorder="1" applyAlignment="1" applyProtection="1">
      <alignment vertical="top"/>
    </xf>
    <xf numFmtId="0" fontId="29" fillId="2" borderId="0" xfId="4" applyFont="1" applyFill="1" applyBorder="1" applyAlignment="1" applyProtection="1">
      <alignment vertical="top"/>
    </xf>
    <xf numFmtId="0" fontId="29" fillId="3" borderId="0" xfId="4" applyFont="1" applyFill="1" applyBorder="1" applyAlignment="1" applyProtection="1">
      <alignment vertical="center"/>
    </xf>
    <xf numFmtId="0" fontId="26" fillId="2" borderId="0" xfId="0" applyFont="1" applyFill="1" applyAlignment="1">
      <alignment horizontal="left"/>
    </xf>
    <xf numFmtId="0" fontId="13" fillId="0" borderId="0" xfId="0" applyFont="1"/>
    <xf numFmtId="0" fontId="13" fillId="0" borderId="0" xfId="0" applyFont="1" applyAlignment="1">
      <alignment horizontal="center"/>
    </xf>
    <xf numFmtId="0" fontId="26" fillId="2" borderId="0" xfId="0" applyFont="1" applyFill="1" applyAlignment="1">
      <alignment vertical="center"/>
    </xf>
    <xf numFmtId="0" fontId="14" fillId="11" borderId="5" xfId="7" applyFont="1" applyFill="1" applyBorder="1" applyAlignment="1" applyProtection="1">
      <alignment vertical="center" wrapText="1" readingOrder="1"/>
      <protection locked="0"/>
    </xf>
    <xf numFmtId="0" fontId="14" fillId="12" borderId="5" xfId="7" applyFont="1" applyFill="1" applyBorder="1" applyAlignment="1" applyProtection="1">
      <alignment vertical="center" wrapText="1" readingOrder="1"/>
      <protection locked="0"/>
    </xf>
    <xf numFmtId="0" fontId="14" fillId="2" borderId="5" xfId="7" applyFont="1" applyFill="1" applyBorder="1" applyAlignment="1" applyProtection="1">
      <alignment vertical="center" wrapText="1" readingOrder="1"/>
      <protection locked="0"/>
    </xf>
    <xf numFmtId="0" fontId="14" fillId="10" borderId="5" xfId="7" applyFont="1" applyFill="1" applyBorder="1" applyAlignment="1" applyProtection="1">
      <alignment horizontal="center" vertical="center" wrapText="1" readingOrder="1"/>
      <protection locked="0"/>
    </xf>
    <xf numFmtId="169" fontId="17" fillId="3" borderId="1" xfId="5" applyNumberFormat="1" applyFont="1" applyFill="1" applyBorder="1" applyAlignment="1" applyProtection="1">
      <alignment horizontal="left" vertical="center" wrapText="1" readingOrder="1"/>
      <protection locked="0"/>
    </xf>
    <xf numFmtId="169" fontId="17" fillId="3" borderId="2" xfId="5" applyNumberFormat="1" applyFont="1" applyFill="1" applyBorder="1" applyAlignment="1" applyProtection="1">
      <alignment horizontal="left" vertical="center" wrapText="1" readingOrder="1"/>
      <protection locked="0"/>
    </xf>
    <xf numFmtId="169" fontId="13" fillId="2" borderId="5" xfId="5" applyNumberFormat="1" applyFont="1" applyFill="1" applyBorder="1" applyAlignment="1" applyProtection="1">
      <alignment horizontal="left" vertical="center" wrapText="1" readingOrder="1"/>
      <protection locked="0"/>
    </xf>
    <xf numFmtId="169" fontId="17" fillId="3" borderId="5" xfId="5" applyNumberFormat="1" applyFont="1" applyFill="1" applyBorder="1" applyAlignment="1" applyProtection="1">
      <alignment horizontal="left" vertical="center" wrapText="1" readingOrder="1"/>
      <protection locked="0"/>
    </xf>
    <xf numFmtId="169" fontId="17" fillId="11" borderId="1" xfId="5" applyNumberFormat="1" applyFont="1" applyFill="1" applyBorder="1" applyAlignment="1" applyProtection="1">
      <alignment horizontal="left" vertical="center" wrapText="1" readingOrder="1"/>
      <protection locked="0"/>
    </xf>
    <xf numFmtId="0" fontId="23" fillId="11" borderId="2" xfId="7" applyFont="1" applyFill="1" applyBorder="1" applyAlignment="1" applyProtection="1">
      <alignment vertical="center" wrapText="1" readingOrder="1"/>
      <protection locked="0"/>
    </xf>
    <xf numFmtId="0" fontId="23" fillId="3" borderId="2" xfId="5" applyNumberFormat="1" applyFont="1" applyFill="1" applyBorder="1" applyAlignment="1" applyProtection="1">
      <alignment horizontal="left" vertical="center" wrapText="1" readingOrder="1"/>
      <protection locked="0"/>
    </xf>
    <xf numFmtId="0" fontId="16" fillId="2" borderId="0" xfId="7" applyFont="1" applyFill="1"/>
    <xf numFmtId="0" fontId="14" fillId="0" borderId="6" xfId="7" applyFont="1" applyBorder="1" applyAlignment="1" applyProtection="1">
      <alignment vertical="top" readingOrder="1"/>
      <protection locked="0"/>
    </xf>
    <xf numFmtId="0" fontId="14" fillId="10" borderId="8" xfId="7" applyFont="1" applyFill="1" applyBorder="1" applyAlignment="1" applyProtection="1">
      <alignment horizontal="center" vertical="center" wrapText="1" readingOrder="1"/>
      <protection locked="0"/>
    </xf>
    <xf numFmtId="164" fontId="17" fillId="11" borderId="1" xfId="6" applyFont="1" applyFill="1" applyBorder="1" applyAlignment="1" applyProtection="1">
      <alignment horizontal="right" vertical="center" wrapText="1" readingOrder="1"/>
      <protection locked="0"/>
    </xf>
    <xf numFmtId="164" fontId="17" fillId="11" borderId="2" xfId="6" applyFont="1" applyFill="1" applyBorder="1" applyAlignment="1" applyProtection="1">
      <alignment horizontal="right" vertical="center" wrapText="1" readingOrder="1"/>
      <protection locked="0"/>
    </xf>
    <xf numFmtId="164" fontId="17" fillId="11" borderId="5" xfId="6" applyFont="1" applyFill="1" applyBorder="1" applyAlignment="1" applyProtection="1">
      <alignment horizontal="right" vertical="center" wrapText="1" readingOrder="1"/>
      <protection locked="0"/>
    </xf>
    <xf numFmtId="164" fontId="17" fillId="12" borderId="1" xfId="6" applyFont="1" applyFill="1" applyBorder="1" applyAlignment="1" applyProtection="1">
      <alignment horizontal="right" vertical="center" wrapText="1" readingOrder="1"/>
      <protection locked="0"/>
    </xf>
    <xf numFmtId="164" fontId="17" fillId="12" borderId="2" xfId="6" applyFont="1" applyFill="1" applyBorder="1" applyAlignment="1" applyProtection="1">
      <alignment horizontal="right" vertical="center" wrapText="1" readingOrder="1"/>
      <protection locked="0"/>
    </xf>
    <xf numFmtId="164" fontId="17" fillId="12" borderId="5" xfId="6" applyFont="1" applyFill="1" applyBorder="1" applyAlignment="1" applyProtection="1">
      <alignment horizontal="right" vertical="center" wrapText="1" readingOrder="1"/>
      <protection locked="0"/>
    </xf>
    <xf numFmtId="164" fontId="17" fillId="2" borderId="1" xfId="6" applyFont="1" applyFill="1" applyBorder="1" applyAlignment="1" applyProtection="1">
      <alignment horizontal="right" vertical="center" wrapText="1" readingOrder="1"/>
      <protection locked="0"/>
    </xf>
    <xf numFmtId="164" fontId="17" fillId="2" borderId="2" xfId="6" applyFont="1" applyFill="1" applyBorder="1" applyAlignment="1" applyProtection="1">
      <alignment horizontal="right" vertical="center" wrapText="1" readingOrder="1"/>
      <protection locked="0"/>
    </xf>
    <xf numFmtId="164" fontId="17" fillId="2" borderId="5" xfId="6" applyFont="1" applyFill="1" applyBorder="1" applyAlignment="1" applyProtection="1">
      <alignment horizontal="right" vertical="center" wrapText="1" readingOrder="1"/>
      <protection locked="0"/>
    </xf>
    <xf numFmtId="164" fontId="14" fillId="2" borderId="5" xfId="6" applyFont="1" applyFill="1" applyBorder="1" applyAlignment="1" applyProtection="1">
      <alignment horizontal="right" vertical="center" wrapText="1" readingOrder="1"/>
      <protection locked="0"/>
    </xf>
    <xf numFmtId="164" fontId="14" fillId="11" borderId="5" xfId="6" applyFont="1" applyFill="1" applyBorder="1" applyAlignment="1" applyProtection="1">
      <alignment horizontal="right" vertical="center" wrapText="1" readingOrder="1"/>
      <protection locked="0"/>
    </xf>
    <xf numFmtId="164" fontId="14" fillId="12" borderId="5" xfId="6" applyFont="1" applyFill="1" applyBorder="1" applyAlignment="1" applyProtection="1">
      <alignment horizontal="right" vertical="center" wrapText="1" readingOrder="1"/>
      <protection locked="0"/>
    </xf>
    <xf numFmtId="0" fontId="14" fillId="0" borderId="0" xfId="7" applyFont="1" applyBorder="1" applyAlignment="1" applyProtection="1">
      <alignment horizontal="center" vertical="center" readingOrder="1"/>
      <protection locked="0"/>
    </xf>
    <xf numFmtId="164" fontId="14" fillId="0" borderId="5" xfId="6" applyFont="1" applyFill="1" applyBorder="1" applyAlignment="1" applyProtection="1">
      <alignment horizontal="right" vertical="center" wrapText="1" readingOrder="1"/>
      <protection locked="0"/>
    </xf>
    <xf numFmtId="164" fontId="15" fillId="0" borderId="0" xfId="6" applyFont="1" applyAlignment="1">
      <alignment vertical="center"/>
    </xf>
    <xf numFmtId="10" fontId="13" fillId="0" borderId="0" xfId="11" applyNumberFormat="1" applyFont="1" applyAlignment="1">
      <alignment vertical="center"/>
    </xf>
    <xf numFmtId="0" fontId="30" fillId="0" borderId="0" xfId="7" applyFont="1" applyAlignment="1">
      <alignment vertical="center"/>
    </xf>
    <xf numFmtId="43" fontId="30" fillId="0" borderId="0" xfId="7" applyNumberFormat="1" applyFont="1" applyAlignment="1">
      <alignment vertical="center"/>
    </xf>
    <xf numFmtId="0" fontId="33" fillId="0" borderId="5" xfId="15" applyFont="1" applyBorder="1" applyAlignment="1" applyProtection="1">
      <alignment horizontal="center" vertical="top" wrapText="1" readingOrder="1"/>
      <protection locked="0"/>
    </xf>
    <xf numFmtId="0" fontId="33" fillId="5" borderId="5" xfId="15" applyFont="1" applyFill="1" applyBorder="1" applyAlignment="1" applyProtection="1">
      <alignment horizontal="center" vertical="top" wrapText="1" readingOrder="1"/>
      <protection locked="0"/>
    </xf>
    <xf numFmtId="0" fontId="34" fillId="0" borderId="5" xfId="15" applyFont="1" applyBorder="1" applyAlignment="1" applyProtection="1">
      <alignment horizontal="center" vertical="center" wrapText="1"/>
      <protection locked="0"/>
    </xf>
    <xf numFmtId="0" fontId="34" fillId="0" borderId="5" xfId="15" applyFont="1" applyBorder="1" applyAlignment="1" applyProtection="1">
      <alignment vertical="center" wrapText="1"/>
      <protection locked="0"/>
    </xf>
    <xf numFmtId="0" fontId="40" fillId="5" borderId="27" xfId="15" applyFont="1" applyFill="1" applyBorder="1" applyAlignment="1" applyProtection="1">
      <alignment horizontal="center" vertical="center" wrapText="1" readingOrder="1"/>
      <protection locked="0"/>
    </xf>
    <xf numFmtId="0" fontId="40" fillId="5" borderId="11" xfId="15" applyFont="1" applyFill="1" applyBorder="1" applyAlignment="1" applyProtection="1">
      <alignment horizontal="center" vertical="center" wrapText="1" readingOrder="1"/>
      <protection locked="0"/>
    </xf>
    <xf numFmtId="0" fontId="4" fillId="2" borderId="4" xfId="15" applyFill="1" applyBorder="1" applyAlignment="1">
      <alignment horizontal="center" vertical="center"/>
    </xf>
    <xf numFmtId="0" fontId="37" fillId="13" borderId="5" xfId="15" applyFont="1" applyFill="1" applyBorder="1" applyAlignment="1" applyProtection="1">
      <alignment horizontal="center" vertical="center" wrapText="1" readingOrder="1"/>
      <protection locked="0"/>
    </xf>
    <xf numFmtId="0" fontId="33" fillId="5" borderId="7" xfId="15" applyFont="1" applyFill="1" applyBorder="1" applyAlignment="1" applyProtection="1">
      <alignment horizontal="center" vertical="top" wrapText="1" readingOrder="1"/>
      <protection locked="0"/>
    </xf>
    <xf numFmtId="0" fontId="4" fillId="2" borderId="5" xfId="15" applyFill="1" applyBorder="1" applyAlignment="1">
      <alignment horizontal="center" vertical="center"/>
    </xf>
    <xf numFmtId="0" fontId="16" fillId="0" borderId="0" xfId="7" applyFont="1" applyFill="1"/>
    <xf numFmtId="0" fontId="35" fillId="0" borderId="0" xfId="7" applyFont="1" applyAlignment="1" applyProtection="1">
      <alignment vertical="top" wrapText="1" readingOrder="1"/>
      <protection locked="0"/>
    </xf>
    <xf numFmtId="0" fontId="6" fillId="0" borderId="0" xfId="7" applyAlignment="1"/>
    <xf numFmtId="3" fontId="6" fillId="0" borderId="0" xfId="7" applyNumberFormat="1" applyAlignment="1">
      <alignment horizontal="center" vertical="center"/>
    </xf>
    <xf numFmtId="0" fontId="6" fillId="0" borderId="0" xfId="7" applyAlignment="1">
      <alignment horizontal="center" vertical="center"/>
    </xf>
    <xf numFmtId="3" fontId="6" fillId="0" borderId="0" xfId="7" applyNumberFormat="1"/>
    <xf numFmtId="0" fontId="6" fillId="0" borderId="0" xfId="7"/>
    <xf numFmtId="0" fontId="36" fillId="0" borderId="0" xfId="7" applyFont="1" applyAlignment="1" applyProtection="1">
      <alignment vertical="top" wrapText="1" readingOrder="1"/>
      <protection locked="0"/>
    </xf>
    <xf numFmtId="0" fontId="6" fillId="2" borderId="0" xfId="7" applyFill="1" applyAlignment="1">
      <alignment horizontal="center" vertical="center"/>
    </xf>
    <xf numFmtId="0" fontId="6" fillId="0" borderId="0" xfId="7" applyFill="1"/>
    <xf numFmtId="0" fontId="6" fillId="0" borderId="20" xfId="7" applyBorder="1" applyAlignment="1">
      <alignment horizontal="center" vertical="center"/>
    </xf>
    <xf numFmtId="0" fontId="37" fillId="0" borderId="5" xfId="7" applyFont="1" applyFill="1" applyBorder="1" applyAlignment="1" applyProtection="1">
      <alignment horizontal="center" vertical="center" wrapText="1"/>
      <protection locked="0"/>
    </xf>
    <xf numFmtId="0" fontId="6" fillId="0" borderId="16" xfId="7" applyBorder="1" applyAlignment="1">
      <alignment vertical="center"/>
    </xf>
    <xf numFmtId="0" fontId="6" fillId="0" borderId="0" xfId="7" applyAlignment="1">
      <alignment vertical="center"/>
    </xf>
    <xf numFmtId="0" fontId="37" fillId="0" borderId="5" xfId="7" applyFont="1" applyFill="1" applyBorder="1" applyAlignment="1" applyProtection="1">
      <alignment horizontal="center" vertical="center" wrapText="1" readingOrder="1"/>
      <protection locked="0"/>
    </xf>
    <xf numFmtId="0" fontId="37" fillId="4" borderId="5" xfId="7" applyFont="1" applyFill="1" applyBorder="1" applyAlignment="1" applyProtection="1">
      <alignment horizontal="center" vertical="center" wrapText="1" readingOrder="1"/>
      <protection locked="0"/>
    </xf>
    <xf numFmtId="0" fontId="37" fillId="4" borderId="5" xfId="7" applyFont="1" applyFill="1" applyBorder="1" applyAlignment="1" applyProtection="1">
      <alignment horizontal="center" vertical="center" wrapText="1"/>
      <protection locked="0"/>
    </xf>
    <xf numFmtId="0" fontId="14" fillId="5" borderId="5" xfId="7" applyFont="1" applyFill="1" applyBorder="1" applyAlignment="1" applyProtection="1">
      <alignment horizontal="center" vertical="center" wrapText="1" readingOrder="1"/>
      <protection locked="0"/>
    </xf>
    <xf numFmtId="169" fontId="17" fillId="0" borderId="5" xfId="7" applyNumberFormat="1" applyFont="1" applyBorder="1" applyAlignment="1" applyProtection="1">
      <alignment horizontal="left" vertical="center" wrapText="1" readingOrder="1"/>
      <protection locked="0"/>
    </xf>
    <xf numFmtId="3" fontId="13" fillId="0" borderId="5" xfId="7" applyNumberFormat="1" applyFont="1" applyBorder="1" applyAlignment="1">
      <alignment vertical="center"/>
    </xf>
    <xf numFmtId="169" fontId="17" fillId="3" borderId="5" xfId="7" applyNumberFormat="1" applyFont="1" applyFill="1" applyBorder="1" applyAlignment="1" applyProtection="1">
      <alignment horizontal="left" vertical="center" wrapText="1" readingOrder="1"/>
      <protection locked="0"/>
    </xf>
    <xf numFmtId="169" fontId="6" fillId="0" borderId="0" xfId="7" applyNumberFormat="1"/>
    <xf numFmtId="0" fontId="6" fillId="0" borderId="20" xfId="7" applyBorder="1"/>
    <xf numFmtId="0" fontId="6" fillId="0" borderId="16" xfId="7" applyBorder="1"/>
    <xf numFmtId="169" fontId="17" fillId="0" borderId="5" xfId="16" applyNumberFormat="1" applyFont="1" applyBorder="1" applyAlignment="1" applyProtection="1">
      <alignment vertical="center" wrapText="1" readingOrder="1"/>
      <protection locked="0"/>
    </xf>
    <xf numFmtId="169" fontId="17" fillId="3" borderId="5" xfId="16" applyNumberFormat="1" applyFont="1" applyFill="1" applyBorder="1" applyAlignment="1" applyProtection="1">
      <alignment vertical="center" wrapText="1" readingOrder="1"/>
      <protection locked="0"/>
    </xf>
    <xf numFmtId="0" fontId="14" fillId="5" borderId="5" xfId="0" applyFont="1" applyFill="1" applyBorder="1" applyAlignment="1" applyProtection="1">
      <alignment horizontal="center" vertical="center" wrapText="1" readingOrder="1"/>
      <protection locked="0"/>
    </xf>
    <xf numFmtId="0" fontId="14" fillId="10" borderId="5" xfId="7" applyFont="1" applyFill="1" applyBorder="1" applyAlignment="1" applyProtection="1">
      <alignment horizontal="center" vertical="center" wrapText="1" readingOrder="1"/>
      <protection locked="0"/>
    </xf>
    <xf numFmtId="0" fontId="34" fillId="0" borderId="5" xfId="15" applyFont="1" applyFill="1" applyBorder="1" applyAlignment="1" applyProtection="1">
      <alignment horizontal="center" vertical="center" wrapText="1"/>
      <protection locked="0"/>
    </xf>
    <xf numFmtId="0" fontId="37" fillId="0" borderId="7" xfId="7" applyFont="1" applyFill="1" applyBorder="1" applyAlignment="1" applyProtection="1">
      <alignment horizontal="center" vertical="center" wrapText="1" readingOrder="1"/>
      <protection locked="0"/>
    </xf>
    <xf numFmtId="0" fontId="37" fillId="4" borderId="7" xfId="7" applyFont="1" applyFill="1" applyBorder="1" applyAlignment="1" applyProtection="1">
      <alignment horizontal="center" vertical="center" wrapText="1" readingOrder="1"/>
      <protection locked="0"/>
    </xf>
    <xf numFmtId="0" fontId="37" fillId="4" borderId="7" xfId="7" applyFont="1" applyFill="1" applyBorder="1" applyAlignment="1" applyProtection="1">
      <alignment horizontal="center" vertical="center" wrapText="1"/>
      <protection locked="0"/>
    </xf>
    <xf numFmtId="0" fontId="14" fillId="5" borderId="7" xfId="7" applyFont="1" applyFill="1" applyBorder="1" applyAlignment="1" applyProtection="1">
      <alignment horizontal="center" vertical="center" wrapText="1" readingOrder="1"/>
      <protection locked="0"/>
    </xf>
    <xf numFmtId="0" fontId="23" fillId="11" borderId="30" xfId="7" applyFont="1" applyFill="1" applyBorder="1" applyAlignment="1" applyProtection="1">
      <alignment vertical="center" wrapText="1" readingOrder="1"/>
      <protection locked="0"/>
    </xf>
    <xf numFmtId="169" fontId="21" fillId="2" borderId="32" xfId="0" applyNumberFormat="1" applyFont="1" applyFill="1" applyBorder="1" applyAlignment="1" applyProtection="1">
      <alignment horizontal="left" vertical="center" wrapText="1" readingOrder="1"/>
      <protection locked="0"/>
    </xf>
    <xf numFmtId="164" fontId="17" fillId="2" borderId="11" xfId="6" applyFont="1" applyFill="1" applyBorder="1" applyAlignment="1" applyProtection="1">
      <alignment horizontal="right" vertical="center" wrapText="1" readingOrder="1"/>
      <protection locked="0"/>
    </xf>
    <xf numFmtId="164" fontId="17" fillId="2" borderId="15" xfId="6" applyFont="1" applyFill="1" applyBorder="1" applyAlignment="1" applyProtection="1">
      <alignment horizontal="right" vertical="center" wrapText="1" readingOrder="1"/>
      <protection locked="0"/>
    </xf>
    <xf numFmtId="164" fontId="17" fillId="2" borderId="7" xfId="6" applyFont="1" applyFill="1" applyBorder="1" applyAlignment="1" applyProtection="1">
      <alignment horizontal="right" vertical="center" wrapText="1" readingOrder="1"/>
      <protection locked="0"/>
    </xf>
    <xf numFmtId="164" fontId="23" fillId="12" borderId="32" xfId="6" applyFont="1" applyFill="1" applyBorder="1" applyAlignment="1" applyProtection="1">
      <alignment horizontal="left" vertical="center" wrapText="1" readingOrder="1"/>
      <protection locked="0"/>
    </xf>
    <xf numFmtId="169" fontId="17" fillId="11" borderId="1" xfId="6" applyNumberFormat="1" applyFont="1" applyFill="1" applyBorder="1" applyAlignment="1" applyProtection="1">
      <alignment horizontal="right" vertical="center" wrapText="1" readingOrder="1"/>
      <protection locked="0"/>
    </xf>
    <xf numFmtId="169" fontId="17" fillId="12" borderId="1" xfId="6" applyNumberFormat="1" applyFont="1" applyFill="1" applyBorder="1" applyAlignment="1" applyProtection="1">
      <alignment horizontal="right" vertical="center" wrapText="1" readingOrder="1"/>
      <protection locked="0"/>
    </xf>
    <xf numFmtId="164" fontId="13" fillId="0" borderId="0" xfId="7" applyNumberFormat="1" applyFont="1" applyAlignment="1">
      <alignment vertical="center"/>
    </xf>
    <xf numFmtId="169" fontId="0" fillId="0" borderId="0" xfId="0" applyNumberFormat="1"/>
    <xf numFmtId="170" fontId="13" fillId="0" borderId="0" xfId="7" applyNumberFormat="1" applyFont="1" applyAlignment="1">
      <alignment vertical="center"/>
    </xf>
    <xf numFmtId="169" fontId="13" fillId="0" borderId="0" xfId="7" applyNumberFormat="1" applyFont="1" applyAlignment="1">
      <alignment vertical="center"/>
    </xf>
    <xf numFmtId="0" fontId="39" fillId="6" borderId="20" xfId="7" applyFont="1" applyFill="1" applyBorder="1" applyAlignment="1" applyProtection="1">
      <alignment horizontal="center" vertical="top" wrapText="1" readingOrder="1"/>
      <protection locked="0"/>
    </xf>
    <xf numFmtId="0" fontId="37" fillId="0" borderId="16" xfId="7" applyFont="1" applyBorder="1" applyAlignment="1" applyProtection="1">
      <alignment horizontal="left" vertical="center" wrapText="1"/>
      <protection locked="0"/>
    </xf>
    <xf numFmtId="0" fontId="39" fillId="6" borderId="20" xfId="7" applyFont="1" applyFill="1" applyBorder="1" applyAlignment="1" applyProtection="1">
      <alignment horizontal="center" vertical="center" wrapText="1" readingOrder="1"/>
      <protection locked="0"/>
    </xf>
    <xf numFmtId="0" fontId="37" fillId="0" borderId="16" xfId="7" applyFont="1" applyBorder="1" applyAlignment="1" applyProtection="1">
      <alignment horizontal="left" vertical="center" wrapText="1" readingOrder="1"/>
      <protection locked="0"/>
    </xf>
    <xf numFmtId="4" fontId="42" fillId="0" borderId="5" xfId="15" applyNumberFormat="1" applyFont="1" applyFill="1" applyBorder="1" applyAlignment="1">
      <alignment horizontal="center" vertical="center"/>
    </xf>
    <xf numFmtId="0" fontId="34" fillId="0" borderId="5" xfId="7" applyFont="1" applyFill="1" applyBorder="1" applyAlignment="1" applyProtection="1">
      <alignment horizontal="center" vertical="center" wrapText="1" readingOrder="1"/>
      <protection locked="0"/>
    </xf>
    <xf numFmtId="4" fontId="41" fillId="0" borderId="5" xfId="15" applyNumberFormat="1" applyFont="1" applyFill="1" applyBorder="1" applyAlignment="1">
      <alignment horizontal="center" vertical="center"/>
    </xf>
    <xf numFmtId="0" fontId="48" fillId="0" borderId="0" xfId="20" applyFont="1"/>
    <xf numFmtId="0" fontId="13" fillId="0" borderId="5" xfId="15" applyFont="1" applyFill="1" applyBorder="1" applyAlignment="1">
      <alignment vertical="center" wrapText="1"/>
    </xf>
    <xf numFmtId="0" fontId="4" fillId="0" borderId="5" xfId="15" applyFill="1" applyBorder="1" applyAlignment="1">
      <alignment horizontal="center" vertical="center"/>
    </xf>
    <xf numFmtId="0" fontId="48" fillId="0" borderId="0" xfId="21" applyFont="1"/>
    <xf numFmtId="0" fontId="48" fillId="0" borderId="0" xfId="21" applyFont="1" applyAlignment="1">
      <alignment wrapText="1"/>
    </xf>
    <xf numFmtId="169" fontId="17" fillId="12" borderId="2" xfId="6" applyNumberFormat="1" applyFont="1" applyFill="1" applyBorder="1" applyAlignment="1" applyProtection="1">
      <alignment horizontal="right" vertical="center" wrapText="1" readingOrder="1"/>
      <protection locked="0"/>
    </xf>
    <xf numFmtId="169" fontId="17" fillId="11" borderId="2" xfId="6" applyNumberFormat="1" applyFont="1" applyFill="1" applyBorder="1" applyAlignment="1" applyProtection="1">
      <alignment horizontal="right" vertical="center" wrapText="1" readingOrder="1"/>
      <protection locked="0"/>
    </xf>
    <xf numFmtId="169" fontId="17" fillId="11" borderId="5" xfId="6" applyNumberFormat="1" applyFont="1" applyFill="1" applyBorder="1" applyAlignment="1" applyProtection="1">
      <alignment horizontal="right" vertical="center" wrapText="1" readingOrder="1"/>
      <protection locked="0"/>
    </xf>
    <xf numFmtId="169" fontId="14" fillId="11" borderId="5" xfId="6" applyNumberFormat="1" applyFont="1" applyFill="1" applyBorder="1" applyAlignment="1" applyProtection="1">
      <alignment horizontal="right" vertical="center" wrapText="1" readingOrder="1"/>
      <protection locked="0"/>
    </xf>
    <xf numFmtId="169" fontId="14" fillId="12" borderId="5" xfId="6" applyNumberFormat="1" applyFont="1" applyFill="1" applyBorder="1" applyAlignment="1" applyProtection="1">
      <alignment horizontal="right" vertical="center" wrapText="1" readingOrder="1"/>
      <protection locked="0"/>
    </xf>
    <xf numFmtId="169" fontId="13" fillId="2" borderId="13" xfId="5" applyNumberFormat="1" applyFont="1" applyFill="1" applyBorder="1" applyAlignment="1" applyProtection="1">
      <alignment horizontal="center" vertical="center" wrapText="1" readingOrder="1"/>
      <protection locked="0"/>
    </xf>
    <xf numFmtId="0" fontId="14" fillId="10" borderId="5" xfId="7" applyFont="1" applyFill="1" applyBorder="1" applyAlignment="1" applyProtection="1">
      <alignment horizontal="center" vertical="center" wrapText="1" readingOrder="1"/>
      <protection locked="0"/>
    </xf>
    <xf numFmtId="169" fontId="13" fillId="2" borderId="0" xfId="5" applyNumberFormat="1" applyFont="1" applyFill="1" applyBorder="1" applyAlignment="1" applyProtection="1">
      <alignment horizontal="left" vertical="center" wrapText="1" readingOrder="1"/>
      <protection locked="0"/>
    </xf>
    <xf numFmtId="2" fontId="17" fillId="0" borderId="0" xfId="0" applyNumberFormat="1" applyFont="1" applyBorder="1" applyAlignment="1" applyProtection="1">
      <alignment horizontal="center" vertical="center" wrapText="1" readingOrder="1"/>
      <protection locked="0"/>
    </xf>
    <xf numFmtId="0" fontId="23" fillId="0" borderId="0" xfId="0" applyFont="1" applyBorder="1" applyAlignment="1" applyProtection="1">
      <alignment horizontal="justify" vertical="center" wrapText="1"/>
      <protection locked="0"/>
    </xf>
    <xf numFmtId="49" fontId="17" fillId="0" borderId="0" xfId="5" applyNumberFormat="1" applyFont="1" applyBorder="1" applyAlignment="1" applyProtection="1">
      <alignment horizontal="center" vertical="center" wrapText="1" readingOrder="1"/>
      <protection locked="0"/>
    </xf>
    <xf numFmtId="169" fontId="13" fillId="2" borderId="0" xfId="5" applyNumberFormat="1" applyFont="1" applyFill="1" applyBorder="1" applyAlignment="1" applyProtection="1">
      <alignment horizontal="center" vertical="center" wrapText="1" readingOrder="1"/>
      <protection locked="0"/>
    </xf>
    <xf numFmtId="43" fontId="13" fillId="0" borderId="0" xfId="7" applyNumberFormat="1" applyFont="1" applyAlignment="1">
      <alignment vertical="center"/>
    </xf>
    <xf numFmtId="0" fontId="28" fillId="0" borderId="18" xfId="7" applyFont="1" applyBorder="1" applyAlignment="1">
      <alignment horizontal="center" vertical="center" wrapText="1"/>
    </xf>
    <xf numFmtId="0" fontId="32" fillId="5" borderId="8" xfId="15" applyFont="1" applyFill="1" applyBorder="1" applyAlignment="1" applyProtection="1">
      <alignment horizontal="center" vertical="top" wrapText="1" readingOrder="1"/>
      <protection locked="0"/>
    </xf>
    <xf numFmtId="0" fontId="32" fillId="5" borderId="10" xfId="15" applyFont="1" applyFill="1" applyBorder="1" applyAlignment="1" applyProtection="1">
      <alignment horizontal="center" vertical="top" wrapText="1" readingOrder="1"/>
      <protection locked="0"/>
    </xf>
    <xf numFmtId="0" fontId="32" fillId="5" borderId="4" xfId="15" applyFont="1" applyFill="1" applyBorder="1" applyAlignment="1" applyProtection="1">
      <alignment horizontal="center" vertical="top" wrapText="1" readingOrder="1"/>
      <protection locked="0"/>
    </xf>
    <xf numFmtId="0" fontId="33" fillId="0" borderId="8" xfId="15" applyFont="1" applyBorder="1" applyAlignment="1" applyProtection="1">
      <alignment horizontal="center" vertical="center" wrapText="1" readingOrder="1"/>
      <protection locked="0"/>
    </xf>
    <xf numFmtId="0" fontId="33" fillId="0" borderId="10" xfId="15" applyFont="1" applyBorder="1" applyAlignment="1" applyProtection="1">
      <alignment horizontal="center" vertical="center" wrapText="1" readingOrder="1"/>
      <protection locked="0"/>
    </xf>
    <xf numFmtId="0" fontId="33" fillId="0" borderId="4" xfId="15" applyFont="1" applyBorder="1" applyAlignment="1" applyProtection="1">
      <alignment horizontal="center" vertical="center" wrapText="1" readingOrder="1"/>
      <protection locked="0"/>
    </xf>
    <xf numFmtId="0" fontId="33" fillId="5" borderId="9" xfId="15" applyFont="1" applyFill="1" applyBorder="1" applyAlignment="1" applyProtection="1">
      <alignment horizontal="center" vertical="center" wrapText="1" readingOrder="1"/>
      <protection locked="0"/>
    </xf>
    <xf numFmtId="0" fontId="33" fillId="5" borderId="7" xfId="15" applyFont="1" applyFill="1" applyBorder="1" applyAlignment="1" applyProtection="1">
      <alignment horizontal="center" vertical="center" wrapText="1" readingOrder="1"/>
      <protection locked="0"/>
    </xf>
    <xf numFmtId="0" fontId="33" fillId="5" borderId="9" xfId="15" applyFont="1" applyFill="1" applyBorder="1" applyAlignment="1" applyProtection="1">
      <alignment horizontal="center" vertical="top" wrapText="1" readingOrder="1"/>
      <protection locked="0"/>
    </xf>
    <xf numFmtId="0" fontId="45" fillId="15" borderId="31" xfId="0" applyFont="1" applyFill="1" applyBorder="1" applyAlignment="1">
      <alignment horizontal="center" vertical="center" wrapText="1"/>
    </xf>
    <xf numFmtId="0" fontId="45" fillId="15" borderId="16" xfId="0" applyFont="1" applyFill="1" applyBorder="1" applyAlignment="1">
      <alignment horizontal="center" vertical="center" wrapText="1"/>
    </xf>
    <xf numFmtId="0" fontId="37" fillId="14" borderId="0" xfId="15" applyFont="1" applyFill="1" applyBorder="1" applyAlignment="1" applyProtection="1">
      <alignment horizontal="center" vertical="center" wrapText="1" readingOrder="1"/>
      <protection locked="0"/>
    </xf>
    <xf numFmtId="0" fontId="37" fillId="14" borderId="5" xfId="15" applyFont="1" applyFill="1" applyBorder="1" applyAlignment="1" applyProtection="1">
      <alignment horizontal="center" vertical="center" wrapText="1" readingOrder="1"/>
      <protection locked="0"/>
    </xf>
    <xf numFmtId="0" fontId="33" fillId="5" borderId="8" xfId="15" applyFont="1" applyFill="1" applyBorder="1" applyAlignment="1" applyProtection="1">
      <alignment horizontal="center" vertical="top" wrapText="1" readingOrder="1"/>
      <protection locked="0"/>
    </xf>
    <xf numFmtId="0" fontId="33" fillId="5" borderId="4" xfId="15" applyFont="1" applyFill="1" applyBorder="1" applyAlignment="1" applyProtection="1">
      <alignment horizontal="center" vertical="top" wrapText="1" readingOrder="1"/>
      <protection locked="0"/>
    </xf>
    <xf numFmtId="0" fontId="31" fillId="4" borderId="9" xfId="15" applyFont="1" applyFill="1" applyBorder="1" applyAlignment="1" applyProtection="1">
      <alignment vertical="top" wrapText="1"/>
      <protection locked="0"/>
    </xf>
    <xf numFmtId="9" fontId="17" fillId="0" borderId="7" xfId="18" applyFont="1" applyFill="1" applyBorder="1" applyAlignment="1" applyProtection="1">
      <alignment horizontal="center" vertical="center" wrapText="1" readingOrder="1"/>
      <protection locked="0"/>
    </xf>
    <xf numFmtId="9" fontId="17" fillId="0" borderId="9" xfId="18" applyFont="1" applyFill="1" applyBorder="1" applyAlignment="1" applyProtection="1">
      <alignment horizontal="center" vertical="center" wrapText="1" readingOrder="1"/>
      <protection locked="0"/>
    </xf>
    <xf numFmtId="0" fontId="17" fillId="0" borderId="7" xfId="16" applyNumberFormat="1" applyFont="1" applyBorder="1" applyAlignment="1" applyProtection="1">
      <alignment horizontal="center" vertical="center" wrapText="1"/>
      <protection locked="0"/>
    </xf>
    <xf numFmtId="0" fontId="17" fillId="0" borderId="9" xfId="16" applyNumberFormat="1" applyFont="1" applyBorder="1" applyAlignment="1" applyProtection="1">
      <alignment horizontal="center" vertical="center" wrapText="1"/>
      <protection locked="0"/>
    </xf>
    <xf numFmtId="169" fontId="17" fillId="0" borderId="7" xfId="16" applyNumberFormat="1" applyFont="1" applyFill="1" applyBorder="1" applyAlignment="1" applyProtection="1">
      <alignment horizontal="center" vertical="center" wrapText="1" readingOrder="1"/>
      <protection locked="0"/>
    </xf>
    <xf numFmtId="169" fontId="17" fillId="0" borderId="9" xfId="16" applyNumberFormat="1" applyFont="1" applyFill="1" applyBorder="1" applyAlignment="1" applyProtection="1">
      <alignment horizontal="center" vertical="center" wrapText="1" readingOrder="1"/>
      <protection locked="0"/>
    </xf>
    <xf numFmtId="0" fontId="45" fillId="0" borderId="7" xfId="0" applyFont="1" applyBorder="1" applyAlignment="1">
      <alignment horizontal="center" vertical="center" wrapText="1"/>
    </xf>
    <xf numFmtId="0" fontId="45" fillId="0" borderId="9" xfId="0" applyFont="1" applyBorder="1" applyAlignment="1">
      <alignment horizontal="center" vertical="center" wrapText="1"/>
    </xf>
    <xf numFmtId="0" fontId="45" fillId="0" borderId="7" xfId="0" applyFont="1" applyBorder="1" applyAlignment="1">
      <alignment vertical="center" wrapText="1"/>
    </xf>
    <xf numFmtId="0" fontId="45" fillId="0" borderId="9" xfId="0" applyFont="1" applyBorder="1" applyAlignment="1">
      <alignment vertical="center" wrapText="1"/>
    </xf>
    <xf numFmtId="0" fontId="37" fillId="0" borderId="7" xfId="7" applyFont="1" applyFill="1" applyBorder="1" applyAlignment="1" applyProtection="1">
      <alignment horizontal="center" vertical="center" wrapText="1" readingOrder="1"/>
      <protection locked="0"/>
    </xf>
    <xf numFmtId="0" fontId="37" fillId="0" borderId="9" xfId="7" applyFont="1" applyFill="1" applyBorder="1" applyAlignment="1" applyProtection="1">
      <alignment horizontal="center" vertical="center" wrapText="1" readingOrder="1"/>
      <protection locked="0"/>
    </xf>
    <xf numFmtId="0" fontId="17" fillId="0" borderId="5" xfId="7" applyFont="1" applyFill="1" applyBorder="1" applyAlignment="1" applyProtection="1">
      <alignment horizontal="center" vertical="center" wrapText="1" readingOrder="1"/>
      <protection locked="0"/>
    </xf>
    <xf numFmtId="0" fontId="38" fillId="2" borderId="7" xfId="7" applyFont="1" applyFill="1" applyBorder="1" applyAlignment="1" applyProtection="1">
      <alignment horizontal="left" vertical="center" wrapText="1" readingOrder="1"/>
      <protection locked="0"/>
    </xf>
    <xf numFmtId="0" fontId="38" fillId="2" borderId="9" xfId="7" applyFont="1" applyFill="1" applyBorder="1" applyAlignment="1" applyProtection="1">
      <alignment horizontal="left" vertical="center" wrapText="1" readingOrder="1"/>
      <protection locked="0"/>
    </xf>
    <xf numFmtId="0" fontId="38" fillId="0" borderId="5" xfId="7" applyFont="1" applyBorder="1" applyAlignment="1" applyProtection="1">
      <alignment horizontal="center" vertical="center" wrapText="1" readingOrder="1"/>
      <protection locked="0"/>
    </xf>
    <xf numFmtId="169" fontId="17" fillId="0" borderId="5" xfId="16" applyNumberFormat="1" applyFont="1" applyFill="1" applyBorder="1" applyAlignment="1" applyProtection="1">
      <alignment horizontal="center" vertical="center" wrapText="1" readingOrder="1"/>
      <protection locked="0"/>
    </xf>
    <xf numFmtId="0" fontId="17" fillId="0" borderId="5" xfId="16" applyNumberFormat="1" applyFont="1" applyBorder="1" applyAlignment="1" applyProtection="1">
      <alignment horizontal="center" vertical="center" wrapText="1"/>
      <protection locked="0"/>
    </xf>
    <xf numFmtId="0" fontId="38" fillId="0" borderId="29" xfId="7" applyFont="1" applyBorder="1" applyAlignment="1" applyProtection="1">
      <alignment horizontal="center" vertical="center" wrapText="1" readingOrder="1"/>
      <protection locked="0"/>
    </xf>
    <xf numFmtId="0" fontId="38" fillId="0" borderId="21" xfId="7" applyFont="1" applyBorder="1" applyAlignment="1" applyProtection="1">
      <alignment horizontal="center" vertical="center" wrapText="1" readingOrder="1"/>
      <protection locked="0"/>
    </xf>
    <xf numFmtId="2" fontId="17" fillId="0" borderId="5" xfId="7" applyNumberFormat="1" applyFont="1" applyFill="1" applyBorder="1" applyAlignment="1" applyProtection="1">
      <alignment horizontal="center" vertical="center" wrapText="1" readingOrder="1"/>
      <protection locked="0"/>
    </xf>
    <xf numFmtId="0" fontId="44" fillId="0" borderId="5" xfId="0" applyFont="1" applyBorder="1" applyAlignment="1">
      <alignment horizontal="center" vertical="center" wrapText="1"/>
    </xf>
    <xf numFmtId="0" fontId="39" fillId="6" borderId="5" xfId="7" applyFont="1" applyFill="1" applyBorder="1" applyAlignment="1" applyProtection="1">
      <alignment horizontal="center" vertical="center" wrapText="1" readingOrder="1"/>
      <protection locked="0"/>
    </xf>
    <xf numFmtId="0" fontId="37" fillId="0" borderId="5" xfId="7" applyFont="1" applyBorder="1" applyAlignment="1" applyProtection="1">
      <alignment horizontal="left" vertical="center" wrapText="1" readingOrder="1"/>
      <protection locked="0"/>
    </xf>
    <xf numFmtId="0" fontId="17" fillId="0" borderId="13" xfId="7" applyFont="1" applyFill="1" applyBorder="1" applyAlignment="1" applyProtection="1">
      <alignment horizontal="center" vertical="center" wrapText="1" readingOrder="1"/>
      <protection locked="0"/>
    </xf>
    <xf numFmtId="0" fontId="17" fillId="0" borderId="3" xfId="7" applyFont="1" applyFill="1" applyBorder="1" applyAlignment="1" applyProtection="1">
      <alignment horizontal="center" vertical="center" wrapText="1" readingOrder="1"/>
      <protection locked="0"/>
    </xf>
    <xf numFmtId="0" fontId="38" fillId="2" borderId="5" xfId="7" applyFont="1" applyFill="1" applyBorder="1" applyAlignment="1" applyProtection="1">
      <alignment horizontal="left" vertical="center" wrapText="1" readingOrder="1"/>
      <protection locked="0"/>
    </xf>
    <xf numFmtId="0" fontId="39" fillId="6" borderId="5" xfId="7" applyFont="1" applyFill="1" applyBorder="1" applyAlignment="1" applyProtection="1">
      <alignment horizontal="center" vertical="top" wrapText="1" readingOrder="1"/>
      <protection locked="0"/>
    </xf>
    <xf numFmtId="0" fontId="37" fillId="0" borderId="5" xfId="7" applyFont="1" applyBorder="1" applyAlignment="1" applyProtection="1">
      <alignment horizontal="left" vertical="center" wrapText="1"/>
      <protection locked="0"/>
    </xf>
    <xf numFmtId="1" fontId="17" fillId="0" borderId="11" xfId="16" applyNumberFormat="1" applyFont="1" applyBorder="1" applyAlignment="1" applyProtection="1">
      <alignment horizontal="center" vertical="center" wrapText="1" readingOrder="1"/>
      <protection locked="0"/>
    </xf>
    <xf numFmtId="1" fontId="17" fillId="0" borderId="3" xfId="16" applyNumberFormat="1" applyFont="1" applyBorder="1" applyAlignment="1" applyProtection="1">
      <alignment horizontal="center" vertical="center" wrapText="1" readingOrder="1"/>
      <protection locked="0"/>
    </xf>
    <xf numFmtId="1" fontId="17" fillId="0" borderId="22" xfId="16" applyNumberFormat="1" applyFont="1" applyBorder="1" applyAlignment="1" applyProtection="1">
      <alignment horizontal="center" vertical="center" wrapText="1" readingOrder="1"/>
      <protection locked="0"/>
    </xf>
    <xf numFmtId="1" fontId="17" fillId="0" borderId="13" xfId="16" applyNumberFormat="1" applyFont="1" applyBorder="1" applyAlignment="1" applyProtection="1">
      <alignment horizontal="center" vertical="center" wrapText="1"/>
      <protection locked="0"/>
    </xf>
    <xf numFmtId="1" fontId="17" fillId="0" borderId="3" xfId="16" applyNumberFormat="1" applyFont="1" applyBorder="1" applyAlignment="1" applyProtection="1">
      <alignment horizontal="center" vertical="center" wrapText="1"/>
      <protection locked="0"/>
    </xf>
    <xf numFmtId="2" fontId="17" fillId="0" borderId="11" xfId="0" applyNumberFormat="1" applyFont="1" applyBorder="1" applyAlignment="1" applyProtection="1">
      <alignment horizontal="center" vertical="center" wrapText="1" readingOrder="1"/>
      <protection locked="0"/>
    </xf>
    <xf numFmtId="2" fontId="17" fillId="0" borderId="13" xfId="0" applyNumberFormat="1" applyFont="1" applyBorder="1" applyAlignment="1" applyProtection="1">
      <alignment horizontal="center" vertical="center" wrapText="1" readingOrder="1"/>
      <protection locked="0"/>
    </xf>
    <xf numFmtId="2" fontId="17" fillId="0" borderId="3" xfId="0" applyNumberFormat="1" applyFont="1" applyBorder="1" applyAlignment="1" applyProtection="1">
      <alignment horizontal="center" vertical="center" wrapText="1" readingOrder="1"/>
      <protection locked="0"/>
    </xf>
    <xf numFmtId="0" fontId="23" fillId="0" borderId="11" xfId="0" applyFont="1" applyBorder="1" applyAlignment="1" applyProtection="1">
      <alignment horizontal="justify" vertical="center" wrapText="1"/>
      <protection locked="0"/>
    </xf>
    <xf numFmtId="0" fontId="23" fillId="0" borderId="13" xfId="0" applyFont="1" applyBorder="1" applyAlignment="1" applyProtection="1">
      <alignment horizontal="justify" vertical="center" wrapText="1"/>
      <protection locked="0"/>
    </xf>
    <xf numFmtId="0" fontId="23" fillId="0" borderId="3" xfId="0" applyFont="1" applyBorder="1" applyAlignment="1" applyProtection="1">
      <alignment horizontal="justify" vertical="center" wrapText="1"/>
      <protection locked="0"/>
    </xf>
    <xf numFmtId="0" fontId="23" fillId="0" borderId="11" xfId="0" applyFont="1" applyBorder="1" applyAlignment="1" applyProtection="1">
      <alignment horizontal="center" vertical="center" wrapText="1" readingOrder="1"/>
      <protection locked="0"/>
    </xf>
    <xf numFmtId="0" fontId="23" fillId="0" borderId="13" xfId="0" applyFont="1" applyBorder="1" applyAlignment="1" applyProtection="1">
      <alignment horizontal="center" vertical="center" wrapText="1" readingOrder="1"/>
      <protection locked="0"/>
    </xf>
    <xf numFmtId="0" fontId="23" fillId="0" borderId="3" xfId="0" applyFont="1" applyBorder="1" applyAlignment="1" applyProtection="1">
      <alignment horizontal="center" vertical="center" wrapText="1" readingOrder="1"/>
      <protection locked="0"/>
    </xf>
    <xf numFmtId="49" fontId="17" fillId="0" borderId="11" xfId="5" applyNumberFormat="1" applyFont="1" applyBorder="1" applyAlignment="1" applyProtection="1">
      <alignment horizontal="center" vertical="center" wrapText="1" readingOrder="1"/>
      <protection locked="0"/>
    </xf>
    <xf numFmtId="49" fontId="17" fillId="0" borderId="13" xfId="5" applyNumberFormat="1" applyFont="1" applyBorder="1" applyAlignment="1" applyProtection="1">
      <alignment horizontal="center" vertical="center" wrapText="1" readingOrder="1"/>
      <protection locked="0"/>
    </xf>
    <xf numFmtId="49" fontId="17" fillId="0" borderId="3" xfId="5" applyNumberFormat="1" applyFont="1" applyBorder="1" applyAlignment="1" applyProtection="1">
      <alignment horizontal="center" vertical="center" wrapText="1" readingOrder="1"/>
      <protection locked="0"/>
    </xf>
    <xf numFmtId="169" fontId="13" fillId="2" borderId="11" xfId="5" applyNumberFormat="1" applyFont="1" applyFill="1" applyBorder="1" applyAlignment="1" applyProtection="1">
      <alignment horizontal="center" vertical="center" wrapText="1" readingOrder="1"/>
      <protection locked="0"/>
    </xf>
    <xf numFmtId="169" fontId="13" fillId="2" borderId="13" xfId="5" applyNumberFormat="1" applyFont="1" applyFill="1" applyBorder="1" applyAlignment="1" applyProtection="1">
      <alignment horizontal="center" vertical="center" wrapText="1" readingOrder="1"/>
      <protection locked="0"/>
    </xf>
    <xf numFmtId="169" fontId="13" fillId="2" borderId="3" xfId="5" applyNumberFormat="1" applyFont="1" applyFill="1" applyBorder="1" applyAlignment="1" applyProtection="1">
      <alignment horizontal="center" vertical="center" wrapText="1" readingOrder="1"/>
      <protection locked="0"/>
    </xf>
    <xf numFmtId="0" fontId="17" fillId="0" borderId="11" xfId="0" applyFont="1" applyBorder="1" applyAlignment="1" applyProtection="1">
      <alignment horizontal="center" vertical="center" wrapText="1" readingOrder="1"/>
      <protection locked="0"/>
    </xf>
    <xf numFmtId="0" fontId="17" fillId="0" borderId="13" xfId="0" applyFont="1" applyBorder="1" applyAlignment="1" applyProtection="1">
      <alignment horizontal="center" vertical="center" wrapText="1" readingOrder="1"/>
      <protection locked="0"/>
    </xf>
    <xf numFmtId="0" fontId="17" fillId="0" borderId="3" xfId="0" applyFont="1" applyBorder="1" applyAlignment="1" applyProtection="1">
      <alignment horizontal="center" vertical="center" wrapText="1" readingOrder="1"/>
      <protection locked="0"/>
    </xf>
    <xf numFmtId="0" fontId="21" fillId="2" borderId="11" xfId="0" applyFont="1" applyFill="1" applyBorder="1" applyAlignment="1" applyProtection="1">
      <alignment horizontal="center" vertical="center" wrapText="1" readingOrder="1"/>
      <protection locked="0"/>
    </xf>
    <xf numFmtId="0" fontId="21" fillId="2" borderId="13" xfId="0" applyFont="1" applyFill="1" applyBorder="1" applyAlignment="1" applyProtection="1">
      <alignment horizontal="center" vertical="center" wrapText="1" readingOrder="1"/>
      <protection locked="0"/>
    </xf>
    <xf numFmtId="0" fontId="21" fillId="2" borderId="3" xfId="0" applyFont="1" applyFill="1" applyBorder="1" applyAlignment="1" applyProtection="1">
      <alignment horizontal="center" vertical="center" wrapText="1" readingOrder="1"/>
      <protection locked="0"/>
    </xf>
    <xf numFmtId="49" fontId="13" fillId="2" borderId="11" xfId="5" applyNumberFormat="1" applyFont="1" applyFill="1" applyBorder="1" applyAlignment="1" applyProtection="1">
      <alignment horizontal="center" vertical="center" wrapText="1" readingOrder="1"/>
      <protection locked="0"/>
    </xf>
    <xf numFmtId="49" fontId="13" fillId="2" borderId="13" xfId="5" applyNumberFormat="1" applyFont="1" applyFill="1" applyBorder="1" applyAlignment="1" applyProtection="1">
      <alignment horizontal="center" vertical="center" wrapText="1" readingOrder="1"/>
      <protection locked="0"/>
    </xf>
    <xf numFmtId="49" fontId="13" fillId="2" borderId="3" xfId="5" applyNumberFormat="1" applyFont="1" applyFill="1" applyBorder="1" applyAlignment="1" applyProtection="1">
      <alignment horizontal="center" vertical="center" wrapText="1" readingOrder="1"/>
      <protection locked="0"/>
    </xf>
    <xf numFmtId="0" fontId="23" fillId="0" borderId="11" xfId="0" applyFont="1" applyBorder="1" applyAlignment="1" applyProtection="1">
      <alignment horizontal="left" vertical="center" wrapText="1"/>
      <protection locked="0"/>
    </xf>
    <xf numFmtId="0" fontId="23" fillId="0" borderId="13" xfId="0" applyFont="1" applyBorder="1" applyAlignment="1" applyProtection="1">
      <alignment horizontal="left" vertical="center" wrapText="1"/>
      <protection locked="0"/>
    </xf>
    <xf numFmtId="0" fontId="23" fillId="0" borderId="3" xfId="0" applyFont="1" applyBorder="1" applyAlignment="1" applyProtection="1">
      <alignment horizontal="left" vertical="center" wrapText="1"/>
      <protection locked="0"/>
    </xf>
    <xf numFmtId="49" fontId="13" fillId="0" borderId="11" xfId="5" applyNumberFormat="1" applyFont="1" applyFill="1" applyBorder="1" applyAlignment="1" applyProtection="1">
      <alignment horizontal="center" vertical="center" wrapText="1" readingOrder="1"/>
      <protection locked="0"/>
    </xf>
    <xf numFmtId="49" fontId="13" fillId="0" borderId="13" xfId="5" applyNumberFormat="1" applyFont="1" applyFill="1" applyBorder="1" applyAlignment="1" applyProtection="1">
      <alignment horizontal="center" vertical="center" wrapText="1" readingOrder="1"/>
      <protection locked="0"/>
    </xf>
    <xf numFmtId="49" fontId="13" fillId="0" borderId="3" xfId="5" applyNumberFormat="1" applyFont="1" applyFill="1" applyBorder="1" applyAlignment="1" applyProtection="1">
      <alignment horizontal="center" vertical="center" wrapText="1" readingOrder="1"/>
      <protection locked="0"/>
    </xf>
    <xf numFmtId="0" fontId="14" fillId="5" borderId="5" xfId="0" applyFont="1" applyFill="1" applyBorder="1" applyAlignment="1" applyProtection="1">
      <alignment horizontal="center" vertical="center" wrapText="1" readingOrder="1"/>
      <protection locked="0"/>
    </xf>
    <xf numFmtId="169" fontId="14" fillId="5" borderId="2" xfId="0" applyNumberFormat="1" applyFont="1" applyFill="1" applyBorder="1" applyAlignment="1" applyProtection="1">
      <alignment horizontal="center" vertical="center" wrapText="1" readingOrder="1"/>
      <protection locked="0"/>
    </xf>
    <xf numFmtId="169" fontId="13" fillId="5" borderId="3" xfId="0" applyNumberFormat="1" applyFont="1" applyFill="1" applyBorder="1" applyAlignment="1" applyProtection="1">
      <alignment horizontal="center" vertical="center" wrapText="1"/>
      <protection locked="0"/>
    </xf>
    <xf numFmtId="169" fontId="14" fillId="5" borderId="11" xfId="0" applyNumberFormat="1" applyFont="1" applyFill="1" applyBorder="1" applyAlignment="1" applyProtection="1">
      <alignment horizontal="center" vertical="center" wrapText="1" readingOrder="1"/>
      <protection locked="0"/>
    </xf>
    <xf numFmtId="169" fontId="14" fillId="5" borderId="3" xfId="0" applyNumberFormat="1" applyFont="1" applyFill="1" applyBorder="1" applyAlignment="1" applyProtection="1">
      <alignment horizontal="center" vertical="center" wrapText="1" readingOrder="1"/>
      <protection locked="0"/>
    </xf>
    <xf numFmtId="0" fontId="14" fillId="5" borderId="1" xfId="0" applyFont="1" applyFill="1" applyBorder="1" applyAlignment="1" applyProtection="1">
      <alignment horizontal="center" vertical="center" wrapText="1" readingOrder="1"/>
      <protection locked="0"/>
    </xf>
    <xf numFmtId="0" fontId="13" fillId="5" borderId="12" xfId="0" applyFont="1" applyFill="1" applyBorder="1" applyAlignment="1" applyProtection="1">
      <alignment vertical="center" wrapText="1"/>
      <protection locked="0"/>
    </xf>
    <xf numFmtId="0" fontId="22" fillId="5" borderId="1" xfId="0" applyFont="1" applyFill="1" applyBorder="1" applyAlignment="1" applyProtection="1">
      <alignment horizontal="center" vertical="center" wrapText="1" readingOrder="1"/>
      <protection locked="0"/>
    </xf>
    <xf numFmtId="0" fontId="21" fillId="5" borderId="12" xfId="0" applyFont="1" applyFill="1" applyBorder="1" applyAlignment="1" applyProtection="1">
      <alignment vertical="center" wrapText="1"/>
      <protection locked="0"/>
    </xf>
    <xf numFmtId="0" fontId="24" fillId="5" borderId="1" xfId="0" applyFont="1" applyFill="1" applyBorder="1" applyAlignment="1" applyProtection="1">
      <alignment horizontal="center" vertical="center" wrapText="1" readingOrder="1"/>
      <protection locked="0"/>
    </xf>
    <xf numFmtId="0" fontId="21" fillId="5" borderId="3" xfId="0" applyFont="1" applyFill="1" applyBorder="1" applyAlignment="1" applyProtection="1">
      <alignment vertical="center" wrapText="1"/>
      <protection locked="0"/>
    </xf>
    <xf numFmtId="0" fontId="14" fillId="5" borderId="2" xfId="0" applyFont="1" applyFill="1" applyBorder="1" applyAlignment="1" applyProtection="1">
      <alignment horizontal="center" vertical="center" wrapText="1" readingOrder="1"/>
      <protection locked="0"/>
    </xf>
    <xf numFmtId="0" fontId="13" fillId="5" borderId="3" xfId="0" applyFont="1" applyFill="1" applyBorder="1" applyAlignment="1" applyProtection="1">
      <alignment horizontal="center" vertical="center" wrapText="1"/>
      <protection locked="0"/>
    </xf>
    <xf numFmtId="0" fontId="14" fillId="5" borderId="11" xfId="0" applyFont="1" applyFill="1" applyBorder="1" applyAlignment="1" applyProtection="1">
      <alignment horizontal="center" vertical="center" wrapText="1" readingOrder="1"/>
      <protection locked="0"/>
    </xf>
    <xf numFmtId="0" fontId="14" fillId="5" borderId="3" xfId="0" applyFont="1" applyFill="1" applyBorder="1" applyAlignment="1" applyProtection="1">
      <alignment horizontal="center" vertical="center" wrapText="1" readingOrder="1"/>
      <protection locked="0"/>
    </xf>
    <xf numFmtId="0" fontId="23" fillId="0" borderId="11" xfId="0" applyFont="1" applyFill="1" applyBorder="1" applyAlignment="1" applyProtection="1">
      <alignment horizontal="justify" vertical="center" wrapText="1"/>
      <protection locked="0"/>
    </xf>
    <xf numFmtId="0" fontId="23" fillId="0" borderId="13" xfId="0" applyFont="1" applyFill="1" applyBorder="1" applyAlignment="1" applyProtection="1">
      <alignment horizontal="justify" vertical="center" wrapText="1"/>
      <protection locked="0"/>
    </xf>
    <xf numFmtId="0" fontId="23" fillId="0" borderId="3" xfId="0" applyFont="1" applyFill="1" applyBorder="1" applyAlignment="1" applyProtection="1">
      <alignment horizontal="justify" vertical="center" wrapText="1"/>
      <protection locked="0"/>
    </xf>
    <xf numFmtId="0" fontId="17" fillId="0" borderId="5" xfId="7" applyFont="1" applyBorder="1" applyAlignment="1" applyProtection="1">
      <alignment horizontal="center" vertical="center" wrapText="1" readingOrder="1"/>
      <protection locked="0"/>
    </xf>
    <xf numFmtId="2" fontId="17" fillId="0" borderId="5" xfId="7" applyNumberFormat="1" applyFont="1" applyBorder="1" applyAlignment="1" applyProtection="1">
      <alignment horizontal="left" vertical="center" wrapText="1"/>
      <protection locked="0"/>
    </xf>
    <xf numFmtId="169" fontId="17" fillId="0" borderId="5" xfId="6" applyNumberFormat="1" applyFont="1" applyBorder="1" applyAlignment="1" applyProtection="1">
      <alignment horizontal="center" vertical="center" readingOrder="1"/>
      <protection locked="0"/>
    </xf>
    <xf numFmtId="164" fontId="13" fillId="0" borderId="5" xfId="6" applyFont="1" applyBorder="1" applyAlignment="1" applyProtection="1">
      <alignment horizontal="center" vertical="center" readingOrder="1"/>
      <protection locked="0"/>
    </xf>
    <xf numFmtId="2" fontId="17" fillId="0" borderId="5" xfId="7" applyNumberFormat="1" applyFont="1" applyBorder="1" applyAlignment="1" applyProtection="1">
      <alignment horizontal="center" vertical="center" wrapText="1" readingOrder="1"/>
      <protection locked="0"/>
    </xf>
    <xf numFmtId="2" fontId="17" fillId="0" borderId="11" xfId="7" applyNumberFormat="1" applyFont="1" applyBorder="1" applyAlignment="1" applyProtection="1">
      <alignment horizontal="center" vertical="center" wrapText="1" readingOrder="1"/>
      <protection locked="0"/>
    </xf>
    <xf numFmtId="2" fontId="17" fillId="0" borderId="13" xfId="7" applyNumberFormat="1" applyFont="1" applyBorder="1" applyAlignment="1" applyProtection="1">
      <alignment horizontal="center" vertical="center" wrapText="1" readingOrder="1"/>
      <protection locked="0"/>
    </xf>
    <xf numFmtId="164" fontId="13" fillId="0" borderId="7" xfId="6" applyFont="1" applyBorder="1" applyAlignment="1" applyProtection="1">
      <alignment horizontal="center" vertical="center" readingOrder="1"/>
      <protection locked="0"/>
    </xf>
    <xf numFmtId="164" fontId="13" fillId="0" borderId="24" xfId="6" applyFont="1" applyBorder="1" applyAlignment="1" applyProtection="1">
      <alignment horizontal="center" vertical="center" readingOrder="1"/>
      <protection locked="0"/>
    </xf>
    <xf numFmtId="164" fontId="13" fillId="0" borderId="9" xfId="6" applyFont="1" applyBorder="1" applyAlignment="1" applyProtection="1">
      <alignment horizontal="center" vertical="center" readingOrder="1"/>
      <protection locked="0"/>
    </xf>
    <xf numFmtId="0" fontId="17" fillId="0" borderId="11" xfId="7" applyFont="1" applyBorder="1" applyAlignment="1" applyProtection="1">
      <alignment horizontal="center" vertical="center" wrapText="1" readingOrder="1"/>
      <protection locked="0"/>
    </xf>
    <xf numFmtId="0" fontId="17" fillId="0" borderId="13" xfId="7" applyFont="1" applyBorder="1" applyAlignment="1" applyProtection="1">
      <alignment horizontal="center" vertical="center" wrapText="1" readingOrder="1"/>
      <protection locked="0"/>
    </xf>
    <xf numFmtId="2" fontId="17" fillId="0" borderId="11" xfId="7" applyNumberFormat="1" applyFont="1" applyBorder="1" applyAlignment="1" applyProtection="1">
      <alignment horizontal="left" vertical="center" wrapText="1"/>
      <protection locked="0"/>
    </xf>
    <xf numFmtId="2" fontId="17" fillId="0" borderId="13" xfId="7" applyNumberFormat="1" applyFont="1" applyBorder="1" applyAlignment="1" applyProtection="1">
      <alignment horizontal="left" vertical="center" wrapText="1"/>
      <protection locked="0"/>
    </xf>
    <xf numFmtId="0" fontId="14" fillId="10" borderId="11" xfId="7" applyFont="1" applyFill="1" applyBorder="1" applyAlignment="1" applyProtection="1">
      <alignment horizontal="center" vertical="center" wrapText="1" readingOrder="1"/>
      <protection locked="0"/>
    </xf>
    <xf numFmtId="0" fontId="31" fillId="9" borderId="3" xfId="7" applyFont="1" applyFill="1" applyBorder="1" applyAlignment="1">
      <alignment vertical="center"/>
    </xf>
    <xf numFmtId="0" fontId="25" fillId="10" borderId="11" xfId="7" applyFont="1" applyFill="1" applyBorder="1" applyAlignment="1" applyProtection="1">
      <alignment horizontal="center" vertical="center" wrapText="1" readingOrder="1"/>
      <protection locked="0"/>
    </xf>
    <xf numFmtId="3" fontId="25" fillId="10" borderId="11" xfId="7" applyNumberFormat="1" applyFont="1" applyFill="1" applyBorder="1" applyAlignment="1" applyProtection="1">
      <alignment horizontal="center" vertical="center" wrapText="1" readingOrder="1"/>
      <protection locked="0"/>
    </xf>
    <xf numFmtId="3" fontId="31" fillId="9" borderId="13" xfId="7" applyNumberFormat="1" applyFont="1" applyFill="1" applyBorder="1" applyAlignment="1">
      <alignment vertical="center"/>
    </xf>
    <xf numFmtId="169" fontId="14" fillId="4" borderId="25" xfId="6" applyNumberFormat="1" applyFont="1" applyFill="1" applyBorder="1" applyAlignment="1" applyProtection="1">
      <alignment horizontal="center" vertical="center" readingOrder="1"/>
      <protection locked="0"/>
    </xf>
    <xf numFmtId="169" fontId="14" fillId="4" borderId="14" xfId="6" applyNumberFormat="1" applyFont="1" applyFill="1" applyBorder="1" applyAlignment="1" applyProtection="1">
      <alignment horizontal="center" vertical="center" readingOrder="1"/>
      <protection locked="0"/>
    </xf>
    <xf numFmtId="169" fontId="14" fillId="4" borderId="20" xfId="6" applyNumberFormat="1" applyFont="1" applyFill="1" applyBorder="1" applyAlignment="1" applyProtection="1">
      <alignment horizontal="center" vertical="center" readingOrder="1"/>
      <protection locked="0"/>
    </xf>
    <xf numFmtId="169" fontId="14" fillId="4" borderId="23" xfId="6" applyNumberFormat="1" applyFont="1" applyFill="1" applyBorder="1" applyAlignment="1" applyProtection="1">
      <alignment horizontal="center" vertical="center" readingOrder="1"/>
      <protection locked="0"/>
    </xf>
    <xf numFmtId="164" fontId="14" fillId="0" borderId="27" xfId="6" applyFont="1" applyBorder="1" applyAlignment="1" applyProtection="1">
      <alignment horizontal="center" vertical="center" readingOrder="1"/>
      <protection locked="0"/>
    </xf>
    <xf numFmtId="164" fontId="14" fillId="0" borderId="26" xfId="6" applyFont="1" applyBorder="1" applyAlignment="1" applyProtection="1">
      <alignment horizontal="center" vertical="center" readingOrder="1"/>
      <protection locked="0"/>
    </xf>
    <xf numFmtId="0" fontId="14" fillId="10" borderId="15" xfId="7" applyFont="1" applyFill="1" applyBorder="1" applyAlignment="1" applyProtection="1">
      <alignment horizontal="center" vertical="center" wrapText="1" readingOrder="1"/>
      <protection locked="0"/>
    </xf>
    <xf numFmtId="0" fontId="14" fillId="10" borderId="12" xfId="7" applyFont="1" applyFill="1" applyBorder="1" applyAlignment="1" applyProtection="1">
      <alignment horizontal="center" vertical="center" wrapText="1" readingOrder="1"/>
      <protection locked="0"/>
    </xf>
    <xf numFmtId="0" fontId="14" fillId="10" borderId="8" xfId="7" applyFont="1" applyFill="1" applyBorder="1" applyAlignment="1" applyProtection="1">
      <alignment horizontal="center" vertical="center" wrapText="1" readingOrder="1"/>
      <protection locked="0"/>
    </xf>
    <xf numFmtId="0" fontId="14" fillId="10" borderId="10" xfId="7" applyFont="1" applyFill="1" applyBorder="1" applyAlignment="1" applyProtection="1">
      <alignment horizontal="center" vertical="center" wrapText="1" readingOrder="1"/>
      <protection locked="0"/>
    </xf>
    <xf numFmtId="0" fontId="14" fillId="10" borderId="4" xfId="7" applyFont="1" applyFill="1" applyBorder="1" applyAlignment="1" applyProtection="1">
      <alignment horizontal="center" vertical="center" wrapText="1" readingOrder="1"/>
      <protection locked="0"/>
    </xf>
    <xf numFmtId="164" fontId="14" fillId="0" borderId="11" xfId="6" applyFont="1" applyBorder="1" applyAlignment="1" applyProtection="1">
      <alignment horizontal="center" vertical="center" readingOrder="1"/>
      <protection locked="0"/>
    </xf>
    <xf numFmtId="164" fontId="14" fillId="0" borderId="13" xfId="6" applyFont="1" applyBorder="1" applyAlignment="1" applyProtection="1">
      <alignment horizontal="center" vertical="center" readingOrder="1"/>
      <protection locked="0"/>
    </xf>
    <xf numFmtId="0" fontId="15" fillId="9" borderId="25" xfId="7" applyFont="1" applyFill="1" applyBorder="1" applyAlignment="1">
      <alignment horizontal="center" vertical="center"/>
    </xf>
    <xf numFmtId="0" fontId="15" fillId="9" borderId="14" xfId="7" applyFont="1" applyFill="1" applyBorder="1" applyAlignment="1">
      <alignment horizontal="center" vertical="center"/>
    </xf>
    <xf numFmtId="0" fontId="15" fillId="9" borderId="20" xfId="7" applyFont="1" applyFill="1" applyBorder="1" applyAlignment="1">
      <alignment horizontal="center" vertical="center"/>
    </xf>
    <xf numFmtId="0" fontId="15" fillId="9" borderId="23" xfId="7" applyFont="1" applyFill="1" applyBorder="1" applyAlignment="1">
      <alignment horizontal="center" vertical="center"/>
    </xf>
    <xf numFmtId="169" fontId="14" fillId="0" borderId="24" xfId="6" applyNumberFormat="1" applyFont="1" applyBorder="1" applyAlignment="1" applyProtection="1">
      <alignment horizontal="center" vertical="center" readingOrder="1"/>
      <protection locked="0"/>
    </xf>
    <xf numFmtId="0" fontId="18" fillId="0" borderId="0" xfId="7" applyFont="1" applyBorder="1" applyAlignment="1" applyProtection="1">
      <alignment horizontal="left" vertical="center" wrapText="1" readingOrder="1"/>
      <protection locked="0"/>
    </xf>
    <xf numFmtId="164" fontId="14" fillId="0" borderId="9" xfId="6" applyFont="1" applyBorder="1" applyAlignment="1" applyProtection="1">
      <alignment horizontal="center" vertical="center" readingOrder="1"/>
      <protection locked="0"/>
    </xf>
    <xf numFmtId="164" fontId="14" fillId="0" borderId="5" xfId="6" applyFont="1" applyBorder="1" applyAlignment="1" applyProtection="1">
      <alignment horizontal="center" vertical="center" readingOrder="1"/>
      <protection locked="0"/>
    </xf>
    <xf numFmtId="0" fontId="14" fillId="10" borderId="5" xfId="7" applyFont="1" applyFill="1" applyBorder="1" applyAlignment="1" applyProtection="1">
      <alignment horizontal="center" vertical="center" wrapText="1" readingOrder="1"/>
      <protection locked="0"/>
    </xf>
    <xf numFmtId="0" fontId="18" fillId="0" borderId="0" xfId="7" applyFont="1" applyBorder="1" applyAlignment="1" applyProtection="1">
      <alignment horizontal="left" vertical="top" wrapText="1" readingOrder="1"/>
      <protection locked="0"/>
    </xf>
    <xf numFmtId="0" fontId="31" fillId="9" borderId="13" xfId="7" applyFont="1" applyFill="1" applyBorder="1" applyAlignment="1">
      <alignment vertical="center"/>
    </xf>
    <xf numFmtId="0" fontId="50" fillId="4" borderId="37" xfId="20" applyFont="1" applyFill="1" applyBorder="1" applyAlignment="1">
      <alignment horizontal="left" vertical="center"/>
    </xf>
    <xf numFmtId="0" fontId="50" fillId="4" borderId="0" xfId="20" applyFont="1" applyFill="1" applyBorder="1" applyAlignment="1">
      <alignment horizontal="left" vertical="center"/>
    </xf>
    <xf numFmtId="0" fontId="50" fillId="4" borderId="38" xfId="20" applyFont="1" applyFill="1" applyBorder="1" applyAlignment="1">
      <alignment horizontal="left" vertical="center"/>
    </xf>
    <xf numFmtId="0" fontId="51" fillId="0" borderId="39" xfId="20" applyFont="1" applyBorder="1" applyAlignment="1">
      <alignment horizontal="left" vertical="center" wrapText="1"/>
    </xf>
    <xf numFmtId="0" fontId="51" fillId="0" borderId="40" xfId="20" applyFont="1" applyBorder="1" applyAlignment="1">
      <alignment horizontal="left" vertical="center" wrapText="1"/>
    </xf>
    <xf numFmtId="0" fontId="51" fillId="0" borderId="41" xfId="20" applyFont="1" applyBorder="1" applyAlignment="1">
      <alignment horizontal="left" vertical="center" wrapText="1"/>
    </xf>
    <xf numFmtId="0" fontId="47" fillId="0" borderId="33" xfId="19" applyFont="1" applyAlignment="1">
      <alignment horizontal="center"/>
    </xf>
    <xf numFmtId="0" fontId="49" fillId="16" borderId="34" xfId="20" applyFont="1" applyFill="1" applyBorder="1" applyAlignment="1">
      <alignment horizontal="left" vertical="center"/>
    </xf>
    <xf numFmtId="0" fontId="49" fillId="16" borderId="35" xfId="20" applyFont="1" applyFill="1" applyBorder="1" applyAlignment="1">
      <alignment horizontal="left" vertical="center"/>
    </xf>
    <xf numFmtId="0" fontId="49" fillId="16" borderId="36" xfId="20" applyFont="1" applyFill="1" applyBorder="1" applyAlignment="1">
      <alignment horizontal="left" vertical="center"/>
    </xf>
    <xf numFmtId="0" fontId="48" fillId="17" borderId="34" xfId="20" applyFont="1" applyFill="1" applyBorder="1" applyAlignment="1">
      <alignment horizontal="left" vertical="center"/>
    </xf>
    <xf numFmtId="0" fontId="48" fillId="17" borderId="35" xfId="20" applyFont="1" applyFill="1" applyBorder="1" applyAlignment="1">
      <alignment horizontal="left" vertical="center"/>
    </xf>
    <xf numFmtId="0" fontId="48" fillId="17" borderId="36" xfId="20" applyFont="1" applyFill="1" applyBorder="1" applyAlignment="1">
      <alignment horizontal="left" vertical="center"/>
    </xf>
    <xf numFmtId="0" fontId="50" fillId="4" borderId="34" xfId="20" applyFont="1" applyFill="1" applyBorder="1" applyAlignment="1">
      <alignment horizontal="left" vertical="center"/>
    </xf>
    <xf numFmtId="0" fontId="50" fillId="4" borderId="35" xfId="20" applyFont="1" applyFill="1" applyBorder="1" applyAlignment="1">
      <alignment horizontal="left" vertical="center"/>
    </xf>
    <xf numFmtId="0" fontId="50" fillId="4" borderId="36" xfId="20" applyFont="1" applyFill="1" applyBorder="1" applyAlignment="1">
      <alignment horizontal="left" vertical="center"/>
    </xf>
    <xf numFmtId="0" fontId="51" fillId="0" borderId="34" xfId="20" applyFont="1" applyBorder="1" applyAlignment="1">
      <alignment horizontal="left" vertical="center" wrapText="1"/>
    </xf>
    <xf numFmtId="0" fontId="51" fillId="0" borderId="35" xfId="20" applyFont="1" applyBorder="1" applyAlignment="1">
      <alignment horizontal="left" vertical="center" wrapText="1"/>
    </xf>
    <xf numFmtId="0" fontId="51" fillId="0" borderId="36" xfId="20" applyFont="1" applyBorder="1" applyAlignment="1">
      <alignment horizontal="left" vertical="center" wrapText="1"/>
    </xf>
    <xf numFmtId="0" fontId="48" fillId="4" borderId="34" xfId="20" applyFont="1" applyFill="1" applyBorder="1" applyAlignment="1">
      <alignment horizontal="center"/>
    </xf>
    <xf numFmtId="0" fontId="48" fillId="4" borderId="35" xfId="20" applyFont="1" applyFill="1" applyBorder="1" applyAlignment="1">
      <alignment horizontal="center"/>
    </xf>
    <xf numFmtId="0" fontId="48" fillId="4" borderId="36" xfId="20" applyFont="1" applyFill="1" applyBorder="1" applyAlignment="1">
      <alignment horizontal="center"/>
    </xf>
    <xf numFmtId="0" fontId="48" fillId="0" borderId="34" xfId="20" applyFont="1" applyBorder="1" applyAlignment="1">
      <alignment horizontal="left" vertical="center" wrapText="1"/>
    </xf>
    <xf numFmtId="0" fontId="48" fillId="0" borderId="35" xfId="20" applyFont="1" applyBorder="1" applyAlignment="1">
      <alignment horizontal="left" vertical="center" wrapText="1"/>
    </xf>
    <xf numFmtId="0" fontId="48" fillId="0" borderId="36" xfId="20" applyFont="1" applyBorder="1" applyAlignment="1">
      <alignment horizontal="left" vertical="center" wrapText="1"/>
    </xf>
    <xf numFmtId="0" fontId="49" fillId="16" borderId="34" xfId="20" applyFont="1" applyFill="1" applyBorder="1" applyAlignment="1">
      <alignment horizontal="center" vertical="center"/>
    </xf>
    <xf numFmtId="0" fontId="49" fillId="16" borderId="35" xfId="20" applyFont="1" applyFill="1" applyBorder="1" applyAlignment="1">
      <alignment horizontal="center" vertical="center"/>
    </xf>
    <xf numFmtId="0" fontId="49" fillId="16" borderId="36" xfId="20" applyFont="1" applyFill="1" applyBorder="1" applyAlignment="1">
      <alignment horizontal="center" vertical="center"/>
    </xf>
    <xf numFmtId="0" fontId="48" fillId="0" borderId="39" xfId="20" applyFont="1" applyBorder="1" applyAlignment="1">
      <alignment horizontal="left" vertical="center" wrapText="1"/>
    </xf>
    <xf numFmtId="0" fontId="48" fillId="0" borderId="40" xfId="20" applyFont="1" applyBorder="1" applyAlignment="1">
      <alignment horizontal="left" vertical="center" wrapText="1"/>
    </xf>
    <xf numFmtId="0" fontId="48" fillId="0" borderId="41" xfId="20" applyFont="1" applyBorder="1" applyAlignment="1">
      <alignment horizontal="left" vertical="center" wrapText="1"/>
    </xf>
    <xf numFmtId="0" fontId="48" fillId="0" borderId="37" xfId="20" applyFont="1" applyBorder="1" applyAlignment="1">
      <alignment horizontal="left" vertical="center" wrapText="1"/>
    </xf>
    <xf numFmtId="0" fontId="48" fillId="0" borderId="0" xfId="20" applyFont="1" applyBorder="1" applyAlignment="1">
      <alignment horizontal="left" vertical="center" wrapText="1"/>
    </xf>
    <xf numFmtId="0" fontId="48" fillId="0" borderId="38" xfId="20" applyFont="1" applyBorder="1" applyAlignment="1">
      <alignment horizontal="left" vertical="center" wrapText="1"/>
    </xf>
    <xf numFmtId="0" fontId="48" fillId="0" borderId="42" xfId="20" applyFont="1" applyBorder="1" applyAlignment="1">
      <alignment horizontal="left" vertical="center" wrapText="1"/>
    </xf>
    <xf numFmtId="0" fontId="48" fillId="0" borderId="43" xfId="20" applyFont="1" applyBorder="1" applyAlignment="1">
      <alignment horizontal="left" vertical="center" wrapText="1"/>
    </xf>
    <xf numFmtId="0" fontId="48" fillId="0" borderId="44" xfId="20" applyFont="1" applyBorder="1" applyAlignment="1">
      <alignment horizontal="left" vertical="center" wrapText="1"/>
    </xf>
    <xf numFmtId="0" fontId="48" fillId="0" borderId="34" xfId="20" applyFont="1" applyBorder="1" applyAlignment="1">
      <alignment horizontal="left" vertical="center"/>
    </xf>
    <xf numFmtId="0" fontId="48" fillId="0" borderId="35" xfId="20" applyFont="1" applyBorder="1" applyAlignment="1">
      <alignment horizontal="left" vertical="center"/>
    </xf>
    <xf numFmtId="0" fontId="48" fillId="0" borderId="36" xfId="20" applyFont="1" applyBorder="1" applyAlignment="1">
      <alignment horizontal="left" vertical="center"/>
    </xf>
    <xf numFmtId="0" fontId="51" fillId="0" borderId="35" xfId="20" applyFont="1" applyBorder="1" applyAlignment="1">
      <alignment horizontal="left" vertical="center"/>
    </xf>
    <xf numFmtId="0" fontId="51" fillId="0" borderId="36" xfId="20" applyFont="1" applyBorder="1" applyAlignment="1">
      <alignment horizontal="left" vertical="center"/>
    </xf>
    <xf numFmtId="0" fontId="52" fillId="0" borderId="34" xfId="20" applyFont="1" applyBorder="1" applyAlignment="1">
      <alignment horizontal="left" vertical="center" wrapText="1"/>
    </xf>
    <xf numFmtId="0" fontId="52" fillId="0" borderId="35" xfId="20" applyFont="1" applyBorder="1" applyAlignment="1">
      <alignment horizontal="left" vertical="center"/>
    </xf>
    <xf numFmtId="0" fontId="52" fillId="0" borderId="36" xfId="20" applyFont="1" applyBorder="1" applyAlignment="1">
      <alignment horizontal="left" vertical="center"/>
    </xf>
    <xf numFmtId="0" fontId="50" fillId="4" borderId="37" xfId="21" applyFont="1" applyFill="1" applyBorder="1" applyAlignment="1">
      <alignment horizontal="left" vertical="center"/>
    </xf>
    <xf numFmtId="0" fontId="50" fillId="4" borderId="0" xfId="21" applyFont="1" applyFill="1" applyBorder="1" applyAlignment="1">
      <alignment horizontal="left" vertical="center"/>
    </xf>
    <xf numFmtId="0" fontId="50" fillId="4" borderId="38" xfId="21" applyFont="1" applyFill="1" applyBorder="1" applyAlignment="1">
      <alignment horizontal="left" vertical="center"/>
    </xf>
    <xf numFmtId="0" fontId="51" fillId="0" borderId="34" xfId="21" applyFont="1" applyBorder="1" applyAlignment="1">
      <alignment horizontal="left" vertical="top" wrapText="1"/>
    </xf>
    <xf numFmtId="0" fontId="51" fillId="0" borderId="35" xfId="21" applyFont="1" applyBorder="1" applyAlignment="1">
      <alignment horizontal="left" vertical="top" wrapText="1"/>
    </xf>
    <xf numFmtId="0" fontId="51" fillId="0" borderId="36" xfId="21" applyFont="1" applyBorder="1" applyAlignment="1">
      <alignment horizontal="left" vertical="top" wrapText="1"/>
    </xf>
    <xf numFmtId="0" fontId="49" fillId="16" borderId="34" xfId="21" applyFont="1" applyFill="1" applyBorder="1" applyAlignment="1">
      <alignment horizontal="left" vertical="center"/>
    </xf>
    <xf numFmtId="0" fontId="49" fillId="16" borderId="35" xfId="21" applyFont="1" applyFill="1" applyBorder="1" applyAlignment="1">
      <alignment horizontal="left" vertical="center"/>
    </xf>
    <xf numFmtId="0" fontId="49" fillId="16" borderId="36" xfId="21" applyFont="1" applyFill="1" applyBorder="1" applyAlignment="1">
      <alignment horizontal="left" vertical="center"/>
    </xf>
    <xf numFmtId="0" fontId="48" fillId="17" borderId="34" xfId="21" applyFont="1" applyFill="1" applyBorder="1" applyAlignment="1">
      <alignment horizontal="left" vertical="center"/>
    </xf>
    <xf numFmtId="0" fontId="48" fillId="17" borderId="35" xfId="21" applyFont="1" applyFill="1" applyBorder="1" applyAlignment="1">
      <alignment horizontal="left" vertical="center"/>
    </xf>
    <xf numFmtId="0" fontId="48" fillId="17" borderId="36" xfId="21" applyFont="1" applyFill="1" applyBorder="1" applyAlignment="1">
      <alignment horizontal="left" vertical="center"/>
    </xf>
    <xf numFmtId="0" fontId="50" fillId="4" borderId="34" xfId="21" applyFont="1" applyFill="1" applyBorder="1" applyAlignment="1">
      <alignment horizontal="left" vertical="center"/>
    </xf>
    <xf numFmtId="0" fontId="50" fillId="4" borderId="35" xfId="21" applyFont="1" applyFill="1" applyBorder="1" applyAlignment="1">
      <alignment horizontal="left" vertical="center"/>
    </xf>
    <xf numFmtId="0" fontId="50" fillId="4" borderId="36" xfId="21" applyFont="1" applyFill="1" applyBorder="1" applyAlignment="1">
      <alignment horizontal="left" vertical="center"/>
    </xf>
    <xf numFmtId="0" fontId="48" fillId="0" borderId="34" xfId="21" applyFont="1" applyBorder="1" applyAlignment="1">
      <alignment horizontal="left" vertical="center" wrapText="1"/>
    </xf>
    <xf numFmtId="0" fontId="48" fillId="0" borderId="35" xfId="21" applyFont="1" applyBorder="1" applyAlignment="1">
      <alignment horizontal="left" vertical="center" wrapText="1"/>
    </xf>
    <xf numFmtId="0" fontId="48" fillId="0" borderId="36" xfId="21" applyFont="1" applyBorder="1" applyAlignment="1">
      <alignment horizontal="left" vertical="center" wrapText="1"/>
    </xf>
    <xf numFmtId="0" fontId="48" fillId="4" borderId="34" xfId="21" applyFont="1" applyFill="1" applyBorder="1" applyAlignment="1">
      <alignment horizontal="center"/>
    </xf>
    <xf numFmtId="0" fontId="48" fillId="4" borderId="35" xfId="21" applyFont="1" applyFill="1" applyBorder="1" applyAlignment="1">
      <alignment horizontal="center"/>
    </xf>
    <xf numFmtId="0" fontId="48" fillId="4" borderId="36" xfId="21" applyFont="1" applyFill="1" applyBorder="1" applyAlignment="1">
      <alignment horizontal="center"/>
    </xf>
    <xf numFmtId="0" fontId="48" fillId="0" borderId="35" xfId="21" applyFont="1" applyBorder="1" applyAlignment="1">
      <alignment horizontal="left" vertical="center"/>
    </xf>
    <xf numFmtId="0" fontId="48" fillId="0" borderId="36" xfId="21" applyFont="1" applyBorder="1" applyAlignment="1">
      <alignment horizontal="left" vertical="center"/>
    </xf>
    <xf numFmtId="0" fontId="49" fillId="16" borderId="34" xfId="21" applyFont="1" applyFill="1" applyBorder="1" applyAlignment="1">
      <alignment horizontal="center" vertical="center"/>
    </xf>
    <xf numFmtId="0" fontId="49" fillId="16" borderId="35" xfId="21" applyFont="1" applyFill="1" applyBorder="1" applyAlignment="1">
      <alignment horizontal="center" vertical="center"/>
    </xf>
    <xf numFmtId="0" fontId="49" fillId="16" borderId="36" xfId="21" applyFont="1" applyFill="1" applyBorder="1" applyAlignment="1">
      <alignment horizontal="center" vertical="center"/>
    </xf>
    <xf numFmtId="0" fontId="48" fillId="0" borderId="39" xfId="21" applyFont="1" applyBorder="1" applyAlignment="1">
      <alignment horizontal="left" vertical="center" wrapText="1"/>
    </xf>
    <xf numFmtId="0" fontId="48" fillId="0" borderId="40" xfId="21" applyFont="1" applyBorder="1" applyAlignment="1">
      <alignment horizontal="left" vertical="center" wrapText="1"/>
    </xf>
    <xf numFmtId="0" fontId="48" fillId="0" borderId="41" xfId="21" applyFont="1" applyBorder="1" applyAlignment="1">
      <alignment horizontal="left" vertical="center" wrapText="1"/>
    </xf>
    <xf numFmtId="0" fontId="48" fillId="0" borderId="37" xfId="21" applyFont="1" applyBorder="1" applyAlignment="1">
      <alignment horizontal="left" vertical="center" wrapText="1"/>
    </xf>
    <xf numFmtId="0" fontId="48" fillId="0" borderId="0" xfId="21" applyFont="1" applyBorder="1" applyAlignment="1">
      <alignment horizontal="left" vertical="center" wrapText="1"/>
    </xf>
    <xf numFmtId="0" fontId="48" fillId="0" borderId="38" xfId="21" applyFont="1" applyBorder="1" applyAlignment="1">
      <alignment horizontal="left" vertical="center" wrapText="1"/>
    </xf>
    <xf numFmtId="0" fontId="48" fillId="0" borderId="42" xfId="21" applyFont="1" applyBorder="1" applyAlignment="1">
      <alignment horizontal="left" vertical="center" wrapText="1"/>
    </xf>
    <xf numFmtId="0" fontId="48" fillId="0" borderId="43" xfId="21" applyFont="1" applyBorder="1" applyAlignment="1">
      <alignment horizontal="left" vertical="center" wrapText="1"/>
    </xf>
    <xf numFmtId="0" fontId="48" fillId="0" borderId="44" xfId="21" applyFont="1" applyBorder="1" applyAlignment="1">
      <alignment horizontal="left" vertical="center" wrapText="1"/>
    </xf>
  </cellXfs>
  <cellStyles count="26">
    <cellStyle name="Comma" xfId="5" builtinId="3"/>
    <cellStyle name="Comma 2" xfId="1" xr:uid="{00000000-0005-0000-0000-000000000000}"/>
    <cellStyle name="Comma 2 2" xfId="22" xr:uid="{00000000-0005-0000-0000-000041000000}"/>
    <cellStyle name="Comma 2 3" xfId="25" xr:uid="{00000000-0005-0000-0000-000043000000}"/>
    <cellStyle name="Comma 3" xfId="2" xr:uid="{00000000-0005-0000-0000-000001000000}"/>
    <cellStyle name="Comma 3 2" xfId="16" xr:uid="{00000000-0005-0000-0000-000000000000}"/>
    <cellStyle name="Comma 4" xfId="23" xr:uid="{00000000-0005-0000-0000-000042000000}"/>
    <cellStyle name="Currency 2" xfId="3" xr:uid="{00000000-0005-0000-0000-000002000000}"/>
    <cellStyle name="Heading 1" xfId="19" builtinId="16"/>
    <cellStyle name="Hyperlink" xfId="4" builtinId="8"/>
    <cellStyle name="Millares 2" xfId="6" xr:uid="{00000000-0005-0000-0000-000005000000}"/>
    <cellStyle name="Millares 3" xfId="13" xr:uid="{00000000-0005-0000-0000-00003C000000}"/>
    <cellStyle name="Normal" xfId="0" builtinId="0"/>
    <cellStyle name="Normal 2" xfId="7" xr:uid="{00000000-0005-0000-0000-000007000000}"/>
    <cellStyle name="Normal 3" xfId="8" xr:uid="{00000000-0005-0000-0000-000008000000}"/>
    <cellStyle name="Normal 3 2" xfId="12" xr:uid="{00000000-0005-0000-0000-000009000000}"/>
    <cellStyle name="Normal 4" xfId="15" xr:uid="{00000000-0005-0000-0000-00003F000000}"/>
    <cellStyle name="Normal 5" xfId="9" xr:uid="{00000000-0005-0000-0000-00000A000000}"/>
    <cellStyle name="Normal 6" xfId="17" xr:uid="{CC537EEC-2860-4714-9B23-FB0F2F525F3C}"/>
    <cellStyle name="Normal 7" xfId="20" xr:uid="{3D47E0CC-4013-49B0-8481-6AA247AE5D92}"/>
    <cellStyle name="Normal 8" xfId="21" xr:uid="{17B5F04D-2EF7-4956-B043-D316B5479DD8}"/>
    <cellStyle name="Percent" xfId="18" builtinId="5"/>
    <cellStyle name="Percent 2" xfId="10" xr:uid="{00000000-0005-0000-0000-00000C000000}"/>
    <cellStyle name="Percent 3" xfId="24" xr:uid="{00000000-0005-0000-0000-000044000000}"/>
    <cellStyle name="Porcentaje 2" xfId="11" xr:uid="{00000000-0005-0000-0000-00000E000000}"/>
    <cellStyle name="Porcentaje 3" xfId="14" xr:uid="{00000000-0005-0000-0000-00003D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CBAC90DB-0B8E-419F-A5BB-05F7FB84F4F5}">
      <tableStyleElement type="wholeTable" dxfId="1"/>
      <tableStyleElement type="headerRow" dxfId="0"/>
    </tableStyle>
  </tableStyles>
  <colors>
    <indexedColors>
      <rgbColor rgb="00000000"/>
      <rgbColor rgb="00FFFFFF"/>
      <rgbColor rgb="00FF0000"/>
      <rgbColor rgb="0000FF00"/>
      <rgbColor rgb="000000FF"/>
      <rgbColor rgb="00FFFF00"/>
      <rgbColor rgb="00FF00FF"/>
      <rgbColor rgb="0000FFFF"/>
      <rgbColor rgb="00000000"/>
      <rgbColor rgb="006495ED"/>
      <rgbColor rgb="00000000"/>
      <rgbColor rgb="00D3D3D3"/>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33"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36" Type="http://schemas.openxmlformats.org/officeDocument/2006/relationships/customXml" Target="../customXml/item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onnections" Target="connections.xml"/><Relationship Id="rId30" Type="http://schemas.openxmlformats.org/officeDocument/2006/relationships/calcChain" Target="calcChain.xml"/><Relationship Id="rId35" Type="http://schemas.openxmlformats.org/officeDocument/2006/relationships/customXml" Target="../customXml/item5.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NASBA-E6/AppData/Local/Microsoft/Windows/Temporary%20Internet%20Files/Content.Outlook/N1AWGOYW/Copia%20de%20Estructura%20de%20financiamiento%2010-10%20julia%20REV%20ER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GMS"/>
      <sheetName val="GMS (2)"/>
      <sheetName val="GD"/>
      <sheetName val="VAPSB"/>
      <sheetName val="AAPS"/>
      <sheetName val="UCP2"/>
      <sheetName val="SENASBA (2)"/>
      <sheetName val="PRESUPUESTO GRAL."/>
      <sheetName val="Sheet1"/>
    </sheetNames>
    <sheetDataSet>
      <sheetData sheetId="0">
        <row r="7">
          <cell r="C7">
            <v>2292358.9670014353</v>
          </cell>
        </row>
      </sheetData>
      <sheetData sheetId="1">
        <row r="1">
          <cell r="B1">
            <v>6.97</v>
          </cell>
        </row>
      </sheetData>
      <sheetData sheetId="2"/>
      <sheetData sheetId="3"/>
      <sheetData sheetId="4"/>
      <sheetData sheetId="5">
        <row r="11">
          <cell r="M11">
            <v>72575.322812051658</v>
          </cell>
        </row>
      </sheetData>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4"/>
  <sheetViews>
    <sheetView topLeftCell="B1" workbookViewId="0">
      <selection activeCell="B21" sqref="B21:B31"/>
    </sheetView>
  </sheetViews>
  <sheetFormatPr defaultColWidth="11.42578125" defaultRowHeight="12.75"/>
  <cols>
    <col min="1" max="1" width="4.7109375" style="22" customWidth="1"/>
    <col min="2" max="2" width="51.140625" style="23" customWidth="1"/>
    <col min="3" max="3" width="2.28515625" style="23" customWidth="1"/>
    <col min="4" max="4" width="40.7109375" style="22" customWidth="1"/>
    <col min="5" max="5" width="2.140625" style="22" customWidth="1"/>
    <col min="6" max="6" width="40.7109375" style="22" customWidth="1"/>
    <col min="7" max="7" width="13.42578125" style="22" hidden="1" customWidth="1"/>
    <col min="8" max="8" width="12.28515625" style="22" bestFit="1" customWidth="1"/>
    <col min="9" max="16384" width="11.42578125" style="22"/>
  </cols>
  <sheetData>
    <row r="1" spans="1:8" ht="27" customHeight="1" thickBot="1">
      <c r="D1" s="84" t="s">
        <v>36</v>
      </c>
    </row>
    <row r="2" spans="1:8" s="23" customFormat="1" ht="29.25" customHeight="1">
      <c r="A2" s="25"/>
      <c r="B2" s="85"/>
      <c r="D2" s="10" t="s">
        <v>30</v>
      </c>
      <c r="E2" s="1"/>
      <c r="F2" s="14"/>
    </row>
    <row r="3" spans="1:8" s="23" customFormat="1" ht="15" customHeight="1">
      <c r="A3" s="25"/>
      <c r="B3" s="86"/>
      <c r="D3" s="9" t="s">
        <v>19</v>
      </c>
      <c r="E3" s="2"/>
      <c r="F3" s="6"/>
    </row>
    <row r="4" spans="1:8" s="23" customFormat="1" ht="15" customHeight="1">
      <c r="A4" s="25"/>
      <c r="B4" s="30"/>
      <c r="D4" s="11" t="s">
        <v>38</v>
      </c>
      <c r="E4" s="2"/>
      <c r="F4" s="7"/>
    </row>
    <row r="5" spans="1:8" s="23" customFormat="1" ht="15" customHeight="1">
      <c r="A5" s="25"/>
      <c r="B5" s="30"/>
      <c r="D5" s="10" t="s">
        <v>20</v>
      </c>
      <c r="E5" s="2"/>
      <c r="F5" s="8"/>
    </row>
    <row r="6" spans="1:8" s="23" customFormat="1" ht="31.5" customHeight="1">
      <c r="A6" s="25"/>
      <c r="B6" s="87"/>
      <c r="D6" s="9" t="s">
        <v>21</v>
      </c>
      <c r="E6" s="2"/>
      <c r="F6" s="15"/>
    </row>
    <row r="7" spans="1:8" s="23" customFormat="1" ht="15" customHeight="1">
      <c r="A7" s="25"/>
      <c r="B7" s="87"/>
      <c r="D7" s="11" t="s">
        <v>23</v>
      </c>
      <c r="E7" s="2"/>
      <c r="F7" s="7"/>
    </row>
    <row r="8" spans="1:8" s="23" customFormat="1" ht="15" customHeight="1">
      <c r="A8" s="25"/>
      <c r="B8" s="87"/>
      <c r="D8" s="10" t="s">
        <v>22</v>
      </c>
      <c r="E8" s="2"/>
      <c r="F8" s="8"/>
    </row>
    <row r="9" spans="1:8" s="23" customFormat="1" ht="15" customHeight="1">
      <c r="A9" s="25"/>
      <c r="B9" s="87"/>
      <c r="D9" s="9" t="s">
        <v>24</v>
      </c>
      <c r="E9" s="2"/>
      <c r="F9" s="6"/>
    </row>
    <row r="10" spans="1:8" s="23" customFormat="1" ht="15" customHeight="1">
      <c r="A10" s="25"/>
      <c r="B10" s="208" t="s">
        <v>39</v>
      </c>
      <c r="D10" s="11"/>
      <c r="E10" s="33"/>
      <c r="F10" s="7"/>
      <c r="G10" s="32"/>
    </row>
    <row r="11" spans="1:8" s="23" customFormat="1" ht="15" customHeight="1">
      <c r="A11" s="25"/>
      <c r="B11" s="208"/>
      <c r="D11" s="10" t="s">
        <v>25</v>
      </c>
      <c r="E11" s="2"/>
      <c r="F11" s="8"/>
    </row>
    <row r="12" spans="1:8" s="23" customFormat="1" ht="15" customHeight="1">
      <c r="A12" s="25"/>
      <c r="B12" s="208"/>
      <c r="D12" s="9" t="s">
        <v>37</v>
      </c>
      <c r="E12" s="2"/>
      <c r="F12" s="6"/>
    </row>
    <row r="13" spans="1:8" s="23" customFormat="1" ht="15" customHeight="1">
      <c r="A13" s="25"/>
      <c r="B13" s="208"/>
      <c r="D13" s="11" t="s">
        <v>26</v>
      </c>
      <c r="E13" s="2"/>
      <c r="F13" s="52"/>
      <c r="G13" s="31">
        <f>F14+G15</f>
        <v>37784313</v>
      </c>
      <c r="H13" s="34"/>
    </row>
    <row r="14" spans="1:8" s="23" customFormat="1" ht="15" customHeight="1">
      <c r="A14" s="25"/>
      <c r="B14" s="208"/>
      <c r="D14" s="10" t="s">
        <v>47</v>
      </c>
      <c r="E14" s="2"/>
      <c r="F14" s="53"/>
    </row>
    <row r="15" spans="1:8" s="23" customFormat="1" ht="15" customHeight="1">
      <c r="A15" s="25"/>
      <c r="B15" s="208"/>
      <c r="D15" s="9" t="s">
        <v>160</v>
      </c>
      <c r="E15" s="2"/>
      <c r="F15" s="54"/>
      <c r="G15" s="31">
        <v>37784313</v>
      </c>
    </row>
    <row r="16" spans="1:8" s="23" customFormat="1" ht="15" customHeight="1">
      <c r="A16" s="25"/>
      <c r="B16" s="208"/>
      <c r="D16" s="11"/>
      <c r="E16" s="2"/>
      <c r="F16" s="52"/>
    </row>
    <row r="17" spans="1:6" s="23" customFormat="1" ht="15" customHeight="1">
      <c r="A17" s="25"/>
      <c r="B17" s="30"/>
      <c r="D17" s="10" t="s">
        <v>65</v>
      </c>
      <c r="E17" s="2"/>
      <c r="F17" s="10"/>
    </row>
    <row r="18" spans="1:6" s="23" customFormat="1" ht="15" customHeight="1" thickBot="1">
      <c r="A18" s="25"/>
      <c r="B18" s="29"/>
      <c r="D18" s="9" t="s">
        <v>27</v>
      </c>
      <c r="E18" s="2"/>
      <c r="F18" s="9"/>
    </row>
    <row r="19" spans="1:6" s="23" customFormat="1" ht="20.25" customHeight="1">
      <c r="A19" s="25"/>
      <c r="B19" s="28" t="s">
        <v>40</v>
      </c>
      <c r="D19" s="3"/>
      <c r="E19" s="2"/>
      <c r="F19" s="5"/>
    </row>
    <row r="20" spans="1:6" s="23" customFormat="1" ht="14.25" customHeight="1">
      <c r="A20" s="25"/>
      <c r="B20" s="12" t="s">
        <v>41</v>
      </c>
      <c r="C20" s="27"/>
      <c r="D20" s="12" t="s">
        <v>42</v>
      </c>
      <c r="E20" s="4"/>
      <c r="F20" s="12" t="s">
        <v>44</v>
      </c>
    </row>
    <row r="21" spans="1:6" s="23" customFormat="1" ht="14.25" customHeight="1">
      <c r="A21" s="25"/>
      <c r="B21" s="9"/>
      <c r="D21" s="9"/>
      <c r="E21" s="25"/>
      <c r="F21" s="88"/>
    </row>
    <row r="22" spans="1:6" s="23" customFormat="1" ht="14.25" customHeight="1">
      <c r="B22" s="11"/>
      <c r="D22" s="11"/>
      <c r="E22" s="25"/>
      <c r="F22" s="89"/>
    </row>
    <row r="23" spans="1:6" s="23" customFormat="1" ht="14.25" customHeight="1">
      <c r="B23" s="9"/>
      <c r="D23" s="9"/>
      <c r="E23" s="25"/>
      <c r="F23" s="88"/>
    </row>
    <row r="24" spans="1:6" s="23" customFormat="1" ht="14.25" customHeight="1">
      <c r="B24" s="11"/>
      <c r="D24" s="11"/>
      <c r="E24" s="25"/>
      <c r="F24" s="89"/>
    </row>
    <row r="25" spans="1:6" s="23" customFormat="1" ht="14.25" customHeight="1">
      <c r="B25" s="9"/>
      <c r="D25" s="9"/>
      <c r="F25" s="88"/>
    </row>
    <row r="26" spans="1:6" s="23" customFormat="1" ht="14.25" customHeight="1">
      <c r="B26" s="11"/>
      <c r="C26" s="2"/>
      <c r="D26" s="11"/>
      <c r="E26" s="2"/>
      <c r="F26" s="89"/>
    </row>
    <row r="27" spans="1:6" s="23" customFormat="1" ht="14.25" customHeight="1">
      <c r="A27" s="2"/>
      <c r="B27" s="9"/>
      <c r="C27" s="2"/>
      <c r="D27" s="9"/>
      <c r="E27" s="2"/>
      <c r="F27" s="88"/>
    </row>
    <row r="28" spans="1:6" s="23" customFormat="1" ht="14.25" customHeight="1">
      <c r="B28" s="11"/>
      <c r="D28" s="11"/>
      <c r="F28" s="89"/>
    </row>
    <row r="29" spans="1:6" s="23" customFormat="1" ht="14.25" customHeight="1">
      <c r="B29" s="9"/>
      <c r="D29" s="9"/>
      <c r="F29" s="88"/>
    </row>
    <row r="30" spans="1:6" s="23" customFormat="1" ht="14.25" customHeight="1">
      <c r="B30" s="11"/>
      <c r="D30" s="11"/>
      <c r="F30" s="89"/>
    </row>
    <row r="31" spans="1:6" s="23" customFormat="1" ht="14.25" customHeight="1">
      <c r="B31" s="9"/>
      <c r="D31" s="9"/>
      <c r="F31" s="88"/>
    </row>
    <row r="32" spans="1:6" s="23" customFormat="1" ht="15" customHeight="1">
      <c r="B32" s="2"/>
      <c r="D32" s="2"/>
      <c r="F32" s="90"/>
    </row>
    <row r="33" spans="2:6" s="23" customFormat="1">
      <c r="B33" s="26" t="s">
        <v>43</v>
      </c>
      <c r="C33" s="25"/>
      <c r="D33" s="24" t="s">
        <v>45</v>
      </c>
      <c r="F33" s="58" t="s">
        <v>46</v>
      </c>
    </row>
    <row r="34" spans="2:6">
      <c r="B34" s="57"/>
      <c r="D34" s="55"/>
      <c r="E34" s="56"/>
      <c r="F34" s="91"/>
    </row>
  </sheetData>
  <mergeCells count="1">
    <mergeCell ref="B10:B16"/>
  </mergeCells>
  <pageMargins left="0.59055118110236227" right="0.39370078740157483" top="0.78740157480314965" bottom="0.39370078740157483" header="0.31496062992125984" footer="0.31496062992125984"/>
  <pageSetup scale="9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3D3EB-1F41-4729-A8C6-D4AF36EBA1D8}">
  <dimension ref="A1:N10"/>
  <sheetViews>
    <sheetView workbookViewId="0">
      <selection activeCell="D4" sqref="D4:N4"/>
    </sheetView>
  </sheetViews>
  <sheetFormatPr defaultColWidth="11.42578125" defaultRowHeight="14.25"/>
  <cols>
    <col min="1" max="2" width="11.42578125" style="190" customWidth="1"/>
    <col min="3" max="16384" width="11.42578125" style="190"/>
  </cols>
  <sheetData>
    <row r="1" spans="1:14" ht="24" thickBot="1">
      <c r="A1" s="356" t="s">
        <v>173</v>
      </c>
      <c r="B1" s="356"/>
      <c r="C1" s="356"/>
      <c r="D1" s="356"/>
      <c r="E1" s="356"/>
      <c r="F1" s="356"/>
      <c r="G1" s="356"/>
      <c r="H1" s="356"/>
      <c r="I1" s="356"/>
      <c r="J1" s="356"/>
      <c r="K1" s="356"/>
      <c r="L1" s="356"/>
      <c r="M1" s="356"/>
      <c r="N1" s="356"/>
    </row>
    <row r="2" spans="1:14" ht="15.75" thickTop="1" thickBot="1"/>
    <row r="3" spans="1:14" ht="23.25" customHeight="1" thickBot="1">
      <c r="A3" s="357" t="s">
        <v>174</v>
      </c>
      <c r="B3" s="358"/>
      <c r="C3" s="359"/>
      <c r="D3" s="360" t="s">
        <v>165</v>
      </c>
      <c r="E3" s="361"/>
      <c r="F3" s="361"/>
      <c r="G3" s="361"/>
      <c r="H3" s="361"/>
      <c r="I3" s="361"/>
      <c r="J3" s="361"/>
      <c r="K3" s="361"/>
      <c r="L3" s="361"/>
      <c r="M3" s="361"/>
      <c r="N3" s="362"/>
    </row>
    <row r="4" spans="1:14" ht="37.5" customHeight="1" thickBot="1">
      <c r="A4" s="363" t="s">
        <v>176</v>
      </c>
      <c r="B4" s="364"/>
      <c r="C4" s="365"/>
      <c r="D4" s="372" t="s">
        <v>212</v>
      </c>
      <c r="E4" s="373"/>
      <c r="F4" s="373"/>
      <c r="G4" s="373"/>
      <c r="H4" s="373"/>
      <c r="I4" s="373"/>
      <c r="J4" s="373"/>
      <c r="K4" s="373"/>
      <c r="L4" s="373"/>
      <c r="M4" s="373"/>
      <c r="N4" s="374"/>
    </row>
    <row r="5" spans="1:14" ht="112.5" customHeight="1" thickBot="1">
      <c r="A5" s="350" t="s">
        <v>178</v>
      </c>
      <c r="B5" s="351"/>
      <c r="C5" s="352"/>
      <c r="D5" s="378" t="s">
        <v>213</v>
      </c>
      <c r="E5" s="379"/>
      <c r="F5" s="379"/>
      <c r="G5" s="379"/>
      <c r="H5" s="379"/>
      <c r="I5" s="379"/>
      <c r="J5" s="379"/>
      <c r="K5" s="379"/>
      <c r="L5" s="379"/>
      <c r="M5" s="379"/>
      <c r="N5" s="380"/>
    </row>
    <row r="6" spans="1:14" ht="24.75" customHeight="1" thickBot="1">
      <c r="A6" s="375" t="s">
        <v>180</v>
      </c>
      <c r="B6" s="376"/>
      <c r="C6" s="376"/>
      <c r="D6" s="376"/>
      <c r="E6" s="375" t="s">
        <v>181</v>
      </c>
      <c r="F6" s="376"/>
      <c r="G6" s="376"/>
      <c r="H6" s="377"/>
      <c r="I6" s="376" t="s">
        <v>182</v>
      </c>
      <c r="J6" s="376"/>
      <c r="K6" s="376"/>
      <c r="L6" s="376"/>
      <c r="M6" s="376"/>
      <c r="N6" s="377"/>
    </row>
    <row r="7" spans="1:14" ht="24.75" customHeight="1" thickBot="1">
      <c r="A7" s="378" t="s">
        <v>214</v>
      </c>
      <c r="B7" s="379"/>
      <c r="C7" s="379"/>
      <c r="D7" s="380"/>
      <c r="E7" s="378" t="s">
        <v>215</v>
      </c>
      <c r="F7" s="379"/>
      <c r="G7" s="379"/>
      <c r="H7" s="380"/>
      <c r="I7" s="369" t="s">
        <v>185</v>
      </c>
      <c r="J7" s="370"/>
      <c r="K7" s="371"/>
      <c r="L7" s="369" t="s">
        <v>186</v>
      </c>
      <c r="M7" s="370"/>
      <c r="N7" s="371"/>
    </row>
    <row r="8" spans="1:14" ht="66" customHeight="1" thickBot="1">
      <c r="A8" s="381"/>
      <c r="B8" s="382"/>
      <c r="C8" s="382"/>
      <c r="D8" s="383"/>
      <c r="E8" s="381"/>
      <c r="F8" s="382"/>
      <c r="G8" s="382"/>
      <c r="H8" s="383"/>
      <c r="I8" s="372" t="s">
        <v>216</v>
      </c>
      <c r="J8" s="373"/>
      <c r="K8" s="374"/>
      <c r="L8" s="372" t="s">
        <v>217</v>
      </c>
      <c r="M8" s="373"/>
      <c r="N8" s="374"/>
    </row>
    <row r="9" spans="1:14" ht="32.25" customHeight="1" thickBot="1">
      <c r="A9" s="381"/>
      <c r="B9" s="382"/>
      <c r="C9" s="382"/>
      <c r="D9" s="383"/>
      <c r="E9" s="381"/>
      <c r="F9" s="382"/>
      <c r="G9" s="382"/>
      <c r="H9" s="383"/>
      <c r="I9" s="369" t="s">
        <v>189</v>
      </c>
      <c r="J9" s="370"/>
      <c r="K9" s="371"/>
      <c r="L9" s="369" t="s">
        <v>189</v>
      </c>
      <c r="M9" s="370"/>
      <c r="N9" s="371"/>
    </row>
    <row r="10" spans="1:14" ht="159.75" customHeight="1" thickBot="1">
      <c r="A10" s="384"/>
      <c r="B10" s="385"/>
      <c r="C10" s="385"/>
      <c r="D10" s="386"/>
      <c r="E10" s="384"/>
      <c r="F10" s="385"/>
      <c r="G10" s="385"/>
      <c r="H10" s="386"/>
      <c r="I10" s="372" t="s">
        <v>218</v>
      </c>
      <c r="J10" s="388"/>
      <c r="K10" s="389"/>
      <c r="L10" s="372" t="s">
        <v>219</v>
      </c>
      <c r="M10" s="388"/>
      <c r="N10" s="389"/>
    </row>
  </sheetData>
  <mergeCells count="20">
    <mergeCell ref="L9:N9"/>
    <mergeCell ref="I10:K10"/>
    <mergeCell ref="L10:N10"/>
    <mergeCell ref="A6:D6"/>
    <mergeCell ref="E6:H6"/>
    <mergeCell ref="I6:N6"/>
    <mergeCell ref="A7:D10"/>
    <mergeCell ref="E7:H10"/>
    <mergeCell ref="I7:K7"/>
    <mergeCell ref="L7:N7"/>
    <mergeCell ref="I8:K8"/>
    <mergeCell ref="L8:N8"/>
    <mergeCell ref="I9:K9"/>
    <mergeCell ref="A5:C5"/>
    <mergeCell ref="D5:N5"/>
    <mergeCell ref="A1:N1"/>
    <mergeCell ref="A3:C3"/>
    <mergeCell ref="D3:N3"/>
    <mergeCell ref="A4:C4"/>
    <mergeCell ref="D4:N4"/>
  </mergeCells>
  <pageMargins left="0.7" right="0.7" top="0.75" bottom="0.75" header="0.3" footer="0.3"/>
  <pageSetup paperSize="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CC903-91DE-4BE9-AC85-ACE3C20F0FD6}">
  <dimension ref="A1:N10"/>
  <sheetViews>
    <sheetView workbookViewId="0">
      <selection activeCell="D4" sqref="D4:N4"/>
    </sheetView>
  </sheetViews>
  <sheetFormatPr defaultColWidth="11.42578125" defaultRowHeight="14.25"/>
  <cols>
    <col min="1" max="2" width="11.42578125" style="190" customWidth="1"/>
    <col min="3" max="16384" width="11.42578125" style="190"/>
  </cols>
  <sheetData>
    <row r="1" spans="1:14" ht="24" thickBot="1">
      <c r="A1" s="356" t="s">
        <v>173</v>
      </c>
      <c r="B1" s="356"/>
      <c r="C1" s="356"/>
      <c r="D1" s="356"/>
      <c r="E1" s="356"/>
      <c r="F1" s="356"/>
      <c r="G1" s="356"/>
      <c r="H1" s="356"/>
      <c r="I1" s="356"/>
      <c r="J1" s="356"/>
      <c r="K1" s="356"/>
      <c r="L1" s="356"/>
      <c r="M1" s="356"/>
      <c r="N1" s="356"/>
    </row>
    <row r="2" spans="1:14" ht="15.75" thickTop="1" thickBot="1"/>
    <row r="3" spans="1:14" ht="23.25" customHeight="1" thickBot="1">
      <c r="A3" s="357" t="s">
        <v>174</v>
      </c>
      <c r="B3" s="358"/>
      <c r="C3" s="359"/>
      <c r="D3" s="360" t="s">
        <v>166</v>
      </c>
      <c r="E3" s="361"/>
      <c r="F3" s="361"/>
      <c r="G3" s="361"/>
      <c r="H3" s="361"/>
      <c r="I3" s="361"/>
      <c r="J3" s="361"/>
      <c r="K3" s="361"/>
      <c r="L3" s="361"/>
      <c r="M3" s="361"/>
      <c r="N3" s="362"/>
    </row>
    <row r="4" spans="1:14" ht="37.5" customHeight="1" thickBot="1">
      <c r="A4" s="363" t="s">
        <v>176</v>
      </c>
      <c r="B4" s="364"/>
      <c r="C4" s="365"/>
      <c r="D4" s="372" t="s">
        <v>220</v>
      </c>
      <c r="E4" s="373"/>
      <c r="F4" s="373"/>
      <c r="G4" s="373"/>
      <c r="H4" s="373"/>
      <c r="I4" s="373"/>
      <c r="J4" s="373"/>
      <c r="K4" s="373"/>
      <c r="L4" s="373"/>
      <c r="M4" s="373"/>
      <c r="N4" s="374"/>
    </row>
    <row r="5" spans="1:14" ht="112.5" customHeight="1" thickBot="1">
      <c r="A5" s="350" t="s">
        <v>178</v>
      </c>
      <c r="B5" s="351"/>
      <c r="C5" s="352"/>
      <c r="D5" s="378" t="s">
        <v>221</v>
      </c>
      <c r="E5" s="379"/>
      <c r="F5" s="379"/>
      <c r="G5" s="379"/>
      <c r="H5" s="379"/>
      <c r="I5" s="379"/>
      <c r="J5" s="379"/>
      <c r="K5" s="379"/>
      <c r="L5" s="379"/>
      <c r="M5" s="379"/>
      <c r="N5" s="380"/>
    </row>
    <row r="6" spans="1:14" ht="24.75" customHeight="1" thickBot="1">
      <c r="A6" s="375" t="s">
        <v>180</v>
      </c>
      <c r="B6" s="376"/>
      <c r="C6" s="376"/>
      <c r="D6" s="376"/>
      <c r="E6" s="375" t="s">
        <v>181</v>
      </c>
      <c r="F6" s="376"/>
      <c r="G6" s="376"/>
      <c r="H6" s="377"/>
      <c r="I6" s="376" t="s">
        <v>182</v>
      </c>
      <c r="J6" s="376"/>
      <c r="K6" s="376"/>
      <c r="L6" s="376"/>
      <c r="M6" s="376"/>
      <c r="N6" s="377"/>
    </row>
    <row r="7" spans="1:14" ht="24.75" customHeight="1" thickBot="1">
      <c r="A7" s="378" t="s">
        <v>222</v>
      </c>
      <c r="B7" s="379"/>
      <c r="C7" s="379"/>
      <c r="D7" s="380"/>
      <c r="E7" s="378" t="s">
        <v>223</v>
      </c>
      <c r="F7" s="379"/>
      <c r="G7" s="379"/>
      <c r="H7" s="380"/>
      <c r="I7" s="369" t="s">
        <v>185</v>
      </c>
      <c r="J7" s="370"/>
      <c r="K7" s="371"/>
      <c r="L7" s="369" t="s">
        <v>186</v>
      </c>
      <c r="M7" s="370"/>
      <c r="N7" s="371"/>
    </row>
    <row r="8" spans="1:14" ht="66" customHeight="1" thickBot="1">
      <c r="A8" s="381"/>
      <c r="B8" s="382"/>
      <c r="C8" s="382"/>
      <c r="D8" s="383"/>
      <c r="E8" s="381"/>
      <c r="F8" s="382"/>
      <c r="G8" s="382"/>
      <c r="H8" s="383"/>
      <c r="I8" s="372" t="s">
        <v>224</v>
      </c>
      <c r="J8" s="373"/>
      <c r="K8" s="374"/>
      <c r="L8" s="372" t="s">
        <v>217</v>
      </c>
      <c r="M8" s="373"/>
      <c r="N8" s="374"/>
    </row>
    <row r="9" spans="1:14" ht="32.25" customHeight="1" thickBot="1">
      <c r="A9" s="381"/>
      <c r="B9" s="382"/>
      <c r="C9" s="382"/>
      <c r="D9" s="383"/>
      <c r="E9" s="381"/>
      <c r="F9" s="382"/>
      <c r="G9" s="382"/>
      <c r="H9" s="383"/>
      <c r="I9" s="369" t="s">
        <v>189</v>
      </c>
      <c r="J9" s="370"/>
      <c r="K9" s="371"/>
      <c r="L9" s="369" t="s">
        <v>189</v>
      </c>
      <c r="M9" s="370"/>
      <c r="N9" s="371"/>
    </row>
    <row r="10" spans="1:14" ht="159.75" customHeight="1" thickBot="1">
      <c r="A10" s="384"/>
      <c r="B10" s="385"/>
      <c r="C10" s="385"/>
      <c r="D10" s="386"/>
      <c r="E10" s="384"/>
      <c r="F10" s="385"/>
      <c r="G10" s="385"/>
      <c r="H10" s="386"/>
      <c r="I10" s="372" t="s">
        <v>225</v>
      </c>
      <c r="J10" s="388"/>
      <c r="K10" s="389"/>
      <c r="L10" s="372" t="s">
        <v>219</v>
      </c>
      <c r="M10" s="388"/>
      <c r="N10" s="389"/>
    </row>
  </sheetData>
  <mergeCells count="20">
    <mergeCell ref="L9:N9"/>
    <mergeCell ref="I10:K10"/>
    <mergeCell ref="L10:N10"/>
    <mergeCell ref="A6:D6"/>
    <mergeCell ref="E6:H6"/>
    <mergeCell ref="I6:N6"/>
    <mergeCell ref="A7:D10"/>
    <mergeCell ref="E7:H10"/>
    <mergeCell ref="I7:K7"/>
    <mergeCell ref="L7:N7"/>
    <mergeCell ref="I8:K8"/>
    <mergeCell ref="L8:N8"/>
    <mergeCell ref="I9:K9"/>
    <mergeCell ref="A5:C5"/>
    <mergeCell ref="D5:N5"/>
    <mergeCell ref="A1:N1"/>
    <mergeCell ref="A3:C3"/>
    <mergeCell ref="D3:N3"/>
    <mergeCell ref="A4:C4"/>
    <mergeCell ref="D4:N4"/>
  </mergeCells>
  <pageMargins left="0.7" right="0.7" top="0.75" bottom="0.75" header="0.3" footer="0.3"/>
  <pageSetup paperSize="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3E5EDB-7D57-4242-A81A-D16AAC775C60}">
  <dimension ref="A1:N10"/>
  <sheetViews>
    <sheetView topLeftCell="A6" zoomScale="142" zoomScaleNormal="142" workbookViewId="0">
      <selection activeCell="A7" sqref="A7:D10"/>
    </sheetView>
  </sheetViews>
  <sheetFormatPr defaultColWidth="11.42578125" defaultRowHeight="14.25"/>
  <cols>
    <col min="1" max="2" width="11.42578125" style="190" customWidth="1"/>
    <col min="3" max="16384" width="11.42578125" style="190"/>
  </cols>
  <sheetData>
    <row r="1" spans="1:14" ht="24" thickBot="1">
      <c r="A1" s="356" t="s">
        <v>173</v>
      </c>
      <c r="B1" s="356"/>
      <c r="C1" s="356"/>
      <c r="D1" s="356"/>
      <c r="E1" s="356"/>
      <c r="F1" s="356"/>
      <c r="G1" s="356"/>
      <c r="H1" s="356"/>
      <c r="I1" s="356"/>
      <c r="J1" s="356"/>
      <c r="K1" s="356"/>
      <c r="L1" s="356"/>
      <c r="M1" s="356"/>
      <c r="N1" s="356"/>
    </row>
    <row r="2" spans="1:14" ht="15.75" thickTop="1" thickBot="1"/>
    <row r="3" spans="1:14" ht="23.25" customHeight="1" thickBot="1">
      <c r="A3" s="357" t="s">
        <v>174</v>
      </c>
      <c r="B3" s="358"/>
      <c r="C3" s="359"/>
      <c r="D3" s="360" t="s">
        <v>167</v>
      </c>
      <c r="E3" s="361"/>
      <c r="F3" s="361"/>
      <c r="G3" s="361"/>
      <c r="H3" s="361"/>
      <c r="I3" s="361"/>
      <c r="J3" s="361"/>
      <c r="K3" s="361"/>
      <c r="L3" s="361"/>
      <c r="M3" s="361"/>
      <c r="N3" s="362"/>
    </row>
    <row r="4" spans="1:14" ht="37.5" customHeight="1" thickBot="1">
      <c r="A4" s="363" t="s">
        <v>176</v>
      </c>
      <c r="B4" s="364"/>
      <c r="C4" s="365"/>
      <c r="D4" s="372" t="s">
        <v>167</v>
      </c>
      <c r="E4" s="373"/>
      <c r="F4" s="373"/>
      <c r="G4" s="373"/>
      <c r="H4" s="373"/>
      <c r="I4" s="373"/>
      <c r="J4" s="373"/>
      <c r="K4" s="373"/>
      <c r="L4" s="373"/>
      <c r="M4" s="373"/>
      <c r="N4" s="374"/>
    </row>
    <row r="5" spans="1:14" ht="112.5" customHeight="1" thickBot="1">
      <c r="A5" s="350" t="s">
        <v>178</v>
      </c>
      <c r="B5" s="351"/>
      <c r="C5" s="352"/>
      <c r="D5" s="378" t="s">
        <v>226</v>
      </c>
      <c r="E5" s="379"/>
      <c r="F5" s="379"/>
      <c r="G5" s="379"/>
      <c r="H5" s="379"/>
      <c r="I5" s="379"/>
      <c r="J5" s="379"/>
      <c r="K5" s="379"/>
      <c r="L5" s="379"/>
      <c r="M5" s="379"/>
      <c r="N5" s="380"/>
    </row>
    <row r="6" spans="1:14" ht="24.75" customHeight="1" thickBot="1">
      <c r="A6" s="375" t="s">
        <v>180</v>
      </c>
      <c r="B6" s="376"/>
      <c r="C6" s="376"/>
      <c r="D6" s="376"/>
      <c r="E6" s="375" t="s">
        <v>181</v>
      </c>
      <c r="F6" s="376"/>
      <c r="G6" s="376"/>
      <c r="H6" s="377"/>
      <c r="I6" s="376" t="s">
        <v>182</v>
      </c>
      <c r="J6" s="376"/>
      <c r="K6" s="376"/>
      <c r="L6" s="376"/>
      <c r="M6" s="376"/>
      <c r="N6" s="377"/>
    </row>
    <row r="7" spans="1:14" ht="24.75" customHeight="1" thickBot="1">
      <c r="A7" s="378" t="s">
        <v>227</v>
      </c>
      <c r="B7" s="379"/>
      <c r="C7" s="379"/>
      <c r="D7" s="380"/>
      <c r="E7" s="378" t="s">
        <v>223</v>
      </c>
      <c r="F7" s="379"/>
      <c r="G7" s="379"/>
      <c r="H7" s="380"/>
      <c r="I7" s="369" t="s">
        <v>185</v>
      </c>
      <c r="J7" s="370"/>
      <c r="K7" s="371"/>
      <c r="L7" s="369" t="s">
        <v>186</v>
      </c>
      <c r="M7" s="370"/>
      <c r="N7" s="371"/>
    </row>
    <row r="8" spans="1:14" ht="66" customHeight="1" thickBot="1">
      <c r="A8" s="381"/>
      <c r="B8" s="382"/>
      <c r="C8" s="382"/>
      <c r="D8" s="383"/>
      <c r="E8" s="381"/>
      <c r="F8" s="382"/>
      <c r="G8" s="382"/>
      <c r="H8" s="383"/>
      <c r="I8" s="372" t="s">
        <v>228</v>
      </c>
      <c r="J8" s="373"/>
      <c r="K8" s="374"/>
      <c r="L8" s="372" t="s">
        <v>229</v>
      </c>
      <c r="M8" s="373"/>
      <c r="N8" s="374"/>
    </row>
    <row r="9" spans="1:14" ht="32.25" customHeight="1" thickBot="1">
      <c r="A9" s="381"/>
      <c r="B9" s="382"/>
      <c r="C9" s="382"/>
      <c r="D9" s="383"/>
      <c r="E9" s="381"/>
      <c r="F9" s="382"/>
      <c r="G9" s="382"/>
      <c r="H9" s="383"/>
      <c r="I9" s="369" t="s">
        <v>189</v>
      </c>
      <c r="J9" s="370"/>
      <c r="K9" s="371"/>
      <c r="L9" s="369" t="s">
        <v>189</v>
      </c>
      <c r="M9" s="370"/>
      <c r="N9" s="371"/>
    </row>
    <row r="10" spans="1:14" ht="159.75" customHeight="1" thickBot="1">
      <c r="A10" s="384"/>
      <c r="B10" s="385"/>
      <c r="C10" s="385"/>
      <c r="D10" s="386"/>
      <c r="E10" s="384"/>
      <c r="F10" s="385"/>
      <c r="G10" s="385"/>
      <c r="H10" s="386"/>
      <c r="I10" s="372" t="s">
        <v>230</v>
      </c>
      <c r="J10" s="388"/>
      <c r="K10" s="389"/>
      <c r="L10" s="372" t="s">
        <v>231</v>
      </c>
      <c r="M10" s="388"/>
      <c r="N10" s="389"/>
    </row>
  </sheetData>
  <mergeCells count="20">
    <mergeCell ref="L9:N9"/>
    <mergeCell ref="I10:K10"/>
    <mergeCell ref="L10:N10"/>
    <mergeCell ref="A6:D6"/>
    <mergeCell ref="E6:H6"/>
    <mergeCell ref="I6:N6"/>
    <mergeCell ref="A7:D10"/>
    <mergeCell ref="E7:H10"/>
    <mergeCell ref="I7:K7"/>
    <mergeCell ref="L7:N7"/>
    <mergeCell ref="I8:K8"/>
    <mergeCell ref="L8:N8"/>
    <mergeCell ref="I9:K9"/>
    <mergeCell ref="A5:C5"/>
    <mergeCell ref="D5:N5"/>
    <mergeCell ref="A1:N1"/>
    <mergeCell ref="A3:C3"/>
    <mergeCell ref="D3:N3"/>
    <mergeCell ref="A4:C4"/>
    <mergeCell ref="D4:N4"/>
  </mergeCells>
  <pageMargins left="0.7" right="0.7" top="0.75" bottom="0.75" header="0.3" footer="0.3"/>
  <pageSetup paperSize="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BE1E2-A09E-4A7C-8EB9-1AE7A82B85F7}">
  <dimension ref="A1:N10"/>
  <sheetViews>
    <sheetView workbookViewId="0">
      <selection activeCell="D4" sqref="D4:N4"/>
    </sheetView>
  </sheetViews>
  <sheetFormatPr defaultColWidth="11.42578125" defaultRowHeight="14.25"/>
  <cols>
    <col min="1" max="2" width="11.42578125" style="190" customWidth="1"/>
    <col min="3" max="16384" width="11.42578125" style="190"/>
  </cols>
  <sheetData>
    <row r="1" spans="1:14" ht="24" thickBot="1">
      <c r="A1" s="356" t="s">
        <v>173</v>
      </c>
      <c r="B1" s="356"/>
      <c r="C1" s="356"/>
      <c r="D1" s="356"/>
      <c r="E1" s="356"/>
      <c r="F1" s="356"/>
      <c r="G1" s="356"/>
      <c r="H1" s="356"/>
      <c r="I1" s="356"/>
      <c r="J1" s="356"/>
      <c r="K1" s="356"/>
      <c r="L1" s="356"/>
      <c r="M1" s="356"/>
      <c r="N1" s="356"/>
    </row>
    <row r="2" spans="1:14" ht="15.75" thickTop="1" thickBot="1"/>
    <row r="3" spans="1:14" ht="23.25" customHeight="1" thickBot="1">
      <c r="A3" s="357" t="s">
        <v>174</v>
      </c>
      <c r="B3" s="358"/>
      <c r="C3" s="359"/>
      <c r="D3" s="360" t="s">
        <v>168</v>
      </c>
      <c r="E3" s="361"/>
      <c r="F3" s="361"/>
      <c r="G3" s="361"/>
      <c r="H3" s="361"/>
      <c r="I3" s="361"/>
      <c r="J3" s="361"/>
      <c r="K3" s="361"/>
      <c r="L3" s="361"/>
      <c r="M3" s="361"/>
      <c r="N3" s="362"/>
    </row>
    <row r="4" spans="1:14" ht="30" customHeight="1" thickBot="1">
      <c r="A4" s="363" t="s">
        <v>176</v>
      </c>
      <c r="B4" s="364"/>
      <c r="C4" s="365"/>
      <c r="D4" s="372" t="s">
        <v>232</v>
      </c>
      <c r="E4" s="373"/>
      <c r="F4" s="373"/>
      <c r="G4" s="373"/>
      <c r="H4" s="373"/>
      <c r="I4" s="373"/>
      <c r="J4" s="373"/>
      <c r="K4" s="373"/>
      <c r="L4" s="373"/>
      <c r="M4" s="373"/>
      <c r="N4" s="374"/>
    </row>
    <row r="5" spans="1:14" ht="29.25" customHeight="1" thickBot="1">
      <c r="A5" s="350" t="s">
        <v>178</v>
      </c>
      <c r="B5" s="351"/>
      <c r="C5" s="352"/>
      <c r="D5" s="378" t="s">
        <v>233</v>
      </c>
      <c r="E5" s="379"/>
      <c r="F5" s="379"/>
      <c r="G5" s="379"/>
      <c r="H5" s="379"/>
      <c r="I5" s="379"/>
      <c r="J5" s="379"/>
      <c r="K5" s="379"/>
      <c r="L5" s="379"/>
      <c r="M5" s="379"/>
      <c r="N5" s="380"/>
    </row>
    <row r="6" spans="1:14" ht="24.75" customHeight="1" thickBot="1">
      <c r="A6" s="375" t="s">
        <v>180</v>
      </c>
      <c r="B6" s="376"/>
      <c r="C6" s="376"/>
      <c r="D6" s="376"/>
      <c r="E6" s="375" t="s">
        <v>181</v>
      </c>
      <c r="F6" s="376"/>
      <c r="G6" s="376"/>
      <c r="H6" s="377"/>
      <c r="I6" s="376" t="s">
        <v>182</v>
      </c>
      <c r="J6" s="376"/>
      <c r="K6" s="376"/>
      <c r="L6" s="376"/>
      <c r="M6" s="376"/>
      <c r="N6" s="377"/>
    </row>
    <row r="7" spans="1:14" ht="24.75" customHeight="1" thickBot="1">
      <c r="A7" s="378" t="s">
        <v>234</v>
      </c>
      <c r="B7" s="379"/>
      <c r="C7" s="379"/>
      <c r="D7" s="380"/>
      <c r="E7" s="378" t="s">
        <v>235</v>
      </c>
      <c r="F7" s="379"/>
      <c r="G7" s="379"/>
      <c r="H7" s="380"/>
      <c r="I7" s="369" t="s">
        <v>185</v>
      </c>
      <c r="J7" s="370"/>
      <c r="K7" s="371"/>
      <c r="L7" s="369" t="s">
        <v>186</v>
      </c>
      <c r="M7" s="370"/>
      <c r="N7" s="371"/>
    </row>
    <row r="8" spans="1:14" ht="44.25" customHeight="1" thickBot="1">
      <c r="A8" s="381"/>
      <c r="B8" s="382"/>
      <c r="C8" s="382"/>
      <c r="D8" s="383"/>
      <c r="E8" s="381"/>
      <c r="F8" s="382"/>
      <c r="G8" s="382"/>
      <c r="H8" s="383"/>
      <c r="I8" s="372" t="s">
        <v>236</v>
      </c>
      <c r="J8" s="373"/>
      <c r="K8" s="374"/>
      <c r="L8" s="372" t="s">
        <v>237</v>
      </c>
      <c r="M8" s="373"/>
      <c r="N8" s="374"/>
    </row>
    <row r="9" spans="1:14" ht="32.25" customHeight="1" thickBot="1">
      <c r="A9" s="381"/>
      <c r="B9" s="382"/>
      <c r="C9" s="382"/>
      <c r="D9" s="383"/>
      <c r="E9" s="381"/>
      <c r="F9" s="382"/>
      <c r="G9" s="382"/>
      <c r="H9" s="383"/>
      <c r="I9" s="369" t="s">
        <v>189</v>
      </c>
      <c r="J9" s="370"/>
      <c r="K9" s="371"/>
      <c r="L9" s="369" t="s">
        <v>189</v>
      </c>
      <c r="M9" s="370"/>
      <c r="N9" s="371"/>
    </row>
    <row r="10" spans="1:14" ht="272.25" customHeight="1" thickBot="1">
      <c r="A10" s="384"/>
      <c r="B10" s="385"/>
      <c r="C10" s="385"/>
      <c r="D10" s="386"/>
      <c r="E10" s="384"/>
      <c r="F10" s="385"/>
      <c r="G10" s="385"/>
      <c r="H10" s="386"/>
      <c r="I10" s="392" t="s">
        <v>238</v>
      </c>
      <c r="J10" s="393"/>
      <c r="K10" s="394"/>
      <c r="L10" s="372" t="s">
        <v>239</v>
      </c>
      <c r="M10" s="388"/>
      <c r="N10" s="389"/>
    </row>
  </sheetData>
  <mergeCells count="20">
    <mergeCell ref="L9:N9"/>
    <mergeCell ref="I10:K10"/>
    <mergeCell ref="L10:N10"/>
    <mergeCell ref="A6:D6"/>
    <mergeCell ref="E6:H6"/>
    <mergeCell ref="I6:N6"/>
    <mergeCell ref="A7:D10"/>
    <mergeCell ref="E7:H10"/>
    <mergeCell ref="I7:K7"/>
    <mergeCell ref="L7:N7"/>
    <mergeCell ref="I8:K8"/>
    <mergeCell ref="L8:N8"/>
    <mergeCell ref="I9:K9"/>
    <mergeCell ref="A5:C5"/>
    <mergeCell ref="D5:N5"/>
    <mergeCell ref="A1:N1"/>
    <mergeCell ref="A3:C3"/>
    <mergeCell ref="D3:N3"/>
    <mergeCell ref="A4:C4"/>
    <mergeCell ref="D4:N4"/>
  </mergeCells>
  <pageMargins left="0.7" right="0.7" top="0.75" bottom="0.75" header="0.3" footer="0.3"/>
  <pageSetup paperSize="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9DEB0-B84A-4138-8C05-4C0AC419B206}">
  <dimension ref="A1:N10"/>
  <sheetViews>
    <sheetView topLeftCell="A4" zoomScale="140" zoomScaleNormal="140" workbookViewId="0">
      <selection activeCell="D4" sqref="D4:N4"/>
    </sheetView>
  </sheetViews>
  <sheetFormatPr defaultColWidth="11.42578125" defaultRowHeight="14.25"/>
  <cols>
    <col min="1" max="2" width="11.42578125" style="190" customWidth="1"/>
    <col min="3" max="16384" width="11.42578125" style="190"/>
  </cols>
  <sheetData>
    <row r="1" spans="1:14" ht="24" thickBot="1">
      <c r="A1" s="356" t="s">
        <v>173</v>
      </c>
      <c r="B1" s="356"/>
      <c r="C1" s="356"/>
      <c r="D1" s="356"/>
      <c r="E1" s="356"/>
      <c r="F1" s="356"/>
      <c r="G1" s="356"/>
      <c r="H1" s="356"/>
      <c r="I1" s="356"/>
      <c r="J1" s="356"/>
      <c r="K1" s="356"/>
      <c r="L1" s="356"/>
      <c r="M1" s="356"/>
      <c r="N1" s="356"/>
    </row>
    <row r="2" spans="1:14" ht="15.75" thickTop="1" thickBot="1"/>
    <row r="3" spans="1:14" ht="23.25" customHeight="1" thickBot="1">
      <c r="A3" s="357" t="s">
        <v>174</v>
      </c>
      <c r="B3" s="358"/>
      <c r="C3" s="359"/>
      <c r="D3" s="360" t="s">
        <v>169</v>
      </c>
      <c r="E3" s="361"/>
      <c r="F3" s="361"/>
      <c r="G3" s="361"/>
      <c r="H3" s="361"/>
      <c r="I3" s="361"/>
      <c r="J3" s="361"/>
      <c r="K3" s="361"/>
      <c r="L3" s="361"/>
      <c r="M3" s="361"/>
      <c r="N3" s="362"/>
    </row>
    <row r="4" spans="1:14" ht="37.5" customHeight="1" thickBot="1">
      <c r="A4" s="363" t="s">
        <v>176</v>
      </c>
      <c r="B4" s="364"/>
      <c r="C4" s="365"/>
      <c r="D4" s="372" t="s">
        <v>240</v>
      </c>
      <c r="E4" s="373"/>
      <c r="F4" s="373"/>
      <c r="G4" s="373"/>
      <c r="H4" s="373"/>
      <c r="I4" s="373"/>
      <c r="J4" s="373"/>
      <c r="K4" s="373"/>
      <c r="L4" s="373"/>
      <c r="M4" s="373"/>
      <c r="N4" s="374"/>
    </row>
    <row r="5" spans="1:14" ht="112.5" customHeight="1" thickBot="1">
      <c r="A5" s="350" t="s">
        <v>178</v>
      </c>
      <c r="B5" s="351"/>
      <c r="C5" s="352"/>
      <c r="D5" s="378" t="s">
        <v>241</v>
      </c>
      <c r="E5" s="379"/>
      <c r="F5" s="379"/>
      <c r="G5" s="379"/>
      <c r="H5" s="379"/>
      <c r="I5" s="379"/>
      <c r="J5" s="379"/>
      <c r="K5" s="379"/>
      <c r="L5" s="379"/>
      <c r="M5" s="379"/>
      <c r="N5" s="380"/>
    </row>
    <row r="6" spans="1:14" ht="24.75" customHeight="1" thickBot="1">
      <c r="A6" s="375" t="s">
        <v>180</v>
      </c>
      <c r="B6" s="376"/>
      <c r="C6" s="376"/>
      <c r="D6" s="376"/>
      <c r="E6" s="375" t="s">
        <v>181</v>
      </c>
      <c r="F6" s="376"/>
      <c r="G6" s="376"/>
      <c r="H6" s="377"/>
      <c r="I6" s="376" t="s">
        <v>182</v>
      </c>
      <c r="J6" s="376"/>
      <c r="K6" s="376"/>
      <c r="L6" s="376"/>
      <c r="M6" s="376"/>
      <c r="N6" s="377"/>
    </row>
    <row r="7" spans="1:14" ht="24.75" customHeight="1" thickBot="1">
      <c r="A7" s="378" t="s">
        <v>242</v>
      </c>
      <c r="B7" s="379"/>
      <c r="C7" s="379"/>
      <c r="D7" s="380"/>
      <c r="E7" s="378"/>
      <c r="F7" s="379"/>
      <c r="G7" s="379"/>
      <c r="H7" s="380"/>
      <c r="I7" s="369" t="s">
        <v>185</v>
      </c>
      <c r="J7" s="370"/>
      <c r="K7" s="371"/>
      <c r="L7" s="369" t="s">
        <v>186</v>
      </c>
      <c r="M7" s="370"/>
      <c r="N7" s="371"/>
    </row>
    <row r="8" spans="1:14" ht="66" customHeight="1" thickBot="1">
      <c r="A8" s="381"/>
      <c r="B8" s="382"/>
      <c r="C8" s="382"/>
      <c r="D8" s="383"/>
      <c r="E8" s="381"/>
      <c r="F8" s="382"/>
      <c r="G8" s="382"/>
      <c r="H8" s="383"/>
      <c r="I8" s="372" t="s">
        <v>243</v>
      </c>
      <c r="J8" s="373"/>
      <c r="K8" s="374"/>
      <c r="L8" s="372" t="s">
        <v>217</v>
      </c>
      <c r="M8" s="373"/>
      <c r="N8" s="374"/>
    </row>
    <row r="9" spans="1:14" ht="32.25" customHeight="1" thickBot="1">
      <c r="A9" s="381"/>
      <c r="B9" s="382"/>
      <c r="C9" s="382"/>
      <c r="D9" s="383"/>
      <c r="E9" s="381"/>
      <c r="F9" s="382"/>
      <c r="G9" s="382"/>
      <c r="H9" s="383"/>
      <c r="I9" s="369" t="s">
        <v>189</v>
      </c>
      <c r="J9" s="370"/>
      <c r="K9" s="371"/>
      <c r="L9" s="369" t="s">
        <v>189</v>
      </c>
      <c r="M9" s="370"/>
      <c r="N9" s="371"/>
    </row>
    <row r="10" spans="1:14" ht="159.75" customHeight="1" thickBot="1">
      <c r="A10" s="384"/>
      <c r="B10" s="385"/>
      <c r="C10" s="385"/>
      <c r="D10" s="386"/>
      <c r="E10" s="384"/>
      <c r="F10" s="385"/>
      <c r="G10" s="385"/>
      <c r="H10" s="386"/>
      <c r="I10" s="372" t="s">
        <v>244</v>
      </c>
      <c r="J10" s="388"/>
      <c r="K10" s="389"/>
      <c r="L10" s="372" t="s">
        <v>219</v>
      </c>
      <c r="M10" s="388"/>
      <c r="N10" s="389"/>
    </row>
  </sheetData>
  <mergeCells count="20">
    <mergeCell ref="L9:N9"/>
    <mergeCell ref="I10:K10"/>
    <mergeCell ref="L10:N10"/>
    <mergeCell ref="A6:D6"/>
    <mergeCell ref="E6:H6"/>
    <mergeCell ref="I6:N6"/>
    <mergeCell ref="A7:D10"/>
    <mergeCell ref="E7:H10"/>
    <mergeCell ref="I7:K7"/>
    <mergeCell ref="L7:N7"/>
    <mergeCell ref="I8:K8"/>
    <mergeCell ref="L8:N8"/>
    <mergeCell ref="I9:K9"/>
    <mergeCell ref="A5:C5"/>
    <mergeCell ref="D5:N5"/>
    <mergeCell ref="A1:N1"/>
    <mergeCell ref="A3:C3"/>
    <mergeCell ref="D3:N3"/>
    <mergeCell ref="A4:C4"/>
    <mergeCell ref="D4:N4"/>
  </mergeCells>
  <pageMargins left="0.7" right="0.7" top="0.75" bottom="0.75" header="0.3" footer="0.3"/>
  <pageSetup paperSize="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86B39-DD37-4CF6-8CD5-086410C1AC05}">
  <dimension ref="A1:N10"/>
  <sheetViews>
    <sheetView workbookViewId="0">
      <selection activeCell="E7" sqref="E7:H10"/>
    </sheetView>
  </sheetViews>
  <sheetFormatPr defaultColWidth="11.42578125" defaultRowHeight="14.25"/>
  <cols>
    <col min="1" max="2" width="11.42578125" style="190" customWidth="1"/>
    <col min="3" max="16384" width="11.42578125" style="190"/>
  </cols>
  <sheetData>
    <row r="1" spans="1:14" ht="24" thickBot="1">
      <c r="A1" s="356" t="s">
        <v>173</v>
      </c>
      <c r="B1" s="356"/>
      <c r="C1" s="356"/>
      <c r="D1" s="356"/>
      <c r="E1" s="356"/>
      <c r="F1" s="356"/>
      <c r="G1" s="356"/>
      <c r="H1" s="356"/>
      <c r="I1" s="356"/>
      <c r="J1" s="356"/>
      <c r="K1" s="356"/>
      <c r="L1" s="356"/>
      <c r="M1" s="356"/>
      <c r="N1" s="356"/>
    </row>
    <row r="2" spans="1:14" ht="15.75" thickTop="1" thickBot="1"/>
    <row r="3" spans="1:14" ht="23.25" customHeight="1" thickBot="1">
      <c r="A3" s="357" t="s">
        <v>174</v>
      </c>
      <c r="B3" s="358"/>
      <c r="C3" s="359"/>
      <c r="D3" s="360" t="s">
        <v>89</v>
      </c>
      <c r="E3" s="361"/>
      <c r="F3" s="361"/>
      <c r="G3" s="361"/>
      <c r="H3" s="361"/>
      <c r="I3" s="361"/>
      <c r="J3" s="361"/>
      <c r="K3" s="361"/>
      <c r="L3" s="361"/>
      <c r="M3" s="361"/>
      <c r="N3" s="362"/>
    </row>
    <row r="4" spans="1:14" ht="37.5" customHeight="1" thickBot="1">
      <c r="A4" s="363" t="s">
        <v>176</v>
      </c>
      <c r="B4" s="364"/>
      <c r="C4" s="365"/>
      <c r="D4" s="372" t="s">
        <v>245</v>
      </c>
      <c r="E4" s="373"/>
      <c r="F4" s="373"/>
      <c r="G4" s="373"/>
      <c r="H4" s="373"/>
      <c r="I4" s="373"/>
      <c r="J4" s="373"/>
      <c r="K4" s="373"/>
      <c r="L4" s="373"/>
      <c r="M4" s="373"/>
      <c r="N4" s="374"/>
    </row>
    <row r="5" spans="1:14" ht="112.5" customHeight="1" thickBot="1">
      <c r="A5" s="350" t="s">
        <v>178</v>
      </c>
      <c r="B5" s="351"/>
      <c r="C5" s="352"/>
      <c r="D5" s="378" t="s">
        <v>246</v>
      </c>
      <c r="E5" s="379"/>
      <c r="F5" s="379"/>
      <c r="G5" s="379"/>
      <c r="H5" s="379"/>
      <c r="I5" s="379"/>
      <c r="J5" s="379"/>
      <c r="K5" s="379"/>
      <c r="L5" s="379"/>
      <c r="M5" s="379"/>
      <c r="N5" s="380"/>
    </row>
    <row r="6" spans="1:14" ht="24.75" customHeight="1" thickBot="1">
      <c r="A6" s="375" t="s">
        <v>180</v>
      </c>
      <c r="B6" s="376"/>
      <c r="C6" s="376"/>
      <c r="D6" s="376"/>
      <c r="E6" s="375" t="s">
        <v>181</v>
      </c>
      <c r="F6" s="376"/>
      <c r="G6" s="376"/>
      <c r="H6" s="377"/>
      <c r="I6" s="376" t="s">
        <v>182</v>
      </c>
      <c r="J6" s="376"/>
      <c r="K6" s="376"/>
      <c r="L6" s="376"/>
      <c r="M6" s="376"/>
      <c r="N6" s="377"/>
    </row>
    <row r="7" spans="1:14" ht="24.75" customHeight="1" thickBot="1">
      <c r="A7" s="378" t="s">
        <v>247</v>
      </c>
      <c r="B7" s="379"/>
      <c r="C7" s="379"/>
      <c r="D7" s="380"/>
      <c r="E7" s="378"/>
      <c r="F7" s="379"/>
      <c r="G7" s="379"/>
      <c r="H7" s="380"/>
      <c r="I7" s="369" t="s">
        <v>185</v>
      </c>
      <c r="J7" s="370"/>
      <c r="K7" s="371"/>
      <c r="L7" s="369" t="s">
        <v>186</v>
      </c>
      <c r="M7" s="370"/>
      <c r="N7" s="371"/>
    </row>
    <row r="8" spans="1:14" ht="66" customHeight="1" thickBot="1">
      <c r="A8" s="381"/>
      <c r="B8" s="382"/>
      <c r="C8" s="382"/>
      <c r="D8" s="383"/>
      <c r="E8" s="381"/>
      <c r="F8" s="382"/>
      <c r="G8" s="382"/>
      <c r="H8" s="383"/>
      <c r="I8" s="372" t="s">
        <v>248</v>
      </c>
      <c r="J8" s="373"/>
      <c r="K8" s="374"/>
      <c r="L8" s="372" t="s">
        <v>249</v>
      </c>
      <c r="M8" s="373"/>
      <c r="N8" s="374"/>
    </row>
    <row r="9" spans="1:14" ht="32.25" customHeight="1" thickBot="1">
      <c r="A9" s="381"/>
      <c r="B9" s="382"/>
      <c r="C9" s="382"/>
      <c r="D9" s="383"/>
      <c r="E9" s="381"/>
      <c r="F9" s="382"/>
      <c r="G9" s="382"/>
      <c r="H9" s="383"/>
      <c r="I9" s="369" t="s">
        <v>189</v>
      </c>
      <c r="J9" s="370"/>
      <c r="K9" s="371"/>
      <c r="L9" s="369" t="s">
        <v>189</v>
      </c>
      <c r="M9" s="370"/>
      <c r="N9" s="371"/>
    </row>
    <row r="10" spans="1:14" ht="159.75" customHeight="1" thickBot="1">
      <c r="A10" s="384"/>
      <c r="B10" s="385"/>
      <c r="C10" s="385"/>
      <c r="D10" s="386"/>
      <c r="E10" s="384"/>
      <c r="F10" s="385"/>
      <c r="G10" s="385"/>
      <c r="H10" s="386"/>
      <c r="I10" s="372" t="s">
        <v>250</v>
      </c>
      <c r="J10" s="388"/>
      <c r="K10" s="389"/>
      <c r="L10" s="372" t="s">
        <v>231</v>
      </c>
      <c r="M10" s="388"/>
      <c r="N10" s="389"/>
    </row>
  </sheetData>
  <mergeCells count="20">
    <mergeCell ref="L9:N9"/>
    <mergeCell ref="I10:K10"/>
    <mergeCell ref="L10:N10"/>
    <mergeCell ref="A6:D6"/>
    <mergeCell ref="E6:H6"/>
    <mergeCell ref="I6:N6"/>
    <mergeCell ref="A7:D10"/>
    <mergeCell ref="E7:H10"/>
    <mergeCell ref="I7:K7"/>
    <mergeCell ref="L7:N7"/>
    <mergeCell ref="I8:K8"/>
    <mergeCell ref="L8:N8"/>
    <mergeCell ref="I9:K9"/>
    <mergeCell ref="A5:C5"/>
    <mergeCell ref="D5:N5"/>
    <mergeCell ref="A1:N1"/>
    <mergeCell ref="A3:C3"/>
    <mergeCell ref="D3:N3"/>
    <mergeCell ref="A4:C4"/>
    <mergeCell ref="D4:N4"/>
  </mergeCells>
  <pageMargins left="0.7" right="0.7" top="0.75" bottom="0.75" header="0.3" footer="0.3"/>
  <pageSetup paperSize="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06797-F1D7-423A-8514-D8FD6DC63DE3}">
  <dimension ref="A1:N10"/>
  <sheetViews>
    <sheetView workbookViewId="0">
      <selection activeCell="E7" sqref="E7:H10"/>
    </sheetView>
  </sheetViews>
  <sheetFormatPr defaultColWidth="11.42578125" defaultRowHeight="14.25"/>
  <cols>
    <col min="1" max="2" width="11.42578125" style="190" customWidth="1"/>
    <col min="3" max="16384" width="11.42578125" style="190"/>
  </cols>
  <sheetData>
    <row r="1" spans="1:14" ht="24" thickBot="1">
      <c r="A1" s="356" t="s">
        <v>173</v>
      </c>
      <c r="B1" s="356"/>
      <c r="C1" s="356"/>
      <c r="D1" s="356"/>
      <c r="E1" s="356"/>
      <c r="F1" s="356"/>
      <c r="G1" s="356"/>
      <c r="H1" s="356"/>
      <c r="I1" s="356"/>
      <c r="J1" s="356"/>
      <c r="K1" s="356"/>
      <c r="L1" s="356"/>
      <c r="M1" s="356"/>
      <c r="N1" s="356"/>
    </row>
    <row r="2" spans="1:14" ht="15.75" thickTop="1" thickBot="1"/>
    <row r="3" spans="1:14" ht="23.25" customHeight="1" thickBot="1">
      <c r="A3" s="357" t="s">
        <v>174</v>
      </c>
      <c r="B3" s="358"/>
      <c r="C3" s="359"/>
      <c r="D3" s="360" t="s">
        <v>90</v>
      </c>
      <c r="E3" s="361"/>
      <c r="F3" s="361"/>
      <c r="G3" s="361"/>
      <c r="H3" s="361"/>
      <c r="I3" s="361"/>
      <c r="J3" s="361"/>
      <c r="K3" s="361"/>
      <c r="L3" s="361"/>
      <c r="M3" s="361"/>
      <c r="N3" s="362"/>
    </row>
    <row r="4" spans="1:14" ht="37.5" customHeight="1" thickBot="1">
      <c r="A4" s="363" t="s">
        <v>176</v>
      </c>
      <c r="B4" s="364"/>
      <c r="C4" s="365"/>
      <c r="D4" s="372" t="s">
        <v>251</v>
      </c>
      <c r="E4" s="373"/>
      <c r="F4" s="373"/>
      <c r="G4" s="373"/>
      <c r="H4" s="373"/>
      <c r="I4" s="373"/>
      <c r="J4" s="373"/>
      <c r="K4" s="373"/>
      <c r="L4" s="373"/>
      <c r="M4" s="373"/>
      <c r="N4" s="374"/>
    </row>
    <row r="5" spans="1:14" ht="112.5" customHeight="1" thickBot="1">
      <c r="A5" s="350" t="s">
        <v>178</v>
      </c>
      <c r="B5" s="351"/>
      <c r="C5" s="352"/>
      <c r="D5" s="378" t="s">
        <v>252</v>
      </c>
      <c r="E5" s="379"/>
      <c r="F5" s="379"/>
      <c r="G5" s="379"/>
      <c r="H5" s="379"/>
      <c r="I5" s="379"/>
      <c r="J5" s="379"/>
      <c r="K5" s="379"/>
      <c r="L5" s="379"/>
      <c r="M5" s="379"/>
      <c r="N5" s="380"/>
    </row>
    <row r="6" spans="1:14" ht="24.75" customHeight="1" thickBot="1">
      <c r="A6" s="375" t="s">
        <v>180</v>
      </c>
      <c r="B6" s="376"/>
      <c r="C6" s="376"/>
      <c r="D6" s="376"/>
      <c r="E6" s="375" t="s">
        <v>181</v>
      </c>
      <c r="F6" s="376"/>
      <c r="G6" s="376"/>
      <c r="H6" s="377"/>
      <c r="I6" s="376" t="s">
        <v>182</v>
      </c>
      <c r="J6" s="376"/>
      <c r="K6" s="376"/>
      <c r="L6" s="376"/>
      <c r="M6" s="376"/>
      <c r="N6" s="377"/>
    </row>
    <row r="7" spans="1:14" ht="24.75" customHeight="1" thickBot="1">
      <c r="A7" s="378" t="s">
        <v>253</v>
      </c>
      <c r="B7" s="379"/>
      <c r="C7" s="379"/>
      <c r="D7" s="380"/>
      <c r="E7" s="378" t="s">
        <v>254</v>
      </c>
      <c r="F7" s="379"/>
      <c r="G7" s="379"/>
      <c r="H7" s="380"/>
      <c r="I7" s="369" t="s">
        <v>185</v>
      </c>
      <c r="J7" s="370"/>
      <c r="K7" s="371"/>
      <c r="L7" s="369" t="s">
        <v>186</v>
      </c>
      <c r="M7" s="370"/>
      <c r="N7" s="371"/>
    </row>
    <row r="8" spans="1:14" ht="53.25" customHeight="1" thickBot="1">
      <c r="A8" s="381"/>
      <c r="B8" s="382"/>
      <c r="C8" s="382"/>
      <c r="D8" s="383"/>
      <c r="E8" s="381"/>
      <c r="F8" s="382"/>
      <c r="G8" s="382"/>
      <c r="H8" s="383"/>
      <c r="I8" s="372" t="s">
        <v>255</v>
      </c>
      <c r="J8" s="373"/>
      <c r="K8" s="374"/>
      <c r="L8" s="372" t="s">
        <v>256</v>
      </c>
      <c r="M8" s="373"/>
      <c r="N8" s="374"/>
    </row>
    <row r="9" spans="1:14" ht="32.25" customHeight="1" thickBot="1">
      <c r="A9" s="381"/>
      <c r="B9" s="382"/>
      <c r="C9" s="382"/>
      <c r="D9" s="383"/>
      <c r="E9" s="381"/>
      <c r="F9" s="382"/>
      <c r="G9" s="382"/>
      <c r="H9" s="383"/>
      <c r="I9" s="369" t="s">
        <v>189</v>
      </c>
      <c r="J9" s="370"/>
      <c r="K9" s="371"/>
      <c r="L9" s="369" t="s">
        <v>189</v>
      </c>
      <c r="M9" s="370"/>
      <c r="N9" s="371"/>
    </row>
    <row r="10" spans="1:14" ht="174" customHeight="1" thickBot="1">
      <c r="A10" s="384"/>
      <c r="B10" s="385"/>
      <c r="C10" s="385"/>
      <c r="D10" s="386"/>
      <c r="E10" s="384"/>
      <c r="F10" s="385"/>
      <c r="G10" s="385"/>
      <c r="H10" s="386"/>
      <c r="I10" s="372" t="s">
        <v>257</v>
      </c>
      <c r="J10" s="388"/>
      <c r="K10" s="389"/>
      <c r="L10" s="372" t="s">
        <v>258</v>
      </c>
      <c r="M10" s="388"/>
      <c r="N10" s="389"/>
    </row>
  </sheetData>
  <mergeCells count="20">
    <mergeCell ref="L9:N9"/>
    <mergeCell ref="I10:K10"/>
    <mergeCell ref="L10:N10"/>
    <mergeCell ref="A6:D6"/>
    <mergeCell ref="E6:H6"/>
    <mergeCell ref="I6:N6"/>
    <mergeCell ref="A7:D10"/>
    <mergeCell ref="E7:H10"/>
    <mergeCell ref="I7:K7"/>
    <mergeCell ref="L7:N7"/>
    <mergeCell ref="I8:K8"/>
    <mergeCell ref="L8:N8"/>
    <mergeCell ref="I9:K9"/>
    <mergeCell ref="A5:C5"/>
    <mergeCell ref="D5:N5"/>
    <mergeCell ref="A1:N1"/>
    <mergeCell ref="A3:C3"/>
    <mergeCell ref="D3:N3"/>
    <mergeCell ref="A4:C4"/>
    <mergeCell ref="D4:N4"/>
  </mergeCells>
  <pageMargins left="0.7" right="0.7" top="0.75" bottom="0.75" header="0.3" footer="0.3"/>
  <pageSetup paperSize="5"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23EDC-21E1-46E0-9E2A-31FF3D209D1E}">
  <dimension ref="A1:N10"/>
  <sheetViews>
    <sheetView workbookViewId="0">
      <selection activeCell="E7" sqref="E7:H10"/>
    </sheetView>
  </sheetViews>
  <sheetFormatPr defaultColWidth="11.42578125" defaultRowHeight="14.25"/>
  <cols>
    <col min="1" max="2" width="11.42578125" style="190" customWidth="1"/>
    <col min="3" max="16384" width="11.42578125" style="190"/>
  </cols>
  <sheetData>
    <row r="1" spans="1:14" ht="24" thickBot="1">
      <c r="A1" s="356" t="s">
        <v>173</v>
      </c>
      <c r="B1" s="356"/>
      <c r="C1" s="356"/>
      <c r="D1" s="356"/>
      <c r="E1" s="356"/>
      <c r="F1" s="356"/>
      <c r="G1" s="356"/>
      <c r="H1" s="356"/>
      <c r="I1" s="356"/>
      <c r="J1" s="356"/>
      <c r="K1" s="356"/>
      <c r="L1" s="356"/>
      <c r="M1" s="356"/>
      <c r="N1" s="356"/>
    </row>
    <row r="2" spans="1:14" ht="15.75" thickTop="1" thickBot="1"/>
    <row r="3" spans="1:14" ht="23.25" customHeight="1" thickBot="1">
      <c r="A3" s="357" t="s">
        <v>174</v>
      </c>
      <c r="B3" s="358"/>
      <c r="C3" s="359"/>
      <c r="D3" s="360" t="s">
        <v>91</v>
      </c>
      <c r="E3" s="361"/>
      <c r="F3" s="361"/>
      <c r="G3" s="361"/>
      <c r="H3" s="361"/>
      <c r="I3" s="361"/>
      <c r="J3" s="361"/>
      <c r="K3" s="361"/>
      <c r="L3" s="361"/>
      <c r="M3" s="361"/>
      <c r="N3" s="362"/>
    </row>
    <row r="4" spans="1:14" ht="37.5" customHeight="1" thickBot="1">
      <c r="A4" s="363" t="s">
        <v>176</v>
      </c>
      <c r="B4" s="364"/>
      <c r="C4" s="365"/>
      <c r="D4" s="372" t="s">
        <v>259</v>
      </c>
      <c r="E4" s="373"/>
      <c r="F4" s="373"/>
      <c r="G4" s="373"/>
      <c r="H4" s="373"/>
      <c r="I4" s="373"/>
      <c r="J4" s="373"/>
      <c r="K4" s="373"/>
      <c r="L4" s="373"/>
      <c r="M4" s="373"/>
      <c r="N4" s="374"/>
    </row>
    <row r="5" spans="1:14" ht="112.5" customHeight="1" thickBot="1">
      <c r="A5" s="350" t="s">
        <v>178</v>
      </c>
      <c r="B5" s="351"/>
      <c r="C5" s="352"/>
      <c r="D5" s="378" t="s">
        <v>252</v>
      </c>
      <c r="E5" s="379"/>
      <c r="F5" s="379"/>
      <c r="G5" s="379"/>
      <c r="H5" s="379"/>
      <c r="I5" s="379"/>
      <c r="J5" s="379"/>
      <c r="K5" s="379"/>
      <c r="L5" s="379"/>
      <c r="M5" s="379"/>
      <c r="N5" s="380"/>
    </row>
    <row r="6" spans="1:14" ht="24.75" customHeight="1" thickBot="1">
      <c r="A6" s="375" t="s">
        <v>180</v>
      </c>
      <c r="B6" s="376"/>
      <c r="C6" s="376"/>
      <c r="D6" s="376"/>
      <c r="E6" s="375" t="s">
        <v>181</v>
      </c>
      <c r="F6" s="376"/>
      <c r="G6" s="376"/>
      <c r="H6" s="377"/>
      <c r="I6" s="376" t="s">
        <v>182</v>
      </c>
      <c r="J6" s="376"/>
      <c r="K6" s="376"/>
      <c r="L6" s="376"/>
      <c r="M6" s="376"/>
      <c r="N6" s="377"/>
    </row>
    <row r="7" spans="1:14" ht="24.75" customHeight="1" thickBot="1">
      <c r="A7" s="378" t="s">
        <v>260</v>
      </c>
      <c r="B7" s="379"/>
      <c r="C7" s="379"/>
      <c r="D7" s="380"/>
      <c r="E7" s="378" t="s">
        <v>254</v>
      </c>
      <c r="F7" s="379"/>
      <c r="G7" s="379"/>
      <c r="H7" s="380"/>
      <c r="I7" s="369" t="s">
        <v>185</v>
      </c>
      <c r="J7" s="370"/>
      <c r="K7" s="371"/>
      <c r="L7" s="369" t="s">
        <v>186</v>
      </c>
      <c r="M7" s="370"/>
      <c r="N7" s="371"/>
    </row>
    <row r="8" spans="1:14" ht="66" customHeight="1" thickBot="1">
      <c r="A8" s="381"/>
      <c r="B8" s="382"/>
      <c r="C8" s="382"/>
      <c r="D8" s="383"/>
      <c r="E8" s="381"/>
      <c r="F8" s="382"/>
      <c r="G8" s="382"/>
      <c r="H8" s="383"/>
      <c r="I8" s="372" t="s">
        <v>255</v>
      </c>
      <c r="J8" s="373"/>
      <c r="K8" s="374"/>
      <c r="L8" s="372" t="s">
        <v>256</v>
      </c>
      <c r="M8" s="373"/>
      <c r="N8" s="374"/>
    </row>
    <row r="9" spans="1:14" ht="32.25" customHeight="1" thickBot="1">
      <c r="A9" s="381"/>
      <c r="B9" s="382"/>
      <c r="C9" s="382"/>
      <c r="D9" s="383"/>
      <c r="E9" s="381"/>
      <c r="F9" s="382"/>
      <c r="G9" s="382"/>
      <c r="H9" s="383"/>
      <c r="I9" s="369" t="s">
        <v>189</v>
      </c>
      <c r="J9" s="370"/>
      <c r="K9" s="371"/>
      <c r="L9" s="369" t="s">
        <v>189</v>
      </c>
      <c r="M9" s="370"/>
      <c r="N9" s="371"/>
    </row>
    <row r="10" spans="1:14" ht="159.75" customHeight="1" thickBot="1">
      <c r="A10" s="384"/>
      <c r="B10" s="385"/>
      <c r="C10" s="385"/>
      <c r="D10" s="386"/>
      <c r="E10" s="384"/>
      <c r="F10" s="385"/>
      <c r="G10" s="385"/>
      <c r="H10" s="386"/>
      <c r="I10" s="372" t="s">
        <v>261</v>
      </c>
      <c r="J10" s="388"/>
      <c r="K10" s="389"/>
      <c r="L10" s="372" t="s">
        <v>258</v>
      </c>
      <c r="M10" s="388"/>
      <c r="N10" s="389"/>
    </row>
  </sheetData>
  <mergeCells count="20">
    <mergeCell ref="L9:N9"/>
    <mergeCell ref="I10:K10"/>
    <mergeCell ref="L10:N10"/>
    <mergeCell ref="A6:D6"/>
    <mergeCell ref="E6:H6"/>
    <mergeCell ref="I6:N6"/>
    <mergeCell ref="A7:D10"/>
    <mergeCell ref="E7:H10"/>
    <mergeCell ref="I7:K7"/>
    <mergeCell ref="L7:N7"/>
    <mergeCell ref="I8:K8"/>
    <mergeCell ref="L8:N8"/>
    <mergeCell ref="I9:K9"/>
    <mergeCell ref="A5:C5"/>
    <mergeCell ref="D5:N5"/>
    <mergeCell ref="A1:N1"/>
    <mergeCell ref="A3:C3"/>
    <mergeCell ref="D3:N3"/>
    <mergeCell ref="A4:C4"/>
    <mergeCell ref="D4:N4"/>
  </mergeCells>
  <pageMargins left="0.7" right="0.7" top="0.75" bottom="0.75" header="0.3" footer="0.3"/>
  <pageSetup paperSize="5"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68E2F-01C0-4967-831C-A0E1F49EDB00}">
  <dimension ref="A1:N10"/>
  <sheetViews>
    <sheetView workbookViewId="0">
      <selection activeCell="E7" sqref="E7:H10"/>
    </sheetView>
  </sheetViews>
  <sheetFormatPr defaultColWidth="11.42578125" defaultRowHeight="14.25"/>
  <cols>
    <col min="1" max="2" width="11.42578125" style="190" customWidth="1"/>
    <col min="3" max="16384" width="11.42578125" style="190"/>
  </cols>
  <sheetData>
    <row r="1" spans="1:14" ht="24" thickBot="1">
      <c r="A1" s="356" t="s">
        <v>173</v>
      </c>
      <c r="B1" s="356"/>
      <c r="C1" s="356"/>
      <c r="D1" s="356"/>
      <c r="E1" s="356"/>
      <c r="F1" s="356"/>
      <c r="G1" s="356"/>
      <c r="H1" s="356"/>
      <c r="I1" s="356"/>
      <c r="J1" s="356"/>
      <c r="K1" s="356"/>
      <c r="L1" s="356"/>
      <c r="M1" s="356"/>
      <c r="N1" s="356"/>
    </row>
    <row r="2" spans="1:14" ht="15.75" thickTop="1" thickBot="1"/>
    <row r="3" spans="1:14" ht="23.25" customHeight="1" thickBot="1">
      <c r="A3" s="357" t="s">
        <v>174</v>
      </c>
      <c r="B3" s="358"/>
      <c r="C3" s="359"/>
      <c r="D3" s="360" t="s">
        <v>97</v>
      </c>
      <c r="E3" s="361"/>
      <c r="F3" s="361"/>
      <c r="G3" s="361"/>
      <c r="H3" s="361"/>
      <c r="I3" s="361"/>
      <c r="J3" s="361"/>
      <c r="K3" s="361"/>
      <c r="L3" s="361"/>
      <c r="M3" s="361"/>
      <c r="N3" s="362"/>
    </row>
    <row r="4" spans="1:14" ht="46.5" customHeight="1" thickBot="1">
      <c r="A4" s="363" t="s">
        <v>176</v>
      </c>
      <c r="B4" s="364"/>
      <c r="C4" s="365"/>
      <c r="D4" s="372" t="s">
        <v>192</v>
      </c>
      <c r="E4" s="373"/>
      <c r="F4" s="373"/>
      <c r="G4" s="373"/>
      <c r="H4" s="373"/>
      <c r="I4" s="373"/>
      <c r="J4" s="373"/>
      <c r="K4" s="373"/>
      <c r="L4" s="373"/>
      <c r="M4" s="373"/>
      <c r="N4" s="374"/>
    </row>
    <row r="5" spans="1:14" ht="49.5" customHeight="1" thickBot="1">
      <c r="A5" s="350" t="s">
        <v>178</v>
      </c>
      <c r="B5" s="351"/>
      <c r="C5" s="352"/>
      <c r="D5" s="378" t="s">
        <v>262</v>
      </c>
      <c r="E5" s="379"/>
      <c r="F5" s="379"/>
      <c r="G5" s="379"/>
      <c r="H5" s="379"/>
      <c r="I5" s="379"/>
      <c r="J5" s="379"/>
      <c r="K5" s="379"/>
      <c r="L5" s="379"/>
      <c r="M5" s="379"/>
      <c r="N5" s="380"/>
    </row>
    <row r="6" spans="1:14" ht="24.75" customHeight="1" thickBot="1">
      <c r="A6" s="375" t="s">
        <v>180</v>
      </c>
      <c r="B6" s="376"/>
      <c r="C6" s="376"/>
      <c r="D6" s="376"/>
      <c r="E6" s="375" t="s">
        <v>181</v>
      </c>
      <c r="F6" s="376"/>
      <c r="G6" s="376"/>
      <c r="H6" s="377"/>
      <c r="I6" s="376" t="s">
        <v>182</v>
      </c>
      <c r="J6" s="376"/>
      <c r="K6" s="376"/>
      <c r="L6" s="376"/>
      <c r="M6" s="376"/>
      <c r="N6" s="377"/>
    </row>
    <row r="7" spans="1:14" ht="24.75" customHeight="1" thickBot="1">
      <c r="A7" s="378" t="s">
        <v>263</v>
      </c>
      <c r="B7" s="379"/>
      <c r="C7" s="379"/>
      <c r="D7" s="380"/>
      <c r="E7" s="378" t="s">
        <v>264</v>
      </c>
      <c r="F7" s="379"/>
      <c r="G7" s="379"/>
      <c r="H7" s="380"/>
      <c r="I7" s="369" t="s">
        <v>185</v>
      </c>
      <c r="J7" s="370"/>
      <c r="K7" s="371"/>
      <c r="L7" s="369" t="s">
        <v>186</v>
      </c>
      <c r="M7" s="370"/>
      <c r="N7" s="371"/>
    </row>
    <row r="8" spans="1:14" ht="66" customHeight="1" thickBot="1">
      <c r="A8" s="381"/>
      <c r="B8" s="382"/>
      <c r="C8" s="382"/>
      <c r="D8" s="383"/>
      <c r="E8" s="381"/>
      <c r="F8" s="382"/>
      <c r="G8" s="382"/>
      <c r="H8" s="383"/>
      <c r="I8" s="372" t="s">
        <v>265</v>
      </c>
      <c r="J8" s="373"/>
      <c r="K8" s="374"/>
      <c r="L8" s="372" t="s">
        <v>249</v>
      </c>
      <c r="M8" s="373"/>
      <c r="N8" s="374"/>
    </row>
    <row r="9" spans="1:14" ht="32.25" customHeight="1" thickBot="1">
      <c r="A9" s="381"/>
      <c r="B9" s="382"/>
      <c r="C9" s="382"/>
      <c r="D9" s="383"/>
      <c r="E9" s="381"/>
      <c r="F9" s="382"/>
      <c r="G9" s="382"/>
      <c r="H9" s="383"/>
      <c r="I9" s="369" t="s">
        <v>189</v>
      </c>
      <c r="J9" s="370"/>
      <c r="K9" s="371"/>
      <c r="L9" s="369" t="s">
        <v>189</v>
      </c>
      <c r="M9" s="370"/>
      <c r="N9" s="371"/>
    </row>
    <row r="10" spans="1:14" ht="159.75" customHeight="1" thickBot="1">
      <c r="A10" s="384"/>
      <c r="B10" s="385"/>
      <c r="C10" s="385"/>
      <c r="D10" s="386"/>
      <c r="E10" s="384"/>
      <c r="F10" s="385"/>
      <c r="G10" s="385"/>
      <c r="H10" s="386"/>
      <c r="I10" s="372" t="s">
        <v>266</v>
      </c>
      <c r="J10" s="388"/>
      <c r="K10" s="389"/>
      <c r="L10" s="372" t="s">
        <v>231</v>
      </c>
      <c r="M10" s="388"/>
      <c r="N10" s="389"/>
    </row>
  </sheetData>
  <mergeCells count="20">
    <mergeCell ref="L9:N9"/>
    <mergeCell ref="I10:K10"/>
    <mergeCell ref="L10:N10"/>
    <mergeCell ref="A6:D6"/>
    <mergeCell ref="E6:H6"/>
    <mergeCell ref="I6:N6"/>
    <mergeCell ref="A7:D10"/>
    <mergeCell ref="E7:H10"/>
    <mergeCell ref="I7:K7"/>
    <mergeCell ref="L7:N7"/>
    <mergeCell ref="I8:K8"/>
    <mergeCell ref="L8:N8"/>
    <mergeCell ref="I9:K9"/>
    <mergeCell ref="A5:C5"/>
    <mergeCell ref="D5:N5"/>
    <mergeCell ref="A1:N1"/>
    <mergeCell ref="A3:C3"/>
    <mergeCell ref="D3:N3"/>
    <mergeCell ref="A4:C4"/>
    <mergeCell ref="D4:N4"/>
  </mergeCells>
  <pageMargins left="0.7" right="0.7" top="0.75" bottom="0.75" header="0.3" footer="0.3"/>
  <pageSetup paperSize="5"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8345B-0CF8-42DC-9C90-C33AB2E76E8A}">
  <dimension ref="A1:O10"/>
  <sheetViews>
    <sheetView workbookViewId="0">
      <selection activeCell="P5" sqref="P5"/>
    </sheetView>
  </sheetViews>
  <sheetFormatPr defaultColWidth="11.42578125" defaultRowHeight="14.25"/>
  <cols>
    <col min="1" max="2" width="11.42578125" style="193" customWidth="1"/>
    <col min="3" max="16384" width="11.42578125" style="193"/>
  </cols>
  <sheetData>
    <row r="1" spans="1:15" ht="24" thickBot="1">
      <c r="A1" s="356" t="s">
        <v>173</v>
      </c>
      <c r="B1" s="356"/>
      <c r="C1" s="356"/>
      <c r="D1" s="356"/>
      <c r="E1" s="356"/>
      <c r="F1" s="356"/>
      <c r="G1" s="356"/>
      <c r="H1" s="356"/>
      <c r="I1" s="356"/>
      <c r="J1" s="356"/>
      <c r="K1" s="356"/>
      <c r="L1" s="356"/>
      <c r="M1" s="356"/>
      <c r="N1" s="356"/>
    </row>
    <row r="2" spans="1:15" ht="15.75" thickTop="1" thickBot="1"/>
    <row r="3" spans="1:15" ht="23.25" customHeight="1" thickBot="1">
      <c r="A3" s="401" t="s">
        <v>174</v>
      </c>
      <c r="B3" s="402"/>
      <c r="C3" s="403"/>
      <c r="D3" s="404" t="s">
        <v>299</v>
      </c>
      <c r="E3" s="405"/>
      <c r="F3" s="405"/>
      <c r="G3" s="405"/>
      <c r="H3" s="405"/>
      <c r="I3" s="405"/>
      <c r="J3" s="405"/>
      <c r="K3" s="405"/>
      <c r="L3" s="405"/>
      <c r="M3" s="405"/>
      <c r="N3" s="406"/>
    </row>
    <row r="4" spans="1:15" ht="46.5" customHeight="1" thickBot="1">
      <c r="A4" s="407" t="s">
        <v>176</v>
      </c>
      <c r="B4" s="408"/>
      <c r="C4" s="409"/>
      <c r="D4" s="410" t="s">
        <v>308</v>
      </c>
      <c r="E4" s="411"/>
      <c r="F4" s="411"/>
      <c r="G4" s="411"/>
      <c r="H4" s="411"/>
      <c r="I4" s="411"/>
      <c r="J4" s="411"/>
      <c r="K4" s="411"/>
      <c r="L4" s="411"/>
      <c r="M4" s="411"/>
      <c r="N4" s="412"/>
    </row>
    <row r="5" spans="1:15" ht="244.5" customHeight="1" thickBot="1">
      <c r="A5" s="395" t="s">
        <v>178</v>
      </c>
      <c r="B5" s="396"/>
      <c r="C5" s="397"/>
      <c r="D5" s="398" t="s">
        <v>309</v>
      </c>
      <c r="E5" s="399"/>
      <c r="F5" s="399"/>
      <c r="G5" s="399"/>
      <c r="H5" s="399"/>
      <c r="I5" s="399"/>
      <c r="J5" s="399" t="s">
        <v>310</v>
      </c>
      <c r="K5" s="399"/>
      <c r="L5" s="399"/>
      <c r="M5" s="399"/>
      <c r="N5" s="400"/>
      <c r="O5" s="194"/>
    </row>
    <row r="6" spans="1:15" ht="24.75" customHeight="1" thickBot="1">
      <c r="A6" s="418" t="s">
        <v>180</v>
      </c>
      <c r="B6" s="419"/>
      <c r="C6" s="419"/>
      <c r="D6" s="419"/>
      <c r="E6" s="418" t="s">
        <v>181</v>
      </c>
      <c r="F6" s="419"/>
      <c r="G6" s="419"/>
      <c r="H6" s="420"/>
      <c r="I6" s="419" t="s">
        <v>182</v>
      </c>
      <c r="J6" s="419"/>
      <c r="K6" s="419"/>
      <c r="L6" s="419"/>
      <c r="M6" s="419"/>
      <c r="N6" s="420"/>
    </row>
    <row r="7" spans="1:15" ht="24.75" customHeight="1" thickBot="1">
      <c r="A7" s="421" t="s">
        <v>311</v>
      </c>
      <c r="B7" s="422"/>
      <c r="C7" s="422"/>
      <c r="D7" s="423"/>
      <c r="E7" s="421" t="s">
        <v>312</v>
      </c>
      <c r="F7" s="422"/>
      <c r="G7" s="422"/>
      <c r="H7" s="423"/>
      <c r="I7" s="413" t="s">
        <v>185</v>
      </c>
      <c r="J7" s="414"/>
      <c r="K7" s="415"/>
      <c r="L7" s="413" t="s">
        <v>186</v>
      </c>
      <c r="M7" s="414"/>
      <c r="N7" s="415"/>
    </row>
    <row r="8" spans="1:15" ht="66" customHeight="1" thickBot="1">
      <c r="A8" s="424"/>
      <c r="B8" s="425"/>
      <c r="C8" s="425"/>
      <c r="D8" s="426"/>
      <c r="E8" s="424"/>
      <c r="F8" s="425"/>
      <c r="G8" s="425"/>
      <c r="H8" s="426"/>
      <c r="I8" s="410" t="s">
        <v>313</v>
      </c>
      <c r="J8" s="411"/>
      <c r="K8" s="412"/>
      <c r="L8" s="410" t="s">
        <v>314</v>
      </c>
      <c r="M8" s="411"/>
      <c r="N8" s="412"/>
    </row>
    <row r="9" spans="1:15" ht="32.25" customHeight="1" thickBot="1">
      <c r="A9" s="424"/>
      <c r="B9" s="425"/>
      <c r="C9" s="425"/>
      <c r="D9" s="426"/>
      <c r="E9" s="424"/>
      <c r="F9" s="425"/>
      <c r="G9" s="425"/>
      <c r="H9" s="426"/>
      <c r="I9" s="413" t="s">
        <v>189</v>
      </c>
      <c r="J9" s="414"/>
      <c r="K9" s="415"/>
      <c r="L9" s="413" t="s">
        <v>189</v>
      </c>
      <c r="M9" s="414"/>
      <c r="N9" s="415"/>
    </row>
    <row r="10" spans="1:15" ht="18.75" customHeight="1" thickBot="1">
      <c r="A10" s="427"/>
      <c r="B10" s="428"/>
      <c r="C10" s="428"/>
      <c r="D10" s="429"/>
      <c r="E10" s="427"/>
      <c r="F10" s="428"/>
      <c r="G10" s="428"/>
      <c r="H10" s="429"/>
      <c r="I10" s="410" t="s">
        <v>315</v>
      </c>
      <c r="J10" s="416"/>
      <c r="K10" s="417"/>
      <c r="L10" s="410" t="s">
        <v>315</v>
      </c>
      <c r="M10" s="416"/>
      <c r="N10" s="417"/>
    </row>
  </sheetData>
  <mergeCells count="21">
    <mergeCell ref="L9:N9"/>
    <mergeCell ref="I10:K10"/>
    <mergeCell ref="L10:N10"/>
    <mergeCell ref="A6:D6"/>
    <mergeCell ref="E6:H6"/>
    <mergeCell ref="I6:N6"/>
    <mergeCell ref="A7:D10"/>
    <mergeCell ref="E7:H10"/>
    <mergeCell ref="I7:K7"/>
    <mergeCell ref="L7:N7"/>
    <mergeCell ref="I8:K8"/>
    <mergeCell ref="L8:N8"/>
    <mergeCell ref="I9:K9"/>
    <mergeCell ref="A5:C5"/>
    <mergeCell ref="D5:I5"/>
    <mergeCell ref="J5:N5"/>
    <mergeCell ref="A1:N1"/>
    <mergeCell ref="A3:C3"/>
    <mergeCell ref="D3:N3"/>
    <mergeCell ref="A4:C4"/>
    <mergeCell ref="D4:N4"/>
  </mergeCells>
  <pageMargins left="0.7" right="0.7" top="0.75" bottom="0.75" header="0.3" footer="0.3"/>
  <pageSetup paperSize="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N9"/>
  <sheetViews>
    <sheetView zoomScale="75" zoomScaleNormal="75" zoomScaleSheetLayoutView="142" workbookViewId="0">
      <selection activeCell="N8" sqref="N8"/>
    </sheetView>
  </sheetViews>
  <sheetFormatPr defaultColWidth="11.42578125" defaultRowHeight="12"/>
  <cols>
    <col min="1" max="1" width="1.140625" style="93" customWidth="1"/>
    <col min="2" max="2" width="2.85546875" style="94" customWidth="1"/>
    <col min="3" max="3" width="55.42578125" style="93" customWidth="1"/>
    <col min="4" max="4" width="12" style="93" customWidth="1"/>
    <col min="5" max="6" width="9.140625" style="93" customWidth="1"/>
    <col min="7" max="7" width="9.140625" style="94" customWidth="1"/>
    <col min="8" max="10" width="9.140625" style="93" customWidth="1"/>
    <col min="11" max="12" width="8.85546875" style="93" customWidth="1"/>
    <col min="13" max="13" width="13.85546875" style="93" customWidth="1"/>
    <col min="14" max="14" width="18.140625" style="93" customWidth="1"/>
    <col min="15" max="16384" width="11.42578125" style="93"/>
  </cols>
  <sheetData>
    <row r="1" spans="2:14" ht="21">
      <c r="B1" s="92" t="s">
        <v>29</v>
      </c>
    </row>
    <row r="4" spans="2:14" ht="15">
      <c r="B4" s="209" t="s">
        <v>11</v>
      </c>
      <c r="C4" s="210"/>
      <c r="D4" s="210"/>
      <c r="E4" s="210"/>
      <c r="F4" s="210"/>
      <c r="G4" s="210"/>
      <c r="H4" s="210"/>
      <c r="I4" s="210"/>
      <c r="J4" s="210"/>
      <c r="K4" s="210"/>
      <c r="L4" s="211"/>
      <c r="M4" s="132" t="s">
        <v>75</v>
      </c>
      <c r="N4" s="133" t="s">
        <v>15</v>
      </c>
    </row>
    <row r="5" spans="2:14" ht="15">
      <c r="B5" s="128"/>
      <c r="C5" s="212" t="s">
        <v>77</v>
      </c>
      <c r="D5" s="213"/>
      <c r="E5" s="213"/>
      <c r="F5" s="213"/>
      <c r="G5" s="213"/>
      <c r="H5" s="213"/>
      <c r="I5" s="213"/>
      <c r="J5" s="213"/>
      <c r="K5" s="213"/>
      <c r="L5" s="214"/>
      <c r="M5" s="134"/>
      <c r="N5" s="135"/>
    </row>
    <row r="6" spans="2:14">
      <c r="B6" s="215" t="s">
        <v>55</v>
      </c>
      <c r="C6" s="215" t="s">
        <v>9</v>
      </c>
      <c r="D6" s="215" t="s">
        <v>2</v>
      </c>
      <c r="E6" s="217" t="s">
        <v>56</v>
      </c>
      <c r="F6" s="217"/>
      <c r="G6" s="217" t="s">
        <v>3</v>
      </c>
      <c r="H6" s="217"/>
      <c r="I6" s="222" t="s">
        <v>76</v>
      </c>
      <c r="J6" s="223"/>
      <c r="K6" s="217" t="s">
        <v>7</v>
      </c>
      <c r="L6" s="224"/>
      <c r="M6" s="220" t="s">
        <v>14</v>
      </c>
      <c r="N6" s="221" t="s">
        <v>15</v>
      </c>
    </row>
    <row r="7" spans="2:14" ht="24.75" thickBot="1">
      <c r="B7" s="216"/>
      <c r="C7" s="216"/>
      <c r="D7" s="216"/>
      <c r="E7" s="136" t="s">
        <v>18</v>
      </c>
      <c r="F7" s="136" t="s">
        <v>13</v>
      </c>
      <c r="G7" s="136" t="s">
        <v>17</v>
      </c>
      <c r="H7" s="136" t="s">
        <v>13</v>
      </c>
      <c r="I7" s="136" t="s">
        <v>17</v>
      </c>
      <c r="J7" s="136" t="s">
        <v>13</v>
      </c>
      <c r="K7" s="129" t="s">
        <v>16</v>
      </c>
      <c r="L7" s="129" t="s">
        <v>13</v>
      </c>
      <c r="M7" s="220"/>
      <c r="N7" s="221"/>
    </row>
    <row r="8" spans="2:14" ht="60" customHeight="1">
      <c r="B8" s="130">
        <v>1</v>
      </c>
      <c r="C8" s="131" t="s">
        <v>161</v>
      </c>
      <c r="D8" s="130" t="s">
        <v>78</v>
      </c>
      <c r="E8" s="137">
        <v>160</v>
      </c>
      <c r="F8" s="137">
        <v>2011</v>
      </c>
      <c r="G8" s="192">
        <v>80</v>
      </c>
      <c r="H8" s="137">
        <v>2023</v>
      </c>
      <c r="I8" s="187"/>
      <c r="J8" s="166"/>
      <c r="K8" s="188"/>
      <c r="L8" s="166"/>
      <c r="M8" s="218" t="s">
        <v>80</v>
      </c>
      <c r="N8" s="191" t="s">
        <v>303</v>
      </c>
    </row>
    <row r="9" spans="2:14" ht="51" customHeight="1">
      <c r="B9" s="130">
        <v>2</v>
      </c>
      <c r="C9" s="131" t="s">
        <v>162</v>
      </c>
      <c r="D9" s="130" t="s">
        <v>79</v>
      </c>
      <c r="E9" s="137">
        <v>27</v>
      </c>
      <c r="F9" s="137">
        <v>2008</v>
      </c>
      <c r="G9" s="192">
        <v>15</v>
      </c>
      <c r="H9" s="137">
        <v>2023</v>
      </c>
      <c r="I9" s="189"/>
      <c r="J9" s="166"/>
      <c r="K9" s="188"/>
      <c r="L9" s="166"/>
      <c r="M9" s="219"/>
      <c r="N9" s="191" t="s">
        <v>81</v>
      </c>
    </row>
  </sheetData>
  <mergeCells count="12">
    <mergeCell ref="M8:M9"/>
    <mergeCell ref="M6:M7"/>
    <mergeCell ref="N6:N7"/>
    <mergeCell ref="I6:J6"/>
    <mergeCell ref="G6:H6"/>
    <mergeCell ref="K6:L6"/>
    <mergeCell ref="B4:L4"/>
    <mergeCell ref="C5:L5"/>
    <mergeCell ref="B6:B7"/>
    <mergeCell ref="C6:C7"/>
    <mergeCell ref="D6:D7"/>
    <mergeCell ref="E6:F6"/>
  </mergeCells>
  <pageMargins left="0.39370078740157483" right="0.39370078740157483" top="0.78740157480314965" bottom="0.39370078740157483" header="0.31496062992125984" footer="0.31496062992125984"/>
  <pageSetup scale="74" orientation="landscape" r:id="rId1"/>
  <rowBreaks count="1" manualBreakCount="1">
    <brk id="20"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1E1EF-37E6-4407-AF1E-1CD310854D1A}">
  <dimension ref="A1:N10"/>
  <sheetViews>
    <sheetView workbookViewId="0">
      <selection activeCell="E7" sqref="E7:H10"/>
    </sheetView>
  </sheetViews>
  <sheetFormatPr defaultColWidth="11.42578125" defaultRowHeight="14.25"/>
  <cols>
    <col min="1" max="2" width="11.42578125" style="190" customWidth="1"/>
    <col min="3" max="16384" width="11.42578125" style="190"/>
  </cols>
  <sheetData>
    <row r="1" spans="1:14" ht="24" thickBot="1">
      <c r="A1" s="356" t="s">
        <v>173</v>
      </c>
      <c r="B1" s="356"/>
      <c r="C1" s="356"/>
      <c r="D1" s="356"/>
      <c r="E1" s="356"/>
      <c r="F1" s="356"/>
      <c r="G1" s="356"/>
      <c r="H1" s="356"/>
      <c r="I1" s="356"/>
      <c r="J1" s="356"/>
      <c r="K1" s="356"/>
      <c r="L1" s="356"/>
      <c r="M1" s="356"/>
      <c r="N1" s="356"/>
    </row>
    <row r="2" spans="1:14" ht="15.75" thickTop="1" thickBot="1"/>
    <row r="3" spans="1:14" ht="23.25" customHeight="1" thickBot="1">
      <c r="A3" s="357" t="s">
        <v>174</v>
      </c>
      <c r="B3" s="358"/>
      <c r="C3" s="359"/>
      <c r="D3" s="360" t="s">
        <v>101</v>
      </c>
      <c r="E3" s="361"/>
      <c r="F3" s="361"/>
      <c r="G3" s="361"/>
      <c r="H3" s="361"/>
      <c r="I3" s="361"/>
      <c r="J3" s="361"/>
      <c r="K3" s="361"/>
      <c r="L3" s="361"/>
      <c r="M3" s="361"/>
      <c r="N3" s="362"/>
    </row>
    <row r="4" spans="1:14" ht="46.5" customHeight="1" thickBot="1">
      <c r="A4" s="363" t="s">
        <v>176</v>
      </c>
      <c r="B4" s="364"/>
      <c r="C4" s="365"/>
      <c r="D4" s="372" t="s">
        <v>267</v>
      </c>
      <c r="E4" s="373"/>
      <c r="F4" s="373"/>
      <c r="G4" s="373"/>
      <c r="H4" s="373"/>
      <c r="I4" s="373"/>
      <c r="J4" s="373"/>
      <c r="K4" s="373"/>
      <c r="L4" s="373"/>
      <c r="M4" s="373"/>
      <c r="N4" s="374"/>
    </row>
    <row r="5" spans="1:14" ht="77.25" customHeight="1" thickBot="1">
      <c r="A5" s="350" t="s">
        <v>178</v>
      </c>
      <c r="B5" s="351"/>
      <c r="C5" s="352"/>
      <c r="D5" s="378" t="s">
        <v>268</v>
      </c>
      <c r="E5" s="379"/>
      <c r="F5" s="379"/>
      <c r="G5" s="379"/>
      <c r="H5" s="379"/>
      <c r="I5" s="379"/>
      <c r="J5" s="379"/>
      <c r="K5" s="379"/>
      <c r="L5" s="379"/>
      <c r="M5" s="379"/>
      <c r="N5" s="380"/>
    </row>
    <row r="6" spans="1:14" ht="24.75" customHeight="1" thickBot="1">
      <c r="A6" s="375" t="s">
        <v>180</v>
      </c>
      <c r="B6" s="376"/>
      <c r="C6" s="376"/>
      <c r="D6" s="376"/>
      <c r="E6" s="375" t="s">
        <v>181</v>
      </c>
      <c r="F6" s="376"/>
      <c r="G6" s="376"/>
      <c r="H6" s="377"/>
      <c r="I6" s="376" t="s">
        <v>182</v>
      </c>
      <c r="J6" s="376"/>
      <c r="K6" s="376"/>
      <c r="L6" s="376"/>
      <c r="M6" s="376"/>
      <c r="N6" s="377"/>
    </row>
    <row r="7" spans="1:14" ht="24.75" customHeight="1" thickBot="1">
      <c r="A7" s="378" t="s">
        <v>269</v>
      </c>
      <c r="B7" s="379"/>
      <c r="C7" s="379"/>
      <c r="D7" s="380"/>
      <c r="E7" s="378" t="s">
        <v>264</v>
      </c>
      <c r="F7" s="379"/>
      <c r="G7" s="379"/>
      <c r="H7" s="380"/>
      <c r="I7" s="369" t="s">
        <v>185</v>
      </c>
      <c r="J7" s="370"/>
      <c r="K7" s="371"/>
      <c r="L7" s="369" t="s">
        <v>186</v>
      </c>
      <c r="M7" s="370"/>
      <c r="N7" s="371"/>
    </row>
    <row r="8" spans="1:14" ht="66" customHeight="1" thickBot="1">
      <c r="A8" s="381"/>
      <c r="B8" s="382"/>
      <c r="C8" s="382"/>
      <c r="D8" s="383"/>
      <c r="E8" s="381"/>
      <c r="F8" s="382"/>
      <c r="G8" s="382"/>
      <c r="H8" s="383"/>
      <c r="I8" s="372" t="s">
        <v>270</v>
      </c>
      <c r="J8" s="373"/>
      <c r="K8" s="374"/>
      <c r="L8" s="372" t="s">
        <v>271</v>
      </c>
      <c r="M8" s="373"/>
      <c r="N8" s="374"/>
    </row>
    <row r="9" spans="1:14" ht="32.25" customHeight="1" thickBot="1">
      <c r="A9" s="381"/>
      <c r="B9" s="382"/>
      <c r="C9" s="382"/>
      <c r="D9" s="383"/>
      <c r="E9" s="381"/>
      <c r="F9" s="382"/>
      <c r="G9" s="382"/>
      <c r="H9" s="383"/>
      <c r="I9" s="369" t="s">
        <v>189</v>
      </c>
      <c r="J9" s="370"/>
      <c r="K9" s="371"/>
      <c r="L9" s="369" t="s">
        <v>189</v>
      </c>
      <c r="M9" s="370"/>
      <c r="N9" s="371"/>
    </row>
    <row r="10" spans="1:14" ht="159.75" customHeight="1" thickBot="1">
      <c r="A10" s="384"/>
      <c r="B10" s="385"/>
      <c r="C10" s="385"/>
      <c r="D10" s="386"/>
      <c r="E10" s="384"/>
      <c r="F10" s="385"/>
      <c r="G10" s="385"/>
      <c r="H10" s="386"/>
      <c r="I10" s="372" t="s">
        <v>272</v>
      </c>
      <c r="J10" s="388"/>
      <c r="K10" s="389"/>
      <c r="L10" s="372" t="s">
        <v>273</v>
      </c>
      <c r="M10" s="388"/>
      <c r="N10" s="389"/>
    </row>
  </sheetData>
  <mergeCells count="20">
    <mergeCell ref="L9:N9"/>
    <mergeCell ref="I10:K10"/>
    <mergeCell ref="L10:N10"/>
    <mergeCell ref="A6:D6"/>
    <mergeCell ref="E6:H6"/>
    <mergeCell ref="I6:N6"/>
    <mergeCell ref="A7:D10"/>
    <mergeCell ref="E7:H10"/>
    <mergeCell ref="I7:K7"/>
    <mergeCell ref="L7:N7"/>
    <mergeCell ref="I8:K8"/>
    <mergeCell ref="L8:N8"/>
    <mergeCell ref="I9:K9"/>
    <mergeCell ref="A5:C5"/>
    <mergeCell ref="D5:N5"/>
    <mergeCell ref="A1:N1"/>
    <mergeCell ref="A3:C3"/>
    <mergeCell ref="D3:N3"/>
    <mergeCell ref="A4:C4"/>
    <mergeCell ref="D4:N4"/>
  </mergeCells>
  <pageMargins left="0.7" right="0.7" top="0.75" bottom="0.75" header="0.3" footer="0.3"/>
  <pageSetup paperSize="5"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39F60-918B-4528-809D-4BB1C31BC6A0}">
  <dimension ref="A1:N10"/>
  <sheetViews>
    <sheetView zoomScale="78" zoomScaleNormal="78" workbookViewId="0">
      <selection activeCell="D4" sqref="D4:N4"/>
    </sheetView>
  </sheetViews>
  <sheetFormatPr defaultColWidth="11.42578125" defaultRowHeight="14.25"/>
  <cols>
    <col min="1" max="2" width="11.42578125" style="190" customWidth="1"/>
    <col min="3" max="16384" width="11.42578125" style="190"/>
  </cols>
  <sheetData>
    <row r="1" spans="1:14" ht="24" thickBot="1">
      <c r="A1" s="356" t="s">
        <v>173</v>
      </c>
      <c r="B1" s="356"/>
      <c r="C1" s="356"/>
      <c r="D1" s="356"/>
      <c r="E1" s="356"/>
      <c r="F1" s="356"/>
      <c r="G1" s="356"/>
      <c r="H1" s="356"/>
      <c r="I1" s="356"/>
      <c r="J1" s="356"/>
      <c r="K1" s="356"/>
      <c r="L1" s="356"/>
      <c r="M1" s="356"/>
      <c r="N1" s="356"/>
    </row>
    <row r="2" spans="1:14" ht="15.75" thickTop="1" thickBot="1"/>
    <row r="3" spans="1:14" ht="23.25" customHeight="1" thickBot="1">
      <c r="A3" s="357" t="s">
        <v>174</v>
      </c>
      <c r="B3" s="358"/>
      <c r="C3" s="359"/>
      <c r="D3" s="360" t="s">
        <v>171</v>
      </c>
      <c r="E3" s="361"/>
      <c r="F3" s="361"/>
      <c r="G3" s="361"/>
      <c r="H3" s="361"/>
      <c r="I3" s="361"/>
      <c r="J3" s="361"/>
      <c r="K3" s="361"/>
      <c r="L3" s="361"/>
      <c r="M3" s="361"/>
      <c r="N3" s="362"/>
    </row>
    <row r="4" spans="1:14" ht="46.5" customHeight="1" thickBot="1">
      <c r="A4" s="363" t="s">
        <v>176</v>
      </c>
      <c r="B4" s="364"/>
      <c r="C4" s="365"/>
      <c r="D4" s="372" t="s">
        <v>274</v>
      </c>
      <c r="E4" s="373"/>
      <c r="F4" s="373"/>
      <c r="G4" s="373"/>
      <c r="H4" s="373"/>
      <c r="I4" s="373"/>
      <c r="J4" s="373"/>
      <c r="K4" s="373"/>
      <c r="L4" s="373"/>
      <c r="M4" s="373"/>
      <c r="N4" s="374"/>
    </row>
    <row r="5" spans="1:14" ht="77.25" customHeight="1" thickBot="1">
      <c r="A5" s="350" t="s">
        <v>178</v>
      </c>
      <c r="B5" s="351"/>
      <c r="C5" s="352"/>
      <c r="D5" s="378" t="s">
        <v>275</v>
      </c>
      <c r="E5" s="379"/>
      <c r="F5" s="379"/>
      <c r="G5" s="379"/>
      <c r="H5" s="379"/>
      <c r="I5" s="379"/>
      <c r="J5" s="379"/>
      <c r="K5" s="379"/>
      <c r="L5" s="379"/>
      <c r="M5" s="379"/>
      <c r="N5" s="380"/>
    </row>
    <row r="6" spans="1:14" ht="24.75" customHeight="1" thickBot="1">
      <c r="A6" s="375" t="s">
        <v>180</v>
      </c>
      <c r="B6" s="376"/>
      <c r="C6" s="376"/>
      <c r="D6" s="376"/>
      <c r="E6" s="375" t="s">
        <v>181</v>
      </c>
      <c r="F6" s="376"/>
      <c r="G6" s="376"/>
      <c r="H6" s="377"/>
      <c r="I6" s="376" t="s">
        <v>182</v>
      </c>
      <c r="J6" s="376"/>
      <c r="K6" s="376"/>
      <c r="L6" s="376"/>
      <c r="M6" s="376"/>
      <c r="N6" s="377"/>
    </row>
    <row r="7" spans="1:14" ht="24.75" customHeight="1" thickBot="1">
      <c r="A7" s="378" t="s">
        <v>276</v>
      </c>
      <c r="B7" s="379"/>
      <c r="C7" s="379"/>
      <c r="D7" s="380"/>
      <c r="E7" s="378" t="s">
        <v>264</v>
      </c>
      <c r="F7" s="379"/>
      <c r="G7" s="379"/>
      <c r="H7" s="380"/>
      <c r="I7" s="369" t="s">
        <v>185</v>
      </c>
      <c r="J7" s="370"/>
      <c r="K7" s="371"/>
      <c r="L7" s="369" t="s">
        <v>186</v>
      </c>
      <c r="M7" s="370"/>
      <c r="N7" s="371"/>
    </row>
    <row r="8" spans="1:14" ht="66" customHeight="1" thickBot="1">
      <c r="A8" s="381"/>
      <c r="B8" s="382"/>
      <c r="C8" s="382"/>
      <c r="D8" s="383"/>
      <c r="E8" s="381"/>
      <c r="F8" s="382"/>
      <c r="G8" s="382"/>
      <c r="H8" s="383"/>
      <c r="I8" s="372" t="s">
        <v>277</v>
      </c>
      <c r="J8" s="373"/>
      <c r="K8" s="374"/>
      <c r="L8" s="372" t="s">
        <v>278</v>
      </c>
      <c r="M8" s="373"/>
      <c r="N8" s="374"/>
    </row>
    <row r="9" spans="1:14" ht="32.25" customHeight="1" thickBot="1">
      <c r="A9" s="381"/>
      <c r="B9" s="382"/>
      <c r="C9" s="382"/>
      <c r="D9" s="383"/>
      <c r="E9" s="381"/>
      <c r="F9" s="382"/>
      <c r="G9" s="382"/>
      <c r="H9" s="383"/>
      <c r="I9" s="369" t="s">
        <v>189</v>
      </c>
      <c r="J9" s="370"/>
      <c r="K9" s="371"/>
      <c r="L9" s="369" t="s">
        <v>189</v>
      </c>
      <c r="M9" s="370"/>
      <c r="N9" s="371"/>
    </row>
    <row r="10" spans="1:14" ht="159.75" customHeight="1" thickBot="1">
      <c r="A10" s="384"/>
      <c r="B10" s="385"/>
      <c r="C10" s="385"/>
      <c r="D10" s="386"/>
      <c r="E10" s="384"/>
      <c r="F10" s="385"/>
      <c r="G10" s="385"/>
      <c r="H10" s="386"/>
      <c r="I10" s="372" t="s">
        <v>279</v>
      </c>
      <c r="J10" s="388"/>
      <c r="K10" s="389"/>
      <c r="L10" s="372" t="s">
        <v>280</v>
      </c>
      <c r="M10" s="388"/>
      <c r="N10" s="389"/>
    </row>
  </sheetData>
  <mergeCells count="20">
    <mergeCell ref="L9:N9"/>
    <mergeCell ref="I10:K10"/>
    <mergeCell ref="L10:N10"/>
    <mergeCell ref="A6:D6"/>
    <mergeCell ref="E6:H6"/>
    <mergeCell ref="I6:N6"/>
    <mergeCell ref="A7:D10"/>
    <mergeCell ref="E7:H10"/>
    <mergeCell ref="I7:K7"/>
    <mergeCell ref="L7:N7"/>
    <mergeCell ref="I8:K8"/>
    <mergeCell ref="L8:N8"/>
    <mergeCell ref="I9:K9"/>
    <mergeCell ref="A5:C5"/>
    <mergeCell ref="D5:N5"/>
    <mergeCell ref="A1:N1"/>
    <mergeCell ref="A3:C3"/>
    <mergeCell ref="D3:N3"/>
    <mergeCell ref="A4:C4"/>
    <mergeCell ref="D4:N4"/>
  </mergeCells>
  <pageMargins left="0.7" right="0.7" top="0.75" bottom="0.75" header="0.3" footer="0.3"/>
  <pageSetup paperSize="5"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9683AC-4AFD-426D-9A55-8E44C626D293}">
  <dimension ref="A1:N10"/>
  <sheetViews>
    <sheetView workbookViewId="0">
      <selection activeCell="D4" sqref="D4:N4"/>
    </sheetView>
  </sheetViews>
  <sheetFormatPr defaultColWidth="11.42578125" defaultRowHeight="14.25"/>
  <cols>
    <col min="1" max="2" width="11.42578125" style="190" customWidth="1"/>
    <col min="3" max="16384" width="11.42578125" style="190"/>
  </cols>
  <sheetData>
    <row r="1" spans="1:14" ht="24" thickBot="1">
      <c r="A1" s="356" t="s">
        <v>173</v>
      </c>
      <c r="B1" s="356"/>
      <c r="C1" s="356"/>
      <c r="D1" s="356"/>
      <c r="E1" s="356"/>
      <c r="F1" s="356"/>
      <c r="G1" s="356"/>
      <c r="H1" s="356"/>
      <c r="I1" s="356"/>
      <c r="J1" s="356"/>
      <c r="K1" s="356"/>
      <c r="L1" s="356"/>
      <c r="M1" s="356"/>
      <c r="N1" s="356"/>
    </row>
    <row r="2" spans="1:14" ht="15.75" thickTop="1" thickBot="1"/>
    <row r="3" spans="1:14" ht="23.25" customHeight="1" thickBot="1">
      <c r="A3" s="357" t="s">
        <v>174</v>
      </c>
      <c r="B3" s="358"/>
      <c r="C3" s="359"/>
      <c r="D3" s="360" t="s">
        <v>170</v>
      </c>
      <c r="E3" s="361"/>
      <c r="F3" s="361"/>
      <c r="G3" s="361"/>
      <c r="H3" s="361"/>
      <c r="I3" s="361"/>
      <c r="J3" s="361"/>
      <c r="K3" s="361"/>
      <c r="L3" s="361"/>
      <c r="M3" s="361"/>
      <c r="N3" s="362"/>
    </row>
    <row r="4" spans="1:14" ht="46.5" customHeight="1" thickBot="1">
      <c r="A4" s="363" t="s">
        <v>176</v>
      </c>
      <c r="B4" s="364"/>
      <c r="C4" s="365"/>
      <c r="D4" s="372" t="s">
        <v>281</v>
      </c>
      <c r="E4" s="373"/>
      <c r="F4" s="373"/>
      <c r="G4" s="373"/>
      <c r="H4" s="373"/>
      <c r="I4" s="373"/>
      <c r="J4" s="373"/>
      <c r="K4" s="373"/>
      <c r="L4" s="373"/>
      <c r="M4" s="373"/>
      <c r="N4" s="374"/>
    </row>
    <row r="5" spans="1:14" ht="80.25" customHeight="1" thickBot="1">
      <c r="A5" s="350" t="s">
        <v>178</v>
      </c>
      <c r="B5" s="351"/>
      <c r="C5" s="352"/>
      <c r="D5" s="378" t="s">
        <v>282</v>
      </c>
      <c r="E5" s="379"/>
      <c r="F5" s="379"/>
      <c r="G5" s="379"/>
      <c r="H5" s="379"/>
      <c r="I5" s="379"/>
      <c r="J5" s="379"/>
      <c r="K5" s="379"/>
      <c r="L5" s="379"/>
      <c r="M5" s="379"/>
      <c r="N5" s="380"/>
    </row>
    <row r="6" spans="1:14" ht="24.75" customHeight="1" thickBot="1">
      <c r="A6" s="375" t="s">
        <v>180</v>
      </c>
      <c r="B6" s="376"/>
      <c r="C6" s="376"/>
      <c r="D6" s="376"/>
      <c r="E6" s="375" t="s">
        <v>181</v>
      </c>
      <c r="F6" s="376"/>
      <c r="G6" s="376"/>
      <c r="H6" s="377"/>
      <c r="I6" s="376" t="s">
        <v>182</v>
      </c>
      <c r="J6" s="376"/>
      <c r="K6" s="376"/>
      <c r="L6" s="376"/>
      <c r="M6" s="376"/>
      <c r="N6" s="377"/>
    </row>
    <row r="7" spans="1:14" ht="24.75" customHeight="1" thickBot="1">
      <c r="A7" s="378" t="s">
        <v>283</v>
      </c>
      <c r="B7" s="379"/>
      <c r="C7" s="379"/>
      <c r="D7" s="380"/>
      <c r="E7" s="378" t="s">
        <v>264</v>
      </c>
      <c r="F7" s="379"/>
      <c r="G7" s="379"/>
      <c r="H7" s="380"/>
      <c r="I7" s="369" t="s">
        <v>185</v>
      </c>
      <c r="J7" s="370"/>
      <c r="K7" s="371"/>
      <c r="L7" s="369" t="s">
        <v>186</v>
      </c>
      <c r="M7" s="370"/>
      <c r="N7" s="371"/>
    </row>
    <row r="8" spans="1:14" ht="66" customHeight="1" thickBot="1">
      <c r="A8" s="381"/>
      <c r="B8" s="382"/>
      <c r="C8" s="382"/>
      <c r="D8" s="383"/>
      <c r="E8" s="381"/>
      <c r="F8" s="382"/>
      <c r="G8" s="382"/>
      <c r="H8" s="383"/>
      <c r="I8" s="372" t="s">
        <v>284</v>
      </c>
      <c r="J8" s="373"/>
      <c r="K8" s="374"/>
      <c r="L8" s="372" t="s">
        <v>278</v>
      </c>
      <c r="M8" s="373"/>
      <c r="N8" s="374"/>
    </row>
    <row r="9" spans="1:14" ht="32.25" customHeight="1" thickBot="1">
      <c r="A9" s="381"/>
      <c r="B9" s="382"/>
      <c r="C9" s="382"/>
      <c r="D9" s="383"/>
      <c r="E9" s="381"/>
      <c r="F9" s="382"/>
      <c r="G9" s="382"/>
      <c r="H9" s="383"/>
      <c r="I9" s="369" t="s">
        <v>189</v>
      </c>
      <c r="J9" s="370"/>
      <c r="K9" s="371"/>
      <c r="L9" s="369" t="s">
        <v>189</v>
      </c>
      <c r="M9" s="370"/>
      <c r="N9" s="371"/>
    </row>
    <row r="10" spans="1:14" ht="159.75" customHeight="1" thickBot="1">
      <c r="A10" s="384"/>
      <c r="B10" s="385"/>
      <c r="C10" s="385"/>
      <c r="D10" s="386"/>
      <c r="E10" s="384"/>
      <c r="F10" s="385"/>
      <c r="G10" s="385"/>
      <c r="H10" s="386"/>
      <c r="I10" s="372" t="s">
        <v>272</v>
      </c>
      <c r="J10" s="388"/>
      <c r="K10" s="389"/>
      <c r="L10" s="372" t="s">
        <v>280</v>
      </c>
      <c r="M10" s="388"/>
      <c r="N10" s="389"/>
    </row>
  </sheetData>
  <mergeCells count="20">
    <mergeCell ref="L9:N9"/>
    <mergeCell ref="I10:K10"/>
    <mergeCell ref="L10:N10"/>
    <mergeCell ref="A6:D6"/>
    <mergeCell ref="E6:H6"/>
    <mergeCell ref="I6:N6"/>
    <mergeCell ref="A7:D10"/>
    <mergeCell ref="E7:H10"/>
    <mergeCell ref="I7:K7"/>
    <mergeCell ref="L7:N7"/>
    <mergeCell ref="I8:K8"/>
    <mergeCell ref="L8:N8"/>
    <mergeCell ref="I9:K9"/>
    <mergeCell ref="A5:C5"/>
    <mergeCell ref="D5:N5"/>
    <mergeCell ref="A1:N1"/>
    <mergeCell ref="A3:C3"/>
    <mergeCell ref="D3:N3"/>
    <mergeCell ref="A4:C4"/>
    <mergeCell ref="D4:N4"/>
  </mergeCells>
  <pageMargins left="0.7" right="0.7" top="0.75" bottom="0.75" header="0.3" footer="0.3"/>
  <pageSetup paperSize="5"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2C278-77CE-4F4C-9B8E-E2D7F63A0CE6}">
  <dimension ref="A1:N10"/>
  <sheetViews>
    <sheetView workbookViewId="0">
      <selection activeCell="D4" sqref="D4:N4"/>
    </sheetView>
  </sheetViews>
  <sheetFormatPr defaultColWidth="11.42578125" defaultRowHeight="14.25"/>
  <cols>
    <col min="1" max="2" width="11.42578125" style="190" customWidth="1"/>
    <col min="3" max="16384" width="11.42578125" style="190"/>
  </cols>
  <sheetData>
    <row r="1" spans="1:14" ht="24" thickBot="1">
      <c r="A1" s="356" t="s">
        <v>173</v>
      </c>
      <c r="B1" s="356"/>
      <c r="C1" s="356"/>
      <c r="D1" s="356"/>
      <c r="E1" s="356"/>
      <c r="F1" s="356"/>
      <c r="G1" s="356"/>
      <c r="H1" s="356"/>
      <c r="I1" s="356"/>
      <c r="J1" s="356"/>
      <c r="K1" s="356"/>
      <c r="L1" s="356"/>
      <c r="M1" s="356"/>
      <c r="N1" s="356"/>
    </row>
    <row r="2" spans="1:14" ht="15.75" thickTop="1" thickBot="1"/>
    <row r="3" spans="1:14" ht="23.25" customHeight="1" thickBot="1">
      <c r="A3" s="357" t="s">
        <v>174</v>
      </c>
      <c r="B3" s="358"/>
      <c r="C3" s="359"/>
      <c r="D3" s="360" t="s">
        <v>172</v>
      </c>
      <c r="E3" s="361"/>
      <c r="F3" s="361"/>
      <c r="G3" s="361"/>
      <c r="H3" s="361"/>
      <c r="I3" s="361"/>
      <c r="J3" s="361"/>
      <c r="K3" s="361"/>
      <c r="L3" s="361"/>
      <c r="M3" s="361"/>
      <c r="N3" s="362"/>
    </row>
    <row r="4" spans="1:14" ht="46.5" customHeight="1" thickBot="1">
      <c r="A4" s="363" t="s">
        <v>176</v>
      </c>
      <c r="B4" s="364"/>
      <c r="C4" s="365"/>
      <c r="D4" s="372" t="s">
        <v>285</v>
      </c>
      <c r="E4" s="373"/>
      <c r="F4" s="373"/>
      <c r="G4" s="373"/>
      <c r="H4" s="373"/>
      <c r="I4" s="373"/>
      <c r="J4" s="373"/>
      <c r="K4" s="373"/>
      <c r="L4" s="373"/>
      <c r="M4" s="373"/>
      <c r="N4" s="374"/>
    </row>
    <row r="5" spans="1:14" ht="39.75" customHeight="1" thickBot="1">
      <c r="A5" s="350" t="s">
        <v>178</v>
      </c>
      <c r="B5" s="351"/>
      <c r="C5" s="352"/>
      <c r="D5" s="378" t="s">
        <v>286</v>
      </c>
      <c r="E5" s="379"/>
      <c r="F5" s="379"/>
      <c r="G5" s="379"/>
      <c r="H5" s="379"/>
      <c r="I5" s="379"/>
      <c r="J5" s="379"/>
      <c r="K5" s="379"/>
      <c r="L5" s="379"/>
      <c r="M5" s="379"/>
      <c r="N5" s="380"/>
    </row>
    <row r="6" spans="1:14" ht="24.75" customHeight="1" thickBot="1">
      <c r="A6" s="375" t="s">
        <v>180</v>
      </c>
      <c r="B6" s="376"/>
      <c r="C6" s="376"/>
      <c r="D6" s="376"/>
      <c r="E6" s="375" t="s">
        <v>181</v>
      </c>
      <c r="F6" s="376"/>
      <c r="G6" s="376"/>
      <c r="H6" s="377"/>
      <c r="I6" s="376" t="s">
        <v>182</v>
      </c>
      <c r="J6" s="376"/>
      <c r="K6" s="376"/>
      <c r="L6" s="376"/>
      <c r="M6" s="376"/>
      <c r="N6" s="377"/>
    </row>
    <row r="7" spans="1:14" ht="24.75" customHeight="1" thickBot="1">
      <c r="A7" s="378" t="s">
        <v>287</v>
      </c>
      <c r="B7" s="379"/>
      <c r="C7" s="379"/>
      <c r="D7" s="380"/>
      <c r="E7" s="378" t="s">
        <v>288</v>
      </c>
      <c r="F7" s="379"/>
      <c r="G7" s="379"/>
      <c r="H7" s="380"/>
      <c r="I7" s="369" t="s">
        <v>185</v>
      </c>
      <c r="J7" s="370"/>
      <c r="K7" s="371"/>
      <c r="L7" s="369" t="s">
        <v>186</v>
      </c>
      <c r="M7" s="370"/>
      <c r="N7" s="371"/>
    </row>
    <row r="8" spans="1:14" ht="66" customHeight="1" thickBot="1">
      <c r="A8" s="381"/>
      <c r="B8" s="382"/>
      <c r="C8" s="382"/>
      <c r="D8" s="383"/>
      <c r="E8" s="381"/>
      <c r="F8" s="382"/>
      <c r="G8" s="382"/>
      <c r="H8" s="383"/>
      <c r="I8" s="372" t="s">
        <v>289</v>
      </c>
      <c r="J8" s="373"/>
      <c r="K8" s="374"/>
      <c r="L8" s="372" t="s">
        <v>290</v>
      </c>
      <c r="M8" s="373"/>
      <c r="N8" s="374"/>
    </row>
    <row r="9" spans="1:14" ht="32.25" customHeight="1" thickBot="1">
      <c r="A9" s="381"/>
      <c r="B9" s="382"/>
      <c r="C9" s="382"/>
      <c r="D9" s="383"/>
      <c r="E9" s="381"/>
      <c r="F9" s="382"/>
      <c r="G9" s="382"/>
      <c r="H9" s="383"/>
      <c r="I9" s="369" t="s">
        <v>189</v>
      </c>
      <c r="J9" s="370"/>
      <c r="K9" s="371"/>
      <c r="L9" s="369" t="s">
        <v>189</v>
      </c>
      <c r="M9" s="370"/>
      <c r="N9" s="371"/>
    </row>
    <row r="10" spans="1:14" ht="219.75" customHeight="1" thickBot="1">
      <c r="A10" s="384"/>
      <c r="B10" s="385"/>
      <c r="C10" s="385"/>
      <c r="D10" s="386"/>
      <c r="E10" s="384"/>
      <c r="F10" s="385"/>
      <c r="G10" s="385"/>
      <c r="H10" s="386"/>
      <c r="I10" s="372" t="s">
        <v>291</v>
      </c>
      <c r="J10" s="388"/>
      <c r="K10" s="389"/>
      <c r="L10" s="372" t="s">
        <v>292</v>
      </c>
      <c r="M10" s="388"/>
      <c r="N10" s="389"/>
    </row>
  </sheetData>
  <mergeCells count="20">
    <mergeCell ref="L9:N9"/>
    <mergeCell ref="I10:K10"/>
    <mergeCell ref="L10:N10"/>
    <mergeCell ref="A6:D6"/>
    <mergeCell ref="E6:H6"/>
    <mergeCell ref="I6:N6"/>
    <mergeCell ref="A7:D10"/>
    <mergeCell ref="E7:H10"/>
    <mergeCell ref="I7:K7"/>
    <mergeCell ref="L7:N7"/>
    <mergeCell ref="I8:K8"/>
    <mergeCell ref="L8:N8"/>
    <mergeCell ref="I9:K9"/>
    <mergeCell ref="A5:C5"/>
    <mergeCell ref="D5:N5"/>
    <mergeCell ref="A1:N1"/>
    <mergeCell ref="A3:C3"/>
    <mergeCell ref="D3:N3"/>
    <mergeCell ref="A4:C4"/>
    <mergeCell ref="D4:N4"/>
  </mergeCells>
  <pageMargins left="0.7" right="0.7" top="0.75" bottom="0.75" header="0.3" footer="0.3"/>
  <pageSetup paperSize="5"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9115DC-0474-40CC-BB7F-5F904E3B9949}">
  <dimension ref="A1:N10"/>
  <sheetViews>
    <sheetView workbookViewId="0">
      <selection activeCell="E7" sqref="E7:H10"/>
    </sheetView>
  </sheetViews>
  <sheetFormatPr defaultColWidth="11.42578125" defaultRowHeight="14.25"/>
  <cols>
    <col min="1" max="2" width="11.42578125" style="190" customWidth="1"/>
    <col min="3" max="16384" width="11.42578125" style="190"/>
  </cols>
  <sheetData>
    <row r="1" spans="1:14" ht="24" thickBot="1">
      <c r="A1" s="356" t="s">
        <v>173</v>
      </c>
      <c r="B1" s="356"/>
      <c r="C1" s="356"/>
      <c r="D1" s="356"/>
      <c r="E1" s="356"/>
      <c r="F1" s="356"/>
      <c r="G1" s="356"/>
      <c r="H1" s="356"/>
      <c r="I1" s="356"/>
      <c r="J1" s="356"/>
      <c r="K1" s="356"/>
      <c r="L1" s="356"/>
      <c r="M1" s="356"/>
      <c r="N1" s="356"/>
    </row>
    <row r="2" spans="1:14" ht="15.75" thickTop="1" thickBot="1"/>
    <row r="3" spans="1:14" ht="23.25" customHeight="1" thickBot="1">
      <c r="A3" s="357" t="s">
        <v>174</v>
      </c>
      <c r="B3" s="358"/>
      <c r="C3" s="359"/>
      <c r="D3" s="360" t="s">
        <v>104</v>
      </c>
      <c r="E3" s="361"/>
      <c r="F3" s="361"/>
      <c r="G3" s="361"/>
      <c r="H3" s="361"/>
      <c r="I3" s="361"/>
      <c r="J3" s="361"/>
      <c r="K3" s="361"/>
      <c r="L3" s="361"/>
      <c r="M3" s="361"/>
      <c r="N3" s="362"/>
    </row>
    <row r="4" spans="1:14" ht="46.5" customHeight="1" thickBot="1">
      <c r="A4" s="363" t="s">
        <v>176</v>
      </c>
      <c r="B4" s="364"/>
      <c r="C4" s="365"/>
      <c r="D4" s="372" t="s">
        <v>293</v>
      </c>
      <c r="E4" s="373"/>
      <c r="F4" s="373"/>
      <c r="G4" s="373"/>
      <c r="H4" s="373"/>
      <c r="I4" s="373"/>
      <c r="J4" s="373"/>
      <c r="K4" s="373"/>
      <c r="L4" s="373"/>
      <c r="M4" s="373"/>
      <c r="N4" s="374"/>
    </row>
    <row r="5" spans="1:14" ht="39.75" customHeight="1" thickBot="1">
      <c r="A5" s="350" t="s">
        <v>178</v>
      </c>
      <c r="B5" s="351"/>
      <c r="C5" s="352"/>
      <c r="D5" s="378" t="s">
        <v>294</v>
      </c>
      <c r="E5" s="379"/>
      <c r="F5" s="379"/>
      <c r="G5" s="379"/>
      <c r="H5" s="379"/>
      <c r="I5" s="379"/>
      <c r="J5" s="379"/>
      <c r="K5" s="379"/>
      <c r="L5" s="379"/>
      <c r="M5" s="379"/>
      <c r="N5" s="380"/>
    </row>
    <row r="6" spans="1:14" ht="24.75" customHeight="1" thickBot="1">
      <c r="A6" s="375" t="s">
        <v>180</v>
      </c>
      <c r="B6" s="376"/>
      <c r="C6" s="376"/>
      <c r="D6" s="376"/>
      <c r="E6" s="375" t="s">
        <v>181</v>
      </c>
      <c r="F6" s="376"/>
      <c r="G6" s="376"/>
      <c r="H6" s="377"/>
      <c r="I6" s="376" t="s">
        <v>182</v>
      </c>
      <c r="J6" s="376"/>
      <c r="K6" s="376"/>
      <c r="L6" s="376"/>
      <c r="M6" s="376"/>
      <c r="N6" s="377"/>
    </row>
    <row r="7" spans="1:14" ht="24.75" customHeight="1" thickBot="1">
      <c r="A7" s="378" t="s">
        <v>295</v>
      </c>
      <c r="B7" s="379"/>
      <c r="C7" s="379"/>
      <c r="D7" s="380"/>
      <c r="E7" s="378" t="s">
        <v>296</v>
      </c>
      <c r="F7" s="379"/>
      <c r="G7" s="379"/>
      <c r="H7" s="380"/>
      <c r="I7" s="369" t="s">
        <v>185</v>
      </c>
      <c r="J7" s="370"/>
      <c r="K7" s="371"/>
      <c r="L7" s="369" t="s">
        <v>186</v>
      </c>
      <c r="M7" s="370"/>
      <c r="N7" s="371"/>
    </row>
    <row r="8" spans="1:14" ht="66" customHeight="1" thickBot="1">
      <c r="A8" s="381"/>
      <c r="B8" s="382"/>
      <c r="C8" s="382"/>
      <c r="D8" s="383"/>
      <c r="E8" s="381"/>
      <c r="F8" s="382"/>
      <c r="G8" s="382"/>
      <c r="H8" s="383"/>
      <c r="I8" s="372" t="s">
        <v>289</v>
      </c>
      <c r="J8" s="373"/>
      <c r="K8" s="374"/>
      <c r="L8" s="372" t="s">
        <v>297</v>
      </c>
      <c r="M8" s="373"/>
      <c r="N8" s="374"/>
    </row>
    <row r="9" spans="1:14" ht="32.25" customHeight="1" thickBot="1">
      <c r="A9" s="381"/>
      <c r="B9" s="382"/>
      <c r="C9" s="382"/>
      <c r="D9" s="383"/>
      <c r="E9" s="381"/>
      <c r="F9" s="382"/>
      <c r="G9" s="382"/>
      <c r="H9" s="383"/>
      <c r="I9" s="369" t="s">
        <v>189</v>
      </c>
      <c r="J9" s="370"/>
      <c r="K9" s="371"/>
      <c r="L9" s="369" t="s">
        <v>189</v>
      </c>
      <c r="M9" s="370"/>
      <c r="N9" s="371"/>
    </row>
    <row r="10" spans="1:14" ht="219.75" customHeight="1" thickBot="1">
      <c r="A10" s="384"/>
      <c r="B10" s="385"/>
      <c r="C10" s="385"/>
      <c r="D10" s="386"/>
      <c r="E10" s="384"/>
      <c r="F10" s="385"/>
      <c r="G10" s="385"/>
      <c r="H10" s="386"/>
      <c r="I10" s="372" t="s">
        <v>291</v>
      </c>
      <c r="J10" s="388"/>
      <c r="K10" s="389"/>
      <c r="L10" s="372" t="s">
        <v>298</v>
      </c>
      <c r="M10" s="388"/>
      <c r="N10" s="389"/>
    </row>
  </sheetData>
  <mergeCells count="20">
    <mergeCell ref="L9:N9"/>
    <mergeCell ref="I10:K10"/>
    <mergeCell ref="L10:N10"/>
    <mergeCell ref="A6:D6"/>
    <mergeCell ref="E6:H6"/>
    <mergeCell ref="I6:N6"/>
    <mergeCell ref="A7:D10"/>
    <mergeCell ref="E7:H10"/>
    <mergeCell ref="I7:K7"/>
    <mergeCell ref="L7:N7"/>
    <mergeCell ref="I8:K8"/>
    <mergeCell ref="L8:N8"/>
    <mergeCell ref="I9:K9"/>
    <mergeCell ref="A5:C5"/>
    <mergeCell ref="D5:N5"/>
    <mergeCell ref="A1:N1"/>
    <mergeCell ref="A3:C3"/>
    <mergeCell ref="D3:N3"/>
    <mergeCell ref="A4:C4"/>
    <mergeCell ref="D4:N4"/>
  </mergeCells>
  <pageMargins left="0.7" right="0.7" top="0.75" bottom="0.75" header="0.3" footer="0.3"/>
  <pageSetup paperSize="5"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D8A38-640A-403B-BFCA-B0808F5101A6}">
  <dimension ref="A2:O50"/>
  <sheetViews>
    <sheetView view="pageBreakPreview" zoomScale="106" zoomScaleNormal="100" zoomScaleSheetLayoutView="106" workbookViewId="0">
      <selection activeCell="L21" sqref="L21:L22"/>
    </sheetView>
  </sheetViews>
  <sheetFormatPr defaultColWidth="11.42578125" defaultRowHeight="12.75"/>
  <cols>
    <col min="2" max="2" width="33.42578125" customWidth="1"/>
    <col min="3" max="3" width="11.28515625" customWidth="1"/>
    <col min="4" max="4" width="13.7109375" customWidth="1"/>
    <col min="6" max="11" width="7.7109375" customWidth="1"/>
    <col min="12" max="12" width="14.42578125" customWidth="1"/>
    <col min="14" max="14" width="15.28515625" customWidth="1"/>
    <col min="15" max="15" width="32.5703125" customWidth="1"/>
  </cols>
  <sheetData>
    <row r="2" spans="1:15" ht="18.75">
      <c r="A2" s="138" t="s">
        <v>31</v>
      </c>
      <c r="B2" s="139"/>
      <c r="C2" s="140"/>
      <c r="D2" s="141"/>
      <c r="E2" s="142"/>
      <c r="F2" s="143"/>
      <c r="G2" s="144"/>
      <c r="H2" s="143"/>
      <c r="I2" s="144"/>
      <c r="J2" s="144"/>
      <c r="K2" s="144"/>
      <c r="L2" s="144"/>
      <c r="M2" s="144"/>
      <c r="N2" s="145"/>
      <c r="O2" s="146"/>
    </row>
    <row r="3" spans="1:15">
      <c r="A3" s="147"/>
      <c r="B3" s="144"/>
      <c r="C3" s="144"/>
      <c r="D3" s="141"/>
      <c r="E3" s="142"/>
      <c r="F3" s="143"/>
      <c r="G3" s="144"/>
      <c r="H3" s="143"/>
      <c r="I3" s="144"/>
      <c r="J3" s="144"/>
      <c r="K3" s="159"/>
      <c r="L3" s="159"/>
      <c r="M3" s="159"/>
      <c r="N3" s="144"/>
      <c r="O3" s="142"/>
    </row>
    <row r="4" spans="1:15" ht="18.75" customHeight="1">
      <c r="A4" s="252" t="s">
        <v>8</v>
      </c>
      <c r="B4" s="252"/>
      <c r="C4" s="252"/>
      <c r="D4" s="252"/>
      <c r="E4" s="252"/>
      <c r="F4" s="252"/>
      <c r="G4" s="252"/>
      <c r="H4" s="252"/>
      <c r="I4" s="252"/>
      <c r="J4" s="252"/>
      <c r="K4" s="252"/>
      <c r="L4" s="183"/>
      <c r="M4" s="183"/>
      <c r="N4" s="148"/>
      <c r="O4" s="142"/>
    </row>
    <row r="5" spans="1:15" ht="18" customHeight="1">
      <c r="A5" s="149">
        <v>1</v>
      </c>
      <c r="B5" s="253" t="s">
        <v>82</v>
      </c>
      <c r="C5" s="253"/>
      <c r="D5" s="253"/>
      <c r="E5" s="253"/>
      <c r="F5" s="253"/>
      <c r="G5" s="253"/>
      <c r="H5" s="253"/>
      <c r="I5" s="253"/>
      <c r="J5" s="253"/>
      <c r="K5" s="253"/>
      <c r="L5" s="184"/>
      <c r="M5" s="184"/>
      <c r="N5" s="150"/>
      <c r="O5" s="151"/>
    </row>
    <row r="6" spans="1:15" ht="24">
      <c r="A6" s="167" t="s">
        <v>0</v>
      </c>
      <c r="B6" s="168" t="s">
        <v>9</v>
      </c>
      <c r="C6" s="168" t="s">
        <v>2</v>
      </c>
      <c r="D6" s="168" t="s">
        <v>53</v>
      </c>
      <c r="E6" s="169" t="s">
        <v>35</v>
      </c>
      <c r="F6" s="170" t="s">
        <v>54</v>
      </c>
      <c r="G6" s="170">
        <v>2019</v>
      </c>
      <c r="H6" s="170">
        <v>2020</v>
      </c>
      <c r="I6" s="170">
        <v>2021</v>
      </c>
      <c r="J6" s="170">
        <v>2022</v>
      </c>
      <c r="K6" s="170">
        <v>2023</v>
      </c>
      <c r="L6" s="168" t="s">
        <v>150</v>
      </c>
      <c r="M6" s="169" t="s">
        <v>35</v>
      </c>
      <c r="N6" s="153" t="s">
        <v>14</v>
      </c>
      <c r="O6" s="153" t="s">
        <v>15</v>
      </c>
    </row>
    <row r="7" spans="1:15" ht="12.75" customHeight="1">
      <c r="A7" s="237">
        <v>1.1000000000000001</v>
      </c>
      <c r="B7" s="233" t="s">
        <v>163</v>
      </c>
      <c r="C7" s="246" t="s">
        <v>10</v>
      </c>
      <c r="D7" s="241" t="s">
        <v>83</v>
      </c>
      <c r="E7" s="242">
        <v>2017</v>
      </c>
      <c r="F7" s="158" t="s">
        <v>5</v>
      </c>
      <c r="G7" s="163"/>
      <c r="H7" s="163"/>
      <c r="I7" s="163"/>
      <c r="J7" s="163"/>
      <c r="K7" s="163"/>
      <c r="L7" s="225">
        <v>0.85</v>
      </c>
      <c r="M7" s="227">
        <v>2023</v>
      </c>
      <c r="N7" s="231" t="s">
        <v>152</v>
      </c>
      <c r="O7" s="233" t="s">
        <v>94</v>
      </c>
    </row>
    <row r="8" spans="1:15">
      <c r="A8" s="237"/>
      <c r="B8" s="234"/>
      <c r="C8" s="246"/>
      <c r="D8" s="241"/>
      <c r="E8" s="242"/>
      <c r="F8" s="156" t="s">
        <v>4</v>
      </c>
      <c r="G8" s="157"/>
      <c r="H8" s="157"/>
      <c r="I8" s="157"/>
      <c r="J8" s="162"/>
      <c r="K8" s="162"/>
      <c r="L8" s="226"/>
      <c r="M8" s="228"/>
      <c r="N8" s="232"/>
      <c r="O8" s="234"/>
    </row>
    <row r="9" spans="1:15" ht="12.75" customHeight="1">
      <c r="A9" s="237">
        <v>1.2</v>
      </c>
      <c r="B9" s="238" t="s">
        <v>164</v>
      </c>
      <c r="C9" s="240" t="s">
        <v>10</v>
      </c>
      <c r="D9" s="241" t="s">
        <v>84</v>
      </c>
      <c r="E9" s="242">
        <v>2017</v>
      </c>
      <c r="F9" s="158" t="s">
        <v>5</v>
      </c>
      <c r="G9" s="163"/>
      <c r="H9" s="163"/>
      <c r="I9" s="163"/>
      <c r="J9" s="163"/>
      <c r="K9" s="163"/>
      <c r="L9" s="225">
        <v>0.63</v>
      </c>
      <c r="M9" s="227">
        <v>2023</v>
      </c>
      <c r="N9" s="231" t="s">
        <v>152</v>
      </c>
      <c r="O9" s="233" t="s">
        <v>94</v>
      </c>
    </row>
    <row r="10" spans="1:15">
      <c r="A10" s="237"/>
      <c r="B10" s="239"/>
      <c r="C10" s="240"/>
      <c r="D10" s="241"/>
      <c r="E10" s="242"/>
      <c r="F10" s="156" t="s">
        <v>4</v>
      </c>
      <c r="G10" s="157"/>
      <c r="H10" s="157"/>
      <c r="I10" s="157"/>
      <c r="J10" s="162"/>
      <c r="K10" s="162"/>
      <c r="L10" s="226"/>
      <c r="M10" s="228"/>
      <c r="N10" s="232"/>
      <c r="O10" s="234"/>
    </row>
    <row r="11" spans="1:15" ht="18" customHeight="1">
      <c r="A11" s="237">
        <v>1.3</v>
      </c>
      <c r="B11" s="238" t="s">
        <v>165</v>
      </c>
      <c r="C11" s="240" t="s">
        <v>10</v>
      </c>
      <c r="D11" s="241" t="s">
        <v>316</v>
      </c>
      <c r="E11" s="242">
        <v>2017</v>
      </c>
      <c r="F11" s="158" t="s">
        <v>5</v>
      </c>
      <c r="G11" s="163"/>
      <c r="H11" s="163"/>
      <c r="I11" s="163"/>
      <c r="J11" s="163"/>
      <c r="K11" s="163"/>
      <c r="L11" s="225">
        <v>0.94</v>
      </c>
      <c r="M11" s="227">
        <v>2023</v>
      </c>
      <c r="N11" s="231" t="s">
        <v>152</v>
      </c>
      <c r="O11" s="233" t="s">
        <v>94</v>
      </c>
    </row>
    <row r="12" spans="1:15" ht="18.75" customHeight="1">
      <c r="A12" s="237"/>
      <c r="B12" s="239"/>
      <c r="C12" s="240"/>
      <c r="D12" s="241"/>
      <c r="E12" s="242"/>
      <c r="F12" s="156" t="s">
        <v>4</v>
      </c>
      <c r="G12" s="157"/>
      <c r="H12" s="157"/>
      <c r="I12" s="157"/>
      <c r="J12" s="162"/>
      <c r="K12" s="162"/>
      <c r="L12" s="226"/>
      <c r="M12" s="228"/>
      <c r="N12" s="232"/>
      <c r="O12" s="234"/>
    </row>
    <row r="13" spans="1:15" ht="12.75" customHeight="1">
      <c r="A13" s="237">
        <v>1.4</v>
      </c>
      <c r="B13" s="233" t="s">
        <v>166</v>
      </c>
      <c r="C13" s="246" t="s">
        <v>10</v>
      </c>
      <c r="D13" s="241" t="s">
        <v>85</v>
      </c>
      <c r="E13" s="242">
        <v>2017</v>
      </c>
      <c r="F13" s="158" t="s">
        <v>5</v>
      </c>
      <c r="G13" s="163"/>
      <c r="H13" s="163"/>
      <c r="I13" s="163"/>
      <c r="J13" s="163"/>
      <c r="K13" s="163"/>
      <c r="L13" s="225">
        <v>0.85</v>
      </c>
      <c r="M13" s="227">
        <v>2023</v>
      </c>
      <c r="N13" s="231" t="s">
        <v>152</v>
      </c>
      <c r="O13" s="233" t="s">
        <v>94</v>
      </c>
    </row>
    <row r="14" spans="1:15">
      <c r="A14" s="237"/>
      <c r="B14" s="234"/>
      <c r="C14" s="246"/>
      <c r="D14" s="241"/>
      <c r="E14" s="242"/>
      <c r="F14" s="156" t="s">
        <v>4</v>
      </c>
      <c r="G14" s="157"/>
      <c r="H14" s="157"/>
      <c r="I14" s="157"/>
      <c r="J14" s="162"/>
      <c r="K14" s="162"/>
      <c r="L14" s="226"/>
      <c r="M14" s="228"/>
      <c r="N14" s="232"/>
      <c r="O14" s="234"/>
    </row>
    <row r="15" spans="1:15" ht="12.75" customHeight="1">
      <c r="A15" s="237">
        <v>1.5</v>
      </c>
      <c r="B15" s="238" t="s">
        <v>167</v>
      </c>
      <c r="C15" s="246" t="s">
        <v>10</v>
      </c>
      <c r="D15" s="241" t="s">
        <v>86</v>
      </c>
      <c r="E15" s="242">
        <v>2017</v>
      </c>
      <c r="F15" s="158" t="s">
        <v>5</v>
      </c>
      <c r="G15" s="163"/>
      <c r="H15" s="163"/>
      <c r="I15" s="163"/>
      <c r="J15" s="163"/>
      <c r="K15" s="163"/>
      <c r="L15" s="225">
        <v>0.75</v>
      </c>
      <c r="M15" s="227">
        <v>2023</v>
      </c>
      <c r="N15" s="231" t="s">
        <v>152</v>
      </c>
      <c r="O15" s="233" t="s">
        <v>94</v>
      </c>
    </row>
    <row r="16" spans="1:15">
      <c r="A16" s="237"/>
      <c r="B16" s="239"/>
      <c r="C16" s="246"/>
      <c r="D16" s="241"/>
      <c r="E16" s="242"/>
      <c r="F16" s="156" t="s">
        <v>4</v>
      </c>
      <c r="G16" s="157"/>
      <c r="H16" s="157"/>
      <c r="I16" s="157"/>
      <c r="J16" s="162"/>
      <c r="K16" s="162"/>
      <c r="L16" s="226"/>
      <c r="M16" s="228"/>
      <c r="N16" s="232"/>
      <c r="O16" s="234"/>
    </row>
    <row r="17" spans="1:15" ht="12.75" customHeight="1">
      <c r="A17" s="237">
        <v>1.6</v>
      </c>
      <c r="B17" s="238" t="s">
        <v>168</v>
      </c>
      <c r="C17" s="246" t="s">
        <v>10</v>
      </c>
      <c r="D17" s="241" t="s">
        <v>87</v>
      </c>
      <c r="E17" s="242">
        <v>2017</v>
      </c>
      <c r="F17" s="158" t="s">
        <v>5</v>
      </c>
      <c r="G17" s="163"/>
      <c r="H17" s="163"/>
      <c r="I17" s="163"/>
      <c r="J17" s="163"/>
      <c r="K17" s="163"/>
      <c r="L17" s="225">
        <v>0.55000000000000004</v>
      </c>
      <c r="M17" s="227">
        <v>2023</v>
      </c>
      <c r="N17" s="231" t="s">
        <v>152</v>
      </c>
      <c r="O17" s="233" t="s">
        <v>94</v>
      </c>
    </row>
    <row r="18" spans="1:15">
      <c r="A18" s="237"/>
      <c r="B18" s="239"/>
      <c r="C18" s="246"/>
      <c r="D18" s="241"/>
      <c r="E18" s="242"/>
      <c r="F18" s="156" t="s">
        <v>4</v>
      </c>
      <c r="G18" s="157"/>
      <c r="H18" s="157"/>
      <c r="I18" s="157"/>
      <c r="J18" s="162"/>
      <c r="K18" s="162"/>
      <c r="L18" s="226"/>
      <c r="M18" s="228"/>
      <c r="N18" s="232"/>
      <c r="O18" s="234"/>
    </row>
    <row r="19" spans="1:15" ht="12.75" customHeight="1">
      <c r="A19" s="237">
        <v>1.7</v>
      </c>
      <c r="B19" s="238" t="s">
        <v>169</v>
      </c>
      <c r="C19" s="246" t="s">
        <v>10</v>
      </c>
      <c r="D19" s="241" t="s">
        <v>88</v>
      </c>
      <c r="E19" s="242">
        <v>2017</v>
      </c>
      <c r="F19" s="158" t="s">
        <v>5</v>
      </c>
      <c r="G19" s="163"/>
      <c r="H19" s="163"/>
      <c r="I19" s="163"/>
      <c r="J19" s="163"/>
      <c r="K19" s="163"/>
      <c r="L19" s="225" t="s">
        <v>151</v>
      </c>
      <c r="M19" s="227">
        <v>2023</v>
      </c>
      <c r="N19" s="231" t="s">
        <v>152</v>
      </c>
      <c r="O19" s="233" t="s">
        <v>94</v>
      </c>
    </row>
    <row r="20" spans="1:15">
      <c r="A20" s="237"/>
      <c r="B20" s="239"/>
      <c r="C20" s="246"/>
      <c r="D20" s="241"/>
      <c r="E20" s="242"/>
      <c r="F20" s="156" t="s">
        <v>4</v>
      </c>
      <c r="G20" s="157"/>
      <c r="H20" s="157"/>
      <c r="I20" s="157"/>
      <c r="J20" s="162"/>
      <c r="K20" s="162"/>
      <c r="L20" s="226"/>
      <c r="M20" s="228"/>
      <c r="N20" s="232"/>
      <c r="O20" s="234"/>
    </row>
    <row r="21" spans="1:15" ht="36">
      <c r="A21" s="237">
        <v>1.8</v>
      </c>
      <c r="B21" s="238" t="s">
        <v>89</v>
      </c>
      <c r="C21" s="243" t="s">
        <v>79</v>
      </c>
      <c r="D21" s="241" t="s">
        <v>92</v>
      </c>
      <c r="E21" s="242">
        <v>2017</v>
      </c>
      <c r="F21" s="158" t="s">
        <v>5</v>
      </c>
      <c r="G21" s="163"/>
      <c r="H21" s="163"/>
      <c r="I21" s="163"/>
      <c r="J21" s="163"/>
      <c r="K21" s="163"/>
      <c r="L21" s="225">
        <v>0.18</v>
      </c>
      <c r="M21" s="227">
        <v>2023</v>
      </c>
      <c r="N21" s="231" t="s">
        <v>152</v>
      </c>
      <c r="O21" s="233" t="s">
        <v>94</v>
      </c>
    </row>
    <row r="22" spans="1:15">
      <c r="A22" s="237"/>
      <c r="B22" s="239"/>
      <c r="C22" s="244"/>
      <c r="D22" s="241"/>
      <c r="E22" s="242"/>
      <c r="F22" s="156" t="s">
        <v>4</v>
      </c>
      <c r="G22" s="157"/>
      <c r="H22" s="157"/>
      <c r="I22" s="157"/>
      <c r="J22" s="162"/>
      <c r="K22" s="162"/>
      <c r="L22" s="226"/>
      <c r="M22" s="228"/>
      <c r="N22" s="232"/>
      <c r="O22" s="234"/>
    </row>
    <row r="23" spans="1:15" ht="25.5" customHeight="1">
      <c r="A23" s="237">
        <v>1.9</v>
      </c>
      <c r="B23" s="238" t="s">
        <v>90</v>
      </c>
      <c r="C23" s="243" t="s">
        <v>79</v>
      </c>
      <c r="D23" s="241" t="s">
        <v>302</v>
      </c>
      <c r="E23" s="242">
        <v>2017</v>
      </c>
      <c r="F23" s="158" t="s">
        <v>5</v>
      </c>
      <c r="G23" s="163"/>
      <c r="H23" s="163"/>
      <c r="I23" s="163"/>
      <c r="J23" s="163"/>
      <c r="K23" s="163"/>
      <c r="L23" s="229" t="s">
        <v>317</v>
      </c>
      <c r="M23" s="227">
        <v>2023</v>
      </c>
      <c r="N23" s="231" t="s">
        <v>152</v>
      </c>
      <c r="O23" s="233" t="s">
        <v>95</v>
      </c>
    </row>
    <row r="24" spans="1:15" ht="28.5" customHeight="1">
      <c r="A24" s="237"/>
      <c r="B24" s="239"/>
      <c r="C24" s="244"/>
      <c r="D24" s="241"/>
      <c r="E24" s="242"/>
      <c r="F24" s="156" t="s">
        <v>4</v>
      </c>
      <c r="G24" s="157"/>
      <c r="H24" s="157"/>
      <c r="I24" s="157"/>
      <c r="J24" s="162"/>
      <c r="K24" s="162"/>
      <c r="L24" s="230"/>
      <c r="M24" s="228"/>
      <c r="N24" s="232"/>
      <c r="O24" s="234"/>
    </row>
    <row r="25" spans="1:15" ht="26.25" customHeight="1">
      <c r="A25" s="245">
        <v>1.1000000000000001</v>
      </c>
      <c r="B25" s="238" t="s">
        <v>91</v>
      </c>
      <c r="C25" s="243" t="s">
        <v>79</v>
      </c>
      <c r="D25" s="241" t="s">
        <v>93</v>
      </c>
      <c r="E25" s="242">
        <v>2017</v>
      </c>
      <c r="F25" s="158" t="s">
        <v>5</v>
      </c>
      <c r="G25" s="163"/>
      <c r="H25" s="163"/>
      <c r="I25" s="163"/>
      <c r="J25" s="163"/>
      <c r="K25" s="163"/>
      <c r="L25" s="229" t="s">
        <v>318</v>
      </c>
      <c r="M25" s="227">
        <v>2023</v>
      </c>
      <c r="N25" s="231" t="s">
        <v>152</v>
      </c>
      <c r="O25" s="233" t="s">
        <v>95</v>
      </c>
    </row>
    <row r="26" spans="1:15" ht="26.25" customHeight="1">
      <c r="A26" s="245"/>
      <c r="B26" s="239"/>
      <c r="C26" s="244"/>
      <c r="D26" s="241"/>
      <c r="E26" s="242"/>
      <c r="F26" s="156" t="s">
        <v>4</v>
      </c>
      <c r="G26" s="157"/>
      <c r="H26" s="157"/>
      <c r="I26" s="157"/>
      <c r="J26" s="162"/>
      <c r="K26" s="162"/>
      <c r="L26" s="230"/>
      <c r="M26" s="228"/>
      <c r="N26" s="232"/>
      <c r="O26" s="234"/>
    </row>
    <row r="29" spans="1:15" ht="19.5" customHeight="1">
      <c r="A29" s="247" t="s">
        <v>8</v>
      </c>
      <c r="B29" s="247"/>
      <c r="C29" s="247"/>
      <c r="D29" s="247"/>
      <c r="E29" s="247"/>
      <c r="F29" s="247"/>
      <c r="G29" s="247"/>
      <c r="H29" s="247"/>
      <c r="I29" s="247"/>
      <c r="J29" s="247"/>
      <c r="K29" s="247"/>
      <c r="L29" s="185"/>
      <c r="M29" s="185"/>
      <c r="N29" s="160"/>
      <c r="O29" s="144"/>
    </row>
    <row r="30" spans="1:15" ht="19.5" customHeight="1">
      <c r="A30" s="152">
        <v>2</v>
      </c>
      <c r="B30" s="248" t="s">
        <v>96</v>
      </c>
      <c r="C30" s="248"/>
      <c r="D30" s="248"/>
      <c r="E30" s="248"/>
      <c r="F30" s="248"/>
      <c r="G30" s="248"/>
      <c r="H30" s="248"/>
      <c r="I30" s="248"/>
      <c r="J30" s="248"/>
      <c r="K30" s="248"/>
      <c r="L30" s="186"/>
      <c r="M30" s="186"/>
      <c r="N30" s="161"/>
      <c r="O30" s="144"/>
    </row>
    <row r="31" spans="1:15" ht="24">
      <c r="A31" s="152" t="s">
        <v>0</v>
      </c>
      <c r="B31" s="153" t="s">
        <v>9</v>
      </c>
      <c r="C31" s="153" t="s">
        <v>2</v>
      </c>
      <c r="D31" s="153" t="s">
        <v>53</v>
      </c>
      <c r="E31" s="153" t="s">
        <v>35</v>
      </c>
      <c r="F31" s="155" t="s">
        <v>54</v>
      </c>
      <c r="G31" s="170">
        <v>2019</v>
      </c>
      <c r="H31" s="170">
        <v>2020</v>
      </c>
      <c r="I31" s="170">
        <v>2021</v>
      </c>
      <c r="J31" s="170">
        <v>2022</v>
      </c>
      <c r="K31" s="170">
        <v>2023</v>
      </c>
      <c r="L31" s="168" t="s">
        <v>150</v>
      </c>
      <c r="M31" s="169" t="s">
        <v>35</v>
      </c>
      <c r="N31" s="153" t="s">
        <v>14</v>
      </c>
      <c r="O31" s="153" t="s">
        <v>15</v>
      </c>
    </row>
    <row r="32" spans="1:15" ht="12.75" customHeight="1">
      <c r="A32" s="249">
        <v>2.1</v>
      </c>
      <c r="B32" s="251" t="s">
        <v>97</v>
      </c>
      <c r="C32" s="243" t="s">
        <v>79</v>
      </c>
      <c r="D32" s="256" t="s">
        <v>153</v>
      </c>
      <c r="E32" s="257">
        <v>2017</v>
      </c>
      <c r="F32" s="158" t="s">
        <v>5</v>
      </c>
      <c r="G32" s="163"/>
      <c r="H32" s="163"/>
      <c r="I32" s="163"/>
      <c r="J32" s="163"/>
      <c r="K32" s="163"/>
      <c r="L32" s="229" t="s">
        <v>154</v>
      </c>
      <c r="M32" s="227">
        <v>2023</v>
      </c>
      <c r="N32" s="231" t="s">
        <v>152</v>
      </c>
      <c r="O32" s="233" t="s">
        <v>98</v>
      </c>
    </row>
    <row r="33" spans="1:15">
      <c r="A33" s="250"/>
      <c r="B33" s="251"/>
      <c r="C33" s="244"/>
      <c r="D33" s="255"/>
      <c r="E33" s="258"/>
      <c r="F33" s="156" t="s">
        <v>4</v>
      </c>
      <c r="G33" s="157"/>
      <c r="H33" s="157"/>
      <c r="I33" s="157"/>
      <c r="J33" s="162"/>
      <c r="K33" s="162"/>
      <c r="L33" s="230"/>
      <c r="M33" s="228"/>
      <c r="N33" s="232"/>
      <c r="O33" s="234"/>
    </row>
    <row r="34" spans="1:15" ht="20.25" customHeight="1">
      <c r="A34" s="249">
        <v>2.2000000000000002</v>
      </c>
      <c r="B34" s="251" t="s">
        <v>299</v>
      </c>
      <c r="C34" s="243" t="s">
        <v>34</v>
      </c>
      <c r="D34" s="254" t="s">
        <v>300</v>
      </c>
      <c r="E34" s="257">
        <v>2018</v>
      </c>
      <c r="F34" s="158" t="s">
        <v>5</v>
      </c>
      <c r="G34" s="163"/>
      <c r="H34" s="163"/>
      <c r="I34" s="163"/>
      <c r="J34" s="163"/>
      <c r="K34" s="163"/>
      <c r="L34" s="229" t="s">
        <v>301</v>
      </c>
      <c r="M34" s="227">
        <v>2023</v>
      </c>
      <c r="N34" s="235" t="s">
        <v>155</v>
      </c>
      <c r="O34" s="233" t="s">
        <v>99</v>
      </c>
    </row>
    <row r="35" spans="1:15" ht="23.25" customHeight="1">
      <c r="A35" s="250"/>
      <c r="B35" s="251"/>
      <c r="C35" s="244"/>
      <c r="D35" s="255"/>
      <c r="E35" s="258"/>
      <c r="F35" s="156" t="s">
        <v>4</v>
      </c>
      <c r="G35" s="157"/>
      <c r="H35" s="157"/>
      <c r="I35" s="157"/>
      <c r="J35" s="162"/>
      <c r="K35" s="162"/>
      <c r="L35" s="230"/>
      <c r="M35" s="228"/>
      <c r="N35" s="236"/>
      <c r="O35" s="234"/>
    </row>
    <row r="38" spans="1:15" ht="15">
      <c r="A38" s="247" t="s">
        <v>8</v>
      </c>
      <c r="B38" s="247"/>
      <c r="C38" s="247"/>
      <c r="D38" s="247"/>
      <c r="E38" s="247"/>
      <c r="F38" s="247"/>
      <c r="G38" s="247"/>
      <c r="H38" s="247"/>
      <c r="I38" s="247"/>
      <c r="J38" s="247"/>
      <c r="K38" s="247"/>
      <c r="L38" s="185"/>
      <c r="M38" s="185"/>
      <c r="N38" s="160"/>
      <c r="O38" s="144"/>
    </row>
    <row r="39" spans="1:15">
      <c r="A39" s="152">
        <v>3</v>
      </c>
      <c r="B39" s="248" t="s">
        <v>100</v>
      </c>
      <c r="C39" s="248"/>
      <c r="D39" s="248"/>
      <c r="E39" s="248"/>
      <c r="F39" s="248"/>
      <c r="G39" s="248"/>
      <c r="H39" s="248"/>
      <c r="I39" s="248"/>
      <c r="J39" s="248"/>
      <c r="K39" s="248"/>
      <c r="L39" s="186"/>
      <c r="M39" s="186"/>
      <c r="N39" s="161"/>
      <c r="O39" s="144"/>
    </row>
    <row r="40" spans="1:15" ht="24">
      <c r="A40" s="152" t="s">
        <v>0</v>
      </c>
      <c r="B40" s="153" t="s">
        <v>9</v>
      </c>
      <c r="C40" s="153" t="s">
        <v>2</v>
      </c>
      <c r="D40" s="153" t="s">
        <v>53</v>
      </c>
      <c r="E40" s="154" t="s">
        <v>35</v>
      </c>
      <c r="F40" s="155" t="s">
        <v>54</v>
      </c>
      <c r="G40" s="170">
        <v>2019</v>
      </c>
      <c r="H40" s="170">
        <v>2020</v>
      </c>
      <c r="I40" s="170">
        <v>2021</v>
      </c>
      <c r="J40" s="170">
        <v>2022</v>
      </c>
      <c r="K40" s="170">
        <v>2023</v>
      </c>
      <c r="L40" s="168" t="s">
        <v>150</v>
      </c>
      <c r="M40" s="169" t="s">
        <v>35</v>
      </c>
      <c r="N40" s="153" t="s">
        <v>14</v>
      </c>
      <c r="O40" s="153" t="s">
        <v>15</v>
      </c>
    </row>
    <row r="41" spans="1:15" ht="12.75" customHeight="1">
      <c r="A41" s="237">
        <v>3.1</v>
      </c>
      <c r="B41" s="233" t="s">
        <v>101</v>
      </c>
      <c r="C41" s="243" t="s">
        <v>102</v>
      </c>
      <c r="D41" s="241" t="s">
        <v>103</v>
      </c>
      <c r="E41" s="242">
        <v>2017</v>
      </c>
      <c r="F41" s="158" t="s">
        <v>5</v>
      </c>
      <c r="G41" s="163"/>
      <c r="H41" s="163"/>
      <c r="I41" s="163"/>
      <c r="J41" s="163"/>
      <c r="K41" s="163"/>
      <c r="L41" s="229" t="s">
        <v>156</v>
      </c>
      <c r="M41" s="227">
        <v>2023</v>
      </c>
      <c r="N41" s="231" t="s">
        <v>152</v>
      </c>
      <c r="O41" s="233" t="s">
        <v>95</v>
      </c>
    </row>
    <row r="42" spans="1:15">
      <c r="A42" s="237"/>
      <c r="B42" s="234"/>
      <c r="C42" s="244"/>
      <c r="D42" s="241"/>
      <c r="E42" s="242"/>
      <c r="F42" s="156" t="s">
        <v>4</v>
      </c>
      <c r="G42" s="157"/>
      <c r="H42" s="157"/>
      <c r="I42" s="157"/>
      <c r="J42" s="162"/>
      <c r="K42" s="162"/>
      <c r="L42" s="230"/>
      <c r="M42" s="228"/>
      <c r="N42" s="232"/>
      <c r="O42" s="234"/>
    </row>
    <row r="43" spans="1:15" ht="12.75" customHeight="1">
      <c r="A43" s="237">
        <v>3.2</v>
      </c>
      <c r="B43" s="238" t="s">
        <v>171</v>
      </c>
      <c r="C43" s="240" t="s">
        <v>105</v>
      </c>
      <c r="D43" s="241" t="s">
        <v>106</v>
      </c>
      <c r="E43" s="242">
        <v>2017</v>
      </c>
      <c r="F43" s="158" t="s">
        <v>5</v>
      </c>
      <c r="G43" s="163"/>
      <c r="H43" s="163"/>
      <c r="I43" s="163"/>
      <c r="J43" s="163"/>
      <c r="K43" s="163"/>
      <c r="L43" s="229" t="s">
        <v>157</v>
      </c>
      <c r="M43" s="227">
        <v>2023</v>
      </c>
      <c r="N43" s="231" t="s">
        <v>152</v>
      </c>
      <c r="O43" s="233" t="s">
        <v>95</v>
      </c>
    </row>
    <row r="44" spans="1:15">
      <c r="A44" s="237"/>
      <c r="B44" s="239"/>
      <c r="C44" s="240"/>
      <c r="D44" s="241"/>
      <c r="E44" s="242"/>
      <c r="F44" s="156" t="s">
        <v>4</v>
      </c>
      <c r="G44" s="157"/>
      <c r="H44" s="157"/>
      <c r="I44" s="157"/>
      <c r="J44" s="162"/>
      <c r="K44" s="162"/>
      <c r="L44" s="230"/>
      <c r="M44" s="228"/>
      <c r="N44" s="232"/>
      <c r="O44" s="234"/>
    </row>
    <row r="45" spans="1:15" ht="18" customHeight="1">
      <c r="A45" s="237">
        <v>3.1</v>
      </c>
      <c r="B45" s="238" t="s">
        <v>170</v>
      </c>
      <c r="C45" s="240" t="s">
        <v>34</v>
      </c>
      <c r="D45" s="241" t="s">
        <v>107</v>
      </c>
      <c r="E45" s="242">
        <v>2017</v>
      </c>
      <c r="F45" s="158" t="s">
        <v>5</v>
      </c>
      <c r="G45" s="163"/>
      <c r="H45" s="163"/>
      <c r="I45" s="163"/>
      <c r="J45" s="163"/>
      <c r="K45" s="163"/>
      <c r="L45" s="225">
        <v>0.75</v>
      </c>
      <c r="M45" s="227">
        <v>2023</v>
      </c>
      <c r="N45" s="231" t="s">
        <v>152</v>
      </c>
      <c r="O45" s="233" t="s">
        <v>95</v>
      </c>
    </row>
    <row r="46" spans="1:15" ht="18.75" customHeight="1">
      <c r="A46" s="237"/>
      <c r="B46" s="239"/>
      <c r="C46" s="240"/>
      <c r="D46" s="241"/>
      <c r="E46" s="242"/>
      <c r="F46" s="156" t="s">
        <v>4</v>
      </c>
      <c r="G46" s="157"/>
      <c r="H46" s="157"/>
      <c r="I46" s="157"/>
      <c r="J46" s="162"/>
      <c r="K46" s="162"/>
      <c r="L46" s="226"/>
      <c r="M46" s="228"/>
      <c r="N46" s="232"/>
      <c r="O46" s="234"/>
    </row>
    <row r="47" spans="1:15" ht="21" customHeight="1">
      <c r="A47" s="237">
        <v>3.4</v>
      </c>
      <c r="B47" s="233" t="s">
        <v>172</v>
      </c>
      <c r="C47" s="240" t="s">
        <v>105</v>
      </c>
      <c r="D47" s="241" t="s">
        <v>108</v>
      </c>
      <c r="E47" s="242">
        <v>2017</v>
      </c>
      <c r="F47" s="158" t="s">
        <v>5</v>
      </c>
      <c r="G47" s="163"/>
      <c r="H47" s="163"/>
      <c r="I47" s="163"/>
      <c r="J47" s="163"/>
      <c r="K47" s="163"/>
      <c r="L47" s="229" t="s">
        <v>158</v>
      </c>
      <c r="M47" s="227">
        <v>2023</v>
      </c>
      <c r="N47" s="231" t="s">
        <v>152</v>
      </c>
      <c r="O47" s="233" t="s">
        <v>95</v>
      </c>
    </row>
    <row r="48" spans="1:15" ht="21" customHeight="1">
      <c r="A48" s="237"/>
      <c r="B48" s="234"/>
      <c r="C48" s="240"/>
      <c r="D48" s="241"/>
      <c r="E48" s="242"/>
      <c r="F48" s="156" t="s">
        <v>4</v>
      </c>
      <c r="G48" s="157"/>
      <c r="H48" s="157"/>
      <c r="I48" s="157"/>
      <c r="J48" s="162"/>
      <c r="K48" s="162"/>
      <c r="L48" s="230"/>
      <c r="M48" s="228"/>
      <c r="N48" s="232"/>
      <c r="O48" s="234"/>
    </row>
    <row r="49" spans="1:15" ht="24.75" customHeight="1">
      <c r="A49" s="237">
        <v>3.5</v>
      </c>
      <c r="B49" s="238" t="s">
        <v>104</v>
      </c>
      <c r="C49" s="240" t="s">
        <v>319</v>
      </c>
      <c r="D49" s="241" t="s">
        <v>109</v>
      </c>
      <c r="E49" s="242">
        <v>2017</v>
      </c>
      <c r="F49" s="158" t="s">
        <v>5</v>
      </c>
      <c r="G49" s="163"/>
      <c r="H49" s="163"/>
      <c r="I49" s="163"/>
      <c r="J49" s="163"/>
      <c r="K49" s="163"/>
      <c r="L49" s="229" t="s">
        <v>159</v>
      </c>
      <c r="M49" s="227">
        <v>2023</v>
      </c>
      <c r="N49" s="231" t="s">
        <v>152</v>
      </c>
      <c r="O49" s="233" t="s">
        <v>95</v>
      </c>
    </row>
    <row r="50" spans="1:15" ht="24.75" customHeight="1">
      <c r="A50" s="237"/>
      <c r="B50" s="239"/>
      <c r="C50" s="240"/>
      <c r="D50" s="241"/>
      <c r="E50" s="242"/>
      <c r="F50" s="156" t="s">
        <v>4</v>
      </c>
      <c r="G50" s="157"/>
      <c r="H50" s="157"/>
      <c r="I50" s="157"/>
      <c r="J50" s="162"/>
      <c r="K50" s="162"/>
      <c r="L50" s="230"/>
      <c r="M50" s="228"/>
      <c r="N50" s="232"/>
      <c r="O50" s="234"/>
    </row>
  </sheetData>
  <mergeCells count="159">
    <mergeCell ref="A38:K38"/>
    <mergeCell ref="B39:K39"/>
    <mergeCell ref="A34:A35"/>
    <mergeCell ref="B34:B35"/>
    <mergeCell ref="E9:E10"/>
    <mergeCell ref="A4:K4"/>
    <mergeCell ref="B5:K5"/>
    <mergeCell ref="A7:A8"/>
    <mergeCell ref="B7:B8"/>
    <mergeCell ref="C7:C8"/>
    <mergeCell ref="D7:D8"/>
    <mergeCell ref="E7:E8"/>
    <mergeCell ref="D34:D35"/>
    <mergeCell ref="A29:K29"/>
    <mergeCell ref="B30:K30"/>
    <mergeCell ref="A32:A33"/>
    <mergeCell ref="B32:B33"/>
    <mergeCell ref="C32:C33"/>
    <mergeCell ref="D32:D33"/>
    <mergeCell ref="E32:E33"/>
    <mergeCell ref="E34:E35"/>
    <mergeCell ref="C34:C35"/>
    <mergeCell ref="A11:A12"/>
    <mergeCell ref="A13:A14"/>
    <mergeCell ref="A15:A16"/>
    <mergeCell ref="A17:A18"/>
    <mergeCell ref="A19:A20"/>
    <mergeCell ref="A9:A10"/>
    <mergeCell ref="B9:B10"/>
    <mergeCell ref="C9:C10"/>
    <mergeCell ref="D9:D10"/>
    <mergeCell ref="E21:E22"/>
    <mergeCell ref="E23:E24"/>
    <mergeCell ref="E25:E26"/>
    <mergeCell ref="D11:D12"/>
    <mergeCell ref="D13:D14"/>
    <mergeCell ref="D15:D16"/>
    <mergeCell ref="D17:D18"/>
    <mergeCell ref="D19:D20"/>
    <mergeCell ref="A21:A22"/>
    <mergeCell ref="A23:A24"/>
    <mergeCell ref="A25:A26"/>
    <mergeCell ref="B11:B12"/>
    <mergeCell ref="C11:C12"/>
    <mergeCell ref="B13:B14"/>
    <mergeCell ref="B15:B16"/>
    <mergeCell ref="B17:B18"/>
    <mergeCell ref="B19:B20"/>
    <mergeCell ref="B21:B22"/>
    <mergeCell ref="B23:B24"/>
    <mergeCell ref="B25:B26"/>
    <mergeCell ref="C13:C14"/>
    <mergeCell ref="C15:C16"/>
    <mergeCell ref="C17:C18"/>
    <mergeCell ref="C19:C20"/>
    <mergeCell ref="C21:C22"/>
    <mergeCell ref="C23:C24"/>
    <mergeCell ref="C25:C26"/>
    <mergeCell ref="O7:O8"/>
    <mergeCell ref="O9:O10"/>
    <mergeCell ref="O11:O12"/>
    <mergeCell ref="O13:O14"/>
    <mergeCell ref="O15:O16"/>
    <mergeCell ref="O17:O18"/>
    <mergeCell ref="O19:O20"/>
    <mergeCell ref="O21:O22"/>
    <mergeCell ref="O23:O24"/>
    <mergeCell ref="O25:O26"/>
    <mergeCell ref="N15:N16"/>
    <mergeCell ref="N17:N18"/>
    <mergeCell ref="N19:N20"/>
    <mergeCell ref="D21:D22"/>
    <mergeCell ref="D23:D24"/>
    <mergeCell ref="D25:D26"/>
    <mergeCell ref="E11:E12"/>
    <mergeCell ref="E13:E14"/>
    <mergeCell ref="E15:E16"/>
    <mergeCell ref="E17:E18"/>
    <mergeCell ref="E19:E20"/>
    <mergeCell ref="M19:M20"/>
    <mergeCell ref="L21:L22"/>
    <mergeCell ref="A43:A44"/>
    <mergeCell ref="B43:B44"/>
    <mergeCell ref="C43:C44"/>
    <mergeCell ref="D43:D44"/>
    <mergeCell ref="E43:E44"/>
    <mergeCell ref="O43:O44"/>
    <mergeCell ref="L41:L42"/>
    <mergeCell ref="L43:L44"/>
    <mergeCell ref="A41:A42"/>
    <mergeCell ref="B41:B42"/>
    <mergeCell ref="C41:C42"/>
    <mergeCell ref="D41:D42"/>
    <mergeCell ref="E41:E42"/>
    <mergeCell ref="M41:M42"/>
    <mergeCell ref="M43:M44"/>
    <mergeCell ref="N41:N42"/>
    <mergeCell ref="N43:N44"/>
    <mergeCell ref="A49:A50"/>
    <mergeCell ref="B49:B50"/>
    <mergeCell ref="C49:C50"/>
    <mergeCell ref="D49:D50"/>
    <mergeCell ref="E49:E50"/>
    <mergeCell ref="O45:O46"/>
    <mergeCell ref="A47:A48"/>
    <mergeCell ref="B47:B48"/>
    <mergeCell ref="C47:C48"/>
    <mergeCell ref="D47:D48"/>
    <mergeCell ref="E47:E48"/>
    <mergeCell ref="O47:O48"/>
    <mergeCell ref="L45:L46"/>
    <mergeCell ref="L47:L48"/>
    <mergeCell ref="A45:A46"/>
    <mergeCell ref="B45:B46"/>
    <mergeCell ref="C45:C46"/>
    <mergeCell ref="D45:D46"/>
    <mergeCell ref="E45:E46"/>
    <mergeCell ref="L49:L50"/>
    <mergeCell ref="M45:M46"/>
    <mergeCell ref="M47:M48"/>
    <mergeCell ref="M49:M50"/>
    <mergeCell ref="O49:O50"/>
    <mergeCell ref="N45:N46"/>
    <mergeCell ref="N47:N48"/>
    <mergeCell ref="N49:N50"/>
    <mergeCell ref="O41:O42"/>
    <mergeCell ref="O32:O33"/>
    <mergeCell ref="O34:O35"/>
    <mergeCell ref="L17:L18"/>
    <mergeCell ref="M17:M18"/>
    <mergeCell ref="L19:L20"/>
    <mergeCell ref="L25:L26"/>
    <mergeCell ref="M25:M26"/>
    <mergeCell ref="N32:N33"/>
    <mergeCell ref="N34:N35"/>
    <mergeCell ref="N21:N22"/>
    <mergeCell ref="N23:N24"/>
    <mergeCell ref="N25:N26"/>
    <mergeCell ref="N7:N8"/>
    <mergeCell ref="N9:N10"/>
    <mergeCell ref="N11:N12"/>
    <mergeCell ref="N13:N14"/>
    <mergeCell ref="L7:L8"/>
    <mergeCell ref="M7:M8"/>
    <mergeCell ref="L9:L10"/>
    <mergeCell ref="M9:M10"/>
    <mergeCell ref="L11:L12"/>
    <mergeCell ref="M11:M12"/>
    <mergeCell ref="L13:L14"/>
    <mergeCell ref="M13:M14"/>
    <mergeCell ref="L15:L16"/>
    <mergeCell ref="M15:M16"/>
    <mergeCell ref="L32:L33"/>
    <mergeCell ref="M32:M33"/>
    <mergeCell ref="L34:L35"/>
    <mergeCell ref="M34:M35"/>
    <mergeCell ref="M21:M22"/>
    <mergeCell ref="L23:L24"/>
    <mergeCell ref="M23:M24"/>
  </mergeCells>
  <pageMargins left="0.19685039370078741" right="0.19685039370078741" top="1.1417322834645669" bottom="0.74803149606299213" header="0.31496062992125984" footer="0.31496062992125984"/>
  <pageSetup scale="65"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P100"/>
  <sheetViews>
    <sheetView showGridLines="0" view="pageBreakPreview" topLeftCell="A81" zoomScale="154" zoomScaleNormal="100" zoomScaleSheetLayoutView="154" workbookViewId="0">
      <selection activeCell="C56" sqref="C56:C57"/>
    </sheetView>
  </sheetViews>
  <sheetFormatPr defaultColWidth="9.140625" defaultRowHeight="12"/>
  <cols>
    <col min="1" max="1" width="2.85546875" style="63" customWidth="1"/>
    <col min="2" max="2" width="5" style="63" customWidth="1"/>
    <col min="3" max="3" width="25.7109375" style="62" customWidth="1"/>
    <col min="4" max="4" width="10.42578125" style="62" customWidth="1"/>
    <col min="5" max="6" width="10.42578125" style="18" customWidth="1"/>
    <col min="7" max="7" width="7.42578125" style="62" customWidth="1"/>
    <col min="8" max="16" width="6.5703125" style="18" customWidth="1"/>
    <col min="17" max="17" width="9.140625" style="63" customWidth="1"/>
    <col min="18" max="16384" width="9.140625" style="63"/>
  </cols>
  <sheetData>
    <row r="1" spans="2:16" ht="21">
      <c r="B1" s="95" t="s">
        <v>32</v>
      </c>
    </row>
    <row r="2" spans="2:16" ht="15.95" customHeight="1">
      <c r="B2" s="61"/>
    </row>
    <row r="3" spans="2:16" ht="15.95" customHeight="1">
      <c r="B3" s="77">
        <v>1</v>
      </c>
      <c r="C3" s="78" t="s">
        <v>334</v>
      </c>
      <c r="D3" s="78"/>
      <c r="E3" s="19"/>
      <c r="F3" s="19"/>
      <c r="G3" s="64"/>
      <c r="H3" s="65"/>
      <c r="I3" s="66"/>
      <c r="J3" s="67"/>
      <c r="K3" s="67"/>
      <c r="L3" s="67"/>
      <c r="M3" s="67"/>
      <c r="N3" s="67"/>
      <c r="O3" s="67"/>
      <c r="P3" s="67"/>
    </row>
    <row r="4" spans="2:16" ht="15.95" customHeight="1">
      <c r="B4" s="294" t="s">
        <v>0</v>
      </c>
      <c r="C4" s="296" t="s">
        <v>1</v>
      </c>
      <c r="D4" s="298" t="s">
        <v>2</v>
      </c>
      <c r="E4" s="302" t="s">
        <v>3</v>
      </c>
      <c r="F4" s="300" t="s">
        <v>4</v>
      </c>
      <c r="G4" s="289" t="s">
        <v>72</v>
      </c>
      <c r="H4" s="289"/>
      <c r="I4" s="289"/>
      <c r="J4" s="289"/>
      <c r="K4" s="289"/>
      <c r="L4" s="289"/>
      <c r="M4" s="289"/>
      <c r="N4" s="289"/>
      <c r="O4" s="289"/>
      <c r="P4" s="289"/>
    </row>
    <row r="5" spans="2:16" ht="15.95" customHeight="1">
      <c r="B5" s="295"/>
      <c r="C5" s="297"/>
      <c r="D5" s="299"/>
      <c r="E5" s="303"/>
      <c r="F5" s="301"/>
      <c r="G5" s="68"/>
      <c r="H5" s="81">
        <v>2018</v>
      </c>
      <c r="I5" s="164">
        <v>2019</v>
      </c>
      <c r="J5" s="164">
        <v>2020</v>
      </c>
      <c r="K5" s="164">
        <v>2021</v>
      </c>
      <c r="L5" s="164">
        <v>2022</v>
      </c>
      <c r="M5" s="81">
        <v>2023</v>
      </c>
      <c r="N5" s="81"/>
      <c r="O5" s="81"/>
      <c r="P5" s="81"/>
    </row>
    <row r="6" spans="2:16" ht="15.95" customHeight="1">
      <c r="B6" s="274" t="s">
        <v>57</v>
      </c>
      <c r="C6" s="262" t="s">
        <v>321</v>
      </c>
      <c r="D6" s="277" t="s">
        <v>110</v>
      </c>
      <c r="E6" s="280" t="s">
        <v>111</v>
      </c>
      <c r="F6" s="271"/>
      <c r="G6" s="105" t="s">
        <v>71</v>
      </c>
      <c r="H6" s="104">
        <v>0</v>
      </c>
      <c r="I6" s="104">
        <v>0</v>
      </c>
      <c r="J6" s="104">
        <v>5</v>
      </c>
      <c r="K6" s="104">
        <v>5</v>
      </c>
      <c r="L6" s="104">
        <v>5</v>
      </c>
      <c r="M6" s="104">
        <v>0</v>
      </c>
      <c r="N6" s="104">
        <v>0</v>
      </c>
      <c r="O6" s="104">
        <v>0</v>
      </c>
      <c r="P6" s="104">
        <v>0</v>
      </c>
    </row>
    <row r="7" spans="2:16" ht="15.95" customHeight="1">
      <c r="B7" s="275"/>
      <c r="C7" s="263"/>
      <c r="D7" s="278"/>
      <c r="E7" s="281"/>
      <c r="F7" s="272"/>
      <c r="G7" s="59" t="s">
        <v>5</v>
      </c>
      <c r="H7" s="100">
        <v>0</v>
      </c>
      <c r="I7" s="100">
        <v>0</v>
      </c>
      <c r="J7" s="100">
        <v>5</v>
      </c>
      <c r="K7" s="101">
        <v>5</v>
      </c>
      <c r="L7" s="101">
        <v>5</v>
      </c>
      <c r="M7" s="100">
        <v>0</v>
      </c>
      <c r="N7" s="100">
        <v>0</v>
      </c>
      <c r="O7" s="100">
        <v>0</v>
      </c>
      <c r="P7" s="100">
        <v>0</v>
      </c>
    </row>
    <row r="8" spans="2:16">
      <c r="B8" s="276"/>
      <c r="C8" s="264"/>
      <c r="D8" s="279"/>
      <c r="E8" s="282"/>
      <c r="F8" s="273"/>
      <c r="G8" s="40" t="s">
        <v>4</v>
      </c>
      <c r="H8" s="102">
        <v>0</v>
      </c>
      <c r="I8" s="102">
        <v>0</v>
      </c>
      <c r="J8" s="102">
        <v>0</v>
      </c>
      <c r="K8" s="102">
        <v>0</v>
      </c>
      <c r="L8" s="102">
        <v>0</v>
      </c>
      <c r="M8" s="102">
        <v>0</v>
      </c>
      <c r="N8" s="102">
        <v>0</v>
      </c>
      <c r="O8" s="102">
        <v>0</v>
      </c>
      <c r="P8" s="102">
        <v>0</v>
      </c>
    </row>
    <row r="9" spans="2:16" ht="15.95" customHeight="1">
      <c r="B9" s="274" t="s">
        <v>58</v>
      </c>
      <c r="C9" s="304" t="s">
        <v>112</v>
      </c>
      <c r="D9" s="277" t="s">
        <v>110</v>
      </c>
      <c r="E9" s="286" t="s">
        <v>111</v>
      </c>
      <c r="F9" s="271">
        <f>SUM(H11:P11)</f>
        <v>0</v>
      </c>
      <c r="G9" s="105" t="s">
        <v>71</v>
      </c>
      <c r="H9" s="104">
        <v>0</v>
      </c>
      <c r="I9" s="104">
        <v>0</v>
      </c>
      <c r="J9" s="104">
        <v>5</v>
      </c>
      <c r="K9" s="104">
        <v>5</v>
      </c>
      <c r="L9" s="104">
        <v>5</v>
      </c>
      <c r="M9" s="104">
        <v>0</v>
      </c>
      <c r="N9" s="104">
        <v>0</v>
      </c>
      <c r="O9" s="104">
        <v>0</v>
      </c>
      <c r="P9" s="104">
        <v>0</v>
      </c>
    </row>
    <row r="10" spans="2:16" ht="15.95" customHeight="1">
      <c r="B10" s="275"/>
      <c r="C10" s="305"/>
      <c r="D10" s="278"/>
      <c r="E10" s="287"/>
      <c r="F10" s="272"/>
      <c r="G10" s="59" t="s">
        <v>5</v>
      </c>
      <c r="H10" s="100">
        <v>0</v>
      </c>
      <c r="I10" s="100">
        <v>0</v>
      </c>
      <c r="J10" s="100">
        <v>5</v>
      </c>
      <c r="K10" s="100">
        <v>5</v>
      </c>
      <c r="L10" s="100">
        <v>5</v>
      </c>
      <c r="M10" s="100">
        <v>0</v>
      </c>
      <c r="N10" s="100">
        <v>0</v>
      </c>
      <c r="O10" s="100">
        <v>0</v>
      </c>
      <c r="P10" s="100">
        <v>0</v>
      </c>
    </row>
    <row r="11" spans="2:16" ht="15.95" customHeight="1">
      <c r="B11" s="276"/>
      <c r="C11" s="306"/>
      <c r="D11" s="279"/>
      <c r="E11" s="288"/>
      <c r="F11" s="273"/>
      <c r="G11" s="40" t="s">
        <v>4</v>
      </c>
      <c r="H11" s="102">
        <v>0</v>
      </c>
      <c r="I11" s="102">
        <v>0</v>
      </c>
      <c r="J11" s="102">
        <v>0</v>
      </c>
      <c r="K11" s="102">
        <v>0</v>
      </c>
      <c r="L11" s="102">
        <v>0</v>
      </c>
      <c r="M11" s="102">
        <v>0</v>
      </c>
      <c r="N11" s="102">
        <v>0</v>
      </c>
      <c r="O11" s="102">
        <v>0</v>
      </c>
      <c r="P11" s="102">
        <v>0</v>
      </c>
    </row>
    <row r="12" spans="2:16" ht="15.95" customHeight="1">
      <c r="B12" s="274">
        <v>1.3</v>
      </c>
      <c r="C12" s="262" t="s">
        <v>113</v>
      </c>
      <c r="D12" s="277" t="s">
        <v>110</v>
      </c>
      <c r="E12" s="280" t="s">
        <v>111</v>
      </c>
      <c r="F12" s="271">
        <f>SUM(H14:P14)</f>
        <v>0</v>
      </c>
      <c r="G12" s="105" t="s">
        <v>71</v>
      </c>
      <c r="H12" s="104">
        <v>0</v>
      </c>
      <c r="I12" s="104">
        <v>0</v>
      </c>
      <c r="J12" s="104">
        <v>5</v>
      </c>
      <c r="K12" s="104">
        <v>5</v>
      </c>
      <c r="L12" s="104">
        <v>5</v>
      </c>
      <c r="M12" s="104">
        <v>0</v>
      </c>
      <c r="N12" s="104">
        <v>0</v>
      </c>
      <c r="O12" s="104">
        <v>0</v>
      </c>
      <c r="P12" s="104">
        <v>0</v>
      </c>
    </row>
    <row r="13" spans="2:16" ht="15.95" customHeight="1">
      <c r="B13" s="275"/>
      <c r="C13" s="263"/>
      <c r="D13" s="278"/>
      <c r="E13" s="281"/>
      <c r="F13" s="272"/>
      <c r="G13" s="59" t="s">
        <v>5</v>
      </c>
      <c r="H13" s="100">
        <v>0</v>
      </c>
      <c r="I13" s="100">
        <v>0</v>
      </c>
      <c r="J13" s="100">
        <v>5</v>
      </c>
      <c r="K13" s="100">
        <v>5</v>
      </c>
      <c r="L13" s="100">
        <v>5</v>
      </c>
      <c r="M13" s="100">
        <v>0</v>
      </c>
      <c r="N13" s="100">
        <v>0</v>
      </c>
      <c r="O13" s="100">
        <v>0</v>
      </c>
      <c r="P13" s="100">
        <v>0</v>
      </c>
    </row>
    <row r="14" spans="2:16" ht="15.95" customHeight="1">
      <c r="B14" s="276"/>
      <c r="C14" s="264"/>
      <c r="D14" s="279"/>
      <c r="E14" s="282"/>
      <c r="F14" s="273"/>
      <c r="G14" s="40" t="s">
        <v>4</v>
      </c>
      <c r="H14" s="102">
        <v>0</v>
      </c>
      <c r="I14" s="102">
        <v>0</v>
      </c>
      <c r="J14" s="102">
        <v>0</v>
      </c>
      <c r="K14" s="102">
        <v>0</v>
      </c>
      <c r="L14" s="102">
        <v>0</v>
      </c>
      <c r="M14" s="102">
        <v>0</v>
      </c>
      <c r="N14" s="102">
        <v>0</v>
      </c>
      <c r="O14" s="102">
        <v>0</v>
      </c>
      <c r="P14" s="102">
        <v>0</v>
      </c>
    </row>
    <row r="15" spans="2:16" ht="21" customHeight="1">
      <c r="B15" s="274">
        <v>1.4</v>
      </c>
      <c r="C15" s="262" t="s">
        <v>322</v>
      </c>
      <c r="D15" s="277" t="s">
        <v>110</v>
      </c>
      <c r="E15" s="286" t="s">
        <v>111</v>
      </c>
      <c r="F15" s="271">
        <f>SUM(H17:P17)</f>
        <v>0</v>
      </c>
      <c r="G15" s="105" t="s">
        <v>71</v>
      </c>
      <c r="H15" s="104">
        <v>0</v>
      </c>
      <c r="I15" s="104">
        <v>0</v>
      </c>
      <c r="J15" s="104">
        <v>5</v>
      </c>
      <c r="K15" s="104">
        <v>5</v>
      </c>
      <c r="L15" s="104">
        <v>5</v>
      </c>
      <c r="M15" s="104">
        <v>0</v>
      </c>
      <c r="N15" s="104">
        <v>0</v>
      </c>
      <c r="O15" s="104">
        <v>0</v>
      </c>
      <c r="P15" s="104">
        <v>0</v>
      </c>
    </row>
    <row r="16" spans="2:16" ht="21" customHeight="1">
      <c r="B16" s="275"/>
      <c r="C16" s="263"/>
      <c r="D16" s="278"/>
      <c r="E16" s="287"/>
      <c r="F16" s="272"/>
      <c r="G16" s="59" t="s">
        <v>5</v>
      </c>
      <c r="H16" s="100" t="s">
        <v>324</v>
      </c>
      <c r="I16" s="100">
        <v>0</v>
      </c>
      <c r="J16" s="100">
        <v>5</v>
      </c>
      <c r="K16" s="100">
        <v>5</v>
      </c>
      <c r="L16" s="100">
        <v>5</v>
      </c>
      <c r="M16" s="100">
        <v>0</v>
      </c>
      <c r="N16" s="100">
        <v>0</v>
      </c>
      <c r="O16" s="100">
        <v>0</v>
      </c>
      <c r="P16" s="100">
        <v>0</v>
      </c>
    </row>
    <row r="17" spans="2:16" ht="21" customHeight="1">
      <c r="B17" s="276"/>
      <c r="C17" s="264"/>
      <c r="D17" s="279"/>
      <c r="E17" s="288"/>
      <c r="F17" s="273"/>
      <c r="G17" s="40" t="s">
        <v>4</v>
      </c>
      <c r="H17" s="102">
        <v>0</v>
      </c>
      <c r="I17" s="102">
        <v>0</v>
      </c>
      <c r="J17" s="102">
        <v>0</v>
      </c>
      <c r="K17" s="102">
        <v>0</v>
      </c>
      <c r="L17" s="102">
        <v>0</v>
      </c>
      <c r="M17" s="102">
        <v>0</v>
      </c>
      <c r="N17" s="102">
        <v>0</v>
      </c>
      <c r="O17" s="102">
        <v>0</v>
      </c>
      <c r="P17" s="102">
        <v>0</v>
      </c>
    </row>
    <row r="18" spans="2:16" ht="21" customHeight="1">
      <c r="B18" s="274">
        <v>1.5</v>
      </c>
      <c r="C18" s="283" t="s">
        <v>323</v>
      </c>
      <c r="D18" s="277" t="s">
        <v>114</v>
      </c>
      <c r="E18" s="286" t="s">
        <v>326</v>
      </c>
      <c r="F18" s="200"/>
      <c r="G18" s="105" t="s">
        <v>71</v>
      </c>
      <c r="H18" s="104">
        <v>0</v>
      </c>
      <c r="I18" s="104">
        <v>0</v>
      </c>
      <c r="J18" s="104">
        <v>100</v>
      </c>
      <c r="K18" s="104">
        <v>100</v>
      </c>
      <c r="L18" s="104">
        <v>0</v>
      </c>
      <c r="M18" s="104">
        <v>0</v>
      </c>
      <c r="N18" s="104">
        <v>0</v>
      </c>
      <c r="O18" s="104">
        <v>0</v>
      </c>
      <c r="P18" s="104">
        <v>0</v>
      </c>
    </row>
    <row r="19" spans="2:16" ht="21" customHeight="1">
      <c r="B19" s="275"/>
      <c r="C19" s="284"/>
      <c r="D19" s="278"/>
      <c r="E19" s="287"/>
      <c r="F19" s="200"/>
      <c r="G19" s="59" t="s">
        <v>5</v>
      </c>
      <c r="H19" s="100">
        <f>H18</f>
        <v>0</v>
      </c>
      <c r="I19" s="100">
        <f t="shared" ref="I19:N19" si="0">I18</f>
        <v>0</v>
      </c>
      <c r="J19" s="100">
        <f t="shared" si="0"/>
        <v>100</v>
      </c>
      <c r="K19" s="100">
        <f t="shared" si="0"/>
        <v>100</v>
      </c>
      <c r="L19" s="100">
        <f t="shared" si="0"/>
        <v>0</v>
      </c>
      <c r="M19" s="100">
        <f t="shared" si="0"/>
        <v>0</v>
      </c>
      <c r="N19" s="100">
        <f t="shared" si="0"/>
        <v>0</v>
      </c>
      <c r="O19" s="100">
        <v>0</v>
      </c>
      <c r="P19" s="100">
        <v>0</v>
      </c>
    </row>
    <row r="20" spans="2:16" ht="21" customHeight="1">
      <c r="B20" s="276"/>
      <c r="C20" s="285"/>
      <c r="D20" s="279"/>
      <c r="E20" s="288"/>
      <c r="F20" s="200"/>
      <c r="G20" s="40" t="s">
        <v>4</v>
      </c>
      <c r="H20" s="102">
        <v>0</v>
      </c>
      <c r="I20" s="102">
        <v>0</v>
      </c>
      <c r="J20" s="102">
        <v>0</v>
      </c>
      <c r="K20" s="102">
        <v>0</v>
      </c>
      <c r="L20" s="102">
        <v>0</v>
      </c>
      <c r="M20" s="102">
        <v>0</v>
      </c>
      <c r="N20" s="102">
        <v>0</v>
      </c>
      <c r="O20" s="102">
        <v>0</v>
      </c>
      <c r="P20" s="102">
        <v>0</v>
      </c>
    </row>
    <row r="21" spans="2:16" ht="15.95" customHeight="1">
      <c r="B21" s="274">
        <v>1.6</v>
      </c>
      <c r="C21" s="262" t="s">
        <v>307</v>
      </c>
      <c r="D21" s="277" t="s">
        <v>114</v>
      </c>
      <c r="E21" s="280" t="s">
        <v>115</v>
      </c>
      <c r="F21" s="271">
        <f>SUM(H23:P23)</f>
        <v>0</v>
      </c>
      <c r="G21" s="105" t="s">
        <v>71</v>
      </c>
      <c r="H21" s="104">
        <v>0</v>
      </c>
      <c r="I21" s="104">
        <v>0</v>
      </c>
      <c r="J21" s="104">
        <v>0</v>
      </c>
      <c r="K21" s="104">
        <v>20</v>
      </c>
      <c r="L21" s="104">
        <v>20</v>
      </c>
      <c r="M21" s="104">
        <v>20</v>
      </c>
      <c r="N21" s="104">
        <v>0</v>
      </c>
      <c r="O21" s="104">
        <v>0</v>
      </c>
      <c r="P21" s="104">
        <v>0</v>
      </c>
    </row>
    <row r="22" spans="2:16" ht="15.95" customHeight="1">
      <c r="B22" s="275"/>
      <c r="C22" s="263"/>
      <c r="D22" s="278"/>
      <c r="E22" s="281"/>
      <c r="F22" s="272"/>
      <c r="G22" s="59" t="s">
        <v>5</v>
      </c>
      <c r="H22" s="100">
        <v>0</v>
      </c>
      <c r="I22" s="100">
        <v>0</v>
      </c>
      <c r="J22" s="100">
        <v>0</v>
      </c>
      <c r="K22" s="100">
        <v>20</v>
      </c>
      <c r="L22" s="100">
        <v>20</v>
      </c>
      <c r="M22" s="100">
        <v>20</v>
      </c>
      <c r="N22" s="100">
        <v>0</v>
      </c>
      <c r="O22" s="100">
        <v>0</v>
      </c>
      <c r="P22" s="100">
        <v>0</v>
      </c>
    </row>
    <row r="23" spans="2:16" ht="15.95" customHeight="1">
      <c r="B23" s="276"/>
      <c r="C23" s="264"/>
      <c r="D23" s="279"/>
      <c r="E23" s="282"/>
      <c r="F23" s="273"/>
      <c r="G23" s="40" t="s">
        <v>4</v>
      </c>
      <c r="H23" s="102">
        <v>0</v>
      </c>
      <c r="I23" s="102">
        <v>0</v>
      </c>
      <c r="J23" s="102">
        <v>0</v>
      </c>
      <c r="K23" s="102">
        <v>0</v>
      </c>
      <c r="L23" s="102">
        <v>0</v>
      </c>
      <c r="M23" s="102">
        <v>0</v>
      </c>
      <c r="N23" s="102">
        <v>0</v>
      </c>
      <c r="O23" s="102">
        <v>0</v>
      </c>
      <c r="P23" s="102">
        <v>0</v>
      </c>
    </row>
    <row r="24" spans="2:16" ht="15.95" customHeight="1">
      <c r="B24" s="274">
        <v>1.7</v>
      </c>
      <c r="C24" s="262" t="s">
        <v>116</v>
      </c>
      <c r="D24" s="277" t="s">
        <v>51</v>
      </c>
      <c r="E24" s="280">
        <v>1</v>
      </c>
      <c r="F24" s="271">
        <f>SUM(H26:P26)</f>
        <v>0</v>
      </c>
      <c r="G24" s="105" t="s">
        <v>71</v>
      </c>
      <c r="H24" s="104">
        <v>0</v>
      </c>
      <c r="I24" s="104">
        <v>0</v>
      </c>
      <c r="J24" s="104">
        <v>1</v>
      </c>
      <c r="K24" s="104">
        <v>0</v>
      </c>
      <c r="L24" s="104">
        <v>0</v>
      </c>
      <c r="M24" s="104">
        <v>0</v>
      </c>
      <c r="N24" s="104">
        <v>0</v>
      </c>
      <c r="O24" s="104">
        <v>0</v>
      </c>
      <c r="P24" s="104">
        <v>0</v>
      </c>
    </row>
    <row r="25" spans="2:16" ht="15.95" customHeight="1">
      <c r="B25" s="275"/>
      <c r="C25" s="263"/>
      <c r="D25" s="278"/>
      <c r="E25" s="281"/>
      <c r="F25" s="272"/>
      <c r="G25" s="59" t="s">
        <v>5</v>
      </c>
      <c r="H25" s="100">
        <v>0</v>
      </c>
      <c r="I25" s="100">
        <v>0</v>
      </c>
      <c r="J25" s="100">
        <v>1</v>
      </c>
      <c r="K25" s="100">
        <v>0</v>
      </c>
      <c r="L25" s="100">
        <v>0</v>
      </c>
      <c r="M25" s="100">
        <v>0</v>
      </c>
      <c r="N25" s="100">
        <v>0</v>
      </c>
      <c r="O25" s="100">
        <v>0</v>
      </c>
      <c r="P25" s="100">
        <v>0</v>
      </c>
    </row>
    <row r="26" spans="2:16" ht="15.95" customHeight="1">
      <c r="B26" s="276"/>
      <c r="C26" s="264"/>
      <c r="D26" s="279"/>
      <c r="E26" s="282"/>
      <c r="F26" s="273"/>
      <c r="G26" s="40" t="s">
        <v>4</v>
      </c>
      <c r="H26" s="102">
        <v>0</v>
      </c>
      <c r="I26" s="102">
        <v>0</v>
      </c>
      <c r="J26" s="102">
        <v>0</v>
      </c>
      <c r="K26" s="102">
        <v>0</v>
      </c>
      <c r="L26" s="102">
        <v>0</v>
      </c>
      <c r="M26" s="102">
        <v>0</v>
      </c>
      <c r="N26" s="102">
        <v>0</v>
      </c>
      <c r="O26" s="102">
        <v>0</v>
      </c>
      <c r="P26" s="102">
        <v>0</v>
      </c>
    </row>
    <row r="27" spans="2:16" ht="15.95" customHeight="1">
      <c r="B27" s="274">
        <v>1.8</v>
      </c>
      <c r="C27" s="262" t="s">
        <v>325</v>
      </c>
      <c r="D27" s="277" t="s">
        <v>51</v>
      </c>
      <c r="E27" s="280">
        <v>1</v>
      </c>
      <c r="F27" s="271">
        <f>SUM(H29:P29)</f>
        <v>0</v>
      </c>
      <c r="G27" s="105" t="s">
        <v>71</v>
      </c>
      <c r="H27" s="104">
        <v>0</v>
      </c>
      <c r="I27" s="104">
        <v>0</v>
      </c>
      <c r="J27" s="104"/>
      <c r="K27" s="104">
        <v>1</v>
      </c>
      <c r="L27" s="104">
        <v>0</v>
      </c>
      <c r="M27" s="104">
        <v>0</v>
      </c>
      <c r="N27" s="104">
        <v>0</v>
      </c>
      <c r="O27" s="104">
        <v>0</v>
      </c>
      <c r="P27" s="104">
        <v>0</v>
      </c>
    </row>
    <row r="28" spans="2:16" ht="15.95" customHeight="1">
      <c r="B28" s="275"/>
      <c r="C28" s="263"/>
      <c r="D28" s="278"/>
      <c r="E28" s="281"/>
      <c r="F28" s="272"/>
      <c r="G28" s="59" t="s">
        <v>5</v>
      </c>
      <c r="H28" s="100">
        <v>0</v>
      </c>
      <c r="I28" s="100">
        <v>0</v>
      </c>
      <c r="J28" s="100"/>
      <c r="K28" s="100">
        <v>1</v>
      </c>
      <c r="L28" s="100">
        <v>0</v>
      </c>
      <c r="M28" s="100">
        <v>0</v>
      </c>
      <c r="N28" s="100">
        <v>0</v>
      </c>
      <c r="O28" s="100">
        <v>0</v>
      </c>
      <c r="P28" s="100">
        <v>0</v>
      </c>
    </row>
    <row r="29" spans="2:16" ht="15.95" customHeight="1">
      <c r="B29" s="276"/>
      <c r="C29" s="264"/>
      <c r="D29" s="279"/>
      <c r="E29" s="282"/>
      <c r="F29" s="273"/>
      <c r="G29" s="40" t="s">
        <v>4</v>
      </c>
      <c r="H29" s="102">
        <v>0</v>
      </c>
      <c r="I29" s="102">
        <v>0</v>
      </c>
      <c r="J29" s="102">
        <v>0</v>
      </c>
      <c r="K29" s="102">
        <v>0</v>
      </c>
      <c r="L29" s="102">
        <v>0</v>
      </c>
      <c r="M29" s="102">
        <v>0</v>
      </c>
      <c r="N29" s="102">
        <v>0</v>
      </c>
      <c r="O29" s="102">
        <v>0</v>
      </c>
      <c r="P29" s="102">
        <v>0</v>
      </c>
    </row>
    <row r="30" spans="2:16" ht="15.95" customHeight="1">
      <c r="B30" s="274">
        <v>1.9</v>
      </c>
      <c r="C30" s="262" t="s">
        <v>117</v>
      </c>
      <c r="D30" s="277" t="s">
        <v>51</v>
      </c>
      <c r="E30" s="280" t="s">
        <v>111</v>
      </c>
      <c r="F30" s="271">
        <f>SUM(H32:P32)</f>
        <v>0</v>
      </c>
      <c r="G30" s="105" t="s">
        <v>71</v>
      </c>
      <c r="H30" s="104">
        <v>0</v>
      </c>
      <c r="I30" s="104">
        <v>0</v>
      </c>
      <c r="J30" s="104">
        <v>5</v>
      </c>
      <c r="K30" s="104">
        <v>5</v>
      </c>
      <c r="L30" s="104">
        <v>5</v>
      </c>
      <c r="M30" s="104">
        <v>0</v>
      </c>
      <c r="N30" s="104">
        <v>0</v>
      </c>
      <c r="O30" s="104">
        <v>0</v>
      </c>
      <c r="P30" s="104">
        <v>0</v>
      </c>
    </row>
    <row r="31" spans="2:16" ht="15.95" customHeight="1">
      <c r="B31" s="275"/>
      <c r="C31" s="263"/>
      <c r="D31" s="278"/>
      <c r="E31" s="281"/>
      <c r="F31" s="272"/>
      <c r="G31" s="59" t="s">
        <v>5</v>
      </c>
      <c r="H31" s="100">
        <v>0</v>
      </c>
      <c r="I31" s="100">
        <v>0</v>
      </c>
      <c r="J31" s="100">
        <v>5</v>
      </c>
      <c r="K31" s="100">
        <v>5</v>
      </c>
      <c r="L31" s="100">
        <v>5</v>
      </c>
      <c r="M31" s="100">
        <v>0</v>
      </c>
      <c r="N31" s="100">
        <v>0</v>
      </c>
      <c r="O31" s="100">
        <v>0</v>
      </c>
      <c r="P31" s="100">
        <v>0</v>
      </c>
    </row>
    <row r="32" spans="2:16" ht="15.95" customHeight="1">
      <c r="B32" s="276"/>
      <c r="C32" s="264"/>
      <c r="D32" s="279"/>
      <c r="E32" s="282"/>
      <c r="F32" s="273"/>
      <c r="G32" s="40" t="s">
        <v>4</v>
      </c>
      <c r="H32" s="102">
        <v>0</v>
      </c>
      <c r="I32" s="102">
        <v>0</v>
      </c>
      <c r="J32" s="102">
        <v>0</v>
      </c>
      <c r="K32" s="102">
        <v>0</v>
      </c>
      <c r="L32" s="102">
        <v>0</v>
      </c>
      <c r="M32" s="102">
        <v>0</v>
      </c>
      <c r="N32" s="102">
        <v>0</v>
      </c>
      <c r="O32" s="102">
        <v>0</v>
      </c>
      <c r="P32" s="102">
        <v>0</v>
      </c>
    </row>
    <row r="33" spans="2:16" ht="15.95" customHeight="1">
      <c r="B33" s="259">
        <v>1.1000000000000001</v>
      </c>
      <c r="C33" s="262" t="s">
        <v>119</v>
      </c>
      <c r="D33" s="265" t="s">
        <v>50</v>
      </c>
      <c r="E33" s="268">
        <v>1</v>
      </c>
      <c r="F33" s="271">
        <f>SUM(H35:P35)</f>
        <v>0</v>
      </c>
      <c r="G33" s="105" t="s">
        <v>71</v>
      </c>
      <c r="H33" s="104">
        <v>0</v>
      </c>
      <c r="I33" s="104">
        <v>0</v>
      </c>
      <c r="J33" s="104">
        <v>0</v>
      </c>
      <c r="K33" s="104">
        <v>0</v>
      </c>
      <c r="L33" s="104">
        <v>0</v>
      </c>
      <c r="M33" s="104">
        <v>1</v>
      </c>
      <c r="N33" s="104">
        <v>0</v>
      </c>
      <c r="O33" s="104">
        <v>0</v>
      </c>
      <c r="P33" s="104">
        <v>0</v>
      </c>
    </row>
    <row r="34" spans="2:16" ht="15.95" customHeight="1">
      <c r="B34" s="260"/>
      <c r="C34" s="263"/>
      <c r="D34" s="266"/>
      <c r="E34" s="269"/>
      <c r="F34" s="272"/>
      <c r="G34" s="59" t="s">
        <v>5</v>
      </c>
      <c r="H34" s="100">
        <v>0</v>
      </c>
      <c r="I34" s="100">
        <v>0</v>
      </c>
      <c r="J34" s="100">
        <v>0</v>
      </c>
      <c r="K34" s="100">
        <v>0</v>
      </c>
      <c r="L34" s="100">
        <v>0</v>
      </c>
      <c r="M34" s="100">
        <v>1</v>
      </c>
      <c r="N34" s="100">
        <v>0</v>
      </c>
      <c r="O34" s="100">
        <v>0</v>
      </c>
      <c r="P34" s="100">
        <v>0</v>
      </c>
    </row>
    <row r="35" spans="2:16" ht="15.95" customHeight="1">
      <c r="B35" s="261"/>
      <c r="C35" s="264"/>
      <c r="D35" s="267"/>
      <c r="E35" s="270"/>
      <c r="F35" s="273"/>
      <c r="G35" s="60" t="s">
        <v>4</v>
      </c>
      <c r="H35" s="102">
        <v>0</v>
      </c>
      <c r="I35" s="102">
        <v>0</v>
      </c>
      <c r="J35" s="102">
        <v>0</v>
      </c>
      <c r="K35" s="102">
        <v>0</v>
      </c>
      <c r="L35" s="102">
        <v>0</v>
      </c>
      <c r="M35" s="102">
        <v>0</v>
      </c>
      <c r="N35" s="102">
        <v>0</v>
      </c>
      <c r="O35" s="102">
        <v>0</v>
      </c>
      <c r="P35" s="102">
        <v>0</v>
      </c>
    </row>
    <row r="36" spans="2:16" ht="15.95" customHeight="1">
      <c r="B36" s="259">
        <v>1.1100000000000001</v>
      </c>
      <c r="C36" s="262" t="s">
        <v>327</v>
      </c>
      <c r="D36" s="265" t="s">
        <v>123</v>
      </c>
      <c r="E36" s="268" t="s">
        <v>111</v>
      </c>
      <c r="F36" s="271">
        <f>SUM(H38:P38)</f>
        <v>0</v>
      </c>
      <c r="G36" s="105" t="s">
        <v>71</v>
      </c>
      <c r="H36" s="104">
        <v>0</v>
      </c>
      <c r="I36" s="104">
        <v>0</v>
      </c>
      <c r="J36" s="104">
        <v>5</v>
      </c>
      <c r="K36" s="104">
        <v>5</v>
      </c>
      <c r="L36" s="104">
        <v>5</v>
      </c>
      <c r="M36" s="104">
        <v>0</v>
      </c>
      <c r="N36" s="104">
        <v>0</v>
      </c>
      <c r="O36" s="104">
        <v>0</v>
      </c>
      <c r="P36" s="104">
        <v>0</v>
      </c>
    </row>
    <row r="37" spans="2:16" ht="15.95" customHeight="1">
      <c r="B37" s="260"/>
      <c r="C37" s="263"/>
      <c r="D37" s="266"/>
      <c r="E37" s="269"/>
      <c r="F37" s="272"/>
      <c r="G37" s="59" t="s">
        <v>5</v>
      </c>
      <c r="H37" s="100">
        <v>0</v>
      </c>
      <c r="I37" s="100">
        <v>0</v>
      </c>
      <c r="J37" s="100">
        <v>5</v>
      </c>
      <c r="K37" s="100">
        <v>5</v>
      </c>
      <c r="L37" s="100">
        <v>5</v>
      </c>
      <c r="M37" s="100">
        <v>0</v>
      </c>
      <c r="N37" s="100">
        <v>0</v>
      </c>
      <c r="O37" s="100">
        <v>0</v>
      </c>
      <c r="P37" s="100">
        <v>0</v>
      </c>
    </row>
    <row r="38" spans="2:16" ht="15.95" customHeight="1">
      <c r="B38" s="261"/>
      <c r="C38" s="264"/>
      <c r="D38" s="267"/>
      <c r="E38" s="270"/>
      <c r="F38" s="273"/>
      <c r="G38" s="60" t="s">
        <v>4</v>
      </c>
      <c r="H38" s="102">
        <v>0</v>
      </c>
      <c r="I38" s="102">
        <v>0</v>
      </c>
      <c r="J38" s="102">
        <v>0</v>
      </c>
      <c r="K38" s="102">
        <v>0</v>
      </c>
      <c r="L38" s="102">
        <v>0</v>
      </c>
      <c r="M38" s="102">
        <v>0</v>
      </c>
      <c r="N38" s="102">
        <v>0</v>
      </c>
      <c r="O38" s="102">
        <v>0</v>
      </c>
      <c r="P38" s="102">
        <v>0</v>
      </c>
    </row>
    <row r="39" spans="2:16" ht="15.95" customHeight="1">
      <c r="B39" s="274">
        <v>1.1200000000000001</v>
      </c>
      <c r="C39" s="262" t="s">
        <v>120</v>
      </c>
      <c r="D39" s="265" t="s">
        <v>51</v>
      </c>
      <c r="E39" s="268" t="s">
        <v>124</v>
      </c>
      <c r="F39" s="271">
        <f>SUM(H41:P41)</f>
        <v>0</v>
      </c>
      <c r="G39" s="105" t="s">
        <v>71</v>
      </c>
      <c r="H39" s="104">
        <v>0</v>
      </c>
      <c r="I39" s="104">
        <v>0</v>
      </c>
      <c r="J39" s="104">
        <v>0</v>
      </c>
      <c r="K39" s="104">
        <v>0</v>
      </c>
      <c r="L39" s="104">
        <v>5</v>
      </c>
      <c r="M39" s="104">
        <v>5</v>
      </c>
      <c r="N39" s="104">
        <v>0</v>
      </c>
      <c r="O39" s="104">
        <v>0</v>
      </c>
      <c r="P39" s="104">
        <v>0</v>
      </c>
    </row>
    <row r="40" spans="2:16" ht="15.95" customHeight="1">
      <c r="B40" s="275"/>
      <c r="C40" s="263"/>
      <c r="D40" s="266"/>
      <c r="E40" s="269"/>
      <c r="F40" s="272"/>
      <c r="G40" s="59" t="s">
        <v>5</v>
      </c>
      <c r="H40" s="100">
        <v>0</v>
      </c>
      <c r="I40" s="100">
        <v>0</v>
      </c>
      <c r="J40" s="100">
        <v>0</v>
      </c>
      <c r="K40" s="100">
        <v>0</v>
      </c>
      <c r="L40" s="100">
        <v>5</v>
      </c>
      <c r="M40" s="100">
        <v>5</v>
      </c>
      <c r="N40" s="100">
        <v>0</v>
      </c>
      <c r="O40" s="100">
        <v>0</v>
      </c>
      <c r="P40" s="100">
        <v>0</v>
      </c>
    </row>
    <row r="41" spans="2:16" ht="15.95" customHeight="1">
      <c r="B41" s="276"/>
      <c r="C41" s="264"/>
      <c r="D41" s="267"/>
      <c r="E41" s="270"/>
      <c r="F41" s="273"/>
      <c r="G41" s="60" t="s">
        <v>4</v>
      </c>
      <c r="H41" s="102">
        <v>0</v>
      </c>
      <c r="I41" s="102">
        <v>0</v>
      </c>
      <c r="J41" s="102">
        <v>0</v>
      </c>
      <c r="K41" s="102">
        <v>0</v>
      </c>
      <c r="L41" s="102">
        <v>0</v>
      </c>
      <c r="M41" s="102">
        <v>0</v>
      </c>
      <c r="N41" s="102">
        <v>0</v>
      </c>
      <c r="O41" s="102">
        <v>0</v>
      </c>
      <c r="P41" s="102">
        <v>0</v>
      </c>
    </row>
    <row r="42" spans="2:16" ht="15.95" customHeight="1">
      <c r="B42" s="259">
        <v>1.1299999999999999</v>
      </c>
      <c r="C42" s="262" t="s">
        <v>121</v>
      </c>
      <c r="D42" s="265" t="s">
        <v>122</v>
      </c>
      <c r="E42" s="268">
        <v>1</v>
      </c>
      <c r="F42" s="271">
        <f>SUM(H44:P44)</f>
        <v>0</v>
      </c>
      <c r="G42" s="105" t="s">
        <v>71</v>
      </c>
      <c r="H42" s="104">
        <v>0</v>
      </c>
      <c r="I42" s="104">
        <v>0</v>
      </c>
      <c r="J42" s="104">
        <v>1</v>
      </c>
      <c r="K42" s="104">
        <v>0</v>
      </c>
      <c r="L42" s="104">
        <v>0</v>
      </c>
      <c r="M42" s="104">
        <v>0</v>
      </c>
      <c r="N42" s="104">
        <v>0</v>
      </c>
      <c r="O42" s="104">
        <v>0</v>
      </c>
      <c r="P42" s="104">
        <v>0</v>
      </c>
    </row>
    <row r="43" spans="2:16" ht="15.95" customHeight="1">
      <c r="B43" s="260"/>
      <c r="C43" s="263"/>
      <c r="D43" s="266"/>
      <c r="E43" s="269"/>
      <c r="F43" s="272"/>
      <c r="G43" s="59" t="s">
        <v>5</v>
      </c>
      <c r="H43" s="100">
        <v>0</v>
      </c>
      <c r="I43" s="100">
        <v>0</v>
      </c>
      <c r="J43" s="100">
        <v>1</v>
      </c>
      <c r="K43" s="100">
        <v>0</v>
      </c>
      <c r="L43" s="100">
        <v>0</v>
      </c>
      <c r="M43" s="100">
        <v>0</v>
      </c>
      <c r="N43" s="100">
        <v>0</v>
      </c>
      <c r="O43" s="100">
        <v>0</v>
      </c>
      <c r="P43" s="100">
        <v>0</v>
      </c>
    </row>
    <row r="44" spans="2:16" ht="15.95" customHeight="1">
      <c r="B44" s="261"/>
      <c r="C44" s="264"/>
      <c r="D44" s="267"/>
      <c r="E44" s="270"/>
      <c r="F44" s="273"/>
      <c r="G44" s="60" t="s">
        <v>4</v>
      </c>
      <c r="H44" s="102">
        <v>0</v>
      </c>
      <c r="I44" s="102">
        <v>0</v>
      </c>
      <c r="J44" s="102">
        <v>0</v>
      </c>
      <c r="K44" s="102">
        <v>0</v>
      </c>
      <c r="L44" s="102">
        <v>0</v>
      </c>
      <c r="M44" s="102">
        <v>0</v>
      </c>
      <c r="N44" s="102">
        <v>0</v>
      </c>
      <c r="O44" s="102">
        <v>0</v>
      </c>
      <c r="P44" s="102">
        <v>0</v>
      </c>
    </row>
    <row r="45" spans="2:16" ht="15.95" customHeight="1">
      <c r="B45" s="259">
        <v>1.1399999999999999</v>
      </c>
      <c r="C45" s="262" t="s">
        <v>118</v>
      </c>
      <c r="D45" s="277" t="s">
        <v>110</v>
      </c>
      <c r="E45" s="280" t="s">
        <v>111</v>
      </c>
      <c r="F45" s="271">
        <f>SUM(H47:P47)</f>
        <v>0</v>
      </c>
      <c r="G45" s="105" t="s">
        <v>71</v>
      </c>
      <c r="H45" s="104">
        <v>0</v>
      </c>
      <c r="I45" s="104">
        <v>0</v>
      </c>
      <c r="J45" s="104">
        <v>5</v>
      </c>
      <c r="K45" s="104">
        <v>5</v>
      </c>
      <c r="L45" s="104">
        <v>5</v>
      </c>
      <c r="M45" s="104">
        <v>0</v>
      </c>
      <c r="N45" s="104">
        <v>0</v>
      </c>
      <c r="O45" s="104">
        <v>0</v>
      </c>
      <c r="P45" s="104">
        <v>0</v>
      </c>
    </row>
    <row r="46" spans="2:16" ht="15.95" customHeight="1">
      <c r="B46" s="260"/>
      <c r="C46" s="263"/>
      <c r="D46" s="278"/>
      <c r="E46" s="281"/>
      <c r="F46" s="272"/>
      <c r="G46" s="59" t="s">
        <v>5</v>
      </c>
      <c r="H46" s="100">
        <v>0</v>
      </c>
      <c r="I46" s="100">
        <v>0</v>
      </c>
      <c r="J46" s="100">
        <v>5</v>
      </c>
      <c r="K46" s="100">
        <v>5</v>
      </c>
      <c r="L46" s="100">
        <v>5</v>
      </c>
      <c r="M46" s="100">
        <v>0</v>
      </c>
      <c r="N46" s="100">
        <v>0</v>
      </c>
      <c r="O46" s="100">
        <v>0</v>
      </c>
      <c r="P46" s="100">
        <v>0</v>
      </c>
    </row>
    <row r="47" spans="2:16" ht="15.95" customHeight="1">
      <c r="B47" s="261"/>
      <c r="C47" s="264"/>
      <c r="D47" s="279"/>
      <c r="E47" s="282"/>
      <c r="F47" s="273"/>
      <c r="G47" s="40" t="s">
        <v>4</v>
      </c>
      <c r="H47" s="102">
        <v>0</v>
      </c>
      <c r="I47" s="102">
        <v>0</v>
      </c>
      <c r="J47" s="102">
        <v>0</v>
      </c>
      <c r="K47" s="102">
        <v>0</v>
      </c>
      <c r="L47" s="102">
        <v>0</v>
      </c>
      <c r="M47" s="102">
        <v>0</v>
      </c>
      <c r="N47" s="102">
        <v>0</v>
      </c>
      <c r="O47" s="102">
        <v>0</v>
      </c>
      <c r="P47" s="102">
        <v>0</v>
      </c>
    </row>
    <row r="48" spans="2:16" ht="15.95" customHeight="1">
      <c r="B48" s="259">
        <v>1.1499999999999999</v>
      </c>
      <c r="C48" s="262" t="s">
        <v>328</v>
      </c>
      <c r="D48" s="277" t="s">
        <v>329</v>
      </c>
      <c r="E48" s="280" t="s">
        <v>326</v>
      </c>
      <c r="F48" s="271">
        <f>SUM(H50:P50)</f>
        <v>0</v>
      </c>
      <c r="G48" s="105" t="s">
        <v>71</v>
      </c>
      <c r="H48" s="104">
        <v>0</v>
      </c>
      <c r="I48" s="104">
        <v>0</v>
      </c>
      <c r="J48" s="104">
        <v>50</v>
      </c>
      <c r="K48" s="104">
        <v>50</v>
      </c>
      <c r="L48" s="104">
        <v>50</v>
      </c>
      <c r="M48" s="104">
        <v>50</v>
      </c>
      <c r="N48" s="104">
        <v>0</v>
      </c>
      <c r="O48" s="104">
        <v>0</v>
      </c>
      <c r="P48" s="104">
        <v>0</v>
      </c>
    </row>
    <row r="49" spans="2:16" ht="15.95" customHeight="1">
      <c r="B49" s="260"/>
      <c r="C49" s="263"/>
      <c r="D49" s="278"/>
      <c r="E49" s="281"/>
      <c r="F49" s="272"/>
      <c r="G49" s="59" t="s">
        <v>5</v>
      </c>
      <c r="H49" s="100">
        <f>H48</f>
        <v>0</v>
      </c>
      <c r="I49" s="100">
        <f t="shared" ref="I49:N49" si="1">I48</f>
        <v>0</v>
      </c>
      <c r="J49" s="100">
        <f t="shared" si="1"/>
        <v>50</v>
      </c>
      <c r="K49" s="100">
        <f t="shared" si="1"/>
        <v>50</v>
      </c>
      <c r="L49" s="100">
        <f t="shared" si="1"/>
        <v>50</v>
      </c>
      <c r="M49" s="100">
        <f t="shared" si="1"/>
        <v>50</v>
      </c>
      <c r="N49" s="100">
        <f t="shared" si="1"/>
        <v>0</v>
      </c>
      <c r="O49" s="100">
        <v>0</v>
      </c>
      <c r="P49" s="100">
        <v>0</v>
      </c>
    </row>
    <row r="50" spans="2:16" ht="15.95" customHeight="1">
      <c r="B50" s="261"/>
      <c r="C50" s="264"/>
      <c r="D50" s="279"/>
      <c r="E50" s="282"/>
      <c r="F50" s="273"/>
      <c r="G50" s="40" t="s">
        <v>4</v>
      </c>
      <c r="H50" s="102">
        <v>0</v>
      </c>
      <c r="I50" s="102">
        <v>0</v>
      </c>
      <c r="J50" s="102">
        <v>0</v>
      </c>
      <c r="K50" s="102">
        <v>0</v>
      </c>
      <c r="L50" s="102">
        <v>0</v>
      </c>
      <c r="M50" s="102">
        <v>0</v>
      </c>
      <c r="N50" s="102">
        <v>0</v>
      </c>
      <c r="O50" s="102">
        <v>0</v>
      </c>
      <c r="P50" s="102">
        <v>0</v>
      </c>
    </row>
    <row r="51" spans="2:16" ht="15.95" customHeight="1">
      <c r="B51" s="203"/>
      <c r="C51" s="204"/>
      <c r="D51" s="70"/>
      <c r="E51" s="205"/>
      <c r="F51" s="206"/>
      <c r="G51" s="72"/>
      <c r="H51" s="202"/>
      <c r="I51" s="202"/>
      <c r="J51" s="202"/>
      <c r="K51" s="202"/>
      <c r="L51" s="202"/>
      <c r="M51" s="202"/>
      <c r="N51" s="202"/>
      <c r="O51" s="202"/>
      <c r="P51" s="202"/>
    </row>
    <row r="52" spans="2:16" ht="15.95" customHeight="1">
      <c r="B52" s="203"/>
      <c r="C52" s="204"/>
      <c r="D52" s="70"/>
      <c r="E52" s="205"/>
      <c r="F52" s="206"/>
      <c r="G52" s="72"/>
      <c r="H52" s="202"/>
      <c r="I52" s="202"/>
      <c r="J52" s="202"/>
      <c r="K52" s="202"/>
      <c r="L52" s="202"/>
      <c r="M52" s="202"/>
      <c r="N52" s="202"/>
      <c r="O52" s="202"/>
      <c r="P52" s="202"/>
    </row>
    <row r="53" spans="2:16" ht="15.95" customHeight="1">
      <c r="B53" s="203"/>
      <c r="C53" s="204"/>
      <c r="D53" s="70"/>
      <c r="E53" s="205"/>
      <c r="F53" s="206"/>
      <c r="G53" s="72"/>
      <c r="H53" s="202"/>
      <c r="I53" s="202"/>
      <c r="J53" s="202"/>
      <c r="K53" s="202"/>
      <c r="L53" s="202"/>
      <c r="M53" s="202"/>
      <c r="N53" s="202"/>
      <c r="O53" s="202"/>
      <c r="P53" s="202"/>
    </row>
    <row r="54" spans="2:16" ht="15.95" customHeight="1">
      <c r="B54" s="13"/>
      <c r="C54" s="69"/>
      <c r="D54" s="70"/>
      <c r="E54" s="20"/>
      <c r="F54" s="71"/>
      <c r="G54" s="72"/>
      <c r="H54" s="20"/>
      <c r="I54" s="20"/>
      <c r="J54" s="20"/>
      <c r="K54" s="20"/>
      <c r="L54" s="20"/>
      <c r="M54" s="20"/>
      <c r="N54" s="20"/>
      <c r="O54" s="20"/>
      <c r="P54" s="20"/>
    </row>
    <row r="55" spans="2:16" ht="15.95" customHeight="1">
      <c r="B55" s="80">
        <v>2</v>
      </c>
      <c r="C55" s="79" t="s">
        <v>335</v>
      </c>
      <c r="D55" s="73"/>
      <c r="E55" s="21"/>
      <c r="F55" s="21"/>
      <c r="G55" s="74"/>
      <c r="H55" s="75"/>
      <c r="I55" s="75"/>
      <c r="J55" s="75"/>
      <c r="K55" s="75"/>
      <c r="L55" s="75"/>
      <c r="M55" s="75"/>
      <c r="N55" s="75"/>
      <c r="O55" s="75"/>
      <c r="P55" s="75"/>
    </row>
    <row r="56" spans="2:16" ht="15.95" customHeight="1">
      <c r="B56" s="294" t="s">
        <v>0</v>
      </c>
      <c r="C56" s="296" t="s">
        <v>1</v>
      </c>
      <c r="D56" s="298" t="s">
        <v>2</v>
      </c>
      <c r="E56" s="292" t="s">
        <v>3</v>
      </c>
      <c r="F56" s="290" t="s">
        <v>4</v>
      </c>
      <c r="G56" s="289" t="s">
        <v>72</v>
      </c>
      <c r="H56" s="289"/>
      <c r="I56" s="289"/>
      <c r="J56" s="289"/>
      <c r="K56" s="289"/>
      <c r="L56" s="289"/>
      <c r="M56" s="289"/>
      <c r="N56" s="289"/>
      <c r="O56" s="289"/>
      <c r="P56" s="289"/>
    </row>
    <row r="57" spans="2:16" ht="15.95" customHeight="1">
      <c r="B57" s="295"/>
      <c r="C57" s="297"/>
      <c r="D57" s="299"/>
      <c r="E57" s="293"/>
      <c r="F57" s="291"/>
      <c r="G57" s="76" t="s">
        <v>35</v>
      </c>
      <c r="H57" s="164">
        <v>2018</v>
      </c>
      <c r="I57" s="164">
        <v>2019</v>
      </c>
      <c r="J57" s="164">
        <v>2020</v>
      </c>
      <c r="K57" s="164">
        <v>2021</v>
      </c>
      <c r="L57" s="164">
        <v>2022</v>
      </c>
      <c r="M57" s="164">
        <v>2023</v>
      </c>
      <c r="N57" s="81"/>
      <c r="O57" s="81"/>
      <c r="P57" s="81"/>
    </row>
    <row r="58" spans="2:16" ht="15.95" customHeight="1">
      <c r="B58" s="274" t="s">
        <v>59</v>
      </c>
      <c r="C58" s="262" t="s">
        <v>125</v>
      </c>
      <c r="D58" s="265" t="s">
        <v>126</v>
      </c>
      <c r="E58" s="280">
        <v>1</v>
      </c>
      <c r="F58" s="271">
        <f>SUM(H60:P60)</f>
        <v>0</v>
      </c>
      <c r="G58" s="105" t="s">
        <v>71</v>
      </c>
      <c r="H58" s="104">
        <v>0</v>
      </c>
      <c r="I58" s="104">
        <v>1</v>
      </c>
      <c r="J58" s="104">
        <v>0</v>
      </c>
      <c r="K58" s="104">
        <v>0</v>
      </c>
      <c r="L58" s="104">
        <v>0</v>
      </c>
      <c r="M58" s="104">
        <v>0</v>
      </c>
      <c r="N58" s="104"/>
      <c r="O58" s="104"/>
      <c r="P58" s="104"/>
    </row>
    <row r="59" spans="2:16" ht="15.95" customHeight="1">
      <c r="B59" s="275"/>
      <c r="C59" s="263"/>
      <c r="D59" s="266"/>
      <c r="E59" s="281"/>
      <c r="F59" s="272"/>
      <c r="G59" s="106" t="s">
        <v>5</v>
      </c>
      <c r="H59" s="100">
        <v>0</v>
      </c>
      <c r="I59" s="100">
        <v>1</v>
      </c>
      <c r="J59" s="100">
        <v>0</v>
      </c>
      <c r="K59" s="100">
        <v>0</v>
      </c>
      <c r="L59" s="100">
        <v>0</v>
      </c>
      <c r="M59" s="103">
        <v>0</v>
      </c>
      <c r="N59" s="100"/>
      <c r="O59" s="100"/>
      <c r="P59" s="100"/>
    </row>
    <row r="60" spans="2:16" ht="15.95" customHeight="1">
      <c r="B60" s="276"/>
      <c r="C60" s="264"/>
      <c r="D60" s="267"/>
      <c r="E60" s="282"/>
      <c r="F60" s="273"/>
      <c r="G60" s="82" t="s">
        <v>4</v>
      </c>
      <c r="H60" s="102">
        <v>0</v>
      </c>
      <c r="I60" s="102">
        <v>0</v>
      </c>
      <c r="J60" s="102">
        <v>0</v>
      </c>
      <c r="K60" s="102">
        <v>0</v>
      </c>
      <c r="L60" s="102">
        <v>0</v>
      </c>
      <c r="M60" s="102">
        <v>0</v>
      </c>
      <c r="N60" s="102"/>
      <c r="O60" s="102"/>
      <c r="P60" s="102"/>
    </row>
    <row r="61" spans="2:16" ht="15.95" customHeight="1">
      <c r="B61" s="274" t="s">
        <v>60</v>
      </c>
      <c r="C61" s="262" t="s">
        <v>127</v>
      </c>
      <c r="D61" s="265" t="s">
        <v>126</v>
      </c>
      <c r="E61" s="280">
        <v>1</v>
      </c>
      <c r="F61" s="271">
        <f>SUM(H63:P63)</f>
        <v>0</v>
      </c>
      <c r="G61" s="105" t="s">
        <v>71</v>
      </c>
      <c r="H61" s="104">
        <v>0</v>
      </c>
      <c r="I61" s="104">
        <v>1</v>
      </c>
      <c r="J61" s="104">
        <v>0</v>
      </c>
      <c r="K61" s="104">
        <v>0</v>
      </c>
      <c r="L61" s="104">
        <v>0</v>
      </c>
      <c r="M61" s="104">
        <v>0</v>
      </c>
      <c r="N61" s="104"/>
      <c r="O61" s="104"/>
      <c r="P61" s="104"/>
    </row>
    <row r="62" spans="2:16" ht="15.95" customHeight="1">
      <c r="B62" s="275"/>
      <c r="C62" s="263"/>
      <c r="D62" s="266"/>
      <c r="E62" s="281"/>
      <c r="F62" s="272"/>
      <c r="G62" s="106" t="s">
        <v>5</v>
      </c>
      <c r="H62" s="100">
        <v>0</v>
      </c>
      <c r="I62" s="100">
        <v>1</v>
      </c>
      <c r="J62" s="100">
        <v>0</v>
      </c>
      <c r="K62" s="100">
        <v>0</v>
      </c>
      <c r="L62" s="100">
        <v>0</v>
      </c>
      <c r="M62" s="103">
        <v>0</v>
      </c>
      <c r="N62" s="100"/>
      <c r="O62" s="100"/>
      <c r="P62" s="100"/>
    </row>
    <row r="63" spans="2:16" ht="15.95" customHeight="1">
      <c r="B63" s="276"/>
      <c r="C63" s="264"/>
      <c r="D63" s="267"/>
      <c r="E63" s="282"/>
      <c r="F63" s="273"/>
      <c r="G63" s="83" t="s">
        <v>4</v>
      </c>
      <c r="H63" s="102">
        <v>0</v>
      </c>
      <c r="I63" s="102">
        <v>0</v>
      </c>
      <c r="J63" s="102">
        <v>0</v>
      </c>
      <c r="K63" s="102">
        <v>0</v>
      </c>
      <c r="L63" s="102">
        <v>0</v>
      </c>
      <c r="M63" s="102">
        <v>0</v>
      </c>
      <c r="N63" s="102"/>
      <c r="O63" s="102"/>
      <c r="P63" s="102"/>
    </row>
    <row r="64" spans="2:16" ht="15.95" customHeight="1">
      <c r="B64" s="274" t="s">
        <v>61</v>
      </c>
      <c r="C64" s="262" t="s">
        <v>304</v>
      </c>
      <c r="D64" s="265" t="s">
        <v>126</v>
      </c>
      <c r="E64" s="268">
        <v>1</v>
      </c>
      <c r="F64" s="271">
        <f>SUM(H66:P66)</f>
        <v>0</v>
      </c>
      <c r="G64" s="105" t="s">
        <v>71</v>
      </c>
      <c r="H64" s="104">
        <v>0</v>
      </c>
      <c r="I64" s="104">
        <v>1</v>
      </c>
      <c r="J64" s="104">
        <v>0</v>
      </c>
      <c r="K64" s="104">
        <v>0</v>
      </c>
      <c r="L64" s="104">
        <v>0</v>
      </c>
      <c r="M64" s="104">
        <v>0</v>
      </c>
      <c r="N64" s="104"/>
      <c r="O64" s="104"/>
      <c r="P64" s="104"/>
    </row>
    <row r="65" spans="2:16" ht="15.95" customHeight="1">
      <c r="B65" s="275"/>
      <c r="C65" s="263"/>
      <c r="D65" s="266"/>
      <c r="E65" s="269"/>
      <c r="F65" s="272"/>
      <c r="G65" s="106" t="s">
        <v>5</v>
      </c>
      <c r="H65" s="100">
        <v>0</v>
      </c>
      <c r="I65" s="100">
        <v>1</v>
      </c>
      <c r="J65" s="100">
        <v>0</v>
      </c>
      <c r="K65" s="100">
        <v>0</v>
      </c>
      <c r="L65" s="100">
        <v>0</v>
      </c>
      <c r="M65" s="103">
        <v>0</v>
      </c>
      <c r="N65" s="100"/>
      <c r="O65" s="100"/>
      <c r="P65" s="100"/>
    </row>
    <row r="66" spans="2:16" ht="15.95" customHeight="1">
      <c r="B66" s="276"/>
      <c r="C66" s="264"/>
      <c r="D66" s="267"/>
      <c r="E66" s="270"/>
      <c r="F66" s="273"/>
      <c r="G66" s="83" t="s">
        <v>4</v>
      </c>
      <c r="H66" s="102">
        <v>0</v>
      </c>
      <c r="I66" s="102">
        <v>0</v>
      </c>
      <c r="J66" s="102">
        <v>0</v>
      </c>
      <c r="K66" s="102">
        <v>0</v>
      </c>
      <c r="L66" s="102">
        <v>0</v>
      </c>
      <c r="M66" s="102">
        <v>0</v>
      </c>
      <c r="N66" s="102"/>
      <c r="O66" s="102"/>
      <c r="P66" s="102"/>
    </row>
    <row r="67" spans="2:16" ht="15.95" customHeight="1">
      <c r="B67" s="274" t="s">
        <v>62</v>
      </c>
      <c r="C67" s="262" t="s">
        <v>306</v>
      </c>
      <c r="D67" s="265" t="s">
        <v>126</v>
      </c>
      <c r="E67" s="268">
        <v>1</v>
      </c>
      <c r="F67" s="271">
        <f>SUM(H69:P69)</f>
        <v>0</v>
      </c>
      <c r="G67" s="105" t="s">
        <v>71</v>
      </c>
      <c r="H67" s="104">
        <v>0</v>
      </c>
      <c r="I67" s="104">
        <v>1</v>
      </c>
      <c r="J67" s="104">
        <v>0</v>
      </c>
      <c r="K67" s="104">
        <v>0</v>
      </c>
      <c r="L67" s="104">
        <v>0</v>
      </c>
      <c r="M67" s="104">
        <v>0</v>
      </c>
      <c r="N67" s="104"/>
      <c r="O67" s="104"/>
      <c r="P67" s="104"/>
    </row>
    <row r="68" spans="2:16" ht="15.95" customHeight="1">
      <c r="B68" s="275"/>
      <c r="C68" s="263"/>
      <c r="D68" s="266"/>
      <c r="E68" s="269"/>
      <c r="F68" s="272"/>
      <c r="G68" s="106" t="s">
        <v>5</v>
      </c>
      <c r="H68" s="100">
        <v>0</v>
      </c>
      <c r="I68" s="100">
        <v>1</v>
      </c>
      <c r="J68" s="100">
        <v>0</v>
      </c>
      <c r="K68" s="100">
        <v>0</v>
      </c>
      <c r="L68" s="100">
        <v>0</v>
      </c>
      <c r="M68" s="103">
        <v>0</v>
      </c>
      <c r="N68" s="100"/>
      <c r="O68" s="100"/>
      <c r="P68" s="100"/>
    </row>
    <row r="69" spans="2:16" ht="15.95" customHeight="1">
      <c r="B69" s="276"/>
      <c r="C69" s="264"/>
      <c r="D69" s="267"/>
      <c r="E69" s="270"/>
      <c r="F69" s="273"/>
      <c r="G69" s="82" t="s">
        <v>4</v>
      </c>
      <c r="H69" s="102">
        <v>0</v>
      </c>
      <c r="I69" s="102">
        <v>0</v>
      </c>
      <c r="J69" s="102">
        <v>0</v>
      </c>
      <c r="K69" s="102">
        <v>0</v>
      </c>
      <c r="L69" s="102">
        <v>0</v>
      </c>
      <c r="M69" s="102">
        <v>0</v>
      </c>
      <c r="N69" s="102"/>
      <c r="O69" s="102"/>
      <c r="P69" s="102"/>
    </row>
    <row r="70" spans="2:16" ht="15.95" customHeight="1">
      <c r="B70" s="274" t="s">
        <v>63</v>
      </c>
      <c r="C70" s="262" t="s">
        <v>305</v>
      </c>
      <c r="D70" s="265" t="s">
        <v>126</v>
      </c>
      <c r="E70" s="268">
        <v>1</v>
      </c>
      <c r="F70" s="271">
        <f>SUM(H72:P72)</f>
        <v>0</v>
      </c>
      <c r="G70" s="105" t="s">
        <v>71</v>
      </c>
      <c r="H70" s="104">
        <v>0</v>
      </c>
      <c r="I70" s="104">
        <v>0</v>
      </c>
      <c r="J70" s="104">
        <v>1</v>
      </c>
      <c r="K70" s="104">
        <v>0</v>
      </c>
      <c r="L70" s="104">
        <v>0</v>
      </c>
      <c r="M70" s="104">
        <v>0</v>
      </c>
      <c r="N70" s="104"/>
      <c r="O70" s="104"/>
      <c r="P70" s="104"/>
    </row>
    <row r="71" spans="2:16" ht="15.95" customHeight="1">
      <c r="B71" s="275"/>
      <c r="C71" s="263"/>
      <c r="D71" s="266"/>
      <c r="E71" s="269"/>
      <c r="F71" s="272"/>
      <c r="G71" s="106" t="s">
        <v>5</v>
      </c>
      <c r="H71" s="100">
        <v>0</v>
      </c>
      <c r="I71" s="100">
        <v>0</v>
      </c>
      <c r="J71" s="100">
        <v>1</v>
      </c>
      <c r="K71" s="100">
        <v>0</v>
      </c>
      <c r="L71" s="100">
        <v>0</v>
      </c>
      <c r="M71" s="103">
        <v>0</v>
      </c>
      <c r="N71" s="100"/>
      <c r="O71" s="100"/>
      <c r="P71" s="100"/>
    </row>
    <row r="72" spans="2:16" ht="15.95" customHeight="1">
      <c r="B72" s="276"/>
      <c r="C72" s="264"/>
      <c r="D72" s="267"/>
      <c r="E72" s="270"/>
      <c r="F72" s="273"/>
      <c r="G72" s="83" t="s">
        <v>4</v>
      </c>
      <c r="H72" s="102">
        <v>0</v>
      </c>
      <c r="I72" s="102">
        <v>0</v>
      </c>
      <c r="J72" s="102">
        <v>0</v>
      </c>
      <c r="K72" s="102">
        <v>0</v>
      </c>
      <c r="L72" s="102">
        <v>0</v>
      </c>
      <c r="M72" s="102">
        <v>0</v>
      </c>
      <c r="N72" s="102"/>
      <c r="O72" s="102"/>
      <c r="P72" s="102"/>
    </row>
    <row r="73" spans="2:16" ht="15.95" customHeight="1">
      <c r="B73" s="274">
        <v>2.6</v>
      </c>
      <c r="C73" s="262" t="s">
        <v>128</v>
      </c>
      <c r="D73" s="265" t="s">
        <v>49</v>
      </c>
      <c r="E73" s="268" t="s">
        <v>129</v>
      </c>
      <c r="F73" s="271">
        <f>SUM(H75:P75)</f>
        <v>0</v>
      </c>
      <c r="G73" s="105" t="s">
        <v>71</v>
      </c>
      <c r="H73" s="104">
        <v>0</v>
      </c>
      <c r="I73" s="104">
        <v>0</v>
      </c>
      <c r="J73" s="104">
        <v>0</v>
      </c>
      <c r="K73" s="104">
        <v>0</v>
      </c>
      <c r="L73" s="104">
        <v>5</v>
      </c>
      <c r="M73" s="104">
        <v>3</v>
      </c>
      <c r="N73" s="104"/>
      <c r="O73" s="104"/>
      <c r="P73" s="104"/>
    </row>
    <row r="74" spans="2:16" ht="15.95" customHeight="1">
      <c r="B74" s="275"/>
      <c r="C74" s="263"/>
      <c r="D74" s="266"/>
      <c r="E74" s="269"/>
      <c r="F74" s="272"/>
      <c r="G74" s="106" t="s">
        <v>5</v>
      </c>
      <c r="H74" s="100">
        <v>0</v>
      </c>
      <c r="I74" s="100">
        <v>0</v>
      </c>
      <c r="J74" s="100">
        <v>0</v>
      </c>
      <c r="K74" s="100">
        <v>0</v>
      </c>
      <c r="L74" s="100">
        <v>5</v>
      </c>
      <c r="M74" s="103">
        <v>3</v>
      </c>
      <c r="N74" s="100"/>
      <c r="O74" s="100"/>
      <c r="P74" s="100"/>
    </row>
    <row r="75" spans="2:16" ht="15.95" customHeight="1">
      <c r="B75" s="276"/>
      <c r="C75" s="264"/>
      <c r="D75" s="267"/>
      <c r="E75" s="270"/>
      <c r="F75" s="273"/>
      <c r="G75" s="83" t="s">
        <v>4</v>
      </c>
      <c r="H75" s="102">
        <v>0</v>
      </c>
      <c r="I75" s="102">
        <v>0</v>
      </c>
      <c r="J75" s="102">
        <v>0</v>
      </c>
      <c r="K75" s="102">
        <v>0</v>
      </c>
      <c r="L75" s="102">
        <v>0</v>
      </c>
      <c r="M75" s="102">
        <v>0</v>
      </c>
      <c r="N75" s="102"/>
      <c r="O75" s="102"/>
      <c r="P75" s="102"/>
    </row>
    <row r="76" spans="2:16" ht="15.95" customHeight="1">
      <c r="B76" s="274">
        <v>2.7</v>
      </c>
      <c r="C76" s="262" t="s">
        <v>142</v>
      </c>
      <c r="D76" s="265" t="s">
        <v>49</v>
      </c>
      <c r="E76" s="268" t="s">
        <v>131</v>
      </c>
      <c r="F76" s="271">
        <f>SUM(H78:P78)</f>
        <v>0</v>
      </c>
      <c r="G76" s="105" t="s">
        <v>71</v>
      </c>
      <c r="H76" s="104">
        <v>0</v>
      </c>
      <c r="I76" s="104">
        <v>0</v>
      </c>
      <c r="J76" s="104">
        <v>0</v>
      </c>
      <c r="K76" s="104">
        <v>0</v>
      </c>
      <c r="L76" s="104">
        <v>1</v>
      </c>
      <c r="M76" s="104">
        <v>0</v>
      </c>
      <c r="N76" s="104"/>
      <c r="O76" s="104"/>
      <c r="P76" s="104"/>
    </row>
    <row r="77" spans="2:16" ht="15.95" customHeight="1">
      <c r="B77" s="275"/>
      <c r="C77" s="263"/>
      <c r="D77" s="266"/>
      <c r="E77" s="269"/>
      <c r="F77" s="272"/>
      <c r="G77" s="106" t="s">
        <v>5</v>
      </c>
      <c r="H77" s="100">
        <v>0</v>
      </c>
      <c r="I77" s="100">
        <v>0</v>
      </c>
      <c r="J77" s="100">
        <v>0</v>
      </c>
      <c r="K77" s="100">
        <v>0</v>
      </c>
      <c r="L77" s="100">
        <v>1</v>
      </c>
      <c r="M77" s="103">
        <v>0</v>
      </c>
      <c r="N77" s="100"/>
      <c r="O77" s="100"/>
      <c r="P77" s="100"/>
    </row>
    <row r="78" spans="2:16" ht="15.95" customHeight="1">
      <c r="B78" s="276"/>
      <c r="C78" s="264"/>
      <c r="D78" s="267"/>
      <c r="E78" s="270"/>
      <c r="F78" s="273"/>
      <c r="G78" s="83" t="s">
        <v>4</v>
      </c>
      <c r="H78" s="102">
        <v>0</v>
      </c>
      <c r="I78" s="102">
        <v>0</v>
      </c>
      <c r="J78" s="102">
        <v>0</v>
      </c>
      <c r="K78" s="102">
        <v>0</v>
      </c>
      <c r="L78" s="102">
        <v>0</v>
      </c>
      <c r="M78" s="102">
        <v>0</v>
      </c>
      <c r="N78" s="102"/>
      <c r="O78" s="102"/>
      <c r="P78" s="102"/>
    </row>
    <row r="79" spans="2:16" ht="15.95" customHeight="1">
      <c r="B79" s="274">
        <v>2.8</v>
      </c>
      <c r="C79" s="262" t="s">
        <v>130</v>
      </c>
      <c r="D79" s="265" t="s">
        <v>126</v>
      </c>
      <c r="E79" s="268">
        <v>1</v>
      </c>
      <c r="F79" s="271">
        <f>SUM(H81:P81)</f>
        <v>0</v>
      </c>
      <c r="G79" s="105" t="s">
        <v>71</v>
      </c>
      <c r="H79" s="104">
        <v>0</v>
      </c>
      <c r="I79" s="104">
        <v>0</v>
      </c>
      <c r="J79" s="104">
        <v>0</v>
      </c>
      <c r="K79" s="104">
        <v>0</v>
      </c>
      <c r="L79" s="104">
        <v>1</v>
      </c>
      <c r="M79" s="104">
        <v>0</v>
      </c>
      <c r="N79" s="104"/>
      <c r="O79" s="104"/>
      <c r="P79" s="104"/>
    </row>
    <row r="80" spans="2:16" ht="15.95" customHeight="1">
      <c r="B80" s="275"/>
      <c r="C80" s="263"/>
      <c r="D80" s="266"/>
      <c r="E80" s="269"/>
      <c r="F80" s="272"/>
      <c r="G80" s="106" t="s">
        <v>5</v>
      </c>
      <c r="H80" s="100">
        <v>0</v>
      </c>
      <c r="I80" s="100">
        <v>0</v>
      </c>
      <c r="J80" s="100">
        <v>0</v>
      </c>
      <c r="K80" s="100">
        <v>0</v>
      </c>
      <c r="L80" s="100">
        <v>1</v>
      </c>
      <c r="M80" s="103">
        <v>0</v>
      </c>
      <c r="N80" s="100"/>
      <c r="O80" s="100"/>
      <c r="P80" s="100"/>
    </row>
    <row r="81" spans="2:16" ht="15.95" customHeight="1">
      <c r="B81" s="276"/>
      <c r="C81" s="264"/>
      <c r="D81" s="267"/>
      <c r="E81" s="270"/>
      <c r="F81" s="273"/>
      <c r="G81" s="83" t="s">
        <v>4</v>
      </c>
      <c r="H81" s="102">
        <v>0</v>
      </c>
      <c r="I81" s="102">
        <v>0</v>
      </c>
      <c r="J81" s="102">
        <v>0</v>
      </c>
      <c r="K81" s="102">
        <v>0</v>
      </c>
      <c r="L81" s="102">
        <v>0</v>
      </c>
      <c r="M81" s="102">
        <v>0</v>
      </c>
      <c r="N81" s="102"/>
      <c r="O81" s="102"/>
      <c r="P81" s="102"/>
    </row>
    <row r="82" spans="2:16" ht="15.95" customHeight="1">
      <c r="B82" s="274">
        <v>2.9</v>
      </c>
      <c r="C82" s="262" t="s">
        <v>132</v>
      </c>
      <c r="D82" s="265" t="s">
        <v>133</v>
      </c>
      <c r="E82" s="268">
        <v>1</v>
      </c>
      <c r="F82" s="271">
        <f>SUM(H84:P84)</f>
        <v>0</v>
      </c>
      <c r="G82" s="105" t="s">
        <v>71</v>
      </c>
      <c r="H82" s="104">
        <v>0</v>
      </c>
      <c r="I82" s="104">
        <v>1</v>
      </c>
      <c r="J82" s="104">
        <v>0</v>
      </c>
      <c r="K82" s="104">
        <v>0</v>
      </c>
      <c r="L82" s="104">
        <v>0</v>
      </c>
      <c r="M82" s="104">
        <v>0</v>
      </c>
      <c r="N82" s="104"/>
      <c r="O82" s="104"/>
      <c r="P82" s="104"/>
    </row>
    <row r="83" spans="2:16" ht="15.95" customHeight="1">
      <c r="B83" s="275"/>
      <c r="C83" s="263"/>
      <c r="D83" s="266"/>
      <c r="E83" s="269"/>
      <c r="F83" s="272"/>
      <c r="G83" s="106" t="s">
        <v>5</v>
      </c>
      <c r="H83" s="100">
        <v>0</v>
      </c>
      <c r="I83" s="100">
        <v>1</v>
      </c>
      <c r="J83" s="100">
        <v>0</v>
      </c>
      <c r="K83" s="100">
        <v>0</v>
      </c>
      <c r="L83" s="100">
        <v>0</v>
      </c>
      <c r="M83" s="103">
        <v>0</v>
      </c>
      <c r="N83" s="100"/>
      <c r="O83" s="100"/>
      <c r="P83" s="100"/>
    </row>
    <row r="84" spans="2:16" ht="15.95" customHeight="1">
      <c r="B84" s="276"/>
      <c r="C84" s="264"/>
      <c r="D84" s="267"/>
      <c r="E84" s="270"/>
      <c r="F84" s="273"/>
      <c r="G84" s="83" t="s">
        <v>4</v>
      </c>
      <c r="H84" s="102">
        <v>0</v>
      </c>
      <c r="I84" s="102">
        <v>0</v>
      </c>
      <c r="J84" s="102">
        <v>0</v>
      </c>
      <c r="K84" s="102">
        <v>0</v>
      </c>
      <c r="L84" s="102">
        <v>0</v>
      </c>
      <c r="M84" s="102">
        <v>0</v>
      </c>
      <c r="N84" s="102"/>
      <c r="O84" s="102"/>
      <c r="P84" s="102"/>
    </row>
    <row r="85" spans="2:16" ht="15.95" customHeight="1">
      <c r="B85" s="259">
        <v>2.1</v>
      </c>
      <c r="C85" s="262" t="s">
        <v>134</v>
      </c>
      <c r="D85" s="265" t="s">
        <v>49</v>
      </c>
      <c r="E85" s="268">
        <v>1</v>
      </c>
      <c r="F85" s="271">
        <f>SUM(H87:P87)</f>
        <v>0</v>
      </c>
      <c r="G85" s="105" t="s">
        <v>71</v>
      </c>
      <c r="H85" s="104">
        <v>0</v>
      </c>
      <c r="I85" s="104">
        <v>0</v>
      </c>
      <c r="J85" s="104">
        <v>0</v>
      </c>
      <c r="K85" s="104">
        <v>0</v>
      </c>
      <c r="L85" s="104">
        <v>1</v>
      </c>
      <c r="M85" s="104">
        <v>0</v>
      </c>
      <c r="N85" s="104"/>
      <c r="O85" s="104"/>
      <c r="P85" s="104"/>
    </row>
    <row r="86" spans="2:16" ht="15.95" customHeight="1">
      <c r="B86" s="260"/>
      <c r="C86" s="263"/>
      <c r="D86" s="266"/>
      <c r="E86" s="269"/>
      <c r="F86" s="272"/>
      <c r="G86" s="106" t="s">
        <v>5</v>
      </c>
      <c r="H86" s="100">
        <v>0</v>
      </c>
      <c r="I86" s="100">
        <v>0</v>
      </c>
      <c r="J86" s="100">
        <v>0</v>
      </c>
      <c r="K86" s="100">
        <v>0</v>
      </c>
      <c r="L86" s="100">
        <v>1</v>
      </c>
      <c r="M86" s="103">
        <v>0</v>
      </c>
      <c r="N86" s="100"/>
      <c r="O86" s="100"/>
      <c r="P86" s="100"/>
    </row>
    <row r="87" spans="2:16" ht="15.95" customHeight="1">
      <c r="B87" s="261"/>
      <c r="C87" s="264"/>
      <c r="D87" s="267"/>
      <c r="E87" s="270"/>
      <c r="F87" s="273"/>
      <c r="G87" s="83" t="s">
        <v>4</v>
      </c>
      <c r="H87" s="102">
        <v>0</v>
      </c>
      <c r="I87" s="102">
        <v>0</v>
      </c>
      <c r="J87" s="102">
        <v>0</v>
      </c>
      <c r="K87" s="102">
        <v>0</v>
      </c>
      <c r="L87" s="102">
        <v>0</v>
      </c>
      <c r="M87" s="102">
        <v>0</v>
      </c>
      <c r="N87" s="102"/>
      <c r="O87" s="102"/>
      <c r="P87" s="102"/>
    </row>
    <row r="88" spans="2:16" ht="15.95" customHeight="1">
      <c r="B88" s="259">
        <v>2.11</v>
      </c>
      <c r="C88" s="262" t="s">
        <v>135</v>
      </c>
      <c r="D88" s="265" t="s">
        <v>126</v>
      </c>
      <c r="E88" s="268">
        <v>1</v>
      </c>
      <c r="F88" s="271">
        <f>SUM(H90:P90)</f>
        <v>0</v>
      </c>
      <c r="G88" s="105" t="s">
        <v>71</v>
      </c>
      <c r="H88" s="104">
        <v>0</v>
      </c>
      <c r="I88" s="104">
        <v>0</v>
      </c>
      <c r="J88" s="104">
        <v>0</v>
      </c>
      <c r="K88" s="104">
        <v>0</v>
      </c>
      <c r="L88" s="104">
        <v>1</v>
      </c>
      <c r="M88" s="104">
        <v>0</v>
      </c>
      <c r="N88" s="104"/>
      <c r="O88" s="104"/>
      <c r="P88" s="104"/>
    </row>
    <row r="89" spans="2:16" ht="15.95" customHeight="1">
      <c r="B89" s="260"/>
      <c r="C89" s="263"/>
      <c r="D89" s="266"/>
      <c r="E89" s="269"/>
      <c r="F89" s="272"/>
      <c r="G89" s="106" t="s">
        <v>5</v>
      </c>
      <c r="H89" s="100">
        <v>0</v>
      </c>
      <c r="I89" s="100">
        <v>0</v>
      </c>
      <c r="J89" s="100">
        <v>0</v>
      </c>
      <c r="K89" s="100">
        <v>0</v>
      </c>
      <c r="L89" s="100">
        <v>1</v>
      </c>
      <c r="M89" s="103">
        <v>0</v>
      </c>
      <c r="N89" s="100"/>
      <c r="O89" s="100"/>
      <c r="P89" s="100"/>
    </row>
    <row r="90" spans="2:16" ht="15.95" customHeight="1">
      <c r="B90" s="261"/>
      <c r="C90" s="264"/>
      <c r="D90" s="267"/>
      <c r="E90" s="270"/>
      <c r="F90" s="273"/>
      <c r="G90" s="83" t="s">
        <v>4</v>
      </c>
      <c r="H90" s="102">
        <v>0</v>
      </c>
      <c r="I90" s="102">
        <v>0</v>
      </c>
      <c r="J90" s="102">
        <v>0</v>
      </c>
      <c r="K90" s="102">
        <v>0</v>
      </c>
      <c r="L90" s="102">
        <v>0</v>
      </c>
      <c r="M90" s="102">
        <v>0</v>
      </c>
      <c r="N90" s="102"/>
      <c r="O90" s="102"/>
      <c r="P90" s="102"/>
    </row>
    <row r="91" spans="2:16" ht="15.95" customHeight="1">
      <c r="B91" s="274">
        <v>2.12</v>
      </c>
      <c r="C91" s="262" t="s">
        <v>136</v>
      </c>
      <c r="D91" s="265" t="s">
        <v>126</v>
      </c>
      <c r="E91" s="268">
        <v>1</v>
      </c>
      <c r="F91" s="271">
        <f>SUM(H93:P93)</f>
        <v>0</v>
      </c>
      <c r="G91" s="105" t="s">
        <v>71</v>
      </c>
      <c r="H91" s="104">
        <v>0</v>
      </c>
      <c r="I91" s="104">
        <v>0</v>
      </c>
      <c r="J91" s="104">
        <v>0</v>
      </c>
      <c r="K91" s="104">
        <v>0</v>
      </c>
      <c r="L91" s="104">
        <v>0</v>
      </c>
      <c r="M91" s="104">
        <v>1</v>
      </c>
      <c r="N91" s="104"/>
      <c r="O91" s="104"/>
      <c r="P91" s="104"/>
    </row>
    <row r="92" spans="2:16" ht="15.95" customHeight="1">
      <c r="B92" s="275"/>
      <c r="C92" s="263"/>
      <c r="D92" s="266"/>
      <c r="E92" s="269"/>
      <c r="F92" s="272"/>
      <c r="G92" s="106" t="s">
        <v>5</v>
      </c>
      <c r="H92" s="100">
        <v>0</v>
      </c>
      <c r="I92" s="100">
        <v>0</v>
      </c>
      <c r="J92" s="100">
        <v>0</v>
      </c>
      <c r="K92" s="100">
        <v>0</v>
      </c>
      <c r="L92" s="100">
        <v>0</v>
      </c>
      <c r="M92" s="103">
        <v>1</v>
      </c>
      <c r="N92" s="100"/>
      <c r="O92" s="100"/>
      <c r="P92" s="100"/>
    </row>
    <row r="93" spans="2:16" ht="15.95" customHeight="1">
      <c r="B93" s="276"/>
      <c r="C93" s="264"/>
      <c r="D93" s="267"/>
      <c r="E93" s="270"/>
      <c r="F93" s="273"/>
      <c r="G93" s="83" t="s">
        <v>4</v>
      </c>
      <c r="H93" s="102">
        <v>0</v>
      </c>
      <c r="I93" s="102">
        <v>0</v>
      </c>
      <c r="J93" s="102">
        <v>0</v>
      </c>
      <c r="K93" s="102">
        <v>0</v>
      </c>
      <c r="L93" s="102">
        <v>0</v>
      </c>
      <c r="M93" s="102">
        <v>0</v>
      </c>
      <c r="N93" s="102"/>
      <c r="O93" s="102"/>
      <c r="P93" s="102"/>
    </row>
    <row r="94" spans="2:16" ht="15.95" customHeight="1">
      <c r="B94" s="259">
        <v>2.13</v>
      </c>
      <c r="C94" s="262" t="s">
        <v>330</v>
      </c>
      <c r="D94" s="265" t="s">
        <v>332</v>
      </c>
      <c r="E94" s="268">
        <v>1</v>
      </c>
      <c r="F94" s="271">
        <f>SUM(H96:P96)</f>
        <v>0</v>
      </c>
      <c r="G94" s="105" t="s">
        <v>71</v>
      </c>
      <c r="H94" s="104">
        <v>0</v>
      </c>
      <c r="I94" s="104">
        <v>0</v>
      </c>
      <c r="J94" s="104">
        <v>0</v>
      </c>
      <c r="K94" s="104">
        <v>1</v>
      </c>
      <c r="L94" s="104">
        <v>0</v>
      </c>
      <c r="M94" s="104">
        <v>0</v>
      </c>
      <c r="N94" s="104"/>
      <c r="O94" s="104"/>
      <c r="P94" s="104"/>
    </row>
    <row r="95" spans="2:16" ht="15.95" customHeight="1">
      <c r="B95" s="260"/>
      <c r="C95" s="263"/>
      <c r="D95" s="266"/>
      <c r="E95" s="269"/>
      <c r="F95" s="272"/>
      <c r="G95" s="106" t="s">
        <v>5</v>
      </c>
      <c r="H95" s="100">
        <v>0</v>
      </c>
      <c r="I95" s="100">
        <v>0</v>
      </c>
      <c r="J95" s="100">
        <v>0</v>
      </c>
      <c r="K95" s="100">
        <v>1</v>
      </c>
      <c r="L95" s="100">
        <v>0</v>
      </c>
      <c r="M95" s="103">
        <v>0</v>
      </c>
      <c r="N95" s="100">
        <v>0</v>
      </c>
      <c r="O95" s="100"/>
      <c r="P95" s="100"/>
    </row>
    <row r="96" spans="2:16" ht="15.95" customHeight="1">
      <c r="B96" s="261"/>
      <c r="C96" s="264"/>
      <c r="D96" s="267"/>
      <c r="E96" s="270"/>
      <c r="F96" s="273"/>
      <c r="G96" s="83" t="s">
        <v>4</v>
      </c>
      <c r="H96" s="102">
        <v>0</v>
      </c>
      <c r="I96" s="102">
        <v>0</v>
      </c>
      <c r="J96" s="102">
        <v>0</v>
      </c>
      <c r="K96" s="102">
        <v>0</v>
      </c>
      <c r="L96" s="102">
        <v>0</v>
      </c>
      <c r="M96" s="102">
        <v>0</v>
      </c>
      <c r="N96" s="102"/>
      <c r="O96" s="102"/>
      <c r="P96" s="102"/>
    </row>
    <row r="97" spans="2:16" ht="15.95" customHeight="1">
      <c r="B97" s="274">
        <v>2.14</v>
      </c>
      <c r="C97" s="262" t="s">
        <v>331</v>
      </c>
      <c r="D97" s="265" t="s">
        <v>126</v>
      </c>
      <c r="E97" s="268">
        <v>1</v>
      </c>
      <c r="F97" s="271">
        <f>SUM(H99:P99)</f>
        <v>0</v>
      </c>
      <c r="G97" s="105" t="s">
        <v>71</v>
      </c>
      <c r="H97" s="104">
        <v>0</v>
      </c>
      <c r="I97" s="104">
        <v>0</v>
      </c>
      <c r="J97" s="104">
        <v>0</v>
      </c>
      <c r="K97" s="104">
        <v>0</v>
      </c>
      <c r="L97" s="104">
        <v>0</v>
      </c>
      <c r="M97" s="104">
        <v>1</v>
      </c>
      <c r="N97" s="104"/>
      <c r="O97" s="104"/>
      <c r="P97" s="104"/>
    </row>
    <row r="98" spans="2:16" ht="15.95" customHeight="1">
      <c r="B98" s="275"/>
      <c r="C98" s="263"/>
      <c r="D98" s="266"/>
      <c r="E98" s="269"/>
      <c r="F98" s="272"/>
      <c r="G98" s="106" t="s">
        <v>5</v>
      </c>
      <c r="H98" s="100">
        <v>0</v>
      </c>
      <c r="I98" s="100">
        <v>0</v>
      </c>
      <c r="J98" s="100">
        <v>0</v>
      </c>
      <c r="K98" s="100">
        <v>0</v>
      </c>
      <c r="L98" s="100">
        <v>0</v>
      </c>
      <c r="M98" s="103">
        <v>1</v>
      </c>
      <c r="N98" s="100"/>
      <c r="O98" s="100"/>
      <c r="P98" s="100"/>
    </row>
    <row r="99" spans="2:16" ht="15.95" customHeight="1">
      <c r="B99" s="276"/>
      <c r="C99" s="264"/>
      <c r="D99" s="267"/>
      <c r="E99" s="270"/>
      <c r="F99" s="273"/>
      <c r="G99" s="83" t="s">
        <v>4</v>
      </c>
      <c r="H99" s="102">
        <v>0</v>
      </c>
      <c r="I99" s="102">
        <v>0</v>
      </c>
      <c r="J99" s="102">
        <v>0</v>
      </c>
      <c r="K99" s="102">
        <v>0</v>
      </c>
      <c r="L99" s="102">
        <v>0</v>
      </c>
      <c r="M99" s="102">
        <v>0</v>
      </c>
      <c r="N99" s="102"/>
      <c r="O99" s="102"/>
      <c r="P99" s="102"/>
    </row>
    <row r="100" spans="2:16" ht="15.95" customHeight="1"/>
  </sheetData>
  <mergeCells count="156">
    <mergeCell ref="E91:E93"/>
    <mergeCell ref="F91:F93"/>
    <mergeCell ref="D21:D23"/>
    <mergeCell ref="E21:E23"/>
    <mergeCell ref="F21:F23"/>
    <mergeCell ref="F6:F8"/>
    <mergeCell ref="E9:E11"/>
    <mergeCell ref="F9:F11"/>
    <mergeCell ref="E42:E44"/>
    <mergeCell ref="F42:F44"/>
    <mergeCell ref="E45:E47"/>
    <mergeCell ref="F45:F47"/>
    <mergeCell ref="E58:E60"/>
    <mergeCell ref="F58:F60"/>
    <mergeCell ref="B6:B8"/>
    <mergeCell ref="B9:B11"/>
    <mergeCell ref="F4:F5"/>
    <mergeCell ref="E4:E5"/>
    <mergeCell ref="B91:B93"/>
    <mergeCell ref="C6:C8"/>
    <mergeCell ref="C9:C11"/>
    <mergeCell ref="C42:C44"/>
    <mergeCell ref="C45:C47"/>
    <mergeCell ref="C58:C60"/>
    <mergeCell ref="C61:C63"/>
    <mergeCell ref="C64:C66"/>
    <mergeCell ref="C67:C69"/>
    <mergeCell ref="C91:C93"/>
    <mergeCell ref="D6:D8"/>
    <mergeCell ref="D9:D11"/>
    <mergeCell ref="D42:D44"/>
    <mergeCell ref="D45:D47"/>
    <mergeCell ref="D58:D60"/>
    <mergeCell ref="D61:D63"/>
    <mergeCell ref="D64:D66"/>
    <mergeCell ref="D67:D69"/>
    <mergeCell ref="D91:D93"/>
    <mergeCell ref="E6:E8"/>
    <mergeCell ref="G4:P4"/>
    <mergeCell ref="F56:F57"/>
    <mergeCell ref="E56:E57"/>
    <mergeCell ref="B4:B5"/>
    <mergeCell ref="C4:C5"/>
    <mergeCell ref="B56:B57"/>
    <mergeCell ref="C56:C57"/>
    <mergeCell ref="D56:D57"/>
    <mergeCell ref="G56:P56"/>
    <mergeCell ref="D4:D5"/>
    <mergeCell ref="B42:B44"/>
    <mergeCell ref="B45:B47"/>
    <mergeCell ref="B12:B14"/>
    <mergeCell ref="C12:C14"/>
    <mergeCell ref="D12:D14"/>
    <mergeCell ref="E12:E14"/>
    <mergeCell ref="F12:F14"/>
    <mergeCell ref="B15:B17"/>
    <mergeCell ref="C15:C17"/>
    <mergeCell ref="D15:D17"/>
    <mergeCell ref="E15:E17"/>
    <mergeCell ref="F15:F17"/>
    <mergeCell ref="B21:B23"/>
    <mergeCell ref="C21:C23"/>
    <mergeCell ref="B36:B38"/>
    <mergeCell ref="C36:C38"/>
    <mergeCell ref="D36:D38"/>
    <mergeCell ref="E36:E38"/>
    <mergeCell ref="F36:F38"/>
    <mergeCell ref="B24:B26"/>
    <mergeCell ref="C24:C26"/>
    <mergeCell ref="D24:D26"/>
    <mergeCell ref="E24:E26"/>
    <mergeCell ref="F24:F26"/>
    <mergeCell ref="B30:B32"/>
    <mergeCell ref="C30:C32"/>
    <mergeCell ref="D30:D32"/>
    <mergeCell ref="E30:E32"/>
    <mergeCell ref="F30:F32"/>
    <mergeCell ref="B70:B72"/>
    <mergeCell ref="C70:C72"/>
    <mergeCell ref="D70:D72"/>
    <mergeCell ref="E70:E72"/>
    <mergeCell ref="F70:F72"/>
    <mergeCell ref="B58:B60"/>
    <mergeCell ref="B61:B63"/>
    <mergeCell ref="B64:B66"/>
    <mergeCell ref="B67:B69"/>
    <mergeCell ref="E61:E63"/>
    <mergeCell ref="F61:F63"/>
    <mergeCell ref="E64:E66"/>
    <mergeCell ref="F64:F66"/>
    <mergeCell ref="E67:E69"/>
    <mergeCell ref="F67:F69"/>
    <mergeCell ref="B73:B75"/>
    <mergeCell ref="C73:C75"/>
    <mergeCell ref="D73:D75"/>
    <mergeCell ref="E73:E75"/>
    <mergeCell ref="F73:F75"/>
    <mergeCell ref="B76:B78"/>
    <mergeCell ref="C76:C78"/>
    <mergeCell ref="D76:D78"/>
    <mergeCell ref="E76:E78"/>
    <mergeCell ref="F76:F78"/>
    <mergeCell ref="B79:B81"/>
    <mergeCell ref="C79:C81"/>
    <mergeCell ref="D79:D81"/>
    <mergeCell ref="E79:E81"/>
    <mergeCell ref="F79:F81"/>
    <mergeCell ref="B88:B90"/>
    <mergeCell ref="C88:C90"/>
    <mergeCell ref="D88:D90"/>
    <mergeCell ref="E88:E90"/>
    <mergeCell ref="F88:F90"/>
    <mergeCell ref="B82:B84"/>
    <mergeCell ref="C82:C84"/>
    <mergeCell ref="D82:D84"/>
    <mergeCell ref="E82:E84"/>
    <mergeCell ref="F82:F84"/>
    <mergeCell ref="B85:B87"/>
    <mergeCell ref="C85:C87"/>
    <mergeCell ref="D85:D87"/>
    <mergeCell ref="E85:E87"/>
    <mergeCell ref="F85:F87"/>
    <mergeCell ref="B48:B50"/>
    <mergeCell ref="C48:C50"/>
    <mergeCell ref="D48:D50"/>
    <mergeCell ref="E48:E50"/>
    <mergeCell ref="F48:F50"/>
    <mergeCell ref="B18:B20"/>
    <mergeCell ref="C18:C20"/>
    <mergeCell ref="D18:D20"/>
    <mergeCell ref="E18:E20"/>
    <mergeCell ref="B27:B29"/>
    <mergeCell ref="C27:C29"/>
    <mergeCell ref="D27:D29"/>
    <mergeCell ref="E27:E29"/>
    <mergeCell ref="F27:F29"/>
    <mergeCell ref="B39:B41"/>
    <mergeCell ref="C39:C41"/>
    <mergeCell ref="D39:D41"/>
    <mergeCell ref="E39:E41"/>
    <mergeCell ref="F39:F41"/>
    <mergeCell ref="B33:B35"/>
    <mergeCell ref="C33:C35"/>
    <mergeCell ref="D33:D35"/>
    <mergeCell ref="E33:E35"/>
    <mergeCell ref="F33:F35"/>
    <mergeCell ref="B94:B96"/>
    <mergeCell ref="C94:C96"/>
    <mergeCell ref="D94:D96"/>
    <mergeCell ref="E94:E96"/>
    <mergeCell ref="F94:F96"/>
    <mergeCell ref="B97:B99"/>
    <mergeCell ref="C97:C99"/>
    <mergeCell ref="D97:D99"/>
    <mergeCell ref="E97:E99"/>
    <mergeCell ref="F97:F99"/>
  </mergeCells>
  <phoneticPr fontId="0" type="noConversion"/>
  <printOptions horizontalCentered="1"/>
  <pageMargins left="0.59055118110236227" right="0.19685039370078741" top="0.59055118110236227" bottom="0.39370078740157483" header="0.31496062992125984" footer="0.31496062992125984"/>
  <pageSetup scale="71" orientation="portrait" r:id="rId1"/>
  <headerFooter scaleWithDoc="0" alignWithMargins="0"/>
  <ignoredErrors>
    <ignoredError sqref="F54:F57 F100"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Q153"/>
  <sheetViews>
    <sheetView tabSelected="1" topLeftCell="A22" zoomScale="95" zoomScaleNormal="95" zoomScaleSheetLayoutView="148" workbookViewId="0">
      <selection activeCell="P102" sqref="P102"/>
    </sheetView>
  </sheetViews>
  <sheetFormatPr defaultColWidth="9.140625" defaultRowHeight="12"/>
  <cols>
    <col min="1" max="1" width="1" style="16" customWidth="1"/>
    <col min="2" max="2" width="5.140625" style="16" customWidth="1"/>
    <col min="3" max="3" width="24.42578125" style="16" customWidth="1"/>
    <col min="4" max="4" width="14" style="35" customWidth="1"/>
    <col min="5" max="5" width="12.7109375" style="35" customWidth="1"/>
    <col min="6" max="6" width="13.5703125" style="16" customWidth="1"/>
    <col min="7" max="11" width="11.85546875" style="16" customWidth="1"/>
    <col min="12" max="15" width="12.28515625" style="16" customWidth="1"/>
    <col min="16" max="16" width="15.140625" style="16" customWidth="1"/>
    <col min="17" max="17" width="13.140625" style="16" customWidth="1"/>
    <col min="18" max="16384" width="9.140625" style="16"/>
  </cols>
  <sheetData>
    <row r="1" spans="2:16" ht="27.75" customHeight="1">
      <c r="B1" s="107" t="s">
        <v>33</v>
      </c>
      <c r="G1" s="35"/>
      <c r="K1" s="35"/>
    </row>
    <row r="2" spans="2:16" ht="16.5" customHeight="1">
      <c r="B2" s="39"/>
      <c r="C2" s="39"/>
      <c r="D2" s="39"/>
      <c r="E2" s="39"/>
      <c r="F2" s="39"/>
      <c r="G2" s="39"/>
      <c r="H2" s="39"/>
      <c r="I2" s="39"/>
      <c r="J2" s="39"/>
      <c r="K2" s="39"/>
      <c r="L2" s="39"/>
      <c r="M2" s="39"/>
      <c r="N2" s="39"/>
      <c r="O2" s="39"/>
    </row>
    <row r="3" spans="2:16" ht="16.5" customHeight="1">
      <c r="B3" s="42">
        <v>1</v>
      </c>
      <c r="C3" s="348" t="str">
        <f>'4 Productos - Metas'!C3</f>
        <v>Componente 1. Estrategia CONE, gestión y formación de Recurso Humano</v>
      </c>
      <c r="D3" s="348"/>
      <c r="E3" s="348"/>
      <c r="F3" s="348"/>
      <c r="G3" s="348"/>
      <c r="H3" s="348"/>
      <c r="I3" s="348"/>
      <c r="J3" s="348"/>
      <c r="K3" s="348"/>
      <c r="L3" s="348"/>
      <c r="M3" s="348"/>
      <c r="N3" s="39"/>
      <c r="O3" s="39"/>
    </row>
    <row r="4" spans="2:16" ht="8.25" customHeight="1">
      <c r="B4" s="108"/>
      <c r="C4" s="39"/>
      <c r="D4" s="39"/>
      <c r="E4" s="39"/>
      <c r="F4" s="39"/>
      <c r="G4" s="39"/>
      <c r="H4" s="39"/>
      <c r="I4" s="39"/>
      <c r="J4" s="39"/>
      <c r="K4" s="39"/>
      <c r="L4" s="39"/>
      <c r="M4" s="39"/>
      <c r="N4" s="39"/>
      <c r="O4" s="39"/>
    </row>
    <row r="5" spans="2:16" s="17" customFormat="1" ht="16.5" customHeight="1">
      <c r="B5" s="321" t="s">
        <v>0</v>
      </c>
      <c r="C5" s="323" t="s">
        <v>1</v>
      </c>
      <c r="D5" s="324" t="s">
        <v>137</v>
      </c>
      <c r="E5" s="324" t="s">
        <v>7</v>
      </c>
      <c r="F5" s="332" t="s">
        <v>6</v>
      </c>
      <c r="G5" s="334" t="s">
        <v>52</v>
      </c>
      <c r="H5" s="335"/>
      <c r="I5" s="335"/>
      <c r="J5" s="335"/>
      <c r="K5" s="335"/>
      <c r="L5" s="335"/>
      <c r="M5" s="335"/>
      <c r="N5" s="335"/>
      <c r="O5" s="336"/>
    </row>
    <row r="6" spans="2:16" s="17" customFormat="1" ht="16.5" customHeight="1">
      <c r="B6" s="349"/>
      <c r="C6" s="349"/>
      <c r="D6" s="325"/>
      <c r="E6" s="325"/>
      <c r="F6" s="333"/>
      <c r="G6" s="165">
        <v>2018</v>
      </c>
      <c r="H6" s="165">
        <v>2019</v>
      </c>
      <c r="I6" s="165">
        <v>2020</v>
      </c>
      <c r="J6" s="165">
        <v>2021</v>
      </c>
      <c r="K6" s="165">
        <v>2022</v>
      </c>
      <c r="L6" s="165">
        <v>2023</v>
      </c>
      <c r="M6" s="99"/>
      <c r="N6" s="109"/>
      <c r="O6" s="99"/>
      <c r="P6" s="201" t="s">
        <v>149</v>
      </c>
    </row>
    <row r="7" spans="2:16" s="17" customFormat="1" ht="16.5" customHeight="1">
      <c r="B7" s="307" t="s">
        <v>57</v>
      </c>
      <c r="C7" s="308" t="str">
        <f>'4 Productos - Metas'!C6</f>
        <v>Estrategia CONE implementada en 15 redes de salud</v>
      </c>
      <c r="D7" s="309">
        <v>1200000</v>
      </c>
      <c r="E7" s="310">
        <f>SUM(G9:K9)</f>
        <v>0</v>
      </c>
      <c r="F7" s="171" t="s">
        <v>71</v>
      </c>
      <c r="G7" s="110">
        <v>0</v>
      </c>
      <c r="H7" s="177">
        <v>191161.03</v>
      </c>
      <c r="I7" s="177">
        <v>527135.99999999988</v>
      </c>
      <c r="J7" s="177">
        <v>248748.74000000002</v>
      </c>
      <c r="K7" s="177">
        <v>232954.25</v>
      </c>
      <c r="L7" s="111">
        <v>0</v>
      </c>
      <c r="M7" s="111">
        <v>0</v>
      </c>
      <c r="N7" s="111">
        <v>0</v>
      </c>
      <c r="O7" s="112">
        <v>0</v>
      </c>
      <c r="P7" s="179">
        <f>SUM(G7:O7)</f>
        <v>1200000.02</v>
      </c>
    </row>
    <row r="8" spans="2:16" s="17" customFormat="1" ht="16.5" customHeight="1">
      <c r="B8" s="307"/>
      <c r="C8" s="308"/>
      <c r="D8" s="309"/>
      <c r="E8" s="310"/>
      <c r="F8" s="176" t="s">
        <v>140</v>
      </c>
      <c r="G8" s="178">
        <f>G7</f>
        <v>0</v>
      </c>
      <c r="H8" s="178">
        <f t="shared" ref="H8:O8" si="0">H7</f>
        <v>191161.03</v>
      </c>
      <c r="I8" s="178">
        <f t="shared" si="0"/>
        <v>527135.99999999988</v>
      </c>
      <c r="J8" s="178">
        <f t="shared" si="0"/>
        <v>248748.74000000002</v>
      </c>
      <c r="K8" s="178">
        <f t="shared" si="0"/>
        <v>232954.25</v>
      </c>
      <c r="L8" s="178">
        <f t="shared" si="0"/>
        <v>0</v>
      </c>
      <c r="M8" s="178">
        <f t="shared" si="0"/>
        <v>0</v>
      </c>
      <c r="N8" s="178">
        <f t="shared" si="0"/>
        <v>0</v>
      </c>
      <c r="O8" s="178">
        <f t="shared" si="0"/>
        <v>0</v>
      </c>
    </row>
    <row r="9" spans="2:16" s="17" customFormat="1" ht="16.5" customHeight="1">
      <c r="B9" s="307"/>
      <c r="C9" s="308"/>
      <c r="D9" s="309"/>
      <c r="E9" s="310"/>
      <c r="F9" s="172" t="s">
        <v>4</v>
      </c>
      <c r="G9" s="116">
        <v>0</v>
      </c>
      <c r="H9" s="116">
        <v>0</v>
      </c>
      <c r="I9" s="116">
        <v>0</v>
      </c>
      <c r="J9" s="116">
        <v>0</v>
      </c>
      <c r="K9" s="116">
        <v>0</v>
      </c>
      <c r="L9" s="117">
        <v>0</v>
      </c>
      <c r="M9" s="117">
        <v>0</v>
      </c>
      <c r="N9" s="117">
        <v>0</v>
      </c>
      <c r="O9" s="118">
        <v>0</v>
      </c>
    </row>
    <row r="10" spans="2:16" s="17" customFormat="1" ht="16.5" customHeight="1">
      <c r="B10" s="307">
        <v>1.2</v>
      </c>
      <c r="C10" s="308" t="str">
        <f>'4 Productos - Metas'!C9</f>
        <v>Programa de mejora continua de la calidad en CONE, elaborado e implementado</v>
      </c>
      <c r="D10" s="309">
        <v>1500000</v>
      </c>
      <c r="E10" s="310">
        <f>SUM(G12:K12)</f>
        <v>0</v>
      </c>
      <c r="F10" s="171" t="s">
        <v>71</v>
      </c>
      <c r="G10" s="177">
        <v>0</v>
      </c>
      <c r="H10" s="177">
        <v>0</v>
      </c>
      <c r="I10" s="177">
        <v>500000</v>
      </c>
      <c r="J10" s="177">
        <v>500000</v>
      </c>
      <c r="K10" s="177">
        <v>500000</v>
      </c>
      <c r="L10" s="177">
        <v>0</v>
      </c>
      <c r="M10" s="177">
        <v>0</v>
      </c>
      <c r="N10" s="177">
        <v>0</v>
      </c>
      <c r="O10" s="177">
        <v>0</v>
      </c>
      <c r="P10" s="179">
        <f>SUM(G10:O10)</f>
        <v>1500000</v>
      </c>
    </row>
    <row r="11" spans="2:16" s="17" customFormat="1" ht="16.5" customHeight="1">
      <c r="B11" s="307"/>
      <c r="C11" s="308"/>
      <c r="D11" s="309"/>
      <c r="E11" s="310"/>
      <c r="F11" s="176" t="s">
        <v>140</v>
      </c>
      <c r="G11" s="178">
        <f>G10</f>
        <v>0</v>
      </c>
      <c r="H11" s="178">
        <f t="shared" ref="H11" si="1">H10</f>
        <v>0</v>
      </c>
      <c r="I11" s="178">
        <f t="shared" ref="I11" si="2">I10</f>
        <v>500000</v>
      </c>
      <c r="J11" s="178">
        <f t="shared" ref="J11" si="3">J10</f>
        <v>500000</v>
      </c>
      <c r="K11" s="178">
        <f t="shared" ref="K11" si="4">K10</f>
        <v>500000</v>
      </c>
      <c r="L11" s="178">
        <f t="shared" ref="L11" si="5">L10</f>
        <v>0</v>
      </c>
      <c r="M11" s="178">
        <v>0</v>
      </c>
      <c r="N11" s="178">
        <v>0</v>
      </c>
      <c r="O11" s="178">
        <v>0</v>
      </c>
    </row>
    <row r="12" spans="2:16" s="17" customFormat="1" ht="16.5" customHeight="1">
      <c r="B12" s="307"/>
      <c r="C12" s="308"/>
      <c r="D12" s="309"/>
      <c r="E12" s="310"/>
      <c r="F12" s="172" t="s">
        <v>4</v>
      </c>
      <c r="G12" s="116">
        <v>0</v>
      </c>
      <c r="H12" s="116">
        <v>0</v>
      </c>
      <c r="I12" s="116">
        <v>0</v>
      </c>
      <c r="J12" s="116">
        <v>0</v>
      </c>
      <c r="K12" s="116">
        <v>0</v>
      </c>
      <c r="L12" s="117">
        <v>0</v>
      </c>
      <c r="M12" s="117">
        <v>0</v>
      </c>
      <c r="N12" s="117">
        <v>0</v>
      </c>
      <c r="O12" s="118">
        <v>0</v>
      </c>
    </row>
    <row r="13" spans="2:16" s="17" customFormat="1" ht="16.5" customHeight="1">
      <c r="B13" s="307">
        <v>1.3</v>
      </c>
      <c r="C13" s="308" t="str">
        <f>'4 Productos - Metas'!C12</f>
        <v>Plataformas comunitarias de captación y control de embarazadas, desarrolladas y funcionando</v>
      </c>
      <c r="D13" s="309">
        <v>1500000</v>
      </c>
      <c r="E13" s="310"/>
      <c r="F13" s="171" t="s">
        <v>71</v>
      </c>
      <c r="G13" s="177">
        <v>0</v>
      </c>
      <c r="H13" s="177">
        <v>0</v>
      </c>
      <c r="I13" s="177">
        <v>545082</v>
      </c>
      <c r="J13" s="177">
        <v>534836</v>
      </c>
      <c r="K13" s="177">
        <v>420082</v>
      </c>
      <c r="L13" s="177">
        <v>0</v>
      </c>
      <c r="M13" s="177">
        <v>0</v>
      </c>
      <c r="N13" s="177">
        <v>0</v>
      </c>
      <c r="O13" s="177">
        <v>0</v>
      </c>
      <c r="P13" s="179">
        <f>SUM(G13:O13)</f>
        <v>1500000</v>
      </c>
    </row>
    <row r="14" spans="2:16" s="17" customFormat="1" ht="16.5" customHeight="1">
      <c r="B14" s="307"/>
      <c r="C14" s="308"/>
      <c r="D14" s="309"/>
      <c r="E14" s="310"/>
      <c r="F14" s="176" t="s">
        <v>140</v>
      </c>
      <c r="G14" s="178">
        <f>G13</f>
        <v>0</v>
      </c>
      <c r="H14" s="178">
        <f t="shared" ref="H14" si="6">H13</f>
        <v>0</v>
      </c>
      <c r="I14" s="178">
        <f t="shared" ref="I14" si="7">I13</f>
        <v>545082</v>
      </c>
      <c r="J14" s="178">
        <f t="shared" ref="J14" si="8">J13</f>
        <v>534836</v>
      </c>
      <c r="K14" s="178">
        <f t="shared" ref="K14" si="9">K13</f>
        <v>420082</v>
      </c>
      <c r="L14" s="178">
        <f t="shared" ref="L14" si="10">L13</f>
        <v>0</v>
      </c>
      <c r="M14" s="178">
        <v>0</v>
      </c>
      <c r="N14" s="178">
        <v>0</v>
      </c>
      <c r="O14" s="178">
        <v>0</v>
      </c>
    </row>
    <row r="15" spans="2:16" s="17" customFormat="1" ht="16.5" customHeight="1">
      <c r="B15" s="307"/>
      <c r="C15" s="308"/>
      <c r="D15" s="309"/>
      <c r="E15" s="310"/>
      <c r="F15" s="172" t="s">
        <v>4</v>
      </c>
      <c r="G15" s="116">
        <v>0</v>
      </c>
      <c r="H15" s="116">
        <v>0</v>
      </c>
      <c r="I15" s="116">
        <v>0</v>
      </c>
      <c r="J15" s="116">
        <v>0</v>
      </c>
      <c r="K15" s="116">
        <v>0</v>
      </c>
      <c r="L15" s="117">
        <v>0</v>
      </c>
      <c r="M15" s="117">
        <v>0</v>
      </c>
      <c r="N15" s="117">
        <v>0</v>
      </c>
      <c r="O15" s="118">
        <v>0</v>
      </c>
    </row>
    <row r="16" spans="2:16" s="17" customFormat="1" ht="29.25" customHeight="1">
      <c r="B16" s="307">
        <v>1.4</v>
      </c>
      <c r="C16" s="308" t="str">
        <f>'4 Productos - Metas'!C15</f>
        <v>Programas de Información, Educación y Comunicación (IEC) para el cambio de comportamiento en relación con la salud sexual y reproductiva y la planificación familiar, implementados</v>
      </c>
      <c r="D16" s="309">
        <v>250000</v>
      </c>
      <c r="E16" s="310"/>
      <c r="F16" s="171" t="s">
        <v>71</v>
      </c>
      <c r="G16" s="177">
        <v>0</v>
      </c>
      <c r="H16" s="177">
        <v>56044</v>
      </c>
      <c r="I16" s="177">
        <v>143956</v>
      </c>
      <c r="J16" s="177">
        <v>50000</v>
      </c>
      <c r="K16" s="177">
        <v>0</v>
      </c>
      <c r="L16" s="177">
        <v>0</v>
      </c>
      <c r="M16" s="177">
        <v>0</v>
      </c>
      <c r="N16" s="177">
        <v>0</v>
      </c>
      <c r="O16" s="177">
        <v>0</v>
      </c>
      <c r="P16" s="179">
        <f>SUM(G16:O16)</f>
        <v>250000</v>
      </c>
    </row>
    <row r="17" spans="2:16" s="17" customFormat="1" ht="29.25" customHeight="1">
      <c r="B17" s="307"/>
      <c r="C17" s="308"/>
      <c r="D17" s="309"/>
      <c r="E17" s="310"/>
      <c r="F17" s="176" t="s">
        <v>140</v>
      </c>
      <c r="G17" s="178">
        <v>0</v>
      </c>
      <c r="H17" s="178">
        <f>+H16</f>
        <v>56044</v>
      </c>
      <c r="I17" s="178">
        <f t="shared" ref="I17:K17" si="11">+I16</f>
        <v>143956</v>
      </c>
      <c r="J17" s="178">
        <f t="shared" si="11"/>
        <v>50000</v>
      </c>
      <c r="K17" s="178">
        <f t="shared" si="11"/>
        <v>0</v>
      </c>
      <c r="L17" s="178">
        <v>0</v>
      </c>
      <c r="M17" s="178">
        <v>0</v>
      </c>
      <c r="N17" s="178">
        <v>0</v>
      </c>
      <c r="O17" s="178">
        <v>0</v>
      </c>
    </row>
    <row r="18" spans="2:16" s="17" customFormat="1" ht="29.25" customHeight="1">
      <c r="B18" s="307"/>
      <c r="C18" s="308"/>
      <c r="D18" s="309"/>
      <c r="E18" s="310"/>
      <c r="F18" s="172" t="s">
        <v>4</v>
      </c>
      <c r="G18" s="116">
        <v>0</v>
      </c>
      <c r="H18" s="116">
        <v>0</v>
      </c>
      <c r="I18" s="116">
        <v>0</v>
      </c>
      <c r="J18" s="116">
        <v>0</v>
      </c>
      <c r="K18" s="116">
        <v>0</v>
      </c>
      <c r="L18" s="117">
        <v>0</v>
      </c>
      <c r="M18" s="117">
        <v>0</v>
      </c>
      <c r="N18" s="117">
        <v>0</v>
      </c>
      <c r="O18" s="118">
        <v>0</v>
      </c>
    </row>
    <row r="19" spans="2:16" s="17" customFormat="1" ht="29.25" customHeight="1">
      <c r="B19" s="307">
        <v>1.5</v>
      </c>
      <c r="C19" s="308" t="str">
        <f>'4 Productos - Metas'!C18</f>
        <v>Intervenciones de mejora de situación nutricional de mujeres embarazadas y neonatos, implementadas</v>
      </c>
      <c r="D19" s="309">
        <v>250000</v>
      </c>
      <c r="E19" s="310"/>
      <c r="F19" s="171" t="s">
        <v>71</v>
      </c>
      <c r="G19" s="177">
        <v>0</v>
      </c>
      <c r="H19" s="177">
        <v>0</v>
      </c>
      <c r="I19" s="177">
        <v>85743.83</v>
      </c>
      <c r="J19" s="177">
        <v>134814.09</v>
      </c>
      <c r="K19" s="177">
        <v>29442.15</v>
      </c>
      <c r="L19" s="177">
        <v>0</v>
      </c>
      <c r="M19" s="177">
        <v>0</v>
      </c>
      <c r="N19" s="177">
        <v>0</v>
      </c>
      <c r="O19" s="177">
        <v>0</v>
      </c>
      <c r="P19" s="179">
        <f>SUM(G19:O19)</f>
        <v>250000.06999999998</v>
      </c>
    </row>
    <row r="20" spans="2:16" s="17" customFormat="1" ht="29.25" customHeight="1">
      <c r="B20" s="307"/>
      <c r="C20" s="308"/>
      <c r="D20" s="309"/>
      <c r="E20" s="310"/>
      <c r="F20" s="176" t="s">
        <v>140</v>
      </c>
      <c r="G20" s="178">
        <v>0</v>
      </c>
      <c r="H20" s="178">
        <f>H19</f>
        <v>0</v>
      </c>
      <c r="I20" s="178">
        <f t="shared" ref="I20:K20" si="12">I19</f>
        <v>85743.83</v>
      </c>
      <c r="J20" s="178">
        <f t="shared" si="12"/>
        <v>134814.09</v>
      </c>
      <c r="K20" s="178">
        <f t="shared" si="12"/>
        <v>29442.15</v>
      </c>
      <c r="L20" s="178">
        <v>0</v>
      </c>
      <c r="M20" s="178">
        <v>0</v>
      </c>
      <c r="N20" s="178">
        <v>0</v>
      </c>
      <c r="O20" s="178">
        <v>0</v>
      </c>
    </row>
    <row r="21" spans="2:16" s="17" customFormat="1" ht="29.25" customHeight="1">
      <c r="B21" s="307"/>
      <c r="C21" s="308"/>
      <c r="D21" s="309"/>
      <c r="E21" s="310"/>
      <c r="F21" s="172" t="s">
        <v>4</v>
      </c>
      <c r="G21" s="116">
        <v>0</v>
      </c>
      <c r="H21" s="116">
        <v>0</v>
      </c>
      <c r="I21" s="116">
        <v>0</v>
      </c>
      <c r="J21" s="116">
        <v>0</v>
      </c>
      <c r="K21" s="116">
        <v>0</v>
      </c>
      <c r="L21" s="117">
        <v>0</v>
      </c>
      <c r="M21" s="117">
        <v>0</v>
      </c>
      <c r="N21" s="117">
        <v>0</v>
      </c>
      <c r="O21" s="118">
        <v>0</v>
      </c>
    </row>
    <row r="22" spans="2:16" s="17" customFormat="1" ht="16.5" customHeight="1">
      <c r="B22" s="307">
        <v>1.6</v>
      </c>
      <c r="C22" s="308" t="str">
        <f>'4 Productos - Metas'!C21</f>
        <v>Licenciadas en enfermería obstétrica incorporadas en las Redes</v>
      </c>
      <c r="D22" s="309">
        <v>2160000</v>
      </c>
      <c r="E22" s="310"/>
      <c r="F22" s="171" t="s">
        <v>71</v>
      </c>
      <c r="G22" s="110">
        <v>0</v>
      </c>
      <c r="H22" s="110">
        <v>0</v>
      </c>
      <c r="I22" s="177">
        <v>720000</v>
      </c>
      <c r="J22" s="177">
        <v>720000</v>
      </c>
      <c r="K22" s="177">
        <v>720000</v>
      </c>
      <c r="L22" s="111">
        <v>0</v>
      </c>
      <c r="M22" s="111">
        <v>0</v>
      </c>
      <c r="N22" s="111">
        <v>0</v>
      </c>
      <c r="O22" s="112">
        <v>0</v>
      </c>
      <c r="P22" s="179">
        <f>SUM(G22:O22)</f>
        <v>2160000</v>
      </c>
    </row>
    <row r="23" spans="2:16" s="17" customFormat="1" ht="16.5" customHeight="1">
      <c r="B23" s="307"/>
      <c r="C23" s="308"/>
      <c r="D23" s="309"/>
      <c r="E23" s="310"/>
      <c r="F23" s="176" t="s">
        <v>140</v>
      </c>
      <c r="G23" s="178">
        <v>0</v>
      </c>
      <c r="H23" s="178">
        <v>0</v>
      </c>
      <c r="I23" s="178">
        <v>720000</v>
      </c>
      <c r="J23" s="178">
        <v>720000</v>
      </c>
      <c r="K23" s="178">
        <v>720000</v>
      </c>
      <c r="L23" s="178">
        <v>0</v>
      </c>
      <c r="M23" s="195">
        <v>0</v>
      </c>
      <c r="N23" s="114">
        <v>0</v>
      </c>
      <c r="O23" s="115">
        <v>0</v>
      </c>
    </row>
    <row r="24" spans="2:16" s="17" customFormat="1" ht="16.5" customHeight="1">
      <c r="B24" s="307"/>
      <c r="C24" s="308"/>
      <c r="D24" s="309"/>
      <c r="E24" s="310"/>
      <c r="F24" s="172" t="s">
        <v>4</v>
      </c>
      <c r="G24" s="116">
        <v>0</v>
      </c>
      <c r="H24" s="116">
        <v>0</v>
      </c>
      <c r="I24" s="116">
        <v>0</v>
      </c>
      <c r="J24" s="116">
        <v>0</v>
      </c>
      <c r="K24" s="116">
        <v>0</v>
      </c>
      <c r="L24" s="117">
        <v>0</v>
      </c>
      <c r="M24" s="117">
        <v>0</v>
      </c>
      <c r="N24" s="117">
        <v>0</v>
      </c>
      <c r="O24" s="118">
        <v>0</v>
      </c>
    </row>
    <row r="25" spans="2:16" s="17" customFormat="1" ht="23.25" customHeight="1">
      <c r="B25" s="307">
        <v>1.7</v>
      </c>
      <c r="C25" s="308" t="str">
        <f>'4 Productos - Metas'!C24</f>
        <v>Mejoramiento y actualización del Sistema de compras centralizada de insumos y medicamentos del sector, completado</v>
      </c>
      <c r="D25" s="309">
        <v>200000</v>
      </c>
      <c r="E25" s="310">
        <f>SUM(G27:K27)</f>
        <v>0</v>
      </c>
      <c r="F25" s="171" t="s">
        <v>71</v>
      </c>
      <c r="G25" s="110">
        <v>0</v>
      </c>
      <c r="H25" s="177">
        <v>46784</v>
      </c>
      <c r="I25" s="177">
        <v>153216</v>
      </c>
      <c r="J25" s="110">
        <v>0</v>
      </c>
      <c r="K25" s="110">
        <v>0</v>
      </c>
      <c r="L25" s="111">
        <v>0</v>
      </c>
      <c r="M25" s="111">
        <v>0</v>
      </c>
      <c r="N25" s="111">
        <v>0</v>
      </c>
      <c r="O25" s="112">
        <v>0</v>
      </c>
      <c r="P25" s="179">
        <f>SUM(G25:O25)</f>
        <v>200000</v>
      </c>
    </row>
    <row r="26" spans="2:16" s="17" customFormat="1" ht="23.25" customHeight="1">
      <c r="B26" s="307"/>
      <c r="C26" s="308"/>
      <c r="D26" s="309"/>
      <c r="E26" s="310"/>
      <c r="F26" s="176" t="s">
        <v>140</v>
      </c>
      <c r="G26" s="178">
        <f>G25</f>
        <v>0</v>
      </c>
      <c r="H26" s="178">
        <f t="shared" ref="H26:O26" si="13">H25</f>
        <v>46784</v>
      </c>
      <c r="I26" s="178">
        <f t="shared" si="13"/>
        <v>153216</v>
      </c>
      <c r="J26" s="178">
        <f t="shared" si="13"/>
        <v>0</v>
      </c>
      <c r="K26" s="178">
        <f t="shared" si="13"/>
        <v>0</v>
      </c>
      <c r="L26" s="178">
        <v>0</v>
      </c>
      <c r="M26" s="178">
        <f t="shared" si="13"/>
        <v>0</v>
      </c>
      <c r="N26" s="113">
        <f t="shared" si="13"/>
        <v>0</v>
      </c>
      <c r="O26" s="113">
        <f t="shared" si="13"/>
        <v>0</v>
      </c>
    </row>
    <row r="27" spans="2:16" s="17" customFormat="1" ht="16.5" customHeight="1">
      <c r="B27" s="307"/>
      <c r="C27" s="308"/>
      <c r="D27" s="309"/>
      <c r="E27" s="310"/>
      <c r="F27" s="172" t="s">
        <v>4</v>
      </c>
      <c r="G27" s="116">
        <v>0</v>
      </c>
      <c r="H27" s="116">
        <v>0</v>
      </c>
      <c r="I27" s="116">
        <v>0</v>
      </c>
      <c r="J27" s="116">
        <v>0</v>
      </c>
      <c r="K27" s="116">
        <v>0</v>
      </c>
      <c r="L27" s="117">
        <v>0</v>
      </c>
      <c r="M27" s="117">
        <v>0</v>
      </c>
      <c r="N27" s="117">
        <v>0</v>
      </c>
      <c r="O27" s="118">
        <v>0</v>
      </c>
    </row>
    <row r="28" spans="2:16" s="17" customFormat="1" ht="16.5" customHeight="1">
      <c r="B28" s="307">
        <v>1.8</v>
      </c>
      <c r="C28" s="308" t="str">
        <f>'4 Productos - Metas'!C27</f>
        <v>Fortalecimiento del sistema de Bancos/depósitos de Sangre Segura, completado</v>
      </c>
      <c r="D28" s="309">
        <v>1221000</v>
      </c>
      <c r="E28" s="310">
        <f>SUM(G30:K30)</f>
        <v>0</v>
      </c>
      <c r="F28" s="171" t="s">
        <v>71</v>
      </c>
      <c r="G28" s="110">
        <v>0</v>
      </c>
      <c r="H28" s="110">
        <v>0</v>
      </c>
      <c r="I28" s="177">
        <v>672106.48</v>
      </c>
      <c r="J28" s="177">
        <v>548893.58000000007</v>
      </c>
      <c r="K28" s="177">
        <v>0</v>
      </c>
      <c r="L28" s="111">
        <v>0</v>
      </c>
      <c r="M28" s="111">
        <v>0</v>
      </c>
      <c r="N28" s="111">
        <v>0</v>
      </c>
      <c r="O28" s="112">
        <v>0</v>
      </c>
      <c r="P28" s="179">
        <f>SUM(G28:O28)</f>
        <v>1221000.06</v>
      </c>
    </row>
    <row r="29" spans="2:16" s="17" customFormat="1" ht="16.5" customHeight="1">
      <c r="B29" s="307"/>
      <c r="C29" s="308"/>
      <c r="D29" s="309"/>
      <c r="E29" s="310"/>
      <c r="F29" s="176" t="s">
        <v>140</v>
      </c>
      <c r="G29" s="178">
        <v>0</v>
      </c>
      <c r="H29" s="178">
        <v>0</v>
      </c>
      <c r="I29" s="178">
        <f>+I28</f>
        <v>672106.48</v>
      </c>
      <c r="J29" s="178">
        <f t="shared" ref="J29:K29" si="14">+J28</f>
        <v>548893.58000000007</v>
      </c>
      <c r="K29" s="178">
        <f t="shared" si="14"/>
        <v>0</v>
      </c>
      <c r="L29" s="178">
        <v>0</v>
      </c>
      <c r="M29" s="195">
        <v>0</v>
      </c>
      <c r="N29" s="114">
        <v>0</v>
      </c>
      <c r="O29" s="115">
        <v>0</v>
      </c>
    </row>
    <row r="30" spans="2:16" s="17" customFormat="1" ht="16.5" customHeight="1">
      <c r="B30" s="307"/>
      <c r="C30" s="308"/>
      <c r="D30" s="309"/>
      <c r="E30" s="310"/>
      <c r="F30" s="172" t="s">
        <v>4</v>
      </c>
      <c r="G30" s="116">
        <v>0</v>
      </c>
      <c r="H30" s="116">
        <v>0</v>
      </c>
      <c r="I30" s="116">
        <v>0</v>
      </c>
      <c r="J30" s="116">
        <v>0</v>
      </c>
      <c r="K30" s="116">
        <v>0</v>
      </c>
      <c r="L30" s="117">
        <v>0</v>
      </c>
      <c r="M30" s="117">
        <v>0</v>
      </c>
      <c r="N30" s="117">
        <v>0</v>
      </c>
      <c r="O30" s="118">
        <v>0</v>
      </c>
    </row>
    <row r="31" spans="2:16" s="17" customFormat="1" ht="16.5" customHeight="1">
      <c r="B31" s="307">
        <v>1.9</v>
      </c>
      <c r="C31" s="308" t="str">
        <f>'4 Productos - Metas'!C30</f>
        <v>Fortalecimiento de los sistemas de referencia y contra-referencia, completado</v>
      </c>
      <c r="D31" s="309">
        <v>1375000</v>
      </c>
      <c r="E31" s="310">
        <f>SUM(G33:K33)</f>
        <v>0</v>
      </c>
      <c r="F31" s="171" t="s">
        <v>71</v>
      </c>
      <c r="G31" s="177">
        <v>0</v>
      </c>
      <c r="H31" s="177">
        <v>0</v>
      </c>
      <c r="I31" s="177">
        <v>257217</v>
      </c>
      <c r="J31" s="177">
        <v>828811</v>
      </c>
      <c r="K31" s="177">
        <v>288972</v>
      </c>
      <c r="L31" s="196">
        <v>0</v>
      </c>
      <c r="M31" s="196">
        <v>0</v>
      </c>
      <c r="N31" s="111">
        <v>0</v>
      </c>
      <c r="O31" s="112">
        <v>0</v>
      </c>
      <c r="P31" s="179">
        <f>SUM(G31:O31)</f>
        <v>1375000</v>
      </c>
    </row>
    <row r="32" spans="2:16" s="17" customFormat="1" ht="16.5" customHeight="1">
      <c r="B32" s="307"/>
      <c r="C32" s="308"/>
      <c r="D32" s="309"/>
      <c r="E32" s="310"/>
      <c r="F32" s="176" t="s">
        <v>140</v>
      </c>
      <c r="G32" s="178">
        <f>G31</f>
        <v>0</v>
      </c>
      <c r="H32" s="178">
        <f t="shared" ref="H32" si="15">H31</f>
        <v>0</v>
      </c>
      <c r="I32" s="178">
        <f t="shared" ref="I32" si="16">I31</f>
        <v>257217</v>
      </c>
      <c r="J32" s="178">
        <f t="shared" ref="J32" si="17">J31</f>
        <v>828811</v>
      </c>
      <c r="K32" s="178">
        <f t="shared" ref="K32" si="18">K31</f>
        <v>288972</v>
      </c>
      <c r="L32" s="178">
        <f t="shared" ref="L32" si="19">L31</f>
        <v>0</v>
      </c>
      <c r="M32" s="178">
        <f t="shared" ref="M32" si="20">M31</f>
        <v>0</v>
      </c>
      <c r="N32" s="113">
        <f t="shared" ref="N32" si="21">N31</f>
        <v>0</v>
      </c>
      <c r="O32" s="113">
        <f t="shared" ref="O32" si="22">O31</f>
        <v>0</v>
      </c>
    </row>
    <row r="33" spans="2:16" s="17" customFormat="1" ht="16.5" customHeight="1">
      <c r="B33" s="307"/>
      <c r="C33" s="308"/>
      <c r="D33" s="309"/>
      <c r="E33" s="310"/>
      <c r="F33" s="172" t="s">
        <v>4</v>
      </c>
      <c r="G33" s="116">
        <v>0</v>
      </c>
      <c r="H33" s="116">
        <v>0</v>
      </c>
      <c r="I33" s="116">
        <v>0</v>
      </c>
      <c r="J33" s="116">
        <v>0</v>
      </c>
      <c r="K33" s="116">
        <v>0</v>
      </c>
      <c r="L33" s="117">
        <v>0</v>
      </c>
      <c r="M33" s="117">
        <v>0</v>
      </c>
      <c r="N33" s="117">
        <v>0</v>
      </c>
      <c r="O33" s="118">
        <v>0</v>
      </c>
    </row>
    <row r="34" spans="2:16" s="17" customFormat="1" ht="22.5" customHeight="1">
      <c r="B34" s="311">
        <v>1.1000000000000001</v>
      </c>
      <c r="C34" s="308" t="str">
        <f>'4 Productos - Metas'!C33</f>
        <v>Modelo de gestión en los hospitales que incremente la eficiencia y calidad de atención, implementado</v>
      </c>
      <c r="D34" s="309">
        <v>750000</v>
      </c>
      <c r="E34" s="310">
        <f>SUM(G36:K36)</f>
        <v>0</v>
      </c>
      <c r="F34" s="171" t="s">
        <v>71</v>
      </c>
      <c r="G34" s="110">
        <v>0</v>
      </c>
      <c r="H34" s="110">
        <v>0</v>
      </c>
      <c r="I34" s="177">
        <v>84846.37</v>
      </c>
      <c r="J34" s="177">
        <v>273393.85000000003</v>
      </c>
      <c r="K34" s="177">
        <v>272346.37</v>
      </c>
      <c r="L34" s="196">
        <v>119413.40999999999</v>
      </c>
      <c r="M34" s="111">
        <v>0</v>
      </c>
      <c r="N34" s="111">
        <v>0</v>
      </c>
      <c r="O34" s="112">
        <v>0</v>
      </c>
      <c r="P34" s="179">
        <f>SUM(G34:O34)</f>
        <v>750000.00000000012</v>
      </c>
    </row>
    <row r="35" spans="2:16" s="17" customFormat="1" ht="22.5" customHeight="1">
      <c r="B35" s="311"/>
      <c r="C35" s="308"/>
      <c r="D35" s="309"/>
      <c r="E35" s="310"/>
      <c r="F35" s="176" t="s">
        <v>140</v>
      </c>
      <c r="G35" s="178">
        <f>G34</f>
        <v>0</v>
      </c>
      <c r="H35" s="178">
        <f t="shared" ref="H35" si="23">H34</f>
        <v>0</v>
      </c>
      <c r="I35" s="178">
        <f t="shared" ref="I35" si="24">I34</f>
        <v>84846.37</v>
      </c>
      <c r="J35" s="178">
        <f t="shared" ref="J35" si="25">J34</f>
        <v>273393.85000000003</v>
      </c>
      <c r="K35" s="178">
        <f t="shared" ref="K35:L35" si="26">K34</f>
        <v>272346.37</v>
      </c>
      <c r="L35" s="178">
        <f t="shared" si="26"/>
        <v>119413.40999999999</v>
      </c>
      <c r="M35" s="113">
        <f t="shared" ref="M35" si="27">M34</f>
        <v>0</v>
      </c>
      <c r="N35" s="113">
        <f t="shared" ref="N35" si="28">N34</f>
        <v>0</v>
      </c>
      <c r="O35" s="113">
        <f t="shared" ref="O35" si="29">O34</f>
        <v>0</v>
      </c>
    </row>
    <row r="36" spans="2:16" s="17" customFormat="1" ht="22.5" customHeight="1">
      <c r="B36" s="311"/>
      <c r="C36" s="308"/>
      <c r="D36" s="309"/>
      <c r="E36" s="310"/>
      <c r="F36" s="172" t="s">
        <v>4</v>
      </c>
      <c r="G36" s="173">
        <v>0</v>
      </c>
      <c r="H36" s="173">
        <v>0</v>
      </c>
      <c r="I36" s="173">
        <v>0</v>
      </c>
      <c r="J36" s="173">
        <v>0</v>
      </c>
      <c r="K36" s="173">
        <v>0</v>
      </c>
      <c r="L36" s="174">
        <v>0</v>
      </c>
      <c r="M36" s="174">
        <v>0</v>
      </c>
      <c r="N36" s="174">
        <v>0</v>
      </c>
      <c r="O36" s="175">
        <v>0</v>
      </c>
    </row>
    <row r="37" spans="2:16" s="17" customFormat="1" ht="22.5" customHeight="1">
      <c r="B37" s="307">
        <v>1.1100000000000001</v>
      </c>
      <c r="C37" s="308" t="str">
        <f>'4 Productos - Metas'!C36</f>
        <v>Fortalecimiento de los sistemas de gestión a nivel municipal y las gerencias de las redes de salud, realizado</v>
      </c>
      <c r="D37" s="309">
        <v>375000</v>
      </c>
      <c r="E37" s="310">
        <f>SUM(G39:K39)</f>
        <v>0</v>
      </c>
      <c r="F37" s="171" t="s">
        <v>71</v>
      </c>
      <c r="G37" s="197">
        <v>0</v>
      </c>
      <c r="H37" s="197">
        <v>0</v>
      </c>
      <c r="I37" s="197">
        <v>111397</v>
      </c>
      <c r="J37" s="197">
        <v>143934</v>
      </c>
      <c r="K37" s="197">
        <v>119669</v>
      </c>
      <c r="L37" s="197">
        <v>0</v>
      </c>
      <c r="M37" s="197">
        <v>0</v>
      </c>
      <c r="N37" s="112">
        <v>0</v>
      </c>
      <c r="O37" s="112">
        <v>0</v>
      </c>
      <c r="P37" s="179">
        <f>SUM(G37:O37)</f>
        <v>375000</v>
      </c>
    </row>
    <row r="38" spans="2:16" s="17" customFormat="1" ht="22.5" customHeight="1">
      <c r="B38" s="307"/>
      <c r="C38" s="308"/>
      <c r="D38" s="309"/>
      <c r="E38" s="310"/>
      <c r="F38" s="176" t="s">
        <v>140</v>
      </c>
      <c r="G38" s="178">
        <f>G37</f>
        <v>0</v>
      </c>
      <c r="H38" s="178">
        <f t="shared" ref="H38:K38" si="30">H37</f>
        <v>0</v>
      </c>
      <c r="I38" s="178">
        <f t="shared" si="30"/>
        <v>111397</v>
      </c>
      <c r="J38" s="178">
        <f t="shared" si="30"/>
        <v>143934</v>
      </c>
      <c r="K38" s="178">
        <f t="shared" si="30"/>
        <v>119669</v>
      </c>
      <c r="L38" s="178">
        <f t="shared" ref="L38" si="31">L37</f>
        <v>0</v>
      </c>
      <c r="M38" s="178">
        <f t="shared" ref="M38" si="32">M37</f>
        <v>0</v>
      </c>
      <c r="N38" s="113">
        <f t="shared" ref="N38" si="33">N37</f>
        <v>0</v>
      </c>
      <c r="O38" s="113">
        <f t="shared" ref="O38" si="34">O37</f>
        <v>0</v>
      </c>
    </row>
    <row r="39" spans="2:16" s="17" customFormat="1" ht="22.5" customHeight="1">
      <c r="B39" s="307"/>
      <c r="C39" s="308"/>
      <c r="D39" s="309"/>
      <c r="E39" s="310"/>
      <c r="F39" s="172" t="s">
        <v>4</v>
      </c>
      <c r="G39" s="118">
        <v>0</v>
      </c>
      <c r="H39" s="118">
        <v>0</v>
      </c>
      <c r="I39" s="118">
        <v>0</v>
      </c>
      <c r="J39" s="118">
        <v>0</v>
      </c>
      <c r="K39" s="118">
        <v>0</v>
      </c>
      <c r="L39" s="118">
        <v>0</v>
      </c>
      <c r="M39" s="118">
        <v>0</v>
      </c>
      <c r="N39" s="118">
        <v>0</v>
      </c>
      <c r="O39" s="175">
        <v>0</v>
      </c>
    </row>
    <row r="40" spans="2:16" s="17" customFormat="1" ht="22.5" customHeight="1">
      <c r="B40" s="311">
        <v>1.1200000000000001</v>
      </c>
      <c r="C40" s="308" t="str">
        <f>'4 Productos - Metas'!C39</f>
        <v>Sistemas de información para gestión clínica, implementados</v>
      </c>
      <c r="D40" s="309">
        <v>4000000</v>
      </c>
      <c r="E40" s="310">
        <f>SUM(G42:K42)</f>
        <v>0</v>
      </c>
      <c r="F40" s="171" t="s">
        <v>71</v>
      </c>
      <c r="G40" s="112">
        <v>0</v>
      </c>
      <c r="H40" s="197">
        <v>248394</v>
      </c>
      <c r="I40" s="197">
        <v>1122056</v>
      </c>
      <c r="J40" s="197">
        <v>1117773</v>
      </c>
      <c r="K40" s="197">
        <v>1113490</v>
      </c>
      <c r="L40" s="197">
        <v>398287</v>
      </c>
      <c r="M40" s="112">
        <v>0</v>
      </c>
      <c r="N40" s="112">
        <v>0</v>
      </c>
      <c r="O40" s="112">
        <v>0</v>
      </c>
      <c r="P40" s="179">
        <f>SUM(G40:O40)</f>
        <v>4000000</v>
      </c>
    </row>
    <row r="41" spans="2:16" s="17" customFormat="1" ht="22.5" customHeight="1">
      <c r="B41" s="311"/>
      <c r="C41" s="308"/>
      <c r="D41" s="309"/>
      <c r="E41" s="310"/>
      <c r="F41" s="176" t="s">
        <v>140</v>
      </c>
      <c r="G41" s="178">
        <f>G40</f>
        <v>0</v>
      </c>
      <c r="H41" s="178">
        <f t="shared" ref="H41:O41" si="35">H40</f>
        <v>248394</v>
      </c>
      <c r="I41" s="178">
        <f t="shared" si="35"/>
        <v>1122056</v>
      </c>
      <c r="J41" s="178">
        <f t="shared" si="35"/>
        <v>1117773</v>
      </c>
      <c r="K41" s="178">
        <f t="shared" si="35"/>
        <v>1113490</v>
      </c>
      <c r="L41" s="178">
        <f t="shared" si="35"/>
        <v>398287</v>
      </c>
      <c r="M41" s="178">
        <f t="shared" si="35"/>
        <v>0</v>
      </c>
      <c r="N41" s="113">
        <f t="shared" si="35"/>
        <v>0</v>
      </c>
      <c r="O41" s="113">
        <f t="shared" si="35"/>
        <v>0</v>
      </c>
    </row>
    <row r="42" spans="2:16" s="17" customFormat="1" ht="22.5" customHeight="1">
      <c r="B42" s="311"/>
      <c r="C42" s="308"/>
      <c r="D42" s="309"/>
      <c r="E42" s="310"/>
      <c r="F42" s="172" t="s">
        <v>4</v>
      </c>
      <c r="G42" s="118">
        <v>0</v>
      </c>
      <c r="H42" s="118">
        <v>0</v>
      </c>
      <c r="I42" s="118">
        <v>0</v>
      </c>
      <c r="J42" s="118">
        <v>0</v>
      </c>
      <c r="K42" s="118">
        <v>0</v>
      </c>
      <c r="L42" s="118">
        <v>0</v>
      </c>
      <c r="M42" s="118">
        <v>0</v>
      </c>
      <c r="N42" s="118">
        <v>0</v>
      </c>
      <c r="O42" s="175">
        <v>0</v>
      </c>
    </row>
    <row r="43" spans="2:16" s="17" customFormat="1" ht="22.5" customHeight="1">
      <c r="B43" s="311">
        <v>1.1299999999999999</v>
      </c>
      <c r="C43" s="308" t="str">
        <f>'4 Productos - Metas'!C42</f>
        <v>Metodología RAMOS (o similar) de vigilancia de mortalidad materna, implementada</v>
      </c>
      <c r="D43" s="309">
        <v>209000</v>
      </c>
      <c r="E43" s="310">
        <f>SUM(G45:K45)</f>
        <v>0</v>
      </c>
      <c r="F43" s="171" t="s">
        <v>71</v>
      </c>
      <c r="G43" s="112">
        <v>0</v>
      </c>
      <c r="H43" s="197">
        <v>24057.559999999998</v>
      </c>
      <c r="I43" s="197">
        <v>78788.52</v>
      </c>
      <c r="J43" s="197">
        <v>78487.8</v>
      </c>
      <c r="K43" s="197">
        <v>27666.2</v>
      </c>
      <c r="L43" s="197">
        <v>0</v>
      </c>
      <c r="M43" s="112">
        <v>0</v>
      </c>
      <c r="N43" s="112">
        <v>0</v>
      </c>
      <c r="O43" s="112">
        <v>0</v>
      </c>
      <c r="P43" s="179">
        <f>SUM(G43:O43)</f>
        <v>209000.08000000002</v>
      </c>
    </row>
    <row r="44" spans="2:16" s="17" customFormat="1" ht="22.5" customHeight="1">
      <c r="B44" s="311"/>
      <c r="C44" s="308"/>
      <c r="D44" s="309"/>
      <c r="E44" s="310"/>
      <c r="F44" s="176" t="s">
        <v>140</v>
      </c>
      <c r="G44" s="178">
        <f>G43</f>
        <v>0</v>
      </c>
      <c r="H44" s="178">
        <f t="shared" ref="H44:K44" si="36">H43</f>
        <v>24057.559999999998</v>
      </c>
      <c r="I44" s="178">
        <f t="shared" si="36"/>
        <v>78788.52</v>
      </c>
      <c r="J44" s="178">
        <f t="shared" si="36"/>
        <v>78487.8</v>
      </c>
      <c r="K44" s="178">
        <f t="shared" si="36"/>
        <v>27666.2</v>
      </c>
      <c r="L44" s="178">
        <f t="shared" ref="L44" si="37">L43</f>
        <v>0</v>
      </c>
      <c r="M44" s="178">
        <f t="shared" ref="M44" si="38">M43</f>
        <v>0</v>
      </c>
      <c r="N44" s="113">
        <f t="shared" ref="N44" si="39">N43</f>
        <v>0</v>
      </c>
      <c r="O44" s="113">
        <f t="shared" ref="O44" si="40">O43</f>
        <v>0</v>
      </c>
    </row>
    <row r="45" spans="2:16" s="17" customFormat="1" ht="22.5" customHeight="1">
      <c r="B45" s="311"/>
      <c r="C45" s="308"/>
      <c r="D45" s="309"/>
      <c r="E45" s="310"/>
      <c r="F45" s="172" t="s">
        <v>4</v>
      </c>
      <c r="G45" s="118">
        <v>0</v>
      </c>
      <c r="H45" s="118">
        <v>0</v>
      </c>
      <c r="I45" s="118">
        <v>0</v>
      </c>
      <c r="J45" s="118">
        <v>0</v>
      </c>
      <c r="K45" s="118">
        <v>0</v>
      </c>
      <c r="L45" s="118">
        <v>0</v>
      </c>
      <c r="M45" s="118">
        <v>0</v>
      </c>
      <c r="N45" s="118">
        <v>0</v>
      </c>
      <c r="O45" s="175">
        <v>0</v>
      </c>
    </row>
    <row r="46" spans="2:16" s="17" customFormat="1" ht="20.25" customHeight="1">
      <c r="B46" s="311">
        <v>1.1399999999999999</v>
      </c>
      <c r="C46" s="308" t="str">
        <f>'4 Productos - Metas'!C45</f>
        <v>Fortalecimiento de capacidades clínico-diagnósticas y terapéuticas del personal de salud a través de programas de formación, completado</v>
      </c>
      <c r="D46" s="309">
        <v>1257500</v>
      </c>
      <c r="E46" s="310">
        <f>SUM(G48:K48)</f>
        <v>0</v>
      </c>
      <c r="F46" s="171" t="s">
        <v>141</v>
      </c>
      <c r="G46" s="197">
        <v>0</v>
      </c>
      <c r="H46" s="197">
        <v>0</v>
      </c>
      <c r="I46" s="197">
        <v>427945.01999999996</v>
      </c>
      <c r="J46" s="197">
        <v>429590.95999999996</v>
      </c>
      <c r="K46" s="197">
        <v>399964</v>
      </c>
      <c r="L46" s="197">
        <v>0</v>
      </c>
      <c r="M46" s="197">
        <v>0</v>
      </c>
      <c r="N46" s="112">
        <v>0</v>
      </c>
      <c r="O46" s="112">
        <v>0</v>
      </c>
      <c r="P46" s="179">
        <f>SUM(G46:O46)</f>
        <v>1257499.98</v>
      </c>
    </row>
    <row r="47" spans="2:16" s="17" customFormat="1" ht="19.5" customHeight="1">
      <c r="B47" s="311"/>
      <c r="C47" s="308"/>
      <c r="D47" s="309"/>
      <c r="E47" s="310"/>
      <c r="F47" s="176" t="s">
        <v>140</v>
      </c>
      <c r="G47" s="178">
        <f>G46</f>
        <v>0</v>
      </c>
      <c r="H47" s="178">
        <f t="shared" ref="H47" si="41">H46</f>
        <v>0</v>
      </c>
      <c r="I47" s="178">
        <f t="shared" ref="I47" si="42">I46</f>
        <v>427945.01999999996</v>
      </c>
      <c r="J47" s="178">
        <f t="shared" ref="J47" si="43">J46</f>
        <v>429590.95999999996</v>
      </c>
      <c r="K47" s="178">
        <f t="shared" ref="K47" si="44">K46</f>
        <v>399964</v>
      </c>
      <c r="L47" s="178">
        <f t="shared" ref="L47" si="45">L46</f>
        <v>0</v>
      </c>
      <c r="M47" s="178">
        <f t="shared" ref="M47" si="46">M46</f>
        <v>0</v>
      </c>
      <c r="N47" s="113">
        <f t="shared" ref="N47" si="47">N46</f>
        <v>0</v>
      </c>
      <c r="O47" s="113">
        <f t="shared" ref="O47" si="48">O46</f>
        <v>0</v>
      </c>
    </row>
    <row r="48" spans="2:16" s="17" customFormat="1" ht="20.25" customHeight="1">
      <c r="B48" s="311"/>
      <c r="C48" s="308"/>
      <c r="D48" s="309"/>
      <c r="E48" s="310"/>
      <c r="F48" s="172" t="s">
        <v>4</v>
      </c>
      <c r="G48" s="118">
        <v>0</v>
      </c>
      <c r="H48" s="118">
        <v>0</v>
      </c>
      <c r="I48" s="118">
        <v>0</v>
      </c>
      <c r="J48" s="118">
        <v>0</v>
      </c>
      <c r="K48" s="118">
        <v>0</v>
      </c>
      <c r="L48" s="118">
        <v>0</v>
      </c>
      <c r="M48" s="118">
        <v>0</v>
      </c>
      <c r="N48" s="118">
        <v>0</v>
      </c>
      <c r="O48" s="175">
        <v>0</v>
      </c>
    </row>
    <row r="49" spans="2:17" s="17" customFormat="1" ht="20.25" customHeight="1">
      <c r="B49" s="311">
        <v>1.1499999999999999</v>
      </c>
      <c r="C49" s="308" t="str">
        <f>'4 Productos - Metas'!C48</f>
        <v>Formación en gestión hospitalaria destinada a los cuadros directivos de los hospitales, las redes de salud y los SEDES</v>
      </c>
      <c r="D49" s="309">
        <v>352500</v>
      </c>
      <c r="E49" s="310">
        <f>SUM(G51:K51)</f>
        <v>0</v>
      </c>
      <c r="F49" s="171" t="s">
        <v>141</v>
      </c>
      <c r="G49" s="197">
        <v>0</v>
      </c>
      <c r="H49" s="197">
        <v>0</v>
      </c>
      <c r="I49" s="197">
        <v>91715.5</v>
      </c>
      <c r="J49" s="197">
        <v>95023.98</v>
      </c>
      <c r="K49" s="197">
        <v>95023.98</v>
      </c>
      <c r="L49" s="197">
        <v>70736.460000000006</v>
      </c>
      <c r="M49" s="197">
        <v>0</v>
      </c>
      <c r="N49" s="112">
        <v>0</v>
      </c>
      <c r="O49" s="112">
        <v>0</v>
      </c>
      <c r="P49" s="179">
        <f>SUM(G49:O49)</f>
        <v>352499.92</v>
      </c>
      <c r="Q49" s="207">
        <f>+D49-P49</f>
        <v>8.0000000016298145E-2</v>
      </c>
    </row>
    <row r="50" spans="2:17" s="17" customFormat="1" ht="20.25" customHeight="1">
      <c r="B50" s="311"/>
      <c r="C50" s="308"/>
      <c r="D50" s="309"/>
      <c r="E50" s="310"/>
      <c r="F50" s="176" t="s">
        <v>140</v>
      </c>
      <c r="G50" s="178">
        <f>G49</f>
        <v>0</v>
      </c>
      <c r="H50" s="178">
        <f t="shared" ref="H50:O50" si="49">H49</f>
        <v>0</v>
      </c>
      <c r="I50" s="178">
        <f t="shared" si="49"/>
        <v>91715.5</v>
      </c>
      <c r="J50" s="178">
        <f t="shared" si="49"/>
        <v>95023.98</v>
      </c>
      <c r="K50" s="178">
        <f t="shared" si="49"/>
        <v>95023.98</v>
      </c>
      <c r="L50" s="178">
        <f t="shared" si="49"/>
        <v>70736.460000000006</v>
      </c>
      <c r="M50" s="178">
        <f t="shared" si="49"/>
        <v>0</v>
      </c>
      <c r="N50" s="113">
        <f t="shared" si="49"/>
        <v>0</v>
      </c>
      <c r="O50" s="113">
        <f t="shared" si="49"/>
        <v>0</v>
      </c>
    </row>
    <row r="51" spans="2:17" s="17" customFormat="1" ht="20.25" customHeight="1">
      <c r="B51" s="311"/>
      <c r="C51" s="308"/>
      <c r="D51" s="309"/>
      <c r="E51" s="310"/>
      <c r="F51" s="172" t="s">
        <v>4</v>
      </c>
      <c r="G51" s="118">
        <v>0</v>
      </c>
      <c r="H51" s="118">
        <v>0</v>
      </c>
      <c r="I51" s="118">
        <v>0</v>
      </c>
      <c r="J51" s="118">
        <v>0</v>
      </c>
      <c r="K51" s="118">
        <v>0</v>
      </c>
      <c r="L51" s="118">
        <v>0</v>
      </c>
      <c r="M51" s="118">
        <v>0</v>
      </c>
      <c r="N51" s="118">
        <v>0</v>
      </c>
      <c r="O51" s="175">
        <v>0</v>
      </c>
    </row>
    <row r="52" spans="2:17" s="17" customFormat="1" ht="27" customHeight="1">
      <c r="B52" s="43"/>
      <c r="C52" s="43"/>
      <c r="D52" s="345">
        <f>SUM(D7:D51)</f>
        <v>16600000</v>
      </c>
      <c r="E52" s="316">
        <f>E7+E25+E31+E34</f>
        <v>0</v>
      </c>
      <c r="F52" s="96" t="s">
        <v>138</v>
      </c>
      <c r="G52" s="198">
        <f t="shared" ref="G52:P54" si="50">G7+G10+G13+G16+G19+G22+G25+G28+G31+G34+G37+G40+G43+G46+G49</f>
        <v>0</v>
      </c>
      <c r="H52" s="198">
        <f t="shared" si="50"/>
        <v>566440.59000000008</v>
      </c>
      <c r="I52" s="198">
        <f t="shared" si="50"/>
        <v>5521205.7199999988</v>
      </c>
      <c r="J52" s="198">
        <f t="shared" si="50"/>
        <v>5704307</v>
      </c>
      <c r="K52" s="198">
        <f t="shared" si="50"/>
        <v>4219609.95</v>
      </c>
      <c r="L52" s="198">
        <f t="shared" si="50"/>
        <v>588436.87</v>
      </c>
      <c r="M52" s="198">
        <f t="shared" si="50"/>
        <v>0</v>
      </c>
      <c r="N52" s="198">
        <f t="shared" si="50"/>
        <v>0</v>
      </c>
      <c r="O52" s="198">
        <f t="shared" si="50"/>
        <v>0</v>
      </c>
      <c r="P52" s="198">
        <f>P7+P10+P13+P16+P19+P22+P25+P28+P31+P34+P37+P40+P43+P46+P49</f>
        <v>16600000.130000001</v>
      </c>
    </row>
    <row r="53" spans="2:17" s="17" customFormat="1" ht="23.25" customHeight="1">
      <c r="B53" s="43"/>
      <c r="C53" s="126">
        <v>21059077</v>
      </c>
      <c r="D53" s="346"/>
      <c r="E53" s="310"/>
      <c r="F53" s="97" t="s">
        <v>73</v>
      </c>
      <c r="G53" s="199">
        <f t="shared" si="50"/>
        <v>0</v>
      </c>
      <c r="H53" s="199">
        <f t="shared" si="50"/>
        <v>566440.59000000008</v>
      </c>
      <c r="I53" s="199">
        <f t="shared" si="50"/>
        <v>5521205.7199999988</v>
      </c>
      <c r="J53" s="199">
        <f t="shared" si="50"/>
        <v>5704307</v>
      </c>
      <c r="K53" s="199">
        <f t="shared" si="50"/>
        <v>4219609.95</v>
      </c>
      <c r="L53" s="199">
        <f t="shared" si="50"/>
        <v>588436.87</v>
      </c>
      <c r="M53" s="199">
        <f t="shared" si="50"/>
        <v>0</v>
      </c>
      <c r="N53" s="199">
        <f t="shared" si="50"/>
        <v>0</v>
      </c>
      <c r="O53" s="199">
        <f t="shared" si="50"/>
        <v>0</v>
      </c>
      <c r="P53" s="199">
        <f t="shared" si="50"/>
        <v>0</v>
      </c>
    </row>
    <row r="54" spans="2:17" s="17" customFormat="1" ht="24" customHeight="1">
      <c r="B54" s="43"/>
      <c r="C54" s="127"/>
      <c r="D54" s="346"/>
      <c r="E54" s="310"/>
      <c r="F54" s="98" t="s">
        <v>139</v>
      </c>
      <c r="G54" s="119">
        <f t="shared" si="50"/>
        <v>0</v>
      </c>
      <c r="H54" s="119">
        <f t="shared" si="50"/>
        <v>0</v>
      </c>
      <c r="I54" s="119">
        <f t="shared" si="50"/>
        <v>0</v>
      </c>
      <c r="J54" s="119">
        <f t="shared" si="50"/>
        <v>0</v>
      </c>
      <c r="K54" s="119">
        <f t="shared" si="50"/>
        <v>0</v>
      </c>
      <c r="L54" s="119">
        <f t="shared" si="50"/>
        <v>0</v>
      </c>
      <c r="M54" s="119">
        <f t="shared" si="50"/>
        <v>0</v>
      </c>
      <c r="N54" s="119">
        <f t="shared" si="50"/>
        <v>0</v>
      </c>
      <c r="O54" s="119">
        <f t="shared" si="50"/>
        <v>0</v>
      </c>
      <c r="P54" s="119">
        <f t="shared" si="50"/>
        <v>0</v>
      </c>
    </row>
    <row r="55" spans="2:17" s="17" customFormat="1" ht="16.5" customHeight="1">
      <c r="B55" s="45" t="s">
        <v>48</v>
      </c>
      <c r="C55" s="38"/>
      <c r="D55" s="37"/>
      <c r="E55" s="37"/>
      <c r="F55" s="36"/>
      <c r="G55" s="36"/>
      <c r="H55" s="36"/>
      <c r="I55" s="36"/>
      <c r="J55" s="36"/>
      <c r="K55" s="36"/>
      <c r="L55" s="36"/>
      <c r="M55" s="36"/>
      <c r="N55" s="36"/>
      <c r="O55" s="36"/>
    </row>
    <row r="56" spans="2:17" s="17" customFormat="1" ht="16.5" customHeight="1">
      <c r="B56" s="122">
        <v>2</v>
      </c>
      <c r="C56" s="41" t="str">
        <f>'4 Productos - Metas'!C55</f>
        <v>Componente 2: Infraestructura y equipamiento</v>
      </c>
      <c r="D56" s="46"/>
      <c r="E56" s="46"/>
      <c r="F56" s="36"/>
      <c r="G56" s="36"/>
      <c r="H56" s="36"/>
      <c r="I56" s="36"/>
      <c r="J56" s="36"/>
      <c r="K56" s="36"/>
      <c r="L56" s="36"/>
      <c r="M56" s="36"/>
      <c r="N56" s="36"/>
      <c r="O56" s="36"/>
    </row>
    <row r="57" spans="2:17" s="17" customFormat="1" ht="6.75" customHeight="1">
      <c r="B57" s="47"/>
      <c r="C57" s="48"/>
      <c r="D57" s="49"/>
      <c r="E57" s="49"/>
      <c r="F57" s="50"/>
      <c r="G57" s="51"/>
      <c r="H57" s="51"/>
      <c r="I57" s="51"/>
      <c r="J57" s="51"/>
      <c r="K57" s="51"/>
      <c r="L57" s="51"/>
      <c r="M57" s="51"/>
      <c r="N57" s="51"/>
      <c r="O57" s="51"/>
    </row>
    <row r="58" spans="2:17" s="17" customFormat="1" ht="16.5" customHeight="1">
      <c r="B58" s="321" t="s">
        <v>0</v>
      </c>
      <c r="C58" s="323" t="s">
        <v>1</v>
      </c>
      <c r="D58" s="324" t="s">
        <v>137</v>
      </c>
      <c r="E58" s="324" t="s">
        <v>7</v>
      </c>
      <c r="F58" s="332" t="s">
        <v>6</v>
      </c>
      <c r="G58" s="347" t="s">
        <v>52</v>
      </c>
      <c r="H58" s="347"/>
      <c r="I58" s="347"/>
      <c r="J58" s="347"/>
      <c r="K58" s="347"/>
      <c r="L58" s="347"/>
      <c r="M58" s="347"/>
      <c r="N58" s="347"/>
      <c r="O58" s="347"/>
    </row>
    <row r="59" spans="2:17" s="17" customFormat="1" ht="16.5" customHeight="1">
      <c r="B59" s="322"/>
      <c r="C59" s="322"/>
      <c r="D59" s="325"/>
      <c r="E59" s="325"/>
      <c r="F59" s="333"/>
      <c r="G59" s="165">
        <v>2018</v>
      </c>
      <c r="H59" s="165">
        <v>2019</v>
      </c>
      <c r="I59" s="165">
        <v>2020</v>
      </c>
      <c r="J59" s="165">
        <v>2021</v>
      </c>
      <c r="K59" s="165">
        <v>2022</v>
      </c>
      <c r="L59" s="165">
        <v>2023</v>
      </c>
      <c r="M59" s="99"/>
      <c r="N59" s="109"/>
      <c r="O59" s="99"/>
    </row>
    <row r="60" spans="2:17" s="17" customFormat="1" ht="16.5" customHeight="1">
      <c r="B60" s="317" t="s">
        <v>59</v>
      </c>
      <c r="C60" s="308" t="str">
        <f>'4 Productos - Metas'!C58</f>
        <v>Equipamiento del Hospital El Alto Norte completado</v>
      </c>
      <c r="D60" s="309">
        <v>1302362</v>
      </c>
      <c r="E60" s="314">
        <f>SUM(G62:K62)</f>
        <v>0</v>
      </c>
      <c r="F60" s="171" t="s">
        <v>71</v>
      </c>
      <c r="G60" s="110">
        <v>33491</v>
      </c>
      <c r="H60" s="110">
        <v>1268871</v>
      </c>
      <c r="I60" s="110">
        <v>0</v>
      </c>
      <c r="J60" s="110">
        <v>0</v>
      </c>
      <c r="K60" s="110">
        <v>0</v>
      </c>
      <c r="L60" s="111">
        <v>0</v>
      </c>
      <c r="M60" s="111">
        <v>0</v>
      </c>
      <c r="N60" s="111">
        <v>0</v>
      </c>
      <c r="O60" s="112">
        <v>0</v>
      </c>
      <c r="P60" s="179">
        <f>SUM(G60:O60)</f>
        <v>1302362</v>
      </c>
    </row>
    <row r="61" spans="2:17" s="17" customFormat="1" ht="16.5" customHeight="1">
      <c r="B61" s="318"/>
      <c r="C61" s="308"/>
      <c r="D61" s="309"/>
      <c r="E61" s="315"/>
      <c r="F61" s="176" t="s">
        <v>140</v>
      </c>
      <c r="G61" s="113">
        <f>G60</f>
        <v>33491</v>
      </c>
      <c r="H61" s="113">
        <f t="shared" ref="H61" si="51">H60</f>
        <v>1268871</v>
      </c>
      <c r="I61" s="113">
        <f t="shared" ref="I61" si="52">I60</f>
        <v>0</v>
      </c>
      <c r="J61" s="113">
        <f t="shared" ref="J61" si="53">J60</f>
        <v>0</v>
      </c>
      <c r="K61" s="113">
        <f t="shared" ref="K61" si="54">K60</f>
        <v>0</v>
      </c>
      <c r="L61" s="113">
        <f t="shared" ref="L61" si="55">L60</f>
        <v>0</v>
      </c>
      <c r="M61" s="113">
        <f t="shared" ref="M61" si="56">M60</f>
        <v>0</v>
      </c>
      <c r="N61" s="113">
        <f t="shared" ref="N61" si="57">N60</f>
        <v>0</v>
      </c>
      <c r="O61" s="113">
        <f t="shared" ref="O61" si="58">O60</f>
        <v>0</v>
      </c>
    </row>
    <row r="62" spans="2:17" s="17" customFormat="1" ht="16.5" customHeight="1">
      <c r="B62" s="318"/>
      <c r="C62" s="308"/>
      <c r="D62" s="309"/>
      <c r="E62" s="316"/>
      <c r="F62" s="172" t="s">
        <v>4</v>
      </c>
      <c r="G62" s="116">
        <v>0</v>
      </c>
      <c r="H62" s="116">
        <v>0</v>
      </c>
      <c r="I62" s="116">
        <v>0</v>
      </c>
      <c r="J62" s="116">
        <v>0</v>
      </c>
      <c r="K62" s="116">
        <v>0</v>
      </c>
      <c r="L62" s="117">
        <v>0</v>
      </c>
      <c r="M62" s="117">
        <v>0</v>
      </c>
      <c r="N62" s="117">
        <v>0</v>
      </c>
      <c r="O62" s="118">
        <v>0</v>
      </c>
    </row>
    <row r="63" spans="2:17" s="17" customFormat="1" ht="16.5" customHeight="1">
      <c r="B63" s="317">
        <v>2.2000000000000002</v>
      </c>
      <c r="C63" s="308" t="str">
        <f>'4 Productos - Metas'!C61</f>
        <v>Equipamiento del Hospital El Alto Sur completado</v>
      </c>
      <c r="D63" s="309">
        <v>1019619</v>
      </c>
      <c r="E63" s="314">
        <f>SUM(G65:K65)</f>
        <v>0</v>
      </c>
      <c r="F63" s="171" t="s">
        <v>71</v>
      </c>
      <c r="G63" s="110">
        <v>148818</v>
      </c>
      <c r="H63" s="110">
        <v>870801</v>
      </c>
      <c r="I63" s="110">
        <v>0</v>
      </c>
      <c r="J63" s="110">
        <v>0</v>
      </c>
      <c r="K63" s="110">
        <v>0</v>
      </c>
      <c r="L63" s="111">
        <v>0</v>
      </c>
      <c r="M63" s="111">
        <v>0</v>
      </c>
      <c r="N63" s="111">
        <v>0</v>
      </c>
      <c r="O63" s="112">
        <v>0</v>
      </c>
      <c r="P63" s="179">
        <f>SUM(G63:O63)</f>
        <v>1019619</v>
      </c>
    </row>
    <row r="64" spans="2:17" s="17" customFormat="1" ht="16.5" customHeight="1">
      <c r="B64" s="318"/>
      <c r="C64" s="308"/>
      <c r="D64" s="309"/>
      <c r="E64" s="315"/>
      <c r="F64" s="176" t="s">
        <v>140</v>
      </c>
      <c r="G64" s="113">
        <f>G63</f>
        <v>148818</v>
      </c>
      <c r="H64" s="113">
        <f t="shared" ref="H64" si="59">H63</f>
        <v>870801</v>
      </c>
      <c r="I64" s="113">
        <f t="shared" ref="I64" si="60">I63</f>
        <v>0</v>
      </c>
      <c r="J64" s="113">
        <f t="shared" ref="J64" si="61">J63</f>
        <v>0</v>
      </c>
      <c r="K64" s="113">
        <f t="shared" ref="K64" si="62">K63</f>
        <v>0</v>
      </c>
      <c r="L64" s="113">
        <f t="shared" ref="L64" si="63">L63</f>
        <v>0</v>
      </c>
      <c r="M64" s="113">
        <f t="shared" ref="M64" si="64">M63</f>
        <v>0</v>
      </c>
      <c r="N64" s="113">
        <f t="shared" ref="N64" si="65">N63</f>
        <v>0</v>
      </c>
      <c r="O64" s="113">
        <f t="shared" ref="O64" si="66">O63</f>
        <v>0</v>
      </c>
    </row>
    <row r="65" spans="2:16" s="17" customFormat="1" ht="16.5" customHeight="1">
      <c r="B65" s="318"/>
      <c r="C65" s="308"/>
      <c r="D65" s="309"/>
      <c r="E65" s="316"/>
      <c r="F65" s="172" t="s">
        <v>4</v>
      </c>
      <c r="G65" s="116">
        <v>0</v>
      </c>
      <c r="H65" s="116">
        <v>0</v>
      </c>
      <c r="I65" s="116">
        <v>0</v>
      </c>
      <c r="J65" s="116">
        <v>0</v>
      </c>
      <c r="K65" s="116">
        <v>0</v>
      </c>
      <c r="L65" s="117">
        <v>0</v>
      </c>
      <c r="M65" s="117">
        <v>0</v>
      </c>
      <c r="N65" s="117">
        <v>0</v>
      </c>
      <c r="O65" s="118">
        <v>0</v>
      </c>
    </row>
    <row r="66" spans="2:16" s="17" customFormat="1" ht="16.5" customHeight="1">
      <c r="B66" s="317">
        <v>2.2999999999999998</v>
      </c>
      <c r="C66" s="308" t="str">
        <f>'4 Productos - Metas'!C64</f>
        <v>Equipamiento del Hospital de Ocurí completado</v>
      </c>
      <c r="D66" s="309">
        <v>5669759</v>
      </c>
      <c r="E66" s="314">
        <f>SUM(G68:K68)</f>
        <v>0</v>
      </c>
      <c r="F66" s="171" t="s">
        <v>71</v>
      </c>
      <c r="G66" s="110">
        <v>53777.55</v>
      </c>
      <c r="H66" s="110">
        <v>5615981.4500000002</v>
      </c>
      <c r="I66" s="110">
        <v>0</v>
      </c>
      <c r="J66" s="110">
        <v>0</v>
      </c>
      <c r="K66" s="110">
        <v>0</v>
      </c>
      <c r="L66" s="111">
        <v>0</v>
      </c>
      <c r="M66" s="111">
        <v>0</v>
      </c>
      <c r="N66" s="111">
        <v>0</v>
      </c>
      <c r="O66" s="112">
        <v>0</v>
      </c>
      <c r="P66" s="179">
        <f>SUM(G66:O66)</f>
        <v>5669759</v>
      </c>
    </row>
    <row r="67" spans="2:16" s="17" customFormat="1" ht="16.5" customHeight="1">
      <c r="B67" s="318"/>
      <c r="C67" s="308"/>
      <c r="D67" s="309"/>
      <c r="E67" s="315"/>
      <c r="F67" s="176" t="s">
        <v>140</v>
      </c>
      <c r="G67" s="113">
        <f>G66</f>
        <v>53777.55</v>
      </c>
      <c r="H67" s="113">
        <f t="shared" ref="H67" si="67">H66</f>
        <v>5615981.4500000002</v>
      </c>
      <c r="I67" s="113">
        <f t="shared" ref="I67" si="68">I66</f>
        <v>0</v>
      </c>
      <c r="J67" s="113">
        <f t="shared" ref="J67" si="69">J66</f>
        <v>0</v>
      </c>
      <c r="K67" s="113">
        <f t="shared" ref="K67" si="70">K66</f>
        <v>0</v>
      </c>
      <c r="L67" s="113">
        <f t="shared" ref="L67" si="71">L66</f>
        <v>0</v>
      </c>
      <c r="M67" s="113">
        <f t="shared" ref="M67" si="72">M66</f>
        <v>0</v>
      </c>
      <c r="N67" s="113">
        <f t="shared" ref="N67" si="73">N66</f>
        <v>0</v>
      </c>
      <c r="O67" s="113">
        <f t="shared" ref="O67" si="74">O66</f>
        <v>0</v>
      </c>
    </row>
    <row r="68" spans="2:16" s="17" customFormat="1" ht="16.5" customHeight="1">
      <c r="B68" s="318"/>
      <c r="C68" s="308"/>
      <c r="D68" s="309"/>
      <c r="E68" s="316"/>
      <c r="F68" s="172" t="s">
        <v>4</v>
      </c>
      <c r="G68" s="116">
        <v>0</v>
      </c>
      <c r="H68" s="116">
        <v>0</v>
      </c>
      <c r="I68" s="116">
        <v>0</v>
      </c>
      <c r="J68" s="116">
        <v>0</v>
      </c>
      <c r="K68" s="116">
        <v>0</v>
      </c>
      <c r="L68" s="117">
        <v>0</v>
      </c>
      <c r="M68" s="117">
        <v>0</v>
      </c>
      <c r="N68" s="117">
        <v>0</v>
      </c>
      <c r="O68" s="118">
        <v>0</v>
      </c>
    </row>
    <row r="69" spans="2:16" s="17" customFormat="1" ht="16.5" customHeight="1">
      <c r="B69" s="317">
        <v>2.4</v>
      </c>
      <c r="C69" s="308" t="str">
        <f>'4 Productos - Metas'!C67</f>
        <v>Equipamiento del Hospital de Llallagua completado</v>
      </c>
      <c r="D69" s="309">
        <v>10343860</v>
      </c>
      <c r="E69" s="314">
        <f>SUM(G71:K71)</f>
        <v>0</v>
      </c>
      <c r="F69" s="171" t="s">
        <v>71</v>
      </c>
      <c r="G69" s="110">
        <v>53777.55</v>
      </c>
      <c r="H69" s="110">
        <v>10290082.459999999</v>
      </c>
      <c r="I69" s="110">
        <v>0</v>
      </c>
      <c r="J69" s="110">
        <v>0</v>
      </c>
      <c r="K69" s="110">
        <v>0</v>
      </c>
      <c r="L69" s="111">
        <v>0</v>
      </c>
      <c r="M69" s="111">
        <v>0</v>
      </c>
      <c r="N69" s="111">
        <v>0</v>
      </c>
      <c r="O69" s="112">
        <v>0</v>
      </c>
      <c r="P69" s="179">
        <f>SUM(G69:O69)</f>
        <v>10343860.01</v>
      </c>
    </row>
    <row r="70" spans="2:16" s="17" customFormat="1" ht="16.5" customHeight="1">
      <c r="B70" s="318"/>
      <c r="C70" s="308"/>
      <c r="D70" s="309"/>
      <c r="E70" s="315"/>
      <c r="F70" s="176" t="s">
        <v>140</v>
      </c>
      <c r="G70" s="113">
        <f>G69</f>
        <v>53777.55</v>
      </c>
      <c r="H70" s="113">
        <f t="shared" ref="H70" si="75">H69</f>
        <v>10290082.459999999</v>
      </c>
      <c r="I70" s="113">
        <f t="shared" ref="I70" si="76">I69</f>
        <v>0</v>
      </c>
      <c r="J70" s="113">
        <f t="shared" ref="J70" si="77">J69</f>
        <v>0</v>
      </c>
      <c r="K70" s="113">
        <f t="shared" ref="K70" si="78">K69</f>
        <v>0</v>
      </c>
      <c r="L70" s="113">
        <f t="shared" ref="L70" si="79">L69</f>
        <v>0</v>
      </c>
      <c r="M70" s="113">
        <f t="shared" ref="M70" si="80">M69</f>
        <v>0</v>
      </c>
      <c r="N70" s="113">
        <f t="shared" ref="N70" si="81">N69</f>
        <v>0</v>
      </c>
      <c r="O70" s="113">
        <f t="shared" ref="O70" si="82">O69</f>
        <v>0</v>
      </c>
    </row>
    <row r="71" spans="2:16" s="17" customFormat="1" ht="16.5" customHeight="1">
      <c r="B71" s="318"/>
      <c r="C71" s="308"/>
      <c r="D71" s="309"/>
      <c r="E71" s="316"/>
      <c r="F71" s="172" t="s">
        <v>4</v>
      </c>
      <c r="G71" s="116">
        <v>0</v>
      </c>
      <c r="H71" s="116">
        <v>0</v>
      </c>
      <c r="I71" s="116">
        <v>0</v>
      </c>
      <c r="J71" s="116">
        <v>0</v>
      </c>
      <c r="K71" s="116">
        <v>0</v>
      </c>
      <c r="L71" s="117">
        <v>0</v>
      </c>
      <c r="M71" s="117">
        <v>0</v>
      </c>
      <c r="N71" s="117">
        <v>0</v>
      </c>
      <c r="O71" s="118">
        <v>0</v>
      </c>
    </row>
    <row r="72" spans="2:16" s="17" customFormat="1" ht="16.5" customHeight="1">
      <c r="B72" s="317">
        <v>2.5</v>
      </c>
      <c r="C72" s="308" t="str">
        <f>'4 Productos - Metas'!C70</f>
        <v>Equipamiento de Hospital Tercer Nivel de Potosí completado</v>
      </c>
      <c r="D72" s="309">
        <v>31164400</v>
      </c>
      <c r="E72" s="314">
        <f>SUM(G74:K74)</f>
        <v>0</v>
      </c>
      <c r="F72" s="171" t="s">
        <v>71</v>
      </c>
      <c r="G72" s="110">
        <v>512587.2</v>
      </c>
      <c r="H72" s="110">
        <v>1877462.1500000004</v>
      </c>
      <c r="I72" s="110">
        <v>28774350.649999999</v>
      </c>
      <c r="J72" s="110">
        <v>0</v>
      </c>
      <c r="K72" s="110">
        <v>0</v>
      </c>
      <c r="L72" s="111">
        <v>0</v>
      </c>
      <c r="M72" s="111">
        <v>0</v>
      </c>
      <c r="N72" s="111">
        <v>0</v>
      </c>
      <c r="O72" s="112">
        <v>0</v>
      </c>
      <c r="P72" s="179">
        <f>SUM(G72:O72)</f>
        <v>31164400</v>
      </c>
    </row>
    <row r="73" spans="2:16" s="17" customFormat="1" ht="16.5" customHeight="1">
      <c r="B73" s="318"/>
      <c r="C73" s="308"/>
      <c r="D73" s="309"/>
      <c r="E73" s="315"/>
      <c r="F73" s="176" t="s">
        <v>140</v>
      </c>
      <c r="G73" s="113">
        <f>G72</f>
        <v>512587.2</v>
      </c>
      <c r="H73" s="113">
        <f t="shared" ref="H73" si="83">H72</f>
        <v>1877462.1500000004</v>
      </c>
      <c r="I73" s="113">
        <f t="shared" ref="I73" si="84">I72</f>
        <v>28774350.649999999</v>
      </c>
      <c r="J73" s="113">
        <f t="shared" ref="J73" si="85">J72</f>
        <v>0</v>
      </c>
      <c r="K73" s="113">
        <f t="shared" ref="K73" si="86">K72</f>
        <v>0</v>
      </c>
      <c r="L73" s="113">
        <f t="shared" ref="L73" si="87">L72</f>
        <v>0</v>
      </c>
      <c r="M73" s="113">
        <f t="shared" ref="M73" si="88">M72</f>
        <v>0</v>
      </c>
      <c r="N73" s="113">
        <f t="shared" ref="N73" si="89">N72</f>
        <v>0</v>
      </c>
      <c r="O73" s="113">
        <f t="shared" ref="O73" si="90">O72</f>
        <v>0</v>
      </c>
    </row>
    <row r="74" spans="2:16" s="17" customFormat="1" ht="16.5" customHeight="1">
      <c r="B74" s="318"/>
      <c r="C74" s="308"/>
      <c r="D74" s="309"/>
      <c r="E74" s="316"/>
      <c r="F74" s="172" t="s">
        <v>4</v>
      </c>
      <c r="G74" s="116">
        <v>0</v>
      </c>
      <c r="H74" s="116">
        <v>0</v>
      </c>
      <c r="I74" s="116">
        <v>0</v>
      </c>
      <c r="J74" s="116">
        <v>0</v>
      </c>
      <c r="K74" s="116">
        <v>0</v>
      </c>
      <c r="L74" s="117">
        <v>0</v>
      </c>
      <c r="M74" s="117">
        <v>0</v>
      </c>
      <c r="N74" s="117">
        <v>0</v>
      </c>
      <c r="O74" s="118">
        <v>0</v>
      </c>
    </row>
    <row r="75" spans="2:16" s="17" customFormat="1" ht="16.5" customHeight="1">
      <c r="B75" s="317">
        <v>2.6</v>
      </c>
      <c r="C75" s="308" t="str">
        <f>'4 Productos - Metas'!C73</f>
        <v>Hospitales de segundo nivel, construidos, equipados y operando</v>
      </c>
      <c r="D75" s="309">
        <v>120688000</v>
      </c>
      <c r="E75" s="314">
        <f>SUM(G77:K77)</f>
        <v>0</v>
      </c>
      <c r="F75" s="171" t="s">
        <v>71</v>
      </c>
      <c r="G75" s="110">
        <v>0</v>
      </c>
      <c r="H75" s="110">
        <v>2062500</v>
      </c>
      <c r="I75" s="110">
        <v>23742024.789999999</v>
      </c>
      <c r="J75" s="110">
        <v>63937335.280000091</v>
      </c>
      <c r="K75" s="110">
        <v>30526965.469999999</v>
      </c>
      <c r="L75" s="111">
        <v>419174.46</v>
      </c>
      <c r="M75" s="111">
        <v>0</v>
      </c>
      <c r="N75" s="111">
        <v>0</v>
      </c>
      <c r="O75" s="112">
        <v>0</v>
      </c>
      <c r="P75" s="179">
        <f>SUM(G75:O75)</f>
        <v>120688000.00000007</v>
      </c>
    </row>
    <row r="76" spans="2:16" s="17" customFormat="1" ht="16.5" customHeight="1">
      <c r="B76" s="318"/>
      <c r="C76" s="308"/>
      <c r="D76" s="309"/>
      <c r="E76" s="315"/>
      <c r="F76" s="176" t="s">
        <v>140</v>
      </c>
      <c r="G76" s="113">
        <f>G75</f>
        <v>0</v>
      </c>
      <c r="H76" s="113">
        <f t="shared" ref="H76" si="91">H75</f>
        <v>2062500</v>
      </c>
      <c r="I76" s="113">
        <f t="shared" ref="I76" si="92">I75</f>
        <v>23742024.789999999</v>
      </c>
      <c r="J76" s="113">
        <f t="shared" ref="J76" si="93">J75</f>
        <v>63937335.280000091</v>
      </c>
      <c r="K76" s="113">
        <f t="shared" ref="K76" si="94">K75</f>
        <v>30526965.469999999</v>
      </c>
      <c r="L76" s="113">
        <f t="shared" ref="L76" si="95">L75</f>
        <v>419174.46</v>
      </c>
      <c r="M76" s="113">
        <f t="shared" ref="M76" si="96">M75</f>
        <v>0</v>
      </c>
      <c r="N76" s="113">
        <f t="shared" ref="N76" si="97">N75</f>
        <v>0</v>
      </c>
      <c r="O76" s="113">
        <f t="shared" ref="O76" si="98">O75</f>
        <v>0</v>
      </c>
    </row>
    <row r="77" spans="2:16" s="17" customFormat="1" ht="16.5" customHeight="1">
      <c r="B77" s="318"/>
      <c r="C77" s="308"/>
      <c r="D77" s="309"/>
      <c r="E77" s="316"/>
      <c r="F77" s="172" t="s">
        <v>4</v>
      </c>
      <c r="G77" s="116">
        <v>0</v>
      </c>
      <c r="H77" s="116">
        <v>0</v>
      </c>
      <c r="I77" s="116">
        <v>0</v>
      </c>
      <c r="J77" s="116">
        <v>0</v>
      </c>
      <c r="K77" s="116">
        <v>0</v>
      </c>
      <c r="L77" s="117">
        <v>0</v>
      </c>
      <c r="M77" s="117">
        <v>0</v>
      </c>
      <c r="N77" s="117">
        <v>0</v>
      </c>
      <c r="O77" s="118">
        <v>0</v>
      </c>
    </row>
    <row r="78" spans="2:16" s="17" customFormat="1" ht="16.5" customHeight="1">
      <c r="B78" s="317">
        <v>2.7</v>
      </c>
      <c r="C78" s="308" t="str">
        <f>'4 Productos - Metas'!C76</f>
        <v>Hospital de segundo nivel Puerto Suárez, equipado y operando</v>
      </c>
      <c r="D78" s="309">
        <v>5439759</v>
      </c>
      <c r="E78" s="314">
        <f>SUM(G80:K80)</f>
        <v>0</v>
      </c>
      <c r="F78" s="171" t="s">
        <v>71</v>
      </c>
      <c r="G78" s="110">
        <v>0</v>
      </c>
      <c r="H78" s="110">
        <v>0</v>
      </c>
      <c r="I78" s="110">
        <v>0</v>
      </c>
      <c r="J78" s="110">
        <v>0</v>
      </c>
      <c r="K78" s="110">
        <v>3825198.5</v>
      </c>
      <c r="L78" s="111">
        <v>1614560.5</v>
      </c>
      <c r="M78" s="111">
        <v>0</v>
      </c>
      <c r="N78" s="111">
        <v>0</v>
      </c>
      <c r="O78" s="112">
        <v>0</v>
      </c>
      <c r="P78" s="179">
        <f>SUM(G78:O78)</f>
        <v>5439759</v>
      </c>
    </row>
    <row r="79" spans="2:16" s="17" customFormat="1" ht="16.5" customHeight="1">
      <c r="B79" s="318"/>
      <c r="C79" s="308"/>
      <c r="D79" s="309"/>
      <c r="E79" s="315"/>
      <c r="F79" s="176" t="s">
        <v>140</v>
      </c>
      <c r="G79" s="113">
        <f>G78</f>
        <v>0</v>
      </c>
      <c r="H79" s="113">
        <f t="shared" ref="H79" si="99">H78</f>
        <v>0</v>
      </c>
      <c r="I79" s="113">
        <f t="shared" ref="I79" si="100">I78</f>
        <v>0</v>
      </c>
      <c r="J79" s="113">
        <f t="shared" ref="J79" si="101">J78</f>
        <v>0</v>
      </c>
      <c r="K79" s="113">
        <f t="shared" ref="K79" si="102">K78</f>
        <v>3825198.5</v>
      </c>
      <c r="L79" s="113">
        <f t="shared" ref="L79" si="103">L78</f>
        <v>1614560.5</v>
      </c>
      <c r="M79" s="113">
        <f t="shared" ref="M79" si="104">M78</f>
        <v>0</v>
      </c>
      <c r="N79" s="113">
        <f t="shared" ref="N79" si="105">N78</f>
        <v>0</v>
      </c>
      <c r="O79" s="113">
        <f t="shared" ref="O79" si="106">O78</f>
        <v>0</v>
      </c>
    </row>
    <row r="80" spans="2:16" s="17" customFormat="1" ht="16.5" customHeight="1">
      <c r="B80" s="318"/>
      <c r="C80" s="308"/>
      <c r="D80" s="309"/>
      <c r="E80" s="316"/>
      <c r="F80" s="172" t="s">
        <v>4</v>
      </c>
      <c r="G80" s="116">
        <v>0</v>
      </c>
      <c r="H80" s="116">
        <v>0</v>
      </c>
      <c r="I80" s="116">
        <v>0</v>
      </c>
      <c r="J80" s="116">
        <v>0</v>
      </c>
      <c r="K80" s="116">
        <v>0</v>
      </c>
      <c r="L80" s="117">
        <v>0</v>
      </c>
      <c r="M80" s="117">
        <v>0</v>
      </c>
      <c r="N80" s="117">
        <v>0</v>
      </c>
      <c r="O80" s="118">
        <v>0</v>
      </c>
    </row>
    <row r="81" spans="2:17" s="17" customFormat="1" ht="16.5" customHeight="1">
      <c r="B81" s="317">
        <v>2.8</v>
      </c>
      <c r="C81" s="308" t="str">
        <f>'4 Productos - Metas'!C79</f>
        <v>Equipamiento de centros de salud integrales, entregado e instalado</v>
      </c>
      <c r="D81" s="309">
        <v>2372241</v>
      </c>
      <c r="E81" s="314">
        <f>SUM(G83:K83)</f>
        <v>0</v>
      </c>
      <c r="F81" s="171" t="s">
        <v>71</v>
      </c>
      <c r="G81" s="110">
        <v>0</v>
      </c>
      <c r="H81" s="110">
        <v>0</v>
      </c>
      <c r="I81" s="110">
        <v>2372241</v>
      </c>
      <c r="J81" s="110">
        <v>0</v>
      </c>
      <c r="K81" s="110">
        <v>0</v>
      </c>
      <c r="L81" s="111">
        <v>0</v>
      </c>
      <c r="M81" s="111">
        <v>0</v>
      </c>
      <c r="N81" s="111">
        <v>0</v>
      </c>
      <c r="O81" s="112">
        <v>0</v>
      </c>
      <c r="P81" s="179">
        <f>SUM(G81:O81)</f>
        <v>2372241</v>
      </c>
    </row>
    <row r="82" spans="2:17" s="17" customFormat="1" ht="16.5" customHeight="1">
      <c r="B82" s="318"/>
      <c r="C82" s="308"/>
      <c r="D82" s="309"/>
      <c r="E82" s="315"/>
      <c r="F82" s="176" t="s">
        <v>140</v>
      </c>
      <c r="G82" s="113">
        <f>G81</f>
        <v>0</v>
      </c>
      <c r="H82" s="113">
        <f t="shared" ref="H82" si="107">H81</f>
        <v>0</v>
      </c>
      <c r="I82" s="113">
        <f t="shared" ref="I82" si="108">I81</f>
        <v>2372241</v>
      </c>
      <c r="J82" s="113">
        <f t="shared" ref="J82" si="109">J81</f>
        <v>0</v>
      </c>
      <c r="K82" s="113">
        <f t="shared" ref="K82" si="110">K81</f>
        <v>0</v>
      </c>
      <c r="L82" s="113">
        <f t="shared" ref="L82" si="111">L81</f>
        <v>0</v>
      </c>
      <c r="M82" s="113">
        <f t="shared" ref="M82" si="112">M81</f>
        <v>0</v>
      </c>
      <c r="N82" s="113">
        <f t="shared" ref="N82" si="113">N81</f>
        <v>0</v>
      </c>
      <c r="O82" s="113">
        <f t="shared" ref="O82" si="114">O81</f>
        <v>0</v>
      </c>
    </row>
    <row r="83" spans="2:17" s="17" customFormat="1" ht="16.5" customHeight="1">
      <c r="B83" s="318"/>
      <c r="C83" s="308"/>
      <c r="D83" s="309"/>
      <c r="E83" s="316"/>
      <c r="F83" s="172" t="s">
        <v>4</v>
      </c>
      <c r="G83" s="116">
        <v>0</v>
      </c>
      <c r="H83" s="116">
        <v>0</v>
      </c>
      <c r="I83" s="116">
        <v>0</v>
      </c>
      <c r="J83" s="116">
        <v>0</v>
      </c>
      <c r="K83" s="116">
        <v>0</v>
      </c>
      <c r="L83" s="117">
        <v>0</v>
      </c>
      <c r="M83" s="117">
        <v>0</v>
      </c>
      <c r="N83" s="117">
        <v>0</v>
      </c>
      <c r="O83" s="118">
        <v>0</v>
      </c>
    </row>
    <row r="84" spans="2:17" s="17" customFormat="1" ht="16.5" customHeight="1">
      <c r="B84" s="317">
        <v>2.9</v>
      </c>
      <c r="C84" s="308" t="str">
        <f>'4 Productos - Metas'!C82</f>
        <v>Hospital Pediátrico de 3er nivel, diseñado</v>
      </c>
      <c r="D84" s="309">
        <v>902520</v>
      </c>
      <c r="E84" s="314">
        <f t="shared" ref="E84" si="115">SUM(G86:K86)</f>
        <v>0</v>
      </c>
      <c r="F84" s="171" t="s">
        <v>71</v>
      </c>
      <c r="G84" s="110">
        <v>0</v>
      </c>
      <c r="H84" s="110">
        <v>205118</v>
      </c>
      <c r="I84" s="110">
        <v>697402</v>
      </c>
      <c r="J84" s="110">
        <v>0</v>
      </c>
      <c r="K84" s="110">
        <v>0</v>
      </c>
      <c r="L84" s="111">
        <v>0</v>
      </c>
      <c r="M84" s="111">
        <v>0</v>
      </c>
      <c r="N84" s="111">
        <v>0</v>
      </c>
      <c r="O84" s="112">
        <v>0</v>
      </c>
      <c r="P84" s="179">
        <f>SUM(G84:O84)</f>
        <v>902520</v>
      </c>
    </row>
    <row r="85" spans="2:17" s="17" customFormat="1" ht="16.5" customHeight="1">
      <c r="B85" s="318"/>
      <c r="C85" s="308"/>
      <c r="D85" s="309"/>
      <c r="E85" s="315"/>
      <c r="F85" s="176" t="s">
        <v>140</v>
      </c>
      <c r="G85" s="113">
        <f>G84</f>
        <v>0</v>
      </c>
      <c r="H85" s="113">
        <f t="shared" ref="H85" si="116">H84</f>
        <v>205118</v>
      </c>
      <c r="I85" s="113">
        <f t="shared" ref="I85" si="117">I84</f>
        <v>697402</v>
      </c>
      <c r="J85" s="113">
        <f t="shared" ref="J85" si="118">J84</f>
        <v>0</v>
      </c>
      <c r="K85" s="113">
        <f t="shared" ref="K85" si="119">K84</f>
        <v>0</v>
      </c>
      <c r="L85" s="113">
        <f t="shared" ref="L85" si="120">L84</f>
        <v>0</v>
      </c>
      <c r="M85" s="113">
        <f t="shared" ref="M85" si="121">M84</f>
        <v>0</v>
      </c>
      <c r="N85" s="113">
        <f t="shared" ref="N85" si="122">N84</f>
        <v>0</v>
      </c>
      <c r="O85" s="113">
        <f t="shared" ref="O85" si="123">O84</f>
        <v>0</v>
      </c>
    </row>
    <row r="86" spans="2:17" s="17" customFormat="1" ht="16.5" customHeight="1">
      <c r="B86" s="318"/>
      <c r="C86" s="308"/>
      <c r="D86" s="309"/>
      <c r="E86" s="316"/>
      <c r="F86" s="172" t="s">
        <v>4</v>
      </c>
      <c r="G86" s="116">
        <v>0</v>
      </c>
      <c r="H86" s="116">
        <v>0</v>
      </c>
      <c r="I86" s="116">
        <v>0</v>
      </c>
      <c r="J86" s="116">
        <v>0</v>
      </c>
      <c r="K86" s="116">
        <v>0</v>
      </c>
      <c r="L86" s="117">
        <v>0</v>
      </c>
      <c r="M86" s="117">
        <v>0</v>
      </c>
      <c r="N86" s="117">
        <v>0</v>
      </c>
      <c r="O86" s="118">
        <v>0</v>
      </c>
    </row>
    <row r="87" spans="2:17" s="17" customFormat="1" ht="16.5" customHeight="1">
      <c r="B87" s="312">
        <v>2.1</v>
      </c>
      <c r="C87" s="308" t="str">
        <f>'4 Productos - Metas'!C85</f>
        <v>Hospital Pediátrico de 3er nivel, construido</v>
      </c>
      <c r="D87" s="309">
        <v>39747880</v>
      </c>
      <c r="E87" s="314">
        <f t="shared" ref="E87" si="124">SUM(G89:K89)</f>
        <v>0</v>
      </c>
      <c r="F87" s="171" t="s">
        <v>71</v>
      </c>
      <c r="G87" s="110">
        <v>0</v>
      </c>
      <c r="H87" s="110">
        <v>0</v>
      </c>
      <c r="I87" s="110">
        <v>0</v>
      </c>
      <c r="J87" s="110">
        <v>15323996.199999999</v>
      </c>
      <c r="K87" s="110">
        <v>18084090.920000002</v>
      </c>
      <c r="L87" s="111">
        <f>5831912.88+35000+472880</f>
        <v>6339792.8799999999</v>
      </c>
      <c r="M87" s="111">
        <v>0</v>
      </c>
      <c r="N87" s="111">
        <v>0</v>
      </c>
      <c r="O87" s="112">
        <v>0</v>
      </c>
      <c r="P87" s="179">
        <f>SUM(G87:O87)</f>
        <v>39747880</v>
      </c>
      <c r="Q87" s="180"/>
    </row>
    <row r="88" spans="2:17" s="17" customFormat="1" ht="16.5" customHeight="1">
      <c r="B88" s="313"/>
      <c r="C88" s="308"/>
      <c r="D88" s="309"/>
      <c r="E88" s="315"/>
      <c r="F88" s="176" t="s">
        <v>140</v>
      </c>
      <c r="G88" s="113">
        <f>G87</f>
        <v>0</v>
      </c>
      <c r="H88" s="113">
        <f t="shared" ref="H88" si="125">H87</f>
        <v>0</v>
      </c>
      <c r="I88" s="113">
        <f t="shared" ref="I88" si="126">I87</f>
        <v>0</v>
      </c>
      <c r="J88" s="113">
        <f t="shared" ref="J88" si="127">J87</f>
        <v>15323996.199999999</v>
      </c>
      <c r="K88" s="113">
        <f t="shared" ref="K88" si="128">K87</f>
        <v>18084090.920000002</v>
      </c>
      <c r="L88" s="113">
        <f t="shared" ref="L88" si="129">L87</f>
        <v>6339792.8799999999</v>
      </c>
      <c r="M88" s="113">
        <f t="shared" ref="M88" si="130">M87</f>
        <v>0</v>
      </c>
      <c r="N88" s="113">
        <f t="shared" ref="N88" si="131">N87</f>
        <v>0</v>
      </c>
      <c r="O88" s="113">
        <f t="shared" ref="O88" si="132">O87</f>
        <v>0</v>
      </c>
      <c r="Q88" s="181"/>
    </row>
    <row r="89" spans="2:17" s="17" customFormat="1" ht="16.5" customHeight="1">
      <c r="B89" s="313"/>
      <c r="C89" s="308"/>
      <c r="D89" s="309"/>
      <c r="E89" s="316"/>
      <c r="F89" s="172" t="s">
        <v>4</v>
      </c>
      <c r="G89" s="116">
        <v>0</v>
      </c>
      <c r="H89" s="116">
        <v>0</v>
      </c>
      <c r="I89" s="116">
        <v>0</v>
      </c>
      <c r="J89" s="116">
        <v>0</v>
      </c>
      <c r="K89" s="116">
        <v>0</v>
      </c>
      <c r="L89" s="116">
        <v>0</v>
      </c>
      <c r="M89" s="117">
        <v>0</v>
      </c>
      <c r="N89" s="117">
        <v>0</v>
      </c>
      <c r="O89" s="118">
        <v>0</v>
      </c>
      <c r="Q89" s="181"/>
    </row>
    <row r="90" spans="2:17" s="17" customFormat="1" ht="16.5" customHeight="1">
      <c r="B90" s="312">
        <v>2.11</v>
      </c>
      <c r="C90" s="308" t="str">
        <f>'4 Productos - Metas'!C88</f>
        <v>Hospital Pediátrico de 3er nivel, equipado</v>
      </c>
      <c r="D90" s="309">
        <v>26780000</v>
      </c>
      <c r="E90" s="314">
        <f t="shared" ref="E90" si="133">SUM(G92:K92)</f>
        <v>0</v>
      </c>
      <c r="F90" s="171" t="s">
        <v>71</v>
      </c>
      <c r="G90" s="110">
        <v>0</v>
      </c>
      <c r="H90" s="110">
        <v>0</v>
      </c>
      <c r="I90" s="110">
        <v>0</v>
      </c>
      <c r="J90" s="110">
        <v>0</v>
      </c>
      <c r="K90" s="110">
        <v>12307979.800000001</v>
      </c>
      <c r="L90" s="111">
        <v>14472020.199999999</v>
      </c>
      <c r="M90" s="111">
        <v>0</v>
      </c>
      <c r="N90" s="111">
        <v>0</v>
      </c>
      <c r="O90" s="112">
        <v>0</v>
      </c>
      <c r="P90" s="179">
        <f>SUM(G90:O90)</f>
        <v>26780000</v>
      </c>
      <c r="Q90" s="182"/>
    </row>
    <row r="91" spans="2:17" s="17" customFormat="1" ht="16.5" customHeight="1">
      <c r="B91" s="313"/>
      <c r="C91" s="308"/>
      <c r="D91" s="309"/>
      <c r="E91" s="315"/>
      <c r="F91" s="176" t="s">
        <v>140</v>
      </c>
      <c r="G91" s="113">
        <f>G90</f>
        <v>0</v>
      </c>
      <c r="H91" s="113">
        <f t="shared" ref="H91" si="134">H90</f>
        <v>0</v>
      </c>
      <c r="I91" s="113">
        <f t="shared" ref="I91" si="135">I90</f>
        <v>0</v>
      </c>
      <c r="J91" s="113">
        <f t="shared" ref="J91" si="136">J90</f>
        <v>0</v>
      </c>
      <c r="K91" s="113">
        <f t="shared" ref="K91" si="137">K90</f>
        <v>12307979.800000001</v>
      </c>
      <c r="L91" s="113">
        <f t="shared" ref="L91" si="138">L90</f>
        <v>14472020.199999999</v>
      </c>
      <c r="M91" s="113">
        <f t="shared" ref="M91" si="139">M90</f>
        <v>0</v>
      </c>
      <c r="N91" s="113">
        <f t="shared" ref="N91" si="140">N90</f>
        <v>0</v>
      </c>
      <c r="O91" s="113">
        <f t="shared" ref="O91" si="141">O90</f>
        <v>0</v>
      </c>
    </row>
    <row r="92" spans="2:17" s="17" customFormat="1" ht="16.5" customHeight="1">
      <c r="B92" s="313"/>
      <c r="C92" s="308"/>
      <c r="D92" s="309"/>
      <c r="E92" s="316"/>
      <c r="F92" s="172" t="s">
        <v>4</v>
      </c>
      <c r="G92" s="116">
        <v>0</v>
      </c>
      <c r="H92" s="116">
        <v>0</v>
      </c>
      <c r="I92" s="116">
        <v>0</v>
      </c>
      <c r="J92" s="116">
        <v>0</v>
      </c>
      <c r="K92" s="116">
        <v>0</v>
      </c>
      <c r="L92" s="117">
        <v>0</v>
      </c>
      <c r="M92" s="117">
        <v>0</v>
      </c>
      <c r="N92" s="117">
        <v>0</v>
      </c>
      <c r="O92" s="118">
        <v>0</v>
      </c>
    </row>
    <row r="93" spans="2:17" s="17" customFormat="1" ht="16.5" customHeight="1">
      <c r="B93" s="307">
        <v>2.12</v>
      </c>
      <c r="C93" s="308" t="str">
        <f>'4 Productos - Metas'!C91</f>
        <v>Supervisión de diseño, construcción, equipamiento realizada</v>
      </c>
      <c r="D93" s="309">
        <v>1569600</v>
      </c>
      <c r="E93" s="314">
        <f>SUM(G95:K95)</f>
        <v>0</v>
      </c>
      <c r="F93" s="171" t="s">
        <v>71</v>
      </c>
      <c r="G93" s="110">
        <v>0</v>
      </c>
      <c r="H93" s="110">
        <v>0</v>
      </c>
      <c r="I93" s="110">
        <v>0</v>
      </c>
      <c r="J93" s="110">
        <v>549360</v>
      </c>
      <c r="K93" s="110">
        <v>706320</v>
      </c>
      <c r="L93" s="111">
        <v>313920</v>
      </c>
      <c r="M93" s="111">
        <v>0</v>
      </c>
      <c r="N93" s="111">
        <v>0</v>
      </c>
      <c r="O93" s="112">
        <v>0</v>
      </c>
      <c r="P93" s="179">
        <f>SUM(G93:O93)</f>
        <v>1569600</v>
      </c>
    </row>
    <row r="94" spans="2:17" s="17" customFormat="1" ht="16.5" customHeight="1">
      <c r="B94" s="307"/>
      <c r="C94" s="308"/>
      <c r="D94" s="309"/>
      <c r="E94" s="315"/>
      <c r="F94" s="176" t="s">
        <v>140</v>
      </c>
      <c r="G94" s="113">
        <f>G93</f>
        <v>0</v>
      </c>
      <c r="H94" s="113">
        <f t="shared" ref="H94" si="142">H93</f>
        <v>0</v>
      </c>
      <c r="I94" s="113">
        <f t="shared" ref="I94" si="143">I93</f>
        <v>0</v>
      </c>
      <c r="J94" s="113">
        <f t="shared" ref="J94" si="144">J93</f>
        <v>549360</v>
      </c>
      <c r="K94" s="113">
        <f t="shared" ref="K94" si="145">K93</f>
        <v>706320</v>
      </c>
      <c r="L94" s="113">
        <f t="shared" ref="L94" si="146">L93</f>
        <v>313920</v>
      </c>
      <c r="M94" s="113">
        <f t="shared" ref="M94" si="147">M93</f>
        <v>0</v>
      </c>
      <c r="N94" s="113">
        <f t="shared" ref="N94" si="148">N93</f>
        <v>0</v>
      </c>
      <c r="O94" s="113">
        <f t="shared" ref="O94" si="149">O93</f>
        <v>0</v>
      </c>
    </row>
    <row r="95" spans="2:17" s="17" customFormat="1" ht="16.5" customHeight="1">
      <c r="B95" s="307"/>
      <c r="C95" s="308"/>
      <c r="D95" s="309"/>
      <c r="E95" s="316"/>
      <c r="F95" s="172" t="s">
        <v>4</v>
      </c>
      <c r="G95" s="116">
        <v>0</v>
      </c>
      <c r="H95" s="116">
        <v>0</v>
      </c>
      <c r="I95" s="116">
        <v>0</v>
      </c>
      <c r="J95" s="116">
        <v>0</v>
      </c>
      <c r="K95" s="116">
        <v>0</v>
      </c>
      <c r="L95" s="117">
        <v>0</v>
      </c>
      <c r="M95" s="117">
        <v>0</v>
      </c>
      <c r="N95" s="117">
        <v>0</v>
      </c>
      <c r="O95" s="118">
        <v>0</v>
      </c>
    </row>
    <row r="96" spans="2:17" s="17" customFormat="1" ht="16.5" customHeight="1">
      <c r="B96" s="312">
        <v>2.13</v>
      </c>
      <c r="C96" s="308" t="str">
        <f>'4 Productos - Metas'!C94</f>
        <v>Planes de apertura y/o migración de los nuevos hospitales, elaborados</v>
      </c>
      <c r="D96" s="309">
        <v>100000</v>
      </c>
      <c r="E96" s="314">
        <f t="shared" ref="E96" si="150">SUM(G98:K98)</f>
        <v>0</v>
      </c>
      <c r="F96" s="171" t="s">
        <v>71</v>
      </c>
      <c r="G96" s="110">
        <v>0</v>
      </c>
      <c r="H96" s="110">
        <v>0</v>
      </c>
      <c r="I96" s="110">
        <v>84415.56</v>
      </c>
      <c r="J96" s="110">
        <v>15584.41</v>
      </c>
      <c r="K96" s="110">
        <v>0</v>
      </c>
      <c r="L96" s="111">
        <v>0</v>
      </c>
      <c r="M96" s="111">
        <v>0</v>
      </c>
      <c r="N96" s="111">
        <v>0</v>
      </c>
      <c r="O96" s="112">
        <v>0</v>
      </c>
      <c r="P96" s="182">
        <f>SUM(G96:O96)</f>
        <v>99999.97</v>
      </c>
    </row>
    <row r="97" spans="2:16" s="17" customFormat="1" ht="16.5" customHeight="1">
      <c r="B97" s="313"/>
      <c r="C97" s="308"/>
      <c r="D97" s="309"/>
      <c r="E97" s="315"/>
      <c r="F97" s="176" t="s">
        <v>140</v>
      </c>
      <c r="G97" s="113">
        <f>G96</f>
        <v>0</v>
      </c>
      <c r="H97" s="113">
        <f t="shared" ref="H97:O97" si="151">H96</f>
        <v>0</v>
      </c>
      <c r="I97" s="113">
        <f t="shared" si="151"/>
        <v>84415.56</v>
      </c>
      <c r="J97" s="113">
        <f t="shared" si="151"/>
        <v>15584.41</v>
      </c>
      <c r="K97" s="113">
        <f t="shared" si="151"/>
        <v>0</v>
      </c>
      <c r="L97" s="113">
        <f t="shared" si="151"/>
        <v>0</v>
      </c>
      <c r="M97" s="113">
        <f t="shared" si="151"/>
        <v>0</v>
      </c>
      <c r="N97" s="113">
        <f t="shared" si="151"/>
        <v>0</v>
      </c>
      <c r="O97" s="113">
        <f t="shared" si="151"/>
        <v>0</v>
      </c>
    </row>
    <row r="98" spans="2:16" s="17" customFormat="1" ht="16.5" customHeight="1">
      <c r="B98" s="313"/>
      <c r="C98" s="308"/>
      <c r="D98" s="309"/>
      <c r="E98" s="316"/>
      <c r="F98" s="172" t="s">
        <v>4</v>
      </c>
      <c r="G98" s="116">
        <v>0</v>
      </c>
      <c r="H98" s="116">
        <v>0</v>
      </c>
      <c r="I98" s="116">
        <v>0</v>
      </c>
      <c r="J98" s="116">
        <v>0</v>
      </c>
      <c r="K98" s="116">
        <v>0</v>
      </c>
      <c r="L98" s="117">
        <v>0</v>
      </c>
      <c r="M98" s="117">
        <v>0</v>
      </c>
      <c r="N98" s="117">
        <v>0</v>
      </c>
      <c r="O98" s="118">
        <v>0</v>
      </c>
    </row>
    <row r="99" spans="2:16" s="17" customFormat="1" ht="16.5" customHeight="1">
      <c r="B99" s="307">
        <v>2.14</v>
      </c>
      <c r="C99" s="308" t="str">
        <f>'4 Productos - Metas'!C97</f>
        <v>Asistencia técnica para puesta en marcha y acompañamiento de hospitales 2do y 3er nivel, completada</v>
      </c>
      <c r="D99" s="309">
        <v>2600000</v>
      </c>
      <c r="E99" s="314">
        <f>SUM(G101:K101)</f>
        <v>0</v>
      </c>
      <c r="F99" s="171" t="s">
        <v>71</v>
      </c>
      <c r="G99" s="110">
        <v>0</v>
      </c>
      <c r="H99" s="110">
        <v>0</v>
      </c>
      <c r="I99" s="110">
        <v>0</v>
      </c>
      <c r="J99" s="110">
        <v>37424.699999999997</v>
      </c>
      <c r="K99" s="110">
        <v>1901485.5800000003</v>
      </c>
      <c r="L99" s="111">
        <v>661089.62999999989</v>
      </c>
      <c r="M99" s="111">
        <v>0</v>
      </c>
      <c r="N99" s="111">
        <v>0</v>
      </c>
      <c r="O99" s="112">
        <v>0</v>
      </c>
      <c r="P99" s="182">
        <f>SUM(G99:O99)</f>
        <v>2599999.91</v>
      </c>
    </row>
    <row r="100" spans="2:16" s="17" customFormat="1" ht="16.5" customHeight="1">
      <c r="B100" s="307"/>
      <c r="C100" s="308"/>
      <c r="D100" s="309"/>
      <c r="E100" s="315"/>
      <c r="F100" s="176" t="s">
        <v>140</v>
      </c>
      <c r="G100" s="113">
        <f>G99</f>
        <v>0</v>
      </c>
      <c r="H100" s="113">
        <f t="shared" ref="H100:O100" si="152">H99</f>
        <v>0</v>
      </c>
      <c r="I100" s="113">
        <f t="shared" si="152"/>
        <v>0</v>
      </c>
      <c r="J100" s="113">
        <f t="shared" si="152"/>
        <v>37424.699999999997</v>
      </c>
      <c r="K100" s="113">
        <f t="shared" si="152"/>
        <v>1901485.5800000003</v>
      </c>
      <c r="L100" s="113">
        <f t="shared" si="152"/>
        <v>661089.62999999989</v>
      </c>
      <c r="M100" s="113">
        <f t="shared" si="152"/>
        <v>0</v>
      </c>
      <c r="N100" s="113">
        <f t="shared" si="152"/>
        <v>0</v>
      </c>
      <c r="O100" s="113">
        <f t="shared" si="152"/>
        <v>0</v>
      </c>
    </row>
    <row r="101" spans="2:16" s="17" customFormat="1" ht="16.5" customHeight="1">
      <c r="B101" s="307"/>
      <c r="C101" s="308"/>
      <c r="D101" s="309"/>
      <c r="E101" s="316"/>
      <c r="F101" s="172" t="s">
        <v>4</v>
      </c>
      <c r="G101" s="116">
        <v>0</v>
      </c>
      <c r="H101" s="116">
        <v>0</v>
      </c>
      <c r="I101" s="116">
        <v>0</v>
      </c>
      <c r="J101" s="116">
        <v>0</v>
      </c>
      <c r="K101" s="116">
        <v>0</v>
      </c>
      <c r="L101" s="117">
        <v>0</v>
      </c>
      <c r="M101" s="117">
        <v>0</v>
      </c>
      <c r="N101" s="117">
        <v>0</v>
      </c>
      <c r="O101" s="118">
        <v>0</v>
      </c>
    </row>
    <row r="102" spans="2:16" s="17" customFormat="1" ht="22.5" customHeight="1">
      <c r="B102" s="43"/>
      <c r="C102" s="43"/>
      <c r="D102" s="343">
        <f>SUM(D60:D101)</f>
        <v>249700000</v>
      </c>
      <c r="E102" s="314">
        <f>E60+E63+E66+E69+E72+E75+E93</f>
        <v>0</v>
      </c>
      <c r="F102" s="96" t="s">
        <v>138</v>
      </c>
      <c r="G102" s="198">
        <f>G60+G63+G66+G69+G72+G75+G78+G81+G84+G87+G90+G93+G96+G99</f>
        <v>802451.3</v>
      </c>
      <c r="H102" s="198">
        <f t="shared" ref="H102:L102" si="153">H60+H63+H66+H69+H72+H75+H78+H81+H84+H87+H90+H93+H96+H99</f>
        <v>22190816.060000002</v>
      </c>
      <c r="I102" s="198">
        <f t="shared" si="153"/>
        <v>55670434</v>
      </c>
      <c r="J102" s="198">
        <f t="shared" si="153"/>
        <v>79863700.590000093</v>
      </c>
      <c r="K102" s="198">
        <f t="shared" si="153"/>
        <v>67352040.269999996</v>
      </c>
      <c r="L102" s="198">
        <f t="shared" si="153"/>
        <v>23820557.669999998</v>
      </c>
      <c r="M102" s="120">
        <f t="shared" ref="M102:P102" si="154">M57+M60+M63+M66+M69+M72+M75+M78+M81+M84+M87+M90+M93+M96+M99</f>
        <v>0</v>
      </c>
      <c r="N102" s="120">
        <f t="shared" si="154"/>
        <v>0</v>
      </c>
      <c r="O102" s="120">
        <f t="shared" si="154"/>
        <v>0</v>
      </c>
      <c r="P102" s="198">
        <f t="shared" si="154"/>
        <v>249699999.89000008</v>
      </c>
    </row>
    <row r="103" spans="2:16" s="17" customFormat="1" ht="27" customHeight="1">
      <c r="B103" s="43"/>
      <c r="C103" s="43"/>
      <c r="D103" s="343"/>
      <c r="E103" s="315"/>
      <c r="F103" s="97" t="s">
        <v>73</v>
      </c>
      <c r="G103" s="199">
        <f>G61+G64+G67+G70+G73+G76+G79+G82+G85+G88+G91+G94+G97+G100</f>
        <v>802451.3</v>
      </c>
      <c r="H103" s="199">
        <f t="shared" ref="H103:L103" si="155">H61+H64+H67+H70+H73+H76+H79+H82+H85+H88+H91+H94+H97+H100</f>
        <v>22190816.060000002</v>
      </c>
      <c r="I103" s="199">
        <f t="shared" si="155"/>
        <v>55670434</v>
      </c>
      <c r="J103" s="199">
        <f t="shared" si="155"/>
        <v>79863700.590000093</v>
      </c>
      <c r="K103" s="199">
        <f t="shared" si="155"/>
        <v>67352040.269999996</v>
      </c>
      <c r="L103" s="199">
        <f t="shared" si="155"/>
        <v>23820557.669999998</v>
      </c>
      <c r="M103" s="121">
        <f t="shared" ref="M103:O103" si="156">M61+M64+M67+M70+M73+M76+M79+M82+M85+M88+M91+M94</f>
        <v>0</v>
      </c>
      <c r="N103" s="121">
        <f t="shared" si="156"/>
        <v>0</v>
      </c>
      <c r="O103" s="121">
        <f t="shared" si="156"/>
        <v>0</v>
      </c>
    </row>
    <row r="104" spans="2:16" s="17" customFormat="1" ht="22.5" customHeight="1">
      <c r="B104" s="43"/>
      <c r="C104" s="44"/>
      <c r="D104" s="343"/>
      <c r="E104" s="316"/>
      <c r="F104" s="98" t="s">
        <v>139</v>
      </c>
      <c r="G104" s="119">
        <f>G62+G65+G68+G71+G74+G77+G80+G83+G86+G89+G92+G95</f>
        <v>0</v>
      </c>
      <c r="H104" s="119">
        <f t="shared" ref="H104:O104" si="157">H62+H65+H68+H71+H74+H77+H80+H83+H86+H89+H92+H95</f>
        <v>0</v>
      </c>
      <c r="I104" s="119">
        <f t="shared" si="157"/>
        <v>0</v>
      </c>
      <c r="J104" s="119">
        <f t="shared" si="157"/>
        <v>0</v>
      </c>
      <c r="K104" s="119">
        <f t="shared" si="157"/>
        <v>0</v>
      </c>
      <c r="L104" s="119">
        <f t="shared" si="157"/>
        <v>0</v>
      </c>
      <c r="M104" s="119">
        <f t="shared" si="157"/>
        <v>0</v>
      </c>
      <c r="N104" s="119">
        <f t="shared" si="157"/>
        <v>0</v>
      </c>
      <c r="O104" s="119">
        <f t="shared" si="157"/>
        <v>0</v>
      </c>
    </row>
    <row r="105" spans="2:16" s="17" customFormat="1" ht="16.5" customHeight="1">
      <c r="B105" s="45" t="s">
        <v>48</v>
      </c>
      <c r="C105" s="38"/>
      <c r="D105" s="37"/>
      <c r="E105" s="37"/>
      <c r="F105" s="36"/>
      <c r="G105" s="36"/>
      <c r="H105" s="36"/>
      <c r="I105" s="36"/>
      <c r="J105" s="36"/>
      <c r="K105" s="36"/>
      <c r="L105" s="36"/>
      <c r="M105" s="36"/>
      <c r="N105" s="36"/>
      <c r="O105" s="36"/>
    </row>
    <row r="106" spans="2:16" s="17" customFormat="1" ht="16.5" customHeight="1">
      <c r="B106" s="122">
        <v>3</v>
      </c>
      <c r="C106" s="344" t="s">
        <v>336</v>
      </c>
      <c r="D106" s="344"/>
      <c r="E106" s="344"/>
      <c r="F106" s="344"/>
      <c r="G106" s="344"/>
      <c r="H106" s="344"/>
      <c r="I106" s="344"/>
      <c r="J106" s="36"/>
      <c r="K106" s="36"/>
      <c r="L106" s="36"/>
      <c r="M106" s="36"/>
      <c r="N106" s="36"/>
      <c r="O106" s="36"/>
    </row>
    <row r="107" spans="2:16" s="17" customFormat="1" ht="8.25" customHeight="1">
      <c r="B107" s="47"/>
      <c r="C107" s="48"/>
      <c r="D107" s="49"/>
      <c r="E107" s="49"/>
      <c r="F107" s="50"/>
      <c r="G107" s="51"/>
      <c r="H107" s="51"/>
      <c r="I107" s="51"/>
      <c r="J107" s="51"/>
      <c r="K107" s="51"/>
      <c r="L107" s="51"/>
      <c r="M107" s="51"/>
      <c r="N107" s="51"/>
      <c r="O107" s="51"/>
    </row>
    <row r="108" spans="2:16" s="17" customFormat="1" ht="16.5" customHeight="1">
      <c r="B108" s="321" t="s">
        <v>0</v>
      </c>
      <c r="C108" s="323" t="s">
        <v>143</v>
      </c>
      <c r="D108" s="324" t="s">
        <v>137</v>
      </c>
      <c r="E108" s="324" t="s">
        <v>7</v>
      </c>
      <c r="F108" s="332" t="s">
        <v>6</v>
      </c>
      <c r="G108" s="334" t="s">
        <v>52</v>
      </c>
      <c r="H108" s="335"/>
      <c r="I108" s="335"/>
      <c r="J108" s="335"/>
      <c r="K108" s="335"/>
      <c r="L108" s="335"/>
      <c r="M108" s="335"/>
      <c r="N108" s="335"/>
      <c r="O108" s="336"/>
    </row>
    <row r="109" spans="2:16" s="17" customFormat="1" ht="16.5" customHeight="1">
      <c r="B109" s="322"/>
      <c r="C109" s="322"/>
      <c r="D109" s="325"/>
      <c r="E109" s="325"/>
      <c r="F109" s="333"/>
      <c r="G109" s="165">
        <v>2018</v>
      </c>
      <c r="H109" s="165">
        <v>2019</v>
      </c>
      <c r="I109" s="165">
        <v>2020</v>
      </c>
      <c r="J109" s="165">
        <v>2021</v>
      </c>
      <c r="K109" s="165">
        <v>2022</v>
      </c>
      <c r="L109" s="165">
        <v>2023</v>
      </c>
      <c r="M109" s="99"/>
      <c r="N109" s="99"/>
      <c r="O109" s="99"/>
    </row>
    <row r="110" spans="2:16" s="17" customFormat="1" ht="16.5" customHeight="1">
      <c r="B110" s="317" t="s">
        <v>66</v>
      </c>
      <c r="C110" s="319" t="s">
        <v>320</v>
      </c>
      <c r="D110" s="309">
        <v>3950000</v>
      </c>
      <c r="E110" s="314">
        <f>SUM(G112:K112)</f>
        <v>0</v>
      </c>
      <c r="F110" s="171" t="s">
        <v>71</v>
      </c>
      <c r="G110" s="110">
        <v>0</v>
      </c>
      <c r="H110" s="177">
        <v>698270</v>
      </c>
      <c r="I110" s="177">
        <v>997186</v>
      </c>
      <c r="J110" s="177">
        <v>994460</v>
      </c>
      <c r="K110" s="177">
        <v>994461</v>
      </c>
      <c r="L110" s="196">
        <v>865623</v>
      </c>
      <c r="M110" s="111">
        <v>0</v>
      </c>
      <c r="N110" s="111">
        <v>0</v>
      </c>
      <c r="O110" s="112">
        <v>0</v>
      </c>
      <c r="P110" s="179">
        <f>SUM(G110:O110)</f>
        <v>4550000</v>
      </c>
    </row>
    <row r="111" spans="2:16" s="17" customFormat="1" ht="16.5" customHeight="1">
      <c r="B111" s="318"/>
      <c r="C111" s="320"/>
      <c r="D111" s="309"/>
      <c r="E111" s="315"/>
      <c r="F111" s="176" t="s">
        <v>140</v>
      </c>
      <c r="G111" s="113">
        <f>G110</f>
        <v>0</v>
      </c>
      <c r="H111" s="178">
        <f t="shared" ref="H111:O111" si="158">H110</f>
        <v>698270</v>
      </c>
      <c r="I111" s="178">
        <f t="shared" si="158"/>
        <v>997186</v>
      </c>
      <c r="J111" s="178">
        <f t="shared" si="158"/>
        <v>994460</v>
      </c>
      <c r="K111" s="178">
        <f t="shared" si="158"/>
        <v>994461</v>
      </c>
      <c r="L111" s="178">
        <f t="shared" si="158"/>
        <v>865623</v>
      </c>
      <c r="M111" s="113">
        <f t="shared" si="158"/>
        <v>0</v>
      </c>
      <c r="N111" s="113">
        <f t="shared" si="158"/>
        <v>0</v>
      </c>
      <c r="O111" s="113">
        <f t="shared" si="158"/>
        <v>0</v>
      </c>
    </row>
    <row r="112" spans="2:16" s="17" customFormat="1" ht="16.5" customHeight="1">
      <c r="B112" s="318"/>
      <c r="C112" s="320"/>
      <c r="D112" s="309"/>
      <c r="E112" s="316"/>
      <c r="F112" s="172" t="s">
        <v>4</v>
      </c>
      <c r="G112" s="116">
        <v>0</v>
      </c>
      <c r="H112" s="116">
        <v>0</v>
      </c>
      <c r="I112" s="116">
        <v>0</v>
      </c>
      <c r="J112" s="116">
        <v>0</v>
      </c>
      <c r="K112" s="116">
        <v>0</v>
      </c>
      <c r="L112" s="117">
        <v>0</v>
      </c>
      <c r="M112" s="117">
        <v>0</v>
      </c>
      <c r="N112" s="117">
        <v>0</v>
      </c>
      <c r="O112" s="118">
        <v>0</v>
      </c>
    </row>
    <row r="113" spans="2:16" s="17" customFormat="1" ht="16.5" customHeight="1">
      <c r="B113" s="317" t="s">
        <v>67</v>
      </c>
      <c r="C113" s="319" t="s">
        <v>144</v>
      </c>
      <c r="D113" s="309">
        <v>1000000</v>
      </c>
      <c r="E113" s="314">
        <f>SUM(G115:K115)</f>
        <v>0</v>
      </c>
      <c r="F113" s="171" t="s">
        <v>71</v>
      </c>
      <c r="G113" s="110">
        <v>0</v>
      </c>
      <c r="H113" s="177">
        <v>16558</v>
      </c>
      <c r="I113" s="177">
        <v>150411</v>
      </c>
      <c r="J113" s="177">
        <v>133031</v>
      </c>
      <c r="K113" s="177"/>
      <c r="L113" s="196"/>
      <c r="M113" s="111">
        <v>0</v>
      </c>
      <c r="N113" s="111">
        <v>0</v>
      </c>
      <c r="O113" s="112">
        <v>0</v>
      </c>
    </row>
    <row r="114" spans="2:16" s="17" customFormat="1" ht="16.5" customHeight="1">
      <c r="B114" s="318"/>
      <c r="C114" s="320"/>
      <c r="D114" s="309"/>
      <c r="E114" s="315"/>
      <c r="F114" s="176" t="s">
        <v>140</v>
      </c>
      <c r="G114" s="113">
        <f>G113</f>
        <v>0</v>
      </c>
      <c r="H114" s="178">
        <f t="shared" ref="H114:O114" si="159">H113</f>
        <v>16558</v>
      </c>
      <c r="I114" s="178">
        <f t="shared" si="159"/>
        <v>150411</v>
      </c>
      <c r="J114" s="178">
        <f t="shared" si="159"/>
        <v>133031</v>
      </c>
      <c r="K114" s="178">
        <f t="shared" si="159"/>
        <v>0</v>
      </c>
      <c r="L114" s="178">
        <f t="shared" si="159"/>
        <v>0</v>
      </c>
      <c r="M114" s="113">
        <f t="shared" si="159"/>
        <v>0</v>
      </c>
      <c r="N114" s="113">
        <f t="shared" si="159"/>
        <v>0</v>
      </c>
      <c r="O114" s="113">
        <f t="shared" si="159"/>
        <v>0</v>
      </c>
      <c r="P114" s="179">
        <f>SUM(G114:O114)</f>
        <v>300000</v>
      </c>
    </row>
    <row r="115" spans="2:16" s="17" customFormat="1" ht="16.5" customHeight="1">
      <c r="B115" s="318"/>
      <c r="C115" s="320"/>
      <c r="D115" s="309"/>
      <c r="E115" s="316"/>
      <c r="F115" s="172" t="s">
        <v>4</v>
      </c>
      <c r="G115" s="116">
        <v>0</v>
      </c>
      <c r="H115" s="116">
        <v>0</v>
      </c>
      <c r="I115" s="116">
        <v>0</v>
      </c>
      <c r="J115" s="116">
        <v>0</v>
      </c>
      <c r="K115" s="116">
        <v>0</v>
      </c>
      <c r="L115" s="117">
        <v>0</v>
      </c>
      <c r="M115" s="117">
        <v>0</v>
      </c>
      <c r="N115" s="117">
        <v>0</v>
      </c>
      <c r="O115" s="118">
        <v>0</v>
      </c>
    </row>
    <row r="116" spans="2:16" s="17" customFormat="1" ht="16.5" customHeight="1">
      <c r="B116" s="317" t="s">
        <v>68</v>
      </c>
      <c r="C116" s="319" t="s">
        <v>333</v>
      </c>
      <c r="D116" s="309">
        <v>650000</v>
      </c>
      <c r="E116" s="314">
        <f>SUM(G118:K118)</f>
        <v>0</v>
      </c>
      <c r="F116" s="171" t="s">
        <v>71</v>
      </c>
      <c r="G116" s="110">
        <v>0</v>
      </c>
      <c r="H116" s="110">
        <v>0</v>
      </c>
      <c r="I116" s="110">
        <v>50000</v>
      </c>
      <c r="J116" s="110">
        <v>50000</v>
      </c>
      <c r="K116" s="110">
        <v>50000</v>
      </c>
      <c r="L116" s="111">
        <v>100000</v>
      </c>
      <c r="M116" s="111">
        <v>0</v>
      </c>
      <c r="N116" s="111">
        <v>0</v>
      </c>
      <c r="O116" s="112">
        <v>0</v>
      </c>
      <c r="P116" s="179">
        <f>SUM(G116:O116)</f>
        <v>250000</v>
      </c>
    </row>
    <row r="117" spans="2:16" s="17" customFormat="1" ht="16.5" customHeight="1">
      <c r="B117" s="318"/>
      <c r="C117" s="320"/>
      <c r="D117" s="309"/>
      <c r="E117" s="315"/>
      <c r="F117" s="176" t="s">
        <v>140</v>
      </c>
      <c r="G117" s="113">
        <f>G116</f>
        <v>0</v>
      </c>
      <c r="H117" s="113">
        <f t="shared" ref="H117:O117" si="160">H116</f>
        <v>0</v>
      </c>
      <c r="I117" s="113">
        <f t="shared" si="160"/>
        <v>50000</v>
      </c>
      <c r="J117" s="113">
        <f t="shared" si="160"/>
        <v>50000</v>
      </c>
      <c r="K117" s="113">
        <f t="shared" si="160"/>
        <v>50000</v>
      </c>
      <c r="L117" s="113">
        <f t="shared" si="160"/>
        <v>100000</v>
      </c>
      <c r="M117" s="113">
        <f t="shared" si="160"/>
        <v>0</v>
      </c>
      <c r="N117" s="113">
        <f t="shared" si="160"/>
        <v>0</v>
      </c>
      <c r="O117" s="113">
        <f t="shared" si="160"/>
        <v>0</v>
      </c>
    </row>
    <row r="118" spans="2:16" s="17" customFormat="1" ht="16.5" customHeight="1">
      <c r="B118" s="318"/>
      <c r="C118" s="320"/>
      <c r="D118" s="309"/>
      <c r="E118" s="316"/>
      <c r="F118" s="172" t="s">
        <v>4</v>
      </c>
      <c r="G118" s="116">
        <v>0</v>
      </c>
      <c r="H118" s="116">
        <v>0</v>
      </c>
      <c r="I118" s="116">
        <v>0</v>
      </c>
      <c r="J118" s="116">
        <v>0</v>
      </c>
      <c r="K118" s="116">
        <v>0</v>
      </c>
      <c r="L118" s="117">
        <v>0</v>
      </c>
      <c r="M118" s="117">
        <v>0</v>
      </c>
      <c r="N118" s="117">
        <v>0</v>
      </c>
      <c r="O118" s="118">
        <v>0</v>
      </c>
    </row>
    <row r="119" spans="2:16" s="17" customFormat="1" ht="16.5" customHeight="1">
      <c r="B119" s="317" t="s">
        <v>69</v>
      </c>
      <c r="C119" s="319" t="s">
        <v>337</v>
      </c>
      <c r="D119" s="309">
        <v>1650000</v>
      </c>
      <c r="E119" s="314">
        <f>SUM(G121:K121)</f>
        <v>0</v>
      </c>
      <c r="F119" s="171" t="s">
        <v>71</v>
      </c>
      <c r="G119" s="110">
        <v>0</v>
      </c>
      <c r="H119" s="177">
        <v>369817</v>
      </c>
      <c r="I119" s="177">
        <v>528120</v>
      </c>
      <c r="J119" s="177">
        <v>526678</v>
      </c>
      <c r="K119" s="177">
        <v>526678</v>
      </c>
      <c r="L119" s="196">
        <v>198707</v>
      </c>
      <c r="M119" s="111">
        <v>0</v>
      </c>
      <c r="N119" s="111">
        <v>0</v>
      </c>
      <c r="O119" s="112">
        <v>0</v>
      </c>
      <c r="P119" s="179">
        <f>SUM(G119:O119)</f>
        <v>2150000</v>
      </c>
    </row>
    <row r="120" spans="2:16" s="17" customFormat="1" ht="16.5" customHeight="1">
      <c r="B120" s="318"/>
      <c r="C120" s="320"/>
      <c r="D120" s="309"/>
      <c r="E120" s="315"/>
      <c r="F120" s="176" t="s">
        <v>140</v>
      </c>
      <c r="G120" s="113">
        <f>G119</f>
        <v>0</v>
      </c>
      <c r="H120" s="178">
        <f t="shared" ref="H120:O120" si="161">H119</f>
        <v>369817</v>
      </c>
      <c r="I120" s="178">
        <f t="shared" si="161"/>
        <v>528120</v>
      </c>
      <c r="J120" s="178">
        <f t="shared" si="161"/>
        <v>526678</v>
      </c>
      <c r="K120" s="178">
        <f t="shared" si="161"/>
        <v>526678</v>
      </c>
      <c r="L120" s="178">
        <f t="shared" si="161"/>
        <v>198707</v>
      </c>
      <c r="M120" s="113">
        <f t="shared" si="161"/>
        <v>0</v>
      </c>
      <c r="N120" s="113">
        <f t="shared" si="161"/>
        <v>0</v>
      </c>
      <c r="O120" s="113">
        <f t="shared" si="161"/>
        <v>0</v>
      </c>
    </row>
    <row r="121" spans="2:16" s="17" customFormat="1" ht="16.5" customHeight="1">
      <c r="B121" s="318"/>
      <c r="C121" s="320"/>
      <c r="D121" s="309"/>
      <c r="E121" s="316"/>
      <c r="F121" s="172" t="s">
        <v>4</v>
      </c>
      <c r="G121" s="116">
        <v>0</v>
      </c>
      <c r="H121" s="116">
        <v>0</v>
      </c>
      <c r="I121" s="116">
        <v>0</v>
      </c>
      <c r="J121" s="116">
        <v>0</v>
      </c>
      <c r="K121" s="116">
        <v>0</v>
      </c>
      <c r="L121" s="117">
        <v>0</v>
      </c>
      <c r="M121" s="117">
        <v>0</v>
      </c>
      <c r="N121" s="117">
        <v>0</v>
      </c>
      <c r="O121" s="118">
        <v>0</v>
      </c>
    </row>
    <row r="122" spans="2:16" s="17" customFormat="1" ht="16.5" hidden="1" customHeight="1">
      <c r="B122" s="317"/>
      <c r="C122" s="319"/>
      <c r="D122" s="309"/>
      <c r="E122" s="314"/>
      <c r="F122" s="171"/>
      <c r="G122" s="110"/>
      <c r="H122" s="177"/>
      <c r="I122" s="177"/>
      <c r="J122" s="177"/>
      <c r="K122" s="177"/>
      <c r="L122" s="196"/>
      <c r="M122" s="111"/>
      <c r="N122" s="111"/>
      <c r="O122" s="112"/>
      <c r="P122" s="179">
        <f>SUM(G122:O122)</f>
        <v>0</v>
      </c>
    </row>
    <row r="123" spans="2:16" s="17" customFormat="1" ht="16.5" hidden="1" customHeight="1">
      <c r="B123" s="318"/>
      <c r="C123" s="320"/>
      <c r="D123" s="309"/>
      <c r="E123" s="315"/>
      <c r="F123" s="176"/>
      <c r="G123" s="113"/>
      <c r="H123" s="178"/>
      <c r="I123" s="178"/>
      <c r="J123" s="178"/>
      <c r="K123" s="178"/>
      <c r="L123" s="178"/>
      <c r="M123" s="113"/>
      <c r="N123" s="113"/>
      <c r="O123" s="113"/>
    </row>
    <row r="124" spans="2:16" s="17" customFormat="1" ht="16.5" hidden="1" customHeight="1">
      <c r="B124" s="318"/>
      <c r="C124" s="320"/>
      <c r="D124" s="309"/>
      <c r="E124" s="316"/>
      <c r="F124" s="172"/>
      <c r="G124" s="116"/>
      <c r="H124" s="116"/>
      <c r="I124" s="116"/>
      <c r="J124" s="116"/>
      <c r="K124" s="116"/>
      <c r="L124" s="117"/>
      <c r="M124" s="117"/>
      <c r="N124" s="117"/>
      <c r="O124" s="118"/>
    </row>
    <row r="125" spans="2:16" s="17" customFormat="1" ht="16.5" customHeight="1">
      <c r="B125" s="317" t="s">
        <v>70</v>
      </c>
      <c r="C125" s="319" t="s">
        <v>338</v>
      </c>
      <c r="D125" s="309">
        <v>250000</v>
      </c>
      <c r="E125" s="314">
        <f>SUM(G127:K127)</f>
        <v>0</v>
      </c>
      <c r="F125" s="171" t="s">
        <v>71</v>
      </c>
      <c r="G125" s="110">
        <v>0</v>
      </c>
      <c r="H125" s="110">
        <v>0</v>
      </c>
      <c r="I125" s="110">
        <v>50000</v>
      </c>
      <c r="J125" s="110">
        <v>50000</v>
      </c>
      <c r="K125" s="110">
        <v>50000</v>
      </c>
      <c r="L125" s="111">
        <v>100000</v>
      </c>
      <c r="M125" s="111">
        <v>0</v>
      </c>
      <c r="N125" s="111">
        <v>0</v>
      </c>
      <c r="O125" s="112">
        <v>0</v>
      </c>
      <c r="P125" s="179">
        <f>SUM(G125:O125)</f>
        <v>250000</v>
      </c>
    </row>
    <row r="126" spans="2:16" s="17" customFormat="1" ht="16.5" customHeight="1">
      <c r="B126" s="318"/>
      <c r="C126" s="320"/>
      <c r="D126" s="309"/>
      <c r="E126" s="315"/>
      <c r="F126" s="176" t="s">
        <v>140</v>
      </c>
      <c r="G126" s="113">
        <f>G125</f>
        <v>0</v>
      </c>
      <c r="H126" s="113">
        <f t="shared" ref="H126:O126" si="162">H125</f>
        <v>0</v>
      </c>
      <c r="I126" s="113">
        <f t="shared" si="162"/>
        <v>50000</v>
      </c>
      <c r="J126" s="113">
        <f t="shared" si="162"/>
        <v>50000</v>
      </c>
      <c r="K126" s="113">
        <f t="shared" si="162"/>
        <v>50000</v>
      </c>
      <c r="L126" s="113">
        <f t="shared" si="162"/>
        <v>100000</v>
      </c>
      <c r="M126" s="113">
        <f t="shared" si="162"/>
        <v>0</v>
      </c>
      <c r="N126" s="113">
        <f t="shared" si="162"/>
        <v>0</v>
      </c>
      <c r="O126" s="113">
        <f t="shared" si="162"/>
        <v>0</v>
      </c>
    </row>
    <row r="127" spans="2:16" s="17" customFormat="1" ht="16.5" customHeight="1">
      <c r="B127" s="318"/>
      <c r="C127" s="320"/>
      <c r="D127" s="309"/>
      <c r="E127" s="316"/>
      <c r="F127" s="172" t="s">
        <v>4</v>
      </c>
      <c r="G127" s="116">
        <v>0</v>
      </c>
      <c r="H127" s="116">
        <v>0</v>
      </c>
      <c r="I127" s="116">
        <v>0</v>
      </c>
      <c r="J127" s="116">
        <v>0</v>
      </c>
      <c r="K127" s="116">
        <v>0</v>
      </c>
      <c r="L127" s="117">
        <v>0</v>
      </c>
      <c r="M127" s="117">
        <v>0</v>
      </c>
      <c r="N127" s="117">
        <v>0</v>
      </c>
      <c r="O127" s="118">
        <v>0</v>
      </c>
    </row>
    <row r="128" spans="2:16" s="17" customFormat="1" ht="16.5" customHeight="1">
      <c r="B128" s="317" t="s">
        <v>145</v>
      </c>
      <c r="C128" s="319" t="s">
        <v>147</v>
      </c>
      <c r="D128" s="309">
        <v>300000</v>
      </c>
      <c r="E128" s="314">
        <f>SUM(G130:K130)</f>
        <v>0</v>
      </c>
      <c r="F128" s="171" t="s">
        <v>71</v>
      </c>
      <c r="G128" s="110">
        <v>0</v>
      </c>
      <c r="H128" s="110">
        <v>0</v>
      </c>
      <c r="I128" s="110">
        <v>0</v>
      </c>
      <c r="J128" s="110">
        <v>300000</v>
      </c>
      <c r="K128" s="110">
        <v>0</v>
      </c>
      <c r="L128" s="111">
        <v>0</v>
      </c>
      <c r="M128" s="111">
        <v>0</v>
      </c>
      <c r="N128" s="111">
        <v>0</v>
      </c>
      <c r="O128" s="112">
        <v>0</v>
      </c>
      <c r="P128" s="179">
        <f>SUM(G128:O128)</f>
        <v>300000</v>
      </c>
    </row>
    <row r="129" spans="2:16" s="17" customFormat="1" ht="16.5" customHeight="1">
      <c r="B129" s="318"/>
      <c r="C129" s="320"/>
      <c r="D129" s="309"/>
      <c r="E129" s="315"/>
      <c r="F129" s="176" t="s">
        <v>140</v>
      </c>
      <c r="G129" s="113">
        <f>G128</f>
        <v>0</v>
      </c>
      <c r="H129" s="113">
        <f t="shared" ref="H129:O129" si="163">H128</f>
        <v>0</v>
      </c>
      <c r="I129" s="113">
        <f t="shared" si="163"/>
        <v>0</v>
      </c>
      <c r="J129" s="113">
        <f t="shared" si="163"/>
        <v>300000</v>
      </c>
      <c r="K129" s="113">
        <f t="shared" si="163"/>
        <v>0</v>
      </c>
      <c r="L129" s="113">
        <f t="shared" si="163"/>
        <v>0</v>
      </c>
      <c r="M129" s="113">
        <f t="shared" si="163"/>
        <v>0</v>
      </c>
      <c r="N129" s="113">
        <f t="shared" si="163"/>
        <v>0</v>
      </c>
      <c r="O129" s="113">
        <f t="shared" si="163"/>
        <v>0</v>
      </c>
    </row>
    <row r="130" spans="2:16" s="17" customFormat="1" ht="16.5" customHeight="1">
      <c r="B130" s="318"/>
      <c r="C130" s="320"/>
      <c r="D130" s="309"/>
      <c r="E130" s="316"/>
      <c r="F130" s="172" t="s">
        <v>4</v>
      </c>
      <c r="G130" s="116">
        <v>0</v>
      </c>
      <c r="H130" s="116">
        <v>0</v>
      </c>
      <c r="I130" s="116">
        <v>0</v>
      </c>
      <c r="J130" s="116">
        <v>0</v>
      </c>
      <c r="K130" s="116">
        <v>0</v>
      </c>
      <c r="L130" s="117">
        <v>0</v>
      </c>
      <c r="M130" s="117">
        <v>0</v>
      </c>
      <c r="N130" s="117">
        <v>0</v>
      </c>
      <c r="O130" s="118">
        <v>0</v>
      </c>
    </row>
    <row r="131" spans="2:16" s="17" customFormat="1" ht="16.5" customHeight="1">
      <c r="B131" s="307" t="s">
        <v>146</v>
      </c>
      <c r="C131" s="308" t="s">
        <v>148</v>
      </c>
      <c r="D131" s="309">
        <v>900000</v>
      </c>
      <c r="E131" s="314">
        <f>SUM(G133:K133)</f>
        <v>0</v>
      </c>
      <c r="F131" s="171" t="s">
        <v>71</v>
      </c>
      <c r="G131" s="110">
        <v>0</v>
      </c>
      <c r="H131" s="110">
        <v>0</v>
      </c>
      <c r="I131" s="110">
        <v>0</v>
      </c>
      <c r="J131" s="110">
        <v>0</v>
      </c>
      <c r="K131" s="110">
        <v>6818.18</v>
      </c>
      <c r="L131" s="111">
        <v>893181.82</v>
      </c>
      <c r="M131" s="111">
        <v>0</v>
      </c>
      <c r="N131" s="111">
        <v>0</v>
      </c>
      <c r="O131" s="112">
        <v>0</v>
      </c>
      <c r="P131" s="179">
        <f>SUM(G131:O131)</f>
        <v>900000</v>
      </c>
    </row>
    <row r="132" spans="2:16" s="17" customFormat="1" ht="16.5" customHeight="1">
      <c r="B132" s="307"/>
      <c r="C132" s="308"/>
      <c r="D132" s="309"/>
      <c r="E132" s="315"/>
      <c r="F132" s="176" t="s">
        <v>140</v>
      </c>
      <c r="G132" s="113">
        <f>G131</f>
        <v>0</v>
      </c>
      <c r="H132" s="113">
        <f t="shared" ref="H132:O132" si="164">H131</f>
        <v>0</v>
      </c>
      <c r="I132" s="113">
        <f t="shared" si="164"/>
        <v>0</v>
      </c>
      <c r="J132" s="113">
        <f t="shared" si="164"/>
        <v>0</v>
      </c>
      <c r="K132" s="113">
        <f t="shared" si="164"/>
        <v>6818.18</v>
      </c>
      <c r="L132" s="113">
        <f t="shared" si="164"/>
        <v>893181.82</v>
      </c>
      <c r="M132" s="113">
        <f t="shared" si="164"/>
        <v>0</v>
      </c>
      <c r="N132" s="113">
        <f t="shared" si="164"/>
        <v>0</v>
      </c>
      <c r="O132" s="113">
        <f t="shared" si="164"/>
        <v>0</v>
      </c>
    </row>
    <row r="133" spans="2:16" s="17" customFormat="1" ht="16.5" customHeight="1">
      <c r="B133" s="307"/>
      <c r="C133" s="308"/>
      <c r="D133" s="309"/>
      <c r="E133" s="316"/>
      <c r="F133" s="172" t="s">
        <v>4</v>
      </c>
      <c r="G133" s="116">
        <v>0</v>
      </c>
      <c r="H133" s="116">
        <v>0</v>
      </c>
      <c r="I133" s="116">
        <v>0</v>
      </c>
      <c r="J133" s="116">
        <v>0</v>
      </c>
      <c r="K133" s="116">
        <v>0</v>
      </c>
      <c r="L133" s="117">
        <v>0</v>
      </c>
      <c r="M133" s="117">
        <v>0</v>
      </c>
      <c r="N133" s="117">
        <v>0</v>
      </c>
      <c r="O133" s="118">
        <v>0</v>
      </c>
    </row>
    <row r="134" spans="2:16" s="17" customFormat="1" ht="16.5" customHeight="1">
      <c r="B134" s="307"/>
      <c r="C134" s="308"/>
      <c r="D134" s="309"/>
      <c r="E134" s="314"/>
      <c r="F134" s="171"/>
      <c r="G134" s="110"/>
      <c r="H134" s="110"/>
      <c r="I134" s="110"/>
      <c r="J134" s="110"/>
      <c r="K134" s="110"/>
      <c r="L134" s="111"/>
      <c r="M134" s="111"/>
      <c r="N134" s="111"/>
      <c r="O134" s="112"/>
      <c r="P134" s="179">
        <f>SUM(G134:O134)</f>
        <v>0</v>
      </c>
    </row>
    <row r="135" spans="2:16" s="17" customFormat="1" ht="16.5" customHeight="1">
      <c r="B135" s="307"/>
      <c r="C135" s="308"/>
      <c r="D135" s="309"/>
      <c r="E135" s="315"/>
      <c r="F135" s="176"/>
      <c r="G135" s="113"/>
      <c r="H135" s="113"/>
      <c r="I135" s="113"/>
      <c r="J135" s="113"/>
      <c r="K135" s="113"/>
      <c r="L135" s="113"/>
      <c r="M135" s="113"/>
      <c r="N135" s="113"/>
      <c r="O135" s="113"/>
    </row>
    <row r="136" spans="2:16" s="17" customFormat="1" ht="16.5" customHeight="1">
      <c r="B136" s="307"/>
      <c r="C136" s="308"/>
      <c r="D136" s="309"/>
      <c r="E136" s="316"/>
      <c r="F136" s="172"/>
      <c r="G136" s="116"/>
      <c r="H136" s="116"/>
      <c r="I136" s="116"/>
      <c r="J136" s="116"/>
      <c r="K136" s="116"/>
      <c r="L136" s="117"/>
      <c r="M136" s="117"/>
      <c r="N136" s="117"/>
      <c r="O136" s="118"/>
    </row>
    <row r="137" spans="2:16" s="17" customFormat="1" ht="23.25" customHeight="1">
      <c r="B137" s="43"/>
      <c r="C137" s="43"/>
      <c r="D137" s="337">
        <f>SUM(D110:D136)</f>
        <v>8700000</v>
      </c>
      <c r="E137" s="314">
        <f>E110+E116+E128+E131+E134</f>
        <v>0</v>
      </c>
      <c r="F137" s="96" t="s">
        <v>138</v>
      </c>
      <c r="G137" s="120">
        <f t="shared" ref="G137:O137" si="165">G110+G116+G119+G122+G128+G131+G134+G125+G114</f>
        <v>0</v>
      </c>
      <c r="H137" s="120">
        <f t="shared" si="165"/>
        <v>1084645</v>
      </c>
      <c r="I137" s="120">
        <f t="shared" si="165"/>
        <v>1775717</v>
      </c>
      <c r="J137" s="120">
        <f t="shared" si="165"/>
        <v>2054169</v>
      </c>
      <c r="K137" s="120">
        <f t="shared" si="165"/>
        <v>1627957.18</v>
      </c>
      <c r="L137" s="120">
        <f t="shared" si="165"/>
        <v>2157511.8199999998</v>
      </c>
      <c r="M137" s="120">
        <f t="shared" si="165"/>
        <v>0</v>
      </c>
      <c r="N137" s="120">
        <f t="shared" si="165"/>
        <v>0</v>
      </c>
      <c r="O137" s="120">
        <f t="shared" si="165"/>
        <v>0</v>
      </c>
      <c r="P137" s="120">
        <f>P110+P116+P119+P122+P128+P131+P134+P125+P114</f>
        <v>8700000</v>
      </c>
    </row>
    <row r="138" spans="2:16" s="17" customFormat="1" ht="25.5" customHeight="1">
      <c r="B138" s="43"/>
      <c r="C138" s="124"/>
      <c r="D138" s="338"/>
      <c r="E138" s="315"/>
      <c r="F138" s="97" t="s">
        <v>73</v>
      </c>
      <c r="G138" s="120">
        <f t="shared" ref="G138:K138" si="166">G111+G117+G120+G123+G129+G132+G135+G126+G114</f>
        <v>0</v>
      </c>
      <c r="H138" s="120">
        <f t="shared" si="166"/>
        <v>1084645</v>
      </c>
      <c r="I138" s="120">
        <f t="shared" si="166"/>
        <v>1775717</v>
      </c>
      <c r="J138" s="120">
        <f t="shared" si="166"/>
        <v>2054169</v>
      </c>
      <c r="K138" s="120">
        <f t="shared" si="166"/>
        <v>1627957.18</v>
      </c>
      <c r="L138" s="120">
        <f>L111+L117+L120+L123+L129+L132+L135+L126+L114</f>
        <v>2157511.8199999998</v>
      </c>
      <c r="M138" s="120">
        <f t="shared" ref="M138:O138" si="167">M111+M117+M120+M123+M129+M132+M135+M126+M114</f>
        <v>0</v>
      </c>
      <c r="N138" s="120">
        <f t="shared" si="167"/>
        <v>0</v>
      </c>
      <c r="O138" s="120">
        <f t="shared" si="167"/>
        <v>0</v>
      </c>
      <c r="P138" s="120">
        <f>P111+P117+P120+P123+P129+P132+P135+P126+P115</f>
        <v>0</v>
      </c>
    </row>
    <row r="139" spans="2:16" s="17" customFormat="1" ht="16.5" customHeight="1">
      <c r="B139" s="43"/>
      <c r="C139" s="44"/>
      <c r="D139" s="338"/>
      <c r="E139" s="316"/>
      <c r="F139" s="98" t="s">
        <v>139</v>
      </c>
      <c r="G139" s="119">
        <f>G112+G118+G121+G124+G130+G133+G136</f>
        <v>0</v>
      </c>
      <c r="H139" s="119">
        <f t="shared" ref="H139:P139" si="168">H112+H118+H121+H124+H130+H133+H136</f>
        <v>0</v>
      </c>
      <c r="I139" s="119">
        <f t="shared" si="168"/>
        <v>0</v>
      </c>
      <c r="J139" s="119">
        <f t="shared" si="168"/>
        <v>0</v>
      </c>
      <c r="K139" s="119">
        <f t="shared" si="168"/>
        <v>0</v>
      </c>
      <c r="L139" s="119">
        <f t="shared" si="168"/>
        <v>0</v>
      </c>
      <c r="M139" s="119">
        <f t="shared" si="168"/>
        <v>0</v>
      </c>
      <c r="N139" s="119">
        <f t="shared" si="168"/>
        <v>0</v>
      </c>
      <c r="O139" s="119">
        <f t="shared" si="168"/>
        <v>0</v>
      </c>
      <c r="P139" s="119">
        <f t="shared" si="168"/>
        <v>0</v>
      </c>
    </row>
    <row r="140" spans="2:16" s="17" customFormat="1" ht="16.5" customHeight="1">
      <c r="B140" s="45" t="s">
        <v>48</v>
      </c>
      <c r="C140" s="38"/>
      <c r="D140" s="37"/>
      <c r="E140" s="37"/>
      <c r="F140" s="36"/>
      <c r="G140" s="36"/>
      <c r="H140" s="36"/>
      <c r="I140" s="36"/>
      <c r="J140" s="36"/>
      <c r="K140" s="36"/>
      <c r="L140" s="36"/>
      <c r="M140" s="36"/>
      <c r="N140" s="36"/>
      <c r="O140" s="36"/>
    </row>
    <row r="141" spans="2:16" s="17" customFormat="1" ht="16.5" customHeight="1">
      <c r="D141" s="37"/>
      <c r="E141" s="37"/>
    </row>
    <row r="142" spans="2:16" s="17" customFormat="1" ht="16.5" customHeight="1">
      <c r="B142" s="339" t="s">
        <v>28</v>
      </c>
      <c r="C142" s="340"/>
      <c r="D142" s="324" t="s">
        <v>137</v>
      </c>
      <c r="E142" s="324" t="s">
        <v>7</v>
      </c>
      <c r="F142" s="332" t="s">
        <v>6</v>
      </c>
      <c r="G142" s="334" t="s">
        <v>52</v>
      </c>
      <c r="H142" s="335"/>
      <c r="I142" s="335"/>
      <c r="J142" s="335"/>
      <c r="K142" s="335"/>
      <c r="L142" s="335"/>
      <c r="M142" s="335"/>
      <c r="N142" s="335"/>
      <c r="O142" s="336"/>
    </row>
    <row r="143" spans="2:16" s="17" customFormat="1" ht="16.5" customHeight="1">
      <c r="B143" s="341"/>
      <c r="C143" s="342"/>
      <c r="D143" s="325"/>
      <c r="E143" s="325"/>
      <c r="F143" s="333"/>
      <c r="G143" s="165">
        <v>2018</v>
      </c>
      <c r="H143" s="165">
        <v>2019</v>
      </c>
      <c r="I143" s="165">
        <v>2020</v>
      </c>
      <c r="J143" s="165">
        <v>2021</v>
      </c>
      <c r="K143" s="165">
        <v>2022</v>
      </c>
      <c r="L143" s="165">
        <v>2023</v>
      </c>
      <c r="M143" s="165"/>
      <c r="N143" s="165"/>
      <c r="O143" s="165"/>
    </row>
    <row r="144" spans="2:16" s="17" customFormat="1" ht="26.25" customHeight="1">
      <c r="B144" s="326" t="s">
        <v>12</v>
      </c>
      <c r="C144" s="327"/>
      <c r="D144" s="330">
        <f>D137+D102+D52</f>
        <v>275000000</v>
      </c>
      <c r="E144" s="314">
        <f>SUM(G146:K146)</f>
        <v>0</v>
      </c>
      <c r="F144" s="96" t="s">
        <v>138</v>
      </c>
      <c r="G144" s="198">
        <f>G137+G102+G52</f>
        <v>802451.3</v>
      </c>
      <c r="H144" s="198">
        <f t="shared" ref="H144:P144" si="169">H137+H102+H52</f>
        <v>23841901.650000002</v>
      </c>
      <c r="I144" s="198">
        <f t="shared" si="169"/>
        <v>62967356.719999999</v>
      </c>
      <c r="J144" s="198">
        <f t="shared" si="169"/>
        <v>87622176.590000093</v>
      </c>
      <c r="K144" s="198">
        <f t="shared" si="169"/>
        <v>73199607.400000006</v>
      </c>
      <c r="L144" s="198">
        <f t="shared" si="169"/>
        <v>26566506.359999999</v>
      </c>
      <c r="M144" s="198">
        <f t="shared" si="169"/>
        <v>0</v>
      </c>
      <c r="N144" s="120">
        <f t="shared" si="169"/>
        <v>0</v>
      </c>
      <c r="O144" s="120">
        <f t="shared" si="169"/>
        <v>0</v>
      </c>
      <c r="P144" s="198">
        <f t="shared" si="169"/>
        <v>275000000.0200001</v>
      </c>
    </row>
    <row r="145" spans="2:16" s="17" customFormat="1" ht="26.25" customHeight="1">
      <c r="B145" s="328"/>
      <c r="C145" s="329"/>
      <c r="D145" s="331"/>
      <c r="E145" s="315"/>
      <c r="F145" s="97" t="s">
        <v>73</v>
      </c>
      <c r="G145" s="199">
        <f>G138+G103+G53</f>
        <v>802451.3</v>
      </c>
      <c r="H145" s="199">
        <f t="shared" ref="H145:O145" si="170">H138+H103+H53</f>
        <v>23841901.650000002</v>
      </c>
      <c r="I145" s="199">
        <f t="shared" si="170"/>
        <v>62967356.719999999</v>
      </c>
      <c r="J145" s="199">
        <f t="shared" si="170"/>
        <v>87622176.590000093</v>
      </c>
      <c r="K145" s="199">
        <f t="shared" si="170"/>
        <v>73199607.400000006</v>
      </c>
      <c r="L145" s="199">
        <f t="shared" si="170"/>
        <v>26566506.359999999</v>
      </c>
      <c r="M145" s="199">
        <f t="shared" si="170"/>
        <v>0</v>
      </c>
      <c r="N145" s="121">
        <f t="shared" si="170"/>
        <v>0</v>
      </c>
      <c r="O145" s="121">
        <f t="shared" si="170"/>
        <v>0</v>
      </c>
    </row>
    <row r="146" spans="2:16" s="17" customFormat="1" ht="26.25" customHeight="1">
      <c r="B146" s="328"/>
      <c r="C146" s="329"/>
      <c r="D146" s="331"/>
      <c r="E146" s="316"/>
      <c r="F146" s="98" t="s">
        <v>139</v>
      </c>
      <c r="G146" s="123">
        <f>G139+G104+G54</f>
        <v>0</v>
      </c>
      <c r="H146" s="123">
        <f t="shared" ref="H146:O146" si="171">H139+H104+H54</f>
        <v>0</v>
      </c>
      <c r="I146" s="123">
        <f t="shared" si="171"/>
        <v>0</v>
      </c>
      <c r="J146" s="123">
        <f t="shared" si="171"/>
        <v>0</v>
      </c>
      <c r="K146" s="123">
        <f t="shared" si="171"/>
        <v>0</v>
      </c>
      <c r="L146" s="123">
        <f t="shared" si="171"/>
        <v>0</v>
      </c>
      <c r="M146" s="123">
        <f t="shared" si="171"/>
        <v>0</v>
      </c>
      <c r="N146" s="123">
        <f t="shared" si="171"/>
        <v>0</v>
      </c>
      <c r="O146" s="123">
        <f t="shared" si="171"/>
        <v>0</v>
      </c>
    </row>
    <row r="147" spans="2:16" s="17" customFormat="1" ht="26.25" customHeight="1">
      <c r="B147" s="326" t="s">
        <v>64</v>
      </c>
      <c r="C147" s="327"/>
      <c r="D147" s="330"/>
      <c r="E147" s="314">
        <f>SUM(G149:K149)</f>
        <v>0</v>
      </c>
      <c r="F147" s="96" t="s">
        <v>138</v>
      </c>
      <c r="G147" s="120"/>
      <c r="H147" s="120"/>
      <c r="I147" s="120"/>
      <c r="J147" s="120"/>
      <c r="K147" s="120"/>
      <c r="L147" s="120"/>
      <c r="M147" s="120"/>
      <c r="N147" s="120"/>
      <c r="O147" s="120">
        <f>O25+O63+O66+O72</f>
        <v>0</v>
      </c>
    </row>
    <row r="148" spans="2:16" s="17" customFormat="1" ht="26.25" customHeight="1">
      <c r="B148" s="328"/>
      <c r="C148" s="329"/>
      <c r="D148" s="331"/>
      <c r="E148" s="315"/>
      <c r="F148" s="97" t="s">
        <v>73</v>
      </c>
      <c r="G148" s="121"/>
      <c r="H148" s="121"/>
      <c r="I148" s="121"/>
      <c r="J148" s="121"/>
      <c r="K148" s="121"/>
      <c r="L148" s="121"/>
      <c r="M148" s="121"/>
      <c r="N148" s="121"/>
      <c r="O148" s="121">
        <f>O26+O64+O67+O73</f>
        <v>0</v>
      </c>
    </row>
    <row r="149" spans="2:16" s="17" customFormat="1" ht="26.25" customHeight="1">
      <c r="B149" s="328"/>
      <c r="C149" s="329"/>
      <c r="D149" s="331"/>
      <c r="E149" s="316"/>
      <c r="F149" s="98" t="s">
        <v>139</v>
      </c>
      <c r="G149" s="123"/>
      <c r="H149" s="123"/>
      <c r="I149" s="123"/>
      <c r="J149" s="123"/>
      <c r="K149" s="123"/>
      <c r="L149" s="123"/>
      <c r="M149" s="123"/>
      <c r="N149" s="123"/>
      <c r="O149" s="123">
        <f>O27+O65+O68+O74</f>
        <v>0</v>
      </c>
    </row>
    <row r="150" spans="2:16" s="17" customFormat="1" ht="26.25" customHeight="1">
      <c r="B150" s="326" t="s">
        <v>74</v>
      </c>
      <c r="C150" s="327"/>
      <c r="D150" s="330">
        <f>SUM(D144:D149)</f>
        <v>275000000</v>
      </c>
      <c r="E150" s="314">
        <f>SUM(G152:K152)</f>
        <v>0</v>
      </c>
      <c r="F150" s="96" t="s">
        <v>138</v>
      </c>
      <c r="G150" s="198">
        <f t="shared" ref="G150:P151" si="172">G144+G147</f>
        <v>802451.3</v>
      </c>
      <c r="H150" s="198">
        <f t="shared" si="172"/>
        <v>23841901.650000002</v>
      </c>
      <c r="I150" s="198">
        <f t="shared" si="172"/>
        <v>62967356.719999999</v>
      </c>
      <c r="J150" s="198">
        <f t="shared" si="172"/>
        <v>87622176.590000093</v>
      </c>
      <c r="K150" s="198">
        <f t="shared" si="172"/>
        <v>73199607.400000006</v>
      </c>
      <c r="L150" s="198">
        <f t="shared" si="172"/>
        <v>26566506.359999999</v>
      </c>
      <c r="M150" s="198">
        <f t="shared" si="172"/>
        <v>0</v>
      </c>
      <c r="N150" s="120">
        <f t="shared" si="172"/>
        <v>0</v>
      </c>
      <c r="O150" s="120">
        <f t="shared" si="172"/>
        <v>0</v>
      </c>
      <c r="P150" s="198">
        <f t="shared" si="172"/>
        <v>275000000.0200001</v>
      </c>
    </row>
    <row r="151" spans="2:16" s="17" customFormat="1" ht="26.25" customHeight="1">
      <c r="B151" s="328"/>
      <c r="C151" s="329"/>
      <c r="D151" s="331"/>
      <c r="E151" s="315"/>
      <c r="F151" s="97" t="s">
        <v>73</v>
      </c>
      <c r="G151" s="199">
        <f t="shared" si="172"/>
        <v>802451.3</v>
      </c>
      <c r="H151" s="199">
        <f t="shared" si="172"/>
        <v>23841901.650000002</v>
      </c>
      <c r="I151" s="199">
        <f t="shared" si="172"/>
        <v>62967356.719999999</v>
      </c>
      <c r="J151" s="199">
        <f t="shared" si="172"/>
        <v>87622176.590000093</v>
      </c>
      <c r="K151" s="199">
        <f t="shared" si="172"/>
        <v>73199607.400000006</v>
      </c>
      <c r="L151" s="199">
        <f t="shared" si="172"/>
        <v>26566506.359999999</v>
      </c>
      <c r="M151" s="199">
        <f t="shared" ref="M151:O151" si="173">M145+M148</f>
        <v>0</v>
      </c>
      <c r="N151" s="121">
        <f t="shared" si="173"/>
        <v>0</v>
      </c>
      <c r="O151" s="121">
        <f t="shared" si="173"/>
        <v>0</v>
      </c>
    </row>
    <row r="152" spans="2:16" s="17" customFormat="1" ht="26.25" customHeight="1">
      <c r="B152" s="328"/>
      <c r="C152" s="329"/>
      <c r="D152" s="331"/>
      <c r="E152" s="316"/>
      <c r="F152" s="98" t="s">
        <v>139</v>
      </c>
      <c r="G152" s="123">
        <f t="shared" ref="G152:O152" si="174">G146+G149</f>
        <v>0</v>
      </c>
      <c r="H152" s="123">
        <f t="shared" si="174"/>
        <v>0</v>
      </c>
      <c r="I152" s="123">
        <f t="shared" si="174"/>
        <v>0</v>
      </c>
      <c r="J152" s="123">
        <f t="shared" si="174"/>
        <v>0</v>
      </c>
      <c r="K152" s="123">
        <f t="shared" si="174"/>
        <v>0</v>
      </c>
      <c r="L152" s="123">
        <f t="shared" si="174"/>
        <v>0</v>
      </c>
      <c r="M152" s="123">
        <f t="shared" si="174"/>
        <v>0</v>
      </c>
      <c r="N152" s="123">
        <f t="shared" si="174"/>
        <v>0</v>
      </c>
      <c r="O152" s="123">
        <f t="shared" si="174"/>
        <v>0</v>
      </c>
    </row>
    <row r="153" spans="2:16" s="17" customFormat="1" ht="22.5" customHeight="1">
      <c r="D153" s="35"/>
      <c r="E153" s="35"/>
      <c r="J153" s="125"/>
      <c r="M153" s="125"/>
    </row>
  </sheetData>
  <mergeCells count="192">
    <mergeCell ref="G5:O5"/>
    <mergeCell ref="B7:B9"/>
    <mergeCell ref="C7:C9"/>
    <mergeCell ref="D7:D9"/>
    <mergeCell ref="E7:E9"/>
    <mergeCell ref="B5:B6"/>
    <mergeCell ref="C5:C6"/>
    <mergeCell ref="D5:D6"/>
    <mergeCell ref="E5:E6"/>
    <mergeCell ref="F5:F6"/>
    <mergeCell ref="C3:M3"/>
    <mergeCell ref="B43:B45"/>
    <mergeCell ref="C43:C45"/>
    <mergeCell ref="D43:D45"/>
    <mergeCell ref="E43:E45"/>
    <mergeCell ref="B46:B48"/>
    <mergeCell ref="C46:C48"/>
    <mergeCell ref="D46:D48"/>
    <mergeCell ref="E46:E48"/>
    <mergeCell ref="B25:B27"/>
    <mergeCell ref="C25:C27"/>
    <mergeCell ref="D25:D27"/>
    <mergeCell ref="E25:E27"/>
    <mergeCell ref="B10:B12"/>
    <mergeCell ref="C10:C12"/>
    <mergeCell ref="D10:D12"/>
    <mergeCell ref="E10:E12"/>
    <mergeCell ref="C13:C15"/>
    <mergeCell ref="C16:C18"/>
    <mergeCell ref="B13:B15"/>
    <mergeCell ref="B16:B18"/>
    <mergeCell ref="D13:D15"/>
    <mergeCell ref="D16:D18"/>
    <mergeCell ref="E13:E15"/>
    <mergeCell ref="D52:D54"/>
    <mergeCell ref="E52:E54"/>
    <mergeCell ref="F58:F59"/>
    <mergeCell ref="G58:O58"/>
    <mergeCell ref="B60:B62"/>
    <mergeCell ref="C60:C62"/>
    <mergeCell ref="D60:D62"/>
    <mergeCell ref="E60:E62"/>
    <mergeCell ref="B58:B59"/>
    <mergeCell ref="C58:C59"/>
    <mergeCell ref="D58:D59"/>
    <mergeCell ref="E58:E59"/>
    <mergeCell ref="B84:B86"/>
    <mergeCell ref="C84:C86"/>
    <mergeCell ref="D84:D86"/>
    <mergeCell ref="E84:E86"/>
    <mergeCell ref="B87:B89"/>
    <mergeCell ref="C87:C89"/>
    <mergeCell ref="D87:D89"/>
    <mergeCell ref="E87:E89"/>
    <mergeCell ref="B72:B74"/>
    <mergeCell ref="C72:C74"/>
    <mergeCell ref="D72:D74"/>
    <mergeCell ref="E72:E74"/>
    <mergeCell ref="B78:B80"/>
    <mergeCell ref="C78:C80"/>
    <mergeCell ref="D78:D80"/>
    <mergeCell ref="E78:E80"/>
    <mergeCell ref="D102:D104"/>
    <mergeCell ref="E102:E104"/>
    <mergeCell ref="B93:B95"/>
    <mergeCell ref="C93:C95"/>
    <mergeCell ref="D93:D95"/>
    <mergeCell ref="E93:E95"/>
    <mergeCell ref="C106:I106"/>
    <mergeCell ref="F108:F109"/>
    <mergeCell ref="G108:O108"/>
    <mergeCell ref="B99:B101"/>
    <mergeCell ref="C99:C101"/>
    <mergeCell ref="D99:D101"/>
    <mergeCell ref="E99:E101"/>
    <mergeCell ref="B128:B130"/>
    <mergeCell ref="C128:C130"/>
    <mergeCell ref="D128:D130"/>
    <mergeCell ref="E119:E121"/>
    <mergeCell ref="E128:E130"/>
    <mergeCell ref="B119:B121"/>
    <mergeCell ref="C119:C121"/>
    <mergeCell ref="D119:D121"/>
    <mergeCell ref="D110:D112"/>
    <mergeCell ref="E110:E112"/>
    <mergeCell ref="B110:B112"/>
    <mergeCell ref="C110:C112"/>
    <mergeCell ref="G142:O142"/>
    <mergeCell ref="D137:D139"/>
    <mergeCell ref="E137:E139"/>
    <mergeCell ref="B134:B136"/>
    <mergeCell ref="C134:C136"/>
    <mergeCell ref="D134:D136"/>
    <mergeCell ref="E134:E136"/>
    <mergeCell ref="B131:B133"/>
    <mergeCell ref="C131:C133"/>
    <mergeCell ref="D131:D133"/>
    <mergeCell ref="E131:E133"/>
    <mergeCell ref="B142:C143"/>
    <mergeCell ref="E144:E146"/>
    <mergeCell ref="E147:E149"/>
    <mergeCell ref="E150:E152"/>
    <mergeCell ref="B150:C152"/>
    <mergeCell ref="D150:D152"/>
    <mergeCell ref="F142:F143"/>
    <mergeCell ref="B144:C146"/>
    <mergeCell ref="D144:D146"/>
    <mergeCell ref="B147:C149"/>
    <mergeCell ref="D147:D149"/>
    <mergeCell ref="D142:D143"/>
    <mergeCell ref="E142:E143"/>
    <mergeCell ref="E16:E18"/>
    <mergeCell ref="E22:E24"/>
    <mergeCell ref="B22:B24"/>
    <mergeCell ref="C22:C24"/>
    <mergeCell ref="D22:D24"/>
    <mergeCell ref="B19:B21"/>
    <mergeCell ref="C19:C21"/>
    <mergeCell ref="D19:D21"/>
    <mergeCell ref="E19:E21"/>
    <mergeCell ref="B37:B39"/>
    <mergeCell ref="C37:C39"/>
    <mergeCell ref="D37:D39"/>
    <mergeCell ref="E37:E39"/>
    <mergeCell ref="B40:B42"/>
    <mergeCell ref="C40:C42"/>
    <mergeCell ref="D40:D42"/>
    <mergeCell ref="E40:E42"/>
    <mergeCell ref="B75:B77"/>
    <mergeCell ref="C75:C77"/>
    <mergeCell ref="D75:D77"/>
    <mergeCell ref="E75:E77"/>
    <mergeCell ref="B69:B71"/>
    <mergeCell ref="C69:C71"/>
    <mergeCell ref="D69:D71"/>
    <mergeCell ref="E69:E71"/>
    <mergeCell ref="B66:B68"/>
    <mergeCell ref="C66:C68"/>
    <mergeCell ref="D66:D68"/>
    <mergeCell ref="E66:E68"/>
    <mergeCell ref="B63:B65"/>
    <mergeCell ref="C63:C65"/>
    <mergeCell ref="D63:D65"/>
    <mergeCell ref="E63:E65"/>
    <mergeCell ref="B90:B92"/>
    <mergeCell ref="C90:C92"/>
    <mergeCell ref="D90:D92"/>
    <mergeCell ref="E90:E92"/>
    <mergeCell ref="B113:B115"/>
    <mergeCell ref="C113:C115"/>
    <mergeCell ref="D113:D115"/>
    <mergeCell ref="E113:E115"/>
    <mergeCell ref="B125:B127"/>
    <mergeCell ref="C125:C127"/>
    <mergeCell ref="D125:D127"/>
    <mergeCell ref="E125:E127"/>
    <mergeCell ref="B116:B118"/>
    <mergeCell ref="C116:C118"/>
    <mergeCell ref="D116:D118"/>
    <mergeCell ref="E116:E118"/>
    <mergeCell ref="B122:B124"/>
    <mergeCell ref="C122:C124"/>
    <mergeCell ref="D122:D124"/>
    <mergeCell ref="E122:E124"/>
    <mergeCell ref="B108:B109"/>
    <mergeCell ref="C108:C109"/>
    <mergeCell ref="D108:D109"/>
    <mergeCell ref="E108:E109"/>
    <mergeCell ref="B28:B30"/>
    <mergeCell ref="C28:C30"/>
    <mergeCell ref="D28:D30"/>
    <mergeCell ref="E28:E30"/>
    <mergeCell ref="B49:B51"/>
    <mergeCell ref="C49:C51"/>
    <mergeCell ref="D49:D51"/>
    <mergeCell ref="E49:E51"/>
    <mergeCell ref="B96:B98"/>
    <mergeCell ref="C96:C98"/>
    <mergeCell ref="D96:D98"/>
    <mergeCell ref="E96:E98"/>
    <mergeCell ref="B31:B33"/>
    <mergeCell ref="C31:C33"/>
    <mergeCell ref="D31:D33"/>
    <mergeCell ref="E31:E33"/>
    <mergeCell ref="B34:B36"/>
    <mergeCell ref="C34:C36"/>
    <mergeCell ref="D34:D36"/>
    <mergeCell ref="E34:E36"/>
    <mergeCell ref="B81:B83"/>
    <mergeCell ref="C81:C83"/>
    <mergeCell ref="D81:D83"/>
    <mergeCell ref="E81:E83"/>
  </mergeCells>
  <printOptions horizontalCentered="1"/>
  <pageMargins left="0.19685039370078741" right="0.19685039370078741" top="0.35433070866141736" bottom="0.35433070866141736" header="0.31496062992125984" footer="0.31496062992125984"/>
  <pageSetup scale="5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06E88-91EC-40F0-B713-53BB52409D37}">
  <dimension ref="A1:N10"/>
  <sheetViews>
    <sheetView zoomScale="85" zoomScaleNormal="85" workbookViewId="0">
      <selection activeCell="E7" sqref="E7:H10"/>
    </sheetView>
  </sheetViews>
  <sheetFormatPr defaultColWidth="11.42578125" defaultRowHeight="14.25"/>
  <cols>
    <col min="1" max="2" width="11.42578125" style="190" customWidth="1"/>
    <col min="3" max="16384" width="11.42578125" style="190"/>
  </cols>
  <sheetData>
    <row r="1" spans="1:14" ht="24" thickBot="1">
      <c r="A1" s="356" t="s">
        <v>173</v>
      </c>
      <c r="B1" s="356"/>
      <c r="C1" s="356"/>
      <c r="D1" s="356"/>
      <c r="E1" s="356"/>
      <c r="F1" s="356"/>
      <c r="G1" s="356"/>
      <c r="H1" s="356"/>
      <c r="I1" s="356"/>
      <c r="J1" s="356"/>
      <c r="K1" s="356"/>
      <c r="L1" s="356"/>
      <c r="M1" s="356"/>
      <c r="N1" s="356"/>
    </row>
    <row r="2" spans="1:14" ht="15.75" thickTop="1" thickBot="1"/>
    <row r="3" spans="1:14" ht="23.25" customHeight="1" thickBot="1">
      <c r="A3" s="357" t="s">
        <v>174</v>
      </c>
      <c r="B3" s="358"/>
      <c r="C3" s="359"/>
      <c r="D3" s="360" t="s">
        <v>175</v>
      </c>
      <c r="E3" s="361"/>
      <c r="F3" s="361"/>
      <c r="G3" s="361"/>
      <c r="H3" s="361"/>
      <c r="I3" s="361"/>
      <c r="J3" s="361"/>
      <c r="K3" s="361"/>
      <c r="L3" s="361"/>
      <c r="M3" s="361"/>
      <c r="N3" s="362"/>
    </row>
    <row r="4" spans="1:14" ht="37.5" customHeight="1" thickBot="1">
      <c r="A4" s="363" t="s">
        <v>176</v>
      </c>
      <c r="B4" s="364"/>
      <c r="C4" s="365"/>
      <c r="D4" s="366" t="s">
        <v>177</v>
      </c>
      <c r="E4" s="367"/>
      <c r="F4" s="367"/>
      <c r="G4" s="367"/>
      <c r="H4" s="367"/>
      <c r="I4" s="367"/>
      <c r="J4" s="367"/>
      <c r="K4" s="367"/>
      <c r="L4" s="367"/>
      <c r="M4" s="367"/>
      <c r="N4" s="368"/>
    </row>
    <row r="5" spans="1:14" ht="112.5" customHeight="1" thickBot="1">
      <c r="A5" s="350" t="s">
        <v>178</v>
      </c>
      <c r="B5" s="351"/>
      <c r="C5" s="352"/>
      <c r="D5" s="353" t="s">
        <v>179</v>
      </c>
      <c r="E5" s="354"/>
      <c r="F5" s="354"/>
      <c r="G5" s="354"/>
      <c r="H5" s="354"/>
      <c r="I5" s="354"/>
      <c r="J5" s="354"/>
      <c r="K5" s="354"/>
      <c r="L5" s="354"/>
      <c r="M5" s="354"/>
      <c r="N5" s="355"/>
    </row>
    <row r="6" spans="1:14" ht="24.75" customHeight="1" thickBot="1">
      <c r="A6" s="375" t="s">
        <v>180</v>
      </c>
      <c r="B6" s="376"/>
      <c r="C6" s="376"/>
      <c r="D6" s="376"/>
      <c r="E6" s="375" t="s">
        <v>181</v>
      </c>
      <c r="F6" s="376"/>
      <c r="G6" s="376"/>
      <c r="H6" s="377"/>
      <c r="I6" s="376" t="s">
        <v>182</v>
      </c>
      <c r="J6" s="376"/>
      <c r="K6" s="376"/>
      <c r="L6" s="376"/>
      <c r="M6" s="376"/>
      <c r="N6" s="377"/>
    </row>
    <row r="7" spans="1:14" ht="24.75" customHeight="1" thickBot="1">
      <c r="A7" s="378" t="s">
        <v>183</v>
      </c>
      <c r="B7" s="379"/>
      <c r="C7" s="379"/>
      <c r="D7" s="380"/>
      <c r="E7" s="378" t="s">
        <v>184</v>
      </c>
      <c r="F7" s="379"/>
      <c r="G7" s="379"/>
      <c r="H7" s="380"/>
      <c r="I7" s="369" t="s">
        <v>185</v>
      </c>
      <c r="J7" s="370"/>
      <c r="K7" s="371"/>
      <c r="L7" s="369" t="s">
        <v>186</v>
      </c>
      <c r="M7" s="370"/>
      <c r="N7" s="371"/>
    </row>
    <row r="8" spans="1:14" ht="66" customHeight="1" thickBot="1">
      <c r="A8" s="381"/>
      <c r="B8" s="382"/>
      <c r="C8" s="382"/>
      <c r="D8" s="383"/>
      <c r="E8" s="381"/>
      <c r="F8" s="382"/>
      <c r="G8" s="382"/>
      <c r="H8" s="383"/>
      <c r="I8" s="372" t="s">
        <v>187</v>
      </c>
      <c r="J8" s="373"/>
      <c r="K8" s="374"/>
      <c r="L8" s="372" t="s">
        <v>188</v>
      </c>
      <c r="M8" s="373"/>
      <c r="N8" s="374"/>
    </row>
    <row r="9" spans="1:14" ht="32.25" customHeight="1" thickBot="1">
      <c r="A9" s="381"/>
      <c r="B9" s="382"/>
      <c r="C9" s="382"/>
      <c r="D9" s="383"/>
      <c r="E9" s="381"/>
      <c r="F9" s="382"/>
      <c r="G9" s="382"/>
      <c r="H9" s="383"/>
      <c r="I9" s="369" t="s">
        <v>189</v>
      </c>
      <c r="J9" s="370"/>
      <c r="K9" s="371"/>
      <c r="L9" s="369" t="s">
        <v>189</v>
      </c>
      <c r="M9" s="370"/>
      <c r="N9" s="371"/>
    </row>
    <row r="10" spans="1:14" ht="46.5" customHeight="1" thickBot="1">
      <c r="A10" s="384"/>
      <c r="B10" s="385"/>
      <c r="C10" s="385"/>
      <c r="D10" s="386"/>
      <c r="E10" s="384"/>
      <c r="F10" s="385"/>
      <c r="G10" s="385"/>
      <c r="H10" s="386"/>
      <c r="I10" s="372" t="s">
        <v>190</v>
      </c>
      <c r="J10" s="373"/>
      <c r="K10" s="374"/>
      <c r="L10" s="372" t="s">
        <v>190</v>
      </c>
      <c r="M10" s="373"/>
      <c r="N10" s="374"/>
    </row>
  </sheetData>
  <mergeCells count="20">
    <mergeCell ref="L9:N9"/>
    <mergeCell ref="I10:K10"/>
    <mergeCell ref="L10:N10"/>
    <mergeCell ref="A6:D6"/>
    <mergeCell ref="E6:H6"/>
    <mergeCell ref="I6:N6"/>
    <mergeCell ref="A7:D10"/>
    <mergeCell ref="E7:H10"/>
    <mergeCell ref="I7:K7"/>
    <mergeCell ref="L7:N7"/>
    <mergeCell ref="I8:K8"/>
    <mergeCell ref="L8:N8"/>
    <mergeCell ref="I9:K9"/>
    <mergeCell ref="A5:C5"/>
    <mergeCell ref="D5:N5"/>
    <mergeCell ref="A1:N1"/>
    <mergeCell ref="A3:C3"/>
    <mergeCell ref="D3:N3"/>
    <mergeCell ref="A4:C4"/>
    <mergeCell ref="D4:N4"/>
  </mergeCells>
  <pageMargins left="0.7" right="0.7" top="0.75" bottom="0.75" header="0.3" footer="0.3"/>
  <pageSetup paperSize="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5451F-03BC-42EE-8463-6E78ABCD5404}">
  <dimension ref="A1:N10"/>
  <sheetViews>
    <sheetView workbookViewId="0">
      <selection activeCell="E7" sqref="E7:H10"/>
    </sheetView>
  </sheetViews>
  <sheetFormatPr defaultColWidth="11.42578125" defaultRowHeight="14.25"/>
  <cols>
    <col min="1" max="2" width="11.42578125" style="190" customWidth="1"/>
    <col min="3" max="16384" width="11.42578125" style="190"/>
  </cols>
  <sheetData>
    <row r="1" spans="1:14" ht="24" thickBot="1">
      <c r="A1" s="356" t="s">
        <v>173</v>
      </c>
      <c r="B1" s="356"/>
      <c r="C1" s="356"/>
      <c r="D1" s="356"/>
      <c r="E1" s="356"/>
      <c r="F1" s="356"/>
      <c r="G1" s="356"/>
      <c r="H1" s="356"/>
      <c r="I1" s="356"/>
      <c r="J1" s="356"/>
      <c r="K1" s="356"/>
      <c r="L1" s="356"/>
      <c r="M1" s="356"/>
      <c r="N1" s="356"/>
    </row>
    <row r="2" spans="1:14" ht="15.75" thickTop="1" thickBot="1"/>
    <row r="3" spans="1:14" ht="23.25" customHeight="1" thickBot="1">
      <c r="A3" s="357" t="s">
        <v>174</v>
      </c>
      <c r="B3" s="358"/>
      <c r="C3" s="359"/>
      <c r="D3" s="360" t="s">
        <v>191</v>
      </c>
      <c r="E3" s="361"/>
      <c r="F3" s="361"/>
      <c r="G3" s="361"/>
      <c r="H3" s="361"/>
      <c r="I3" s="361"/>
      <c r="J3" s="361"/>
      <c r="K3" s="361"/>
      <c r="L3" s="361"/>
      <c r="M3" s="361"/>
      <c r="N3" s="362"/>
    </row>
    <row r="4" spans="1:14" ht="37.5" customHeight="1" thickBot="1">
      <c r="A4" s="363" t="s">
        <v>176</v>
      </c>
      <c r="B4" s="364"/>
      <c r="C4" s="365"/>
      <c r="D4" s="366" t="s">
        <v>192</v>
      </c>
      <c r="E4" s="367"/>
      <c r="F4" s="367"/>
      <c r="G4" s="367"/>
      <c r="H4" s="367"/>
      <c r="I4" s="367"/>
      <c r="J4" s="367"/>
      <c r="K4" s="367"/>
      <c r="L4" s="367"/>
      <c r="M4" s="367"/>
      <c r="N4" s="368"/>
    </row>
    <row r="5" spans="1:14" ht="112.5" customHeight="1" thickBot="1">
      <c r="A5" s="350" t="s">
        <v>178</v>
      </c>
      <c r="B5" s="351"/>
      <c r="C5" s="352"/>
      <c r="D5" s="353" t="s">
        <v>193</v>
      </c>
      <c r="E5" s="354"/>
      <c r="F5" s="354"/>
      <c r="G5" s="354"/>
      <c r="H5" s="354"/>
      <c r="I5" s="354"/>
      <c r="J5" s="354"/>
      <c r="K5" s="354"/>
      <c r="L5" s="354"/>
      <c r="M5" s="354"/>
      <c r="N5" s="355"/>
    </row>
    <row r="6" spans="1:14" ht="24.75" customHeight="1" thickBot="1">
      <c r="A6" s="375" t="s">
        <v>180</v>
      </c>
      <c r="B6" s="376"/>
      <c r="C6" s="376"/>
      <c r="D6" s="376"/>
      <c r="E6" s="375" t="s">
        <v>181</v>
      </c>
      <c r="F6" s="376"/>
      <c r="G6" s="376"/>
      <c r="H6" s="377"/>
      <c r="I6" s="376" t="s">
        <v>182</v>
      </c>
      <c r="J6" s="376"/>
      <c r="K6" s="376"/>
      <c r="L6" s="376"/>
      <c r="M6" s="376"/>
      <c r="N6" s="377"/>
    </row>
    <row r="7" spans="1:14" ht="24.75" customHeight="1" thickBot="1">
      <c r="A7" s="378" t="s">
        <v>194</v>
      </c>
      <c r="B7" s="379"/>
      <c r="C7" s="379"/>
      <c r="D7" s="380"/>
      <c r="E7" s="378" t="s">
        <v>195</v>
      </c>
      <c r="F7" s="379"/>
      <c r="G7" s="379"/>
      <c r="H7" s="380"/>
      <c r="I7" s="369" t="s">
        <v>185</v>
      </c>
      <c r="J7" s="370"/>
      <c r="K7" s="371"/>
      <c r="L7" s="369" t="s">
        <v>186</v>
      </c>
      <c r="M7" s="370"/>
      <c r="N7" s="371"/>
    </row>
    <row r="8" spans="1:14" ht="66" customHeight="1" thickBot="1">
      <c r="A8" s="381"/>
      <c r="B8" s="382"/>
      <c r="C8" s="382"/>
      <c r="D8" s="383"/>
      <c r="E8" s="381"/>
      <c r="F8" s="382"/>
      <c r="G8" s="382"/>
      <c r="H8" s="383"/>
      <c r="I8" s="372" t="s">
        <v>196</v>
      </c>
      <c r="J8" s="373"/>
      <c r="K8" s="374"/>
      <c r="L8" s="372" t="s">
        <v>188</v>
      </c>
      <c r="M8" s="373"/>
      <c r="N8" s="374"/>
    </row>
    <row r="9" spans="1:14" ht="32.25" customHeight="1" thickBot="1">
      <c r="A9" s="381"/>
      <c r="B9" s="382"/>
      <c r="C9" s="382"/>
      <c r="D9" s="383"/>
      <c r="E9" s="381"/>
      <c r="F9" s="382"/>
      <c r="G9" s="382"/>
      <c r="H9" s="383"/>
      <c r="I9" s="369" t="s">
        <v>189</v>
      </c>
      <c r="J9" s="370"/>
      <c r="K9" s="371"/>
      <c r="L9" s="369" t="s">
        <v>189</v>
      </c>
      <c r="M9" s="370"/>
      <c r="N9" s="371"/>
    </row>
    <row r="10" spans="1:14" ht="32.25" customHeight="1" thickBot="1">
      <c r="A10" s="384"/>
      <c r="B10" s="385"/>
      <c r="C10" s="385"/>
      <c r="D10" s="386"/>
      <c r="E10" s="384"/>
      <c r="F10" s="385"/>
      <c r="G10" s="385"/>
      <c r="H10" s="386"/>
      <c r="I10" s="387" t="s">
        <v>197</v>
      </c>
      <c r="J10" s="388"/>
      <c r="K10" s="389"/>
      <c r="L10" s="387" t="s">
        <v>197</v>
      </c>
      <c r="M10" s="388"/>
      <c r="N10" s="389"/>
    </row>
  </sheetData>
  <mergeCells count="20">
    <mergeCell ref="L9:N9"/>
    <mergeCell ref="I10:K10"/>
    <mergeCell ref="L10:N10"/>
    <mergeCell ref="A6:D6"/>
    <mergeCell ref="E6:H6"/>
    <mergeCell ref="I6:N6"/>
    <mergeCell ref="A7:D10"/>
    <mergeCell ref="E7:H10"/>
    <mergeCell ref="I7:K7"/>
    <mergeCell ref="L7:N7"/>
    <mergeCell ref="I8:K8"/>
    <mergeCell ref="L8:N8"/>
    <mergeCell ref="I9:K9"/>
    <mergeCell ref="A5:C5"/>
    <mergeCell ref="D5:N5"/>
    <mergeCell ref="A1:N1"/>
    <mergeCell ref="A3:C3"/>
    <mergeCell ref="D3:N3"/>
    <mergeCell ref="A4:C4"/>
    <mergeCell ref="D4:N4"/>
  </mergeCells>
  <pageMargins left="0.7" right="0.7" top="0.75" bottom="0.75" header="0.3" footer="0.3"/>
  <pageSetup paperSize="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0FC9C-26B6-489F-A257-7CB1548238C9}">
  <dimension ref="A1:N10"/>
  <sheetViews>
    <sheetView workbookViewId="0">
      <selection activeCell="A7" sqref="A7:D10"/>
    </sheetView>
  </sheetViews>
  <sheetFormatPr defaultColWidth="11.42578125" defaultRowHeight="14.25"/>
  <cols>
    <col min="1" max="2" width="11.42578125" style="190" customWidth="1"/>
    <col min="3" max="16384" width="11.42578125" style="190"/>
  </cols>
  <sheetData>
    <row r="1" spans="1:14" ht="24" thickBot="1">
      <c r="A1" s="356" t="s">
        <v>173</v>
      </c>
      <c r="B1" s="356"/>
      <c r="C1" s="356"/>
      <c r="D1" s="356"/>
      <c r="E1" s="356"/>
      <c r="F1" s="356"/>
      <c r="G1" s="356"/>
      <c r="H1" s="356"/>
      <c r="I1" s="356"/>
      <c r="J1" s="356"/>
      <c r="K1" s="356"/>
      <c r="L1" s="356"/>
      <c r="M1" s="356"/>
      <c r="N1" s="356"/>
    </row>
    <row r="2" spans="1:14" ht="15.75" thickTop="1" thickBot="1"/>
    <row r="3" spans="1:14" ht="23.25" customHeight="1" thickBot="1">
      <c r="A3" s="357" t="s">
        <v>174</v>
      </c>
      <c r="B3" s="358"/>
      <c r="C3" s="359"/>
      <c r="D3" s="360" t="s">
        <v>163</v>
      </c>
      <c r="E3" s="361"/>
      <c r="F3" s="361"/>
      <c r="G3" s="361"/>
      <c r="H3" s="361"/>
      <c r="I3" s="361"/>
      <c r="J3" s="361"/>
      <c r="K3" s="361"/>
      <c r="L3" s="361"/>
      <c r="M3" s="361"/>
      <c r="N3" s="362"/>
    </row>
    <row r="4" spans="1:14" ht="37.5" customHeight="1" thickBot="1">
      <c r="A4" s="363" t="s">
        <v>176</v>
      </c>
      <c r="B4" s="364"/>
      <c r="C4" s="365"/>
      <c r="D4" s="372" t="s">
        <v>198</v>
      </c>
      <c r="E4" s="373"/>
      <c r="F4" s="373"/>
      <c r="G4" s="373"/>
      <c r="H4" s="373"/>
      <c r="I4" s="373"/>
      <c r="J4" s="373"/>
      <c r="K4" s="373"/>
      <c r="L4" s="373"/>
      <c r="M4" s="373"/>
      <c r="N4" s="374"/>
    </row>
    <row r="5" spans="1:14" ht="112.5" customHeight="1" thickBot="1">
      <c r="A5" s="350" t="s">
        <v>178</v>
      </c>
      <c r="B5" s="351"/>
      <c r="C5" s="352"/>
      <c r="D5" s="378" t="s">
        <v>199</v>
      </c>
      <c r="E5" s="379"/>
      <c r="F5" s="379"/>
      <c r="G5" s="379"/>
      <c r="H5" s="379"/>
      <c r="I5" s="379"/>
      <c r="J5" s="379"/>
      <c r="K5" s="379"/>
      <c r="L5" s="379"/>
      <c r="M5" s="379"/>
      <c r="N5" s="380"/>
    </row>
    <row r="6" spans="1:14" ht="24.75" customHeight="1" thickBot="1">
      <c r="A6" s="375" t="s">
        <v>180</v>
      </c>
      <c r="B6" s="376"/>
      <c r="C6" s="376"/>
      <c r="D6" s="376"/>
      <c r="E6" s="375" t="s">
        <v>181</v>
      </c>
      <c r="F6" s="376"/>
      <c r="G6" s="376"/>
      <c r="H6" s="377"/>
      <c r="I6" s="376" t="s">
        <v>182</v>
      </c>
      <c r="J6" s="376"/>
      <c r="K6" s="376"/>
      <c r="L6" s="376"/>
      <c r="M6" s="376"/>
      <c r="N6" s="377"/>
    </row>
    <row r="7" spans="1:14" ht="24.75" customHeight="1" thickBot="1">
      <c r="A7" s="378" t="s">
        <v>200</v>
      </c>
      <c r="B7" s="379"/>
      <c r="C7" s="379"/>
      <c r="D7" s="380"/>
      <c r="E7" s="378" t="s">
        <v>201</v>
      </c>
      <c r="F7" s="379"/>
      <c r="G7" s="379"/>
      <c r="H7" s="380"/>
      <c r="I7" s="369" t="s">
        <v>185</v>
      </c>
      <c r="J7" s="370"/>
      <c r="K7" s="371"/>
      <c r="L7" s="369" t="s">
        <v>186</v>
      </c>
      <c r="M7" s="370"/>
      <c r="N7" s="371"/>
    </row>
    <row r="8" spans="1:14" ht="66" customHeight="1" thickBot="1">
      <c r="A8" s="381"/>
      <c r="B8" s="382"/>
      <c r="C8" s="382"/>
      <c r="D8" s="383"/>
      <c r="E8" s="381"/>
      <c r="F8" s="382"/>
      <c r="G8" s="382"/>
      <c r="H8" s="383"/>
      <c r="I8" s="372" t="s">
        <v>202</v>
      </c>
      <c r="J8" s="373"/>
      <c r="K8" s="374"/>
      <c r="L8" s="372" t="s">
        <v>203</v>
      </c>
      <c r="M8" s="373"/>
      <c r="N8" s="374"/>
    </row>
    <row r="9" spans="1:14" ht="32.25" customHeight="1" thickBot="1">
      <c r="A9" s="381"/>
      <c r="B9" s="382"/>
      <c r="C9" s="382"/>
      <c r="D9" s="383"/>
      <c r="E9" s="381"/>
      <c r="F9" s="382"/>
      <c r="G9" s="382"/>
      <c r="H9" s="383"/>
      <c r="I9" s="369" t="s">
        <v>189</v>
      </c>
      <c r="J9" s="370"/>
      <c r="K9" s="371"/>
      <c r="L9" s="369" t="s">
        <v>189</v>
      </c>
      <c r="M9" s="370"/>
      <c r="N9" s="371"/>
    </row>
    <row r="10" spans="1:14" ht="146.25" customHeight="1" thickBot="1">
      <c r="A10" s="384"/>
      <c r="B10" s="385"/>
      <c r="C10" s="385"/>
      <c r="D10" s="386"/>
      <c r="E10" s="384"/>
      <c r="F10" s="385"/>
      <c r="G10" s="385"/>
      <c r="H10" s="386"/>
      <c r="I10" s="372" t="s">
        <v>204</v>
      </c>
      <c r="J10" s="388"/>
      <c r="K10" s="389"/>
      <c r="L10" s="372" t="s">
        <v>205</v>
      </c>
      <c r="M10" s="388"/>
      <c r="N10" s="389"/>
    </row>
  </sheetData>
  <mergeCells count="20">
    <mergeCell ref="L9:N9"/>
    <mergeCell ref="I10:K10"/>
    <mergeCell ref="L10:N10"/>
    <mergeCell ref="A6:D6"/>
    <mergeCell ref="E6:H6"/>
    <mergeCell ref="I6:N6"/>
    <mergeCell ref="A7:D10"/>
    <mergeCell ref="E7:H10"/>
    <mergeCell ref="I7:K7"/>
    <mergeCell ref="L7:N7"/>
    <mergeCell ref="I8:K8"/>
    <mergeCell ref="L8:N8"/>
    <mergeCell ref="I9:K9"/>
    <mergeCell ref="A5:C5"/>
    <mergeCell ref="D5:N5"/>
    <mergeCell ref="A1:N1"/>
    <mergeCell ref="A3:C3"/>
    <mergeCell ref="D3:N3"/>
    <mergeCell ref="A4:C4"/>
    <mergeCell ref="D4:N4"/>
  </mergeCells>
  <pageMargins left="0.7" right="0.7" top="0.75" bottom="0.75" header="0.3" footer="0.3"/>
  <pageSetup paperSize="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0CE0F-9377-48B3-9914-71BD78B0C3FF}">
  <dimension ref="A1:N10"/>
  <sheetViews>
    <sheetView workbookViewId="0">
      <selection activeCell="L10" sqref="L10:N10"/>
    </sheetView>
  </sheetViews>
  <sheetFormatPr defaultColWidth="11.42578125" defaultRowHeight="14.25"/>
  <cols>
    <col min="1" max="2" width="11.42578125" style="190" customWidth="1"/>
    <col min="3" max="16384" width="11.42578125" style="190"/>
  </cols>
  <sheetData>
    <row r="1" spans="1:14" ht="24" thickBot="1">
      <c r="A1" s="356" t="s">
        <v>173</v>
      </c>
      <c r="B1" s="356"/>
      <c r="C1" s="356"/>
      <c r="D1" s="356"/>
      <c r="E1" s="356"/>
      <c r="F1" s="356"/>
      <c r="G1" s="356"/>
      <c r="H1" s="356"/>
      <c r="I1" s="356"/>
      <c r="J1" s="356"/>
      <c r="K1" s="356"/>
      <c r="L1" s="356"/>
      <c r="M1" s="356"/>
      <c r="N1" s="356"/>
    </row>
    <row r="2" spans="1:14" ht="15.75" thickTop="1" thickBot="1"/>
    <row r="3" spans="1:14" ht="23.25" customHeight="1" thickBot="1">
      <c r="A3" s="357" t="s">
        <v>174</v>
      </c>
      <c r="B3" s="358"/>
      <c r="C3" s="359"/>
      <c r="D3" s="360" t="s">
        <v>164</v>
      </c>
      <c r="E3" s="361"/>
      <c r="F3" s="361"/>
      <c r="G3" s="361"/>
      <c r="H3" s="361"/>
      <c r="I3" s="361"/>
      <c r="J3" s="361"/>
      <c r="K3" s="361"/>
      <c r="L3" s="361"/>
      <c r="M3" s="361"/>
      <c r="N3" s="362"/>
    </row>
    <row r="4" spans="1:14" ht="37.5" customHeight="1" thickBot="1">
      <c r="A4" s="363" t="s">
        <v>176</v>
      </c>
      <c r="B4" s="364"/>
      <c r="C4" s="365"/>
      <c r="D4" s="372" t="s">
        <v>206</v>
      </c>
      <c r="E4" s="373"/>
      <c r="F4" s="373"/>
      <c r="G4" s="373"/>
      <c r="H4" s="373"/>
      <c r="I4" s="373"/>
      <c r="J4" s="373"/>
      <c r="K4" s="373"/>
      <c r="L4" s="373"/>
      <c r="M4" s="373"/>
      <c r="N4" s="374"/>
    </row>
    <row r="5" spans="1:14" ht="112.5" customHeight="1" thickBot="1">
      <c r="A5" s="350" t="s">
        <v>178</v>
      </c>
      <c r="B5" s="351"/>
      <c r="C5" s="352"/>
      <c r="D5" s="378" t="s">
        <v>207</v>
      </c>
      <c r="E5" s="379"/>
      <c r="F5" s="379"/>
      <c r="G5" s="379"/>
      <c r="H5" s="379"/>
      <c r="I5" s="379"/>
      <c r="J5" s="379"/>
      <c r="K5" s="379"/>
      <c r="L5" s="379"/>
      <c r="M5" s="379"/>
      <c r="N5" s="380"/>
    </row>
    <row r="6" spans="1:14" ht="24.75" customHeight="1" thickBot="1">
      <c r="A6" s="375" t="s">
        <v>180</v>
      </c>
      <c r="B6" s="376"/>
      <c r="C6" s="376"/>
      <c r="D6" s="376"/>
      <c r="E6" s="375" t="s">
        <v>181</v>
      </c>
      <c r="F6" s="376"/>
      <c r="G6" s="376"/>
      <c r="H6" s="377"/>
      <c r="I6" s="376" t="s">
        <v>182</v>
      </c>
      <c r="J6" s="376"/>
      <c r="K6" s="376"/>
      <c r="L6" s="376"/>
      <c r="M6" s="376"/>
      <c r="N6" s="377"/>
    </row>
    <row r="7" spans="1:14" ht="24.75" customHeight="1" thickBot="1">
      <c r="A7" s="378" t="s">
        <v>208</v>
      </c>
      <c r="B7" s="379"/>
      <c r="C7" s="379"/>
      <c r="D7" s="380"/>
      <c r="E7" s="378" t="s">
        <v>209</v>
      </c>
      <c r="F7" s="379"/>
      <c r="G7" s="379"/>
      <c r="H7" s="380"/>
      <c r="I7" s="369" t="s">
        <v>185</v>
      </c>
      <c r="J7" s="370"/>
      <c r="K7" s="371"/>
      <c r="L7" s="369" t="s">
        <v>186</v>
      </c>
      <c r="M7" s="370"/>
      <c r="N7" s="371"/>
    </row>
    <row r="8" spans="1:14" ht="66" customHeight="1" thickBot="1">
      <c r="A8" s="381"/>
      <c r="B8" s="382"/>
      <c r="C8" s="382"/>
      <c r="D8" s="383"/>
      <c r="E8" s="381"/>
      <c r="F8" s="382"/>
      <c r="G8" s="382"/>
      <c r="H8" s="383"/>
      <c r="I8" s="372" t="s">
        <v>210</v>
      </c>
      <c r="J8" s="373"/>
      <c r="K8" s="374"/>
      <c r="L8" s="372" t="s">
        <v>203</v>
      </c>
      <c r="M8" s="373"/>
      <c r="N8" s="374"/>
    </row>
    <row r="9" spans="1:14" ht="32.25" customHeight="1" thickBot="1">
      <c r="A9" s="381"/>
      <c r="B9" s="382"/>
      <c r="C9" s="382"/>
      <c r="D9" s="383"/>
      <c r="E9" s="381"/>
      <c r="F9" s="382"/>
      <c r="G9" s="382"/>
      <c r="H9" s="383"/>
      <c r="I9" s="369" t="s">
        <v>189</v>
      </c>
      <c r="J9" s="370"/>
      <c r="K9" s="371"/>
      <c r="L9" s="369" t="s">
        <v>189</v>
      </c>
      <c r="M9" s="370"/>
      <c r="N9" s="371"/>
    </row>
    <row r="10" spans="1:14" ht="159.75" customHeight="1" thickBot="1">
      <c r="A10" s="384"/>
      <c r="B10" s="385"/>
      <c r="C10" s="385"/>
      <c r="D10" s="386"/>
      <c r="E10" s="384"/>
      <c r="F10" s="385"/>
      <c r="G10" s="385"/>
      <c r="H10" s="386"/>
      <c r="I10" s="366" t="s">
        <v>211</v>
      </c>
      <c r="J10" s="390"/>
      <c r="K10" s="391"/>
      <c r="L10" s="372" t="s">
        <v>205</v>
      </c>
      <c r="M10" s="388"/>
      <c r="N10" s="389"/>
    </row>
  </sheetData>
  <mergeCells count="20">
    <mergeCell ref="L9:N9"/>
    <mergeCell ref="I10:K10"/>
    <mergeCell ref="L10:N10"/>
    <mergeCell ref="A6:D6"/>
    <mergeCell ref="E6:H6"/>
    <mergeCell ref="I6:N6"/>
    <mergeCell ref="A7:D10"/>
    <mergeCell ref="E7:H10"/>
    <mergeCell ref="I7:K7"/>
    <mergeCell ref="L7:N7"/>
    <mergeCell ref="I8:K8"/>
    <mergeCell ref="L8:N8"/>
    <mergeCell ref="I9:K9"/>
    <mergeCell ref="A5:C5"/>
    <mergeCell ref="D5:N5"/>
    <mergeCell ref="A1:N1"/>
    <mergeCell ref="A3:C3"/>
    <mergeCell ref="D3:N3"/>
    <mergeCell ref="A4:C4"/>
    <mergeCell ref="D4:N4"/>
  </mergeCells>
  <pageMargins left="0.7" right="0.7" top="0.75" bottom="0.75" header="0.3" footer="0.3"/>
  <pageSetup paperSize="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4BC76F5F37D383489B1F477C1D7F61ED" ma:contentTypeVersion="571" ma:contentTypeDescription="A content type to manage public (operations) IDB documents" ma:contentTypeScope="" ma:versionID="05b981c9c0ea29d7822624b9bb6bee8a">
  <xsd:schema xmlns:xsd="http://www.w3.org/2001/XMLSchema" xmlns:xs="http://www.w3.org/2001/XMLSchema" xmlns:p="http://schemas.microsoft.com/office/2006/metadata/properties" xmlns:ns2="cdc7663a-08f0-4737-9e8c-148ce897a09c" targetNamespace="http://schemas.microsoft.com/office/2006/metadata/properties" ma:root="true" ma:fieldsID="f64af02581d48fc3071bc27247884e5c"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O-L1198"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Record_x0020_Number xmlns="cdc7663a-08f0-4737-9e8c-148ce897a09c">R0002450478</Record_x0020_Number>
    <Key_x0020_Document xmlns="cdc7663a-08f0-4737-9e8c-148ce897a09c">false</Key_x0020_Document>
    <Division_x0020_or_x0020_Unit xmlns="cdc7663a-08f0-4737-9e8c-148ce897a09c">SCL/SPH</Division_x0020_or_x0020_Unit>
    <Document_x0020_Author xmlns="cdc7663a-08f0-4737-9e8c-148ce897a09c">Aguilar Blandon, Maria Alejandra</Document_x0020_Author>
    <_dlc_DocId xmlns="cdc7663a-08f0-4737-9e8c-148ce897a09c">EZSHARE-1016115998-8</_dlc_DocId>
    <TaxCatchAll xmlns="cdc7663a-08f0-4737-9e8c-148ce897a09c">
      <Value>29</Value>
      <Value>27</Value>
      <Value>26</Value>
      <Value>157</Value>
      <Value>207</Value>
      <Value>1</Value>
    </TaxCatchAll>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Bolivia</TermName>
          <TermId xmlns="http://schemas.microsoft.com/office/infopath/2007/PartnerControls">6445a937-aea4-4907-9f24-bff96a7c61c8</TermId>
        </TermInfo>
      </Terms>
    </ic46d7e087fd4a108fb86518ca413cc6>
    <Fiscal_x0020_Year_x0020_IDB xmlns="cdc7663a-08f0-4737-9e8c-148ce897a09c">2018</Fiscal_x0020_Year_x0020_IDB>
    <Operation_x0020_Type xmlns="cdc7663a-08f0-4737-9e8c-148ce897a09c">Loan Operation</Operation_x0020_Type>
    <b26cdb1da78c4bb4b1c1bac2f6ac5911 xmlns="cdc7663a-08f0-4737-9e8c-148ce897a09c">
      <Terms xmlns="http://schemas.microsoft.com/office/infopath/2007/PartnerControls"/>
    </b26cdb1da78c4bb4b1c1bac2f6ac5911>
    <Project_x0020_Number xmlns="cdc7663a-08f0-4737-9e8c-148ce897a09c">BO-L1198</Project_x0020_Number>
    <Migration_x0020_Info xmlns="cdc7663a-08f0-4737-9e8c-148ce897a09c" xsi:nil="true"/>
    <Related_x0020_SisCor_x0020_Number xmlns="cdc7663a-08f0-4737-9e8c-148ce897a09c" xsi:nil="true"/>
    <Package_x0020_Code xmlns="cdc7663a-08f0-4737-9e8c-148ce897a09c" xsi:nil="true"/>
    <Approval_x0020_Number xmlns="cdc7663a-08f0-4737-9e8c-148ce897a09c" xsi:nil="true"/>
    <Access_x0020_to_x0020_Information_x00a0_Policy xmlns="cdc7663a-08f0-4737-9e8c-148ce897a09c">Public - Simultaneous Disclosure</Access_x0020_to_x0020_Information_x00a0_Policy>
    <SISCOR_x0020_Number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Business_x0020_Area xmlns="cdc7663a-08f0-4737-9e8c-148ce897a09c" xsi:nil="true"/>
    <Identifier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HEALTH</TermName>
          <TermId xmlns="http://schemas.microsoft.com/office/infopath/2007/PartnerControls">47a17f02-ec54-486c-a3fb-4be9ec9a2bb3</TermId>
        </TermInfo>
      </Terms>
    </b2ec7cfb18674cb8803df6b262e8b107>
    <Document_x0020_Language_x0020_IDB xmlns="cdc7663a-08f0-4737-9e8c-148ce897a09c">Spanish</Document_x0020_Language_x0020_IDB>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BLD</TermName>
          <TermId xmlns="http://schemas.microsoft.com/office/infopath/2007/PartnerControls">60acb4c1-0ef3-40ba-9d70-f741cd9e6c23</TermId>
        </TermInfo>
      </Terms>
    </g511464f9e53401d84b16fa9b379a574>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HEALTH</TermName>
          <TermId xmlns="http://schemas.microsoft.com/office/infopath/2007/PartnerControls">e15154b4-8fa2-4f19-a924-5a9b44dc8218</TermId>
        </TermInfo>
      </Terms>
    </nddeef1749674d76abdbe4b239a70bc6>
    <_dlc_DocIdUrl xmlns="cdc7663a-08f0-4737-9e8c-148ce897a09c">
      <Url>https://idbg.sharepoint.com/teams/EZ-BO-LON/BO-L1198/_layouts/15/DocIdRedir.aspx?ID=EZSHARE-1016115998-8</Url>
      <Description>EZSHARE-1016115998-8</Description>
    </_dlc_DocIdUrl>
    <Phase xmlns="cdc7663a-08f0-4737-9e8c-148ce897a09c" xsi:nil="true"/>
    <Other_x0020_Author xmlns="cdc7663a-08f0-4737-9e8c-148ce897a09c" xsi:nil="true"/>
    <IDBDocs_x0020_Number xmlns="cdc7663a-08f0-4737-9e8c-148ce897a09c" xsi:nil="true"/>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01339128-A34A-4441-A51A-73B234E2EB28}"/>
</file>

<file path=customXml/itemProps2.xml><?xml version="1.0" encoding="utf-8"?>
<ds:datastoreItem xmlns:ds="http://schemas.openxmlformats.org/officeDocument/2006/customXml" ds:itemID="{1607BB6E-2792-48FE-B609-D23209A9C921}"/>
</file>

<file path=customXml/itemProps3.xml><?xml version="1.0" encoding="utf-8"?>
<ds:datastoreItem xmlns:ds="http://schemas.openxmlformats.org/officeDocument/2006/customXml" ds:itemID="{7584F151-59EF-40FC-BD67-8D2C08C7D3EC}"/>
</file>

<file path=customXml/itemProps4.xml><?xml version="1.0" encoding="utf-8"?>
<ds:datastoreItem xmlns:ds="http://schemas.openxmlformats.org/officeDocument/2006/customXml" ds:itemID="{AD989A05-79A1-474F-A4FA-B849F8F3D1CD}"/>
</file>

<file path=customXml/itemProps5.xml><?xml version="1.0" encoding="utf-8"?>
<ds:datastoreItem xmlns:ds="http://schemas.openxmlformats.org/officeDocument/2006/customXml" ds:itemID="{D9B4713D-2533-463D-B5CD-3BBB1072756A}"/>
</file>

<file path=customXml/itemProps6.xml><?xml version="1.0" encoding="utf-8"?>
<ds:datastoreItem xmlns:ds="http://schemas.openxmlformats.org/officeDocument/2006/customXml" ds:itemID="{FC71EFF0-9F2A-4088-A9A0-E846EE7A2F7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3</vt:i4>
      </vt:variant>
    </vt:vector>
  </HeadingPairs>
  <TitlesOfParts>
    <vt:vector size="27" baseType="lpstr">
      <vt:lpstr>1 Datos</vt:lpstr>
      <vt:lpstr>2 Impactos</vt:lpstr>
      <vt:lpstr>3 Resultados</vt:lpstr>
      <vt:lpstr>4 Productos - Metas</vt:lpstr>
      <vt:lpstr>5 Productos Costos</vt:lpstr>
      <vt:lpstr>I-I1</vt:lpstr>
      <vt:lpstr>I-I2</vt:lpstr>
      <vt:lpstr>R1-I1</vt:lpstr>
      <vt:lpstr>R1-I2</vt:lpstr>
      <vt:lpstr>R1-I3</vt:lpstr>
      <vt:lpstr>R1-I4</vt:lpstr>
      <vt:lpstr>R1-I5</vt:lpstr>
      <vt:lpstr>R1-I6</vt:lpstr>
      <vt:lpstr>R1-I7</vt:lpstr>
      <vt:lpstr>R1-I8</vt:lpstr>
      <vt:lpstr>R1-I9</vt:lpstr>
      <vt:lpstr>R1-I10</vt:lpstr>
      <vt:lpstr>R2-I1</vt:lpstr>
      <vt:lpstr>R2-I2</vt:lpstr>
      <vt:lpstr>R3-I1</vt:lpstr>
      <vt:lpstr>R3-I2</vt:lpstr>
      <vt:lpstr>R3-I3</vt:lpstr>
      <vt:lpstr>R3-I4</vt:lpstr>
      <vt:lpstr>R3-I5</vt:lpstr>
      <vt:lpstr>'1 Datos'!Print_Area</vt:lpstr>
      <vt:lpstr>'4 Productos - Metas'!Print_Area</vt:lpstr>
      <vt:lpstr>'4 Productos - Metas'!Print_Titles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Informe Semestral</dc:subject>
  <dc:creator/>
  <cp:keywords>Instrumentos de gestion</cp:keywords>
  <cp:lastModifiedBy/>
  <dcterms:created xsi:type="dcterms:W3CDTF">2011-05-10T20:28:50Z</dcterms:created>
  <dcterms:modified xsi:type="dcterms:W3CDTF">2018-09-03T20:41:46Z</dcterms:modified>
  <cp:category>Planificacion 2016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b18a43f7-8fc2-4a0b-bf38-9e28b6af3975</vt:lpwstr>
  </property>
  <property fmtid="{D5CDD505-2E9C-101B-9397-08002B2CF9AE}" pid="3" name="TaxKeyword">
    <vt:lpwstr>207;#Instrumentos de gestion|b64277e8-5963-411f-ac7a-d463896c514f</vt:lpwstr>
  </property>
  <property fmtid="{D5CDD505-2E9C-101B-9397-08002B2CF9AE}" pid="5" name="TaxKeywordTaxHTField">
    <vt:lpwstr>Instrumentos de gestion|b64277e8-5963-411f-ac7a-d463896c514f</vt:lpwstr>
  </property>
  <property fmtid="{D5CDD505-2E9C-101B-9397-08002B2CF9AE}" pid="6" name="Sub-Sector">
    <vt:lpwstr>157;#HEALTH|47a17f02-ec54-486c-a3fb-4be9ec9a2bb3</vt:lpwstr>
  </property>
  <property fmtid="{D5CDD505-2E9C-101B-9397-08002B2CF9AE}" pid="7" name="Series Operations IDB">
    <vt:lpwstr/>
  </property>
  <property fmtid="{D5CDD505-2E9C-101B-9397-08002B2CF9AE}" pid="8" name="Country">
    <vt:lpwstr>26;#Bolivia|6445a937-aea4-4907-9f24-bff96a7c61c8</vt:lpwstr>
  </property>
  <property fmtid="{D5CDD505-2E9C-101B-9397-08002B2CF9AE}" pid="9" name="Fund IDB">
    <vt:lpwstr>29;#BLD|60acb4c1-0ef3-40ba-9d70-f741cd9e6c23</vt:lpwstr>
  </property>
  <property fmtid="{D5CDD505-2E9C-101B-9397-08002B2CF9AE}" pid="10" name="_dlc_DocIdItemGuid">
    <vt:lpwstr>2b5d0570-8421-4a28-8132-f9b61a32f6a8</vt:lpwstr>
  </property>
  <property fmtid="{D5CDD505-2E9C-101B-9397-08002B2CF9AE}" pid="11" name="Sector IDB">
    <vt:lpwstr>27;#HEALTH|e15154b4-8fa2-4f19-a924-5a9b44dc8218</vt:lpwstr>
  </property>
  <property fmtid="{D5CDD505-2E9C-101B-9397-08002B2CF9AE}" pid="12" name="Function Operations IDB">
    <vt:lpwstr>1;#Project Preparation, Planning and Design|29ca0c72-1fc4-435f-a09c-28585cb5eac9</vt:lpwstr>
  </property>
  <property fmtid="{D5CDD505-2E9C-101B-9397-08002B2CF9AE}" pid="13" name="Disclosure Activity">
    <vt:lpwstr>Loan Proposal</vt:lpwstr>
  </property>
  <property fmtid="{D5CDD505-2E9C-101B-9397-08002B2CF9AE}" pid="14" name="ContentTypeId">
    <vt:lpwstr>0x0101001A458A224826124E8B45B1D613300CFC004BC76F5F37D383489B1F477C1D7F61ED</vt:lpwstr>
  </property>
</Properties>
</file>