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plandata\ugp\Ceará Mais Digital\UGP\Missões\Missão de Arranque Novembro 2022\Documentos\"/>
    </mc:Choice>
  </mc:AlternateContent>
  <xr:revisionPtr revIDLastSave="0" documentId="13_ncr:1_{D2AD9ED2-1F80-46A4-8C89-F102B2E1C3DD}" xr6:coauthVersionLast="47" xr6:coauthVersionMax="47" xr10:uidLastSave="{00000000-0000-0000-0000-000000000000}"/>
  <bookViews>
    <workbookView xWindow="-120" yWindow="-120" windowWidth="29040" windowHeight="15840" tabRatio="868" firstSheet="1" activeTab="1" xr2:uid="{00000000-000D-0000-FFFF-FFFF00000000}"/>
  </bookViews>
  <sheets>
    <sheet name="OBRAS BENS E SERVIÇOS" sheetId="1" r:id="rId1"/>
    <sheet name="SERVIÇOS DE CONSULTORIA" sheetId="2" r:id="rId2"/>
    <sheet name="AUDITORIA EXTERNA" sheetId="3" r:id="rId3"/>
    <sheet name="SISTEMAS NACIONAIS" sheetId="4" r:id="rId4"/>
    <sheet name="100% CONTRAPARTIDA LOCAL" sheetId="5" r:id="rId5"/>
    <sheet name="Componentes e Produtos " sheetId="6" r:id="rId6"/>
  </sheets>
  <definedNames>
    <definedName name="_xlnm._FilterDatabase" localSheetId="0" hidden="1">'OBRAS BENS E SERVIÇOS'!$A$14:$AL$86</definedName>
    <definedName name="_xlnm._FilterDatabase" localSheetId="1" hidden="1">'SERVIÇOS DE CONSULTORIA'!$A$1:$AK$27</definedName>
    <definedName name="_xlnm._FilterDatabase" localSheetId="3" hidden="1">'SISTEMAS NACIONAIS'!$A$6:$AMJ$6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63" i="2" l="1"/>
  <c r="M62" i="2"/>
  <c r="M61" i="2"/>
  <c r="M60" i="2"/>
  <c r="M59" i="2"/>
  <c r="D64" i="2"/>
  <c r="A46" i="2" s="1"/>
  <c r="A3" i="4"/>
  <c r="D23" i="4"/>
  <c r="D10" i="3"/>
  <c r="A4" i="3" s="1"/>
  <c r="E80" i="1"/>
  <c r="B75" i="1" s="1"/>
  <c r="E53" i="1"/>
  <c r="B31" i="1" s="1"/>
  <c r="E23" i="1"/>
  <c r="B17" i="1" s="1"/>
  <c r="D23" i="2"/>
  <c r="A4" i="2" s="1"/>
  <c r="D38" i="2"/>
  <c r="A31" i="2" s="1"/>
  <c r="C10" i="1"/>
  <c r="M22" i="4"/>
  <c r="M21" i="4"/>
  <c r="M20" i="4"/>
  <c r="M19" i="4"/>
  <c r="M18" i="4"/>
  <c r="M17" i="4"/>
  <c r="D17" i="4"/>
  <c r="M16" i="4"/>
  <c r="M15" i="4"/>
  <c r="M14" i="4"/>
  <c r="M13" i="4"/>
  <c r="M12" i="4"/>
  <c r="M11" i="4"/>
  <c r="M10" i="4"/>
  <c r="M9" i="4"/>
  <c r="M8" i="4"/>
  <c r="M7" i="4"/>
  <c r="M8" i="3"/>
  <c r="O8" i="3" s="1"/>
  <c r="Q8" i="3" s="1"/>
  <c r="S8" i="3" s="1"/>
  <c r="U8" i="3" s="1"/>
  <c r="W8" i="3" s="1"/>
  <c r="Y8" i="3" s="1"/>
  <c r="M58" i="2"/>
  <c r="M57" i="2"/>
  <c r="M56" i="2"/>
  <c r="M55" i="2"/>
  <c r="M54" i="2"/>
  <c r="M53" i="2"/>
  <c r="M52" i="2"/>
  <c r="M51" i="2"/>
  <c r="M50" i="2"/>
  <c r="M37" i="2"/>
  <c r="O37" i="2" s="1"/>
  <c r="Q37" i="2" s="1"/>
  <c r="S37" i="2" s="1"/>
  <c r="M36" i="2"/>
  <c r="O36" i="2" s="1"/>
  <c r="Q36" i="2" s="1"/>
  <c r="S36" i="2" s="1"/>
  <c r="M35" i="2"/>
  <c r="O35" i="2" s="1"/>
  <c r="Q35" i="2" s="1"/>
  <c r="S35" i="2" s="1"/>
  <c r="M22" i="2"/>
  <c r="O22" i="2" s="1"/>
  <c r="Q22" i="2" s="1"/>
  <c r="S22" i="2" s="1"/>
  <c r="U22" i="2" s="1"/>
  <c r="W22" i="2" s="1"/>
  <c r="Y22" i="2" s="1"/>
  <c r="M21" i="2"/>
  <c r="O21" i="2" s="1"/>
  <c r="Q21" i="2" s="1"/>
  <c r="S21" i="2" s="1"/>
  <c r="U21" i="2" s="1"/>
  <c r="W21" i="2" s="1"/>
  <c r="Y21" i="2" s="1"/>
  <c r="M20" i="2"/>
  <c r="O20" i="2" s="1"/>
  <c r="Q20" i="2" s="1"/>
  <c r="S20" i="2" s="1"/>
  <c r="U20" i="2" s="1"/>
  <c r="W20" i="2" s="1"/>
  <c r="Y20" i="2" s="1"/>
  <c r="M19" i="2"/>
  <c r="O19" i="2" s="1"/>
  <c r="Q19" i="2" s="1"/>
  <c r="S19" i="2" s="1"/>
  <c r="U19" i="2" s="1"/>
  <c r="W19" i="2" s="1"/>
  <c r="Y19" i="2" s="1"/>
  <c r="M18" i="2"/>
  <c r="O18" i="2" s="1"/>
  <c r="Q18" i="2" s="1"/>
  <c r="S18" i="2" s="1"/>
  <c r="U18" i="2" s="1"/>
  <c r="W18" i="2" s="1"/>
  <c r="Y18" i="2" s="1"/>
  <c r="M17" i="2"/>
  <c r="O17" i="2" s="1"/>
  <c r="Q17" i="2" s="1"/>
  <c r="S17" i="2" s="1"/>
  <c r="U17" i="2" s="1"/>
  <c r="W17" i="2" s="1"/>
  <c r="Y17" i="2" s="1"/>
  <c r="M16" i="2"/>
  <c r="O16" i="2" s="1"/>
  <c r="Q16" i="2" s="1"/>
  <c r="S16" i="2" s="1"/>
  <c r="U16" i="2" s="1"/>
  <c r="W16" i="2" s="1"/>
  <c r="Y16" i="2" s="1"/>
  <c r="M15" i="2"/>
  <c r="O15" i="2" s="1"/>
  <c r="Q15" i="2" s="1"/>
  <c r="S15" i="2" s="1"/>
  <c r="U15" i="2" s="1"/>
  <c r="W15" i="2" s="1"/>
  <c r="Y15" i="2" s="1"/>
  <c r="M14" i="2"/>
  <c r="O14" i="2" s="1"/>
  <c r="Q14" i="2" s="1"/>
  <c r="S14" i="2" s="1"/>
  <c r="U14" i="2" s="1"/>
  <c r="W14" i="2" s="1"/>
  <c r="Y14" i="2" s="1"/>
  <c r="M13" i="2"/>
  <c r="O13" i="2" s="1"/>
  <c r="Q13" i="2" s="1"/>
  <c r="S13" i="2" s="1"/>
  <c r="U13" i="2" s="1"/>
  <c r="W13" i="2" s="1"/>
  <c r="Y13" i="2" s="1"/>
  <c r="M12" i="2"/>
  <c r="O12" i="2" s="1"/>
  <c r="Q12" i="2" s="1"/>
  <c r="S12" i="2" s="1"/>
  <c r="U12" i="2" s="1"/>
  <c r="W12" i="2" s="1"/>
  <c r="Y12" i="2" s="1"/>
  <c r="M11" i="2"/>
  <c r="O11" i="2" s="1"/>
  <c r="Q11" i="2" s="1"/>
  <c r="S11" i="2" s="1"/>
  <c r="U11" i="2" s="1"/>
  <c r="W11" i="2" s="1"/>
  <c r="Y11" i="2" s="1"/>
  <c r="M10" i="2"/>
  <c r="O10" i="2" s="1"/>
  <c r="Q10" i="2" s="1"/>
  <c r="S10" i="2" s="1"/>
  <c r="U10" i="2" s="1"/>
  <c r="W10" i="2" s="1"/>
  <c r="Y10" i="2" s="1"/>
  <c r="M9" i="2"/>
  <c r="O9" i="2" s="1"/>
  <c r="Q9" i="2" s="1"/>
  <c r="S9" i="2" s="1"/>
  <c r="U9" i="2" s="1"/>
  <c r="W9" i="2" s="1"/>
  <c r="Y9" i="2" s="1"/>
  <c r="M8" i="2"/>
  <c r="O8" i="2" s="1"/>
  <c r="Q8" i="2" s="1"/>
  <c r="S8" i="2" s="1"/>
  <c r="U8" i="2" s="1"/>
  <c r="W8" i="2" s="1"/>
  <c r="Y8" i="2" s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21" i="1"/>
  <c r="P21" i="1" s="1"/>
  <c r="R21" i="1" s="1"/>
  <c r="T21" i="1" s="1"/>
  <c r="C9" i="1"/>
  <c r="C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9" authorId="0" shapeId="0" xr:uid="{00000000-0006-0000-0000-00000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E19" authorId="0" shapeId="0" xr:uid="{00000000-0006-0000-0000-000009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H19" authorId="0" shapeId="0" xr:uid="{00000000-0006-0000-0000-00001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19" authorId="0" shapeId="0" xr:uid="{00000000-0006-0000-0000-00001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J19" authorId="0" shapeId="0" xr:uid="{00000000-0006-0000-0000-00002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K19" authorId="0" shapeId="0" xr:uid="{00000000-0006-0000-0000-00002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V19" authorId="0" shapeId="0" xr:uid="{00000000-0006-0000-0000-00005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W19" authorId="0" shapeId="0" xr:uid="{00000000-0006-0000-0000-00005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X19" authorId="0" shapeId="0" xr:uid="{00000000-0006-0000-0000-00005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Y19" authorId="0" shapeId="0" xr:uid="{00000000-0006-0000-0000-00005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Z19" authorId="0" shapeId="0" xr:uid="{00000000-0006-0000-0000-00005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A19" authorId="0" shapeId="0" xr:uid="{00000000-0006-0000-0000-00006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B19" authorId="0" shapeId="0" xr:uid="{00000000-0006-0000-0000-00006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L20" authorId="0" shapeId="0" xr:uid="{00000000-0006-0000-0000-00003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M20" authorId="0" shapeId="0" xr:uid="{00000000-0006-0000-0000-00003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C26" authorId="0" shapeId="0" xr:uid="{00000000-0006-0000-0000-00000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E26" authorId="0" shapeId="0" xr:uid="{00000000-0006-0000-0000-00000A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H26" authorId="0" shapeId="0" xr:uid="{00000000-0006-0000-0000-00001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26" authorId="0" shapeId="0" xr:uid="{00000000-0006-0000-0000-00001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J26" authorId="0" shapeId="0" xr:uid="{00000000-0006-0000-0000-00002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K26" authorId="0" shapeId="0" xr:uid="{00000000-0006-0000-0000-00002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AB26" authorId="0" shapeId="0" xr:uid="{00000000-0006-0000-0000-00006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C26" authorId="0" shapeId="0" xr:uid="{00000000-0006-0000-0000-00006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D26" authorId="0" shapeId="0" xr:uid="{00000000-0006-0000-0000-00006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E26" authorId="0" shapeId="0" xr:uid="{00000000-0006-0000-0000-00006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F26" authorId="0" shapeId="0" xr:uid="{00000000-0006-0000-0000-00006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G26" authorId="0" shapeId="0" xr:uid="{00000000-0006-0000-0000-00007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H26" authorId="0" shapeId="0" xr:uid="{00000000-0006-0000-0000-00007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L27" authorId="0" shapeId="0" xr:uid="{00000000-0006-0000-0000-00003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M27" authorId="0" shapeId="0" xr:uid="{00000000-0006-0000-0000-00003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C33" authorId="0" shapeId="0" xr:uid="{00000000-0006-0000-0000-00000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E33" authorId="0" shapeId="0" xr:uid="{00000000-0006-0000-0000-00000B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H33" authorId="0" shapeId="0" xr:uid="{00000000-0006-0000-0000-00001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33" authorId="0" shapeId="0" xr:uid="{00000000-0006-0000-0000-00001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J33" authorId="0" shapeId="0" xr:uid="{00000000-0006-0000-0000-00002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K33" authorId="0" shapeId="0" xr:uid="{00000000-0006-0000-0000-00002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P33" authorId="0" shapeId="0" xr:uid="{00000000-0006-0000-0000-00004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Q33" authorId="0" shapeId="0" xr:uid="{00000000-0006-0000-0000-00004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R33" authorId="0" shapeId="0" xr:uid="{00000000-0006-0000-0000-00004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S33" authorId="0" shapeId="0" xr:uid="{00000000-0006-0000-0000-00004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T33" authorId="0" shapeId="0" xr:uid="{00000000-0006-0000-0000-00004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U33" authorId="0" shapeId="0" xr:uid="{00000000-0006-0000-0000-00005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V33" authorId="0" shapeId="0" xr:uid="{00000000-0006-0000-0000-00005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L34" authorId="0" shapeId="0" xr:uid="{00000000-0006-0000-0000-00003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M34" authorId="0" shapeId="0" xr:uid="{00000000-0006-0000-0000-00003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C56" authorId="0" shapeId="0" xr:uid="{00000000-0006-0000-0000-00000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E56" authorId="0" shapeId="0" xr:uid="{00000000-0006-0000-0000-00000C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H56" authorId="0" shapeId="0" xr:uid="{00000000-0006-0000-0000-00001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56" authorId="0" shapeId="0" xr:uid="{00000000-0006-0000-0000-00001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J56" authorId="0" shapeId="0" xr:uid="{00000000-0006-0000-0000-00002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K56" authorId="0" shapeId="0" xr:uid="{00000000-0006-0000-0000-00002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V56" authorId="0" shapeId="0" xr:uid="{00000000-0006-0000-0000-00005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W56" authorId="0" shapeId="0" xr:uid="{00000000-0006-0000-0000-00005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X56" authorId="0" shapeId="0" xr:uid="{00000000-0006-0000-0000-00005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Y56" authorId="0" shapeId="0" xr:uid="{00000000-0006-0000-0000-00005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Z56" authorId="0" shapeId="0" xr:uid="{00000000-0006-0000-0000-00005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A56" authorId="0" shapeId="0" xr:uid="{00000000-0006-0000-0000-00006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B56" authorId="0" shapeId="0" xr:uid="{00000000-0006-0000-0000-00006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L57" authorId="0" shapeId="0" xr:uid="{00000000-0006-0000-0000-00003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M57" authorId="0" shapeId="0" xr:uid="{00000000-0006-0000-0000-00003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C63" authorId="0" shapeId="0" xr:uid="{00000000-0006-0000-0000-00000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E63" authorId="0" shapeId="0" xr:uid="{00000000-0006-0000-0000-00000D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H63" authorId="0" shapeId="0" xr:uid="{00000000-0006-0000-0000-00001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63" authorId="0" shapeId="0" xr:uid="{00000000-0006-0000-0000-00001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J63" authorId="0" shapeId="0" xr:uid="{00000000-0006-0000-0000-00002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K63" authorId="0" shapeId="0" xr:uid="{00000000-0006-0000-0000-00002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AF63" authorId="0" shapeId="0" xr:uid="{00000000-0006-0000-0000-00006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G63" authorId="0" shapeId="0" xr:uid="{00000000-0006-0000-0000-00007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H63" authorId="0" shapeId="0" xr:uid="{00000000-0006-0000-0000-00007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I63" authorId="0" shapeId="0" xr:uid="{00000000-0006-0000-0000-00007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J63" authorId="0" shapeId="0" xr:uid="{00000000-0006-0000-0000-00007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K63" authorId="0" shapeId="0" xr:uid="{00000000-0006-0000-0000-00007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L63" authorId="0" shapeId="0" xr:uid="{00000000-0006-0000-0000-00007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L64" authorId="0" shapeId="0" xr:uid="{00000000-0006-0000-0000-00003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M64" authorId="0" shapeId="0" xr:uid="{00000000-0006-0000-0000-00003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C70" authorId="0" shapeId="0" xr:uid="{00000000-0006-0000-0000-00000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E70" authorId="0" shapeId="0" xr:uid="{00000000-0006-0000-0000-00000E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H70" authorId="0" shapeId="0" xr:uid="{00000000-0006-0000-0000-00001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70" authorId="0" shapeId="0" xr:uid="{00000000-0006-0000-0000-00001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J70" authorId="0" shapeId="0" xr:uid="{00000000-0006-0000-0000-00002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K70" authorId="0" shapeId="0" xr:uid="{00000000-0006-0000-0000-00002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Z70" authorId="0" shapeId="0" xr:uid="{00000000-0006-0000-0000-00006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A70" authorId="0" shapeId="0" xr:uid="{00000000-0006-0000-0000-00006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B70" authorId="0" shapeId="0" xr:uid="{00000000-0006-0000-0000-00006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C70" authorId="0" shapeId="0" xr:uid="{00000000-0006-0000-0000-00006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D70" authorId="0" shapeId="0" xr:uid="{00000000-0006-0000-0000-00006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E70" authorId="0" shapeId="0" xr:uid="{00000000-0006-0000-0000-00006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AF70" authorId="0" shapeId="0" xr:uid="{00000000-0006-0000-0000-00007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L71" authorId="0" shapeId="0" xr:uid="{00000000-0006-0000-0000-00003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M71" authorId="0" shapeId="0" xr:uid="{00000000-0006-0000-0000-00003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C77" authorId="0" shapeId="0" xr:uid="{00000000-0006-0000-0000-00000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E77" authorId="0" shapeId="0" xr:uid="{00000000-0006-0000-0000-00000F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H77" authorId="0" shapeId="0" xr:uid="{00000000-0006-0000-0000-00001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77" authorId="0" shapeId="0" xr:uid="{00000000-0006-0000-0000-00001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J77" authorId="0" shapeId="0" xr:uid="{00000000-0006-0000-0000-00002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K77" authorId="0" shapeId="0" xr:uid="{00000000-0006-0000-0000-00002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R77" authorId="0" shapeId="0" xr:uid="{00000000-0006-0000-0000-00004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S77" authorId="0" shapeId="0" xr:uid="{00000000-0006-0000-0000-00004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T77" authorId="0" shapeId="0" xr:uid="{00000000-0006-0000-0000-00004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U77" authorId="0" shapeId="0" xr:uid="{00000000-0006-0000-0000-00005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V77" authorId="0" shapeId="0" xr:uid="{00000000-0006-0000-0000-00005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W77" authorId="0" shapeId="0" xr:uid="{00000000-0006-0000-0000-00005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X77" authorId="0" shapeId="0" xr:uid="{00000000-0006-0000-0000-00005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L78" authorId="0" shapeId="0" xr:uid="{00000000-0006-0000-0000-00003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M78" authorId="0" shapeId="0" xr:uid="{00000000-0006-0000-0000-00003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C83" authorId="0" shapeId="0" xr:uid="{00000000-0006-0000-0000-00000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E83" authorId="0" shapeId="0" xr:uid="{00000000-0006-0000-0000-000010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H83" authorId="0" shapeId="0" xr:uid="{00000000-0006-0000-0000-00001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83" authorId="0" shapeId="0" xr:uid="{00000000-0006-0000-0000-00002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J83" authorId="0" shapeId="0" xr:uid="{00000000-0006-0000-0000-00002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K83" authorId="0" shapeId="0" xr:uid="{00000000-0006-0000-0000-00003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N83" authorId="0" shapeId="0" xr:uid="{00000000-0006-0000-0000-00004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O83" authorId="0" shapeId="0" xr:uid="{00000000-0006-0000-0000-00004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P83" authorId="0" shapeId="0" xr:uid="{00000000-0006-0000-0000-00004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Q83" authorId="0" shapeId="0" xr:uid="{00000000-0006-0000-0000-00004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R83" authorId="0" shapeId="0" xr:uid="{00000000-0006-0000-0000-00004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S83" authorId="0" shapeId="0" xr:uid="{00000000-0006-0000-0000-00004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T83" authorId="0" shapeId="0" xr:uid="{00000000-0006-0000-0000-00004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L84" authorId="0" shapeId="0" xr:uid="{00000000-0006-0000-0000-00003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M84" authorId="0" shapeId="0" xr:uid="{00000000-0006-0000-0000-00004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6" authorId="0" shapeId="0" xr:uid="{00000000-0006-0000-0100-00000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D6" authorId="0" shapeId="0" xr:uid="{00000000-0006-0000-0100-000006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G6" authorId="0" shapeId="0" xr:uid="{00000000-0006-0000-0100-00000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H6" authorId="0" shapeId="0" xr:uid="{00000000-0006-0000-0100-00001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6" authorId="0" shapeId="0" xr:uid="{00000000-0006-0000-0100-00001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J6" authorId="0" shapeId="0" xr:uid="{00000000-0006-0000-0100-00001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AA6" authorId="0" shapeId="0" xr:uid="{00000000-0006-0000-0100-00003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B6" authorId="0" shapeId="0" xr:uid="{00000000-0006-0000-0100-00003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C6" authorId="0" shapeId="0" xr:uid="{00000000-0006-0000-0100-00003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D6" authorId="0" shapeId="0" xr:uid="{00000000-0006-0000-0100-00004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E6" authorId="0" shapeId="0" xr:uid="{00000000-0006-0000-0100-00004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K7" authorId="0" shapeId="0" xr:uid="{00000000-0006-0000-0100-00001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L7" authorId="0" shapeId="0" xr:uid="{00000000-0006-0000-0100-00002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B26" authorId="0" shapeId="0" xr:uid="{00000000-0006-0000-0100-00000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D26" authorId="0" shapeId="0" xr:uid="{00000000-0006-0000-0100-000007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G26" authorId="0" shapeId="0" xr:uid="{00000000-0006-0000-0100-00000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H26" authorId="0" shapeId="0" xr:uid="{00000000-0006-0000-0100-00001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26" authorId="0" shapeId="0" xr:uid="{00000000-0006-0000-0100-00001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J26" authorId="0" shapeId="0" xr:uid="{00000000-0006-0000-0100-00001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Y26" authorId="0" shapeId="0" xr:uid="{00000000-0006-0000-0100-00003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Z26" authorId="0" shapeId="0" xr:uid="{00000000-0006-0000-0100-00003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A26" authorId="0" shapeId="0" xr:uid="{00000000-0006-0000-0100-00003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B26" authorId="0" shapeId="0" xr:uid="{00000000-0006-0000-0100-00003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AC26" authorId="0" shapeId="0" xr:uid="{00000000-0006-0000-0100-00003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K27" authorId="0" shapeId="0" xr:uid="{00000000-0006-0000-0100-00002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L27" authorId="0" shapeId="0" xr:uid="{00000000-0006-0000-0100-00002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AE31" authorId="0" shapeId="0" xr:uid="{00000000-0006-0000-0100-00004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B33" authorId="0" shapeId="0" xr:uid="{00000000-0006-0000-0100-00000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D33" authorId="0" shapeId="0" xr:uid="{00000000-0006-0000-0100-000008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G33" authorId="0" shapeId="0" xr:uid="{00000000-0006-0000-0100-00000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H33" authorId="0" shapeId="0" xr:uid="{00000000-0006-0000-0100-00001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33" authorId="0" shapeId="0" xr:uid="{00000000-0006-0000-0100-00001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J33" authorId="0" shapeId="0" xr:uid="{00000000-0006-0000-0100-00001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U33" authorId="0" shapeId="0" xr:uid="{00000000-0006-0000-0100-00003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V33" authorId="0" shapeId="0" xr:uid="{00000000-0006-0000-0100-00003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W33" authorId="0" shapeId="0" xr:uid="{00000000-0006-0000-0100-00003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X33" authorId="0" shapeId="0" xr:uid="{00000000-0006-0000-0100-00003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Y33" authorId="0" shapeId="0" xr:uid="{00000000-0006-0000-0100-00003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K34" authorId="0" shapeId="0" xr:uid="{00000000-0006-0000-0100-00002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L34" authorId="0" shapeId="0" xr:uid="{00000000-0006-0000-0100-00002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B41" authorId="0" shapeId="0" xr:uid="{00000000-0006-0000-0100-00000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D41" authorId="0" shapeId="0" xr:uid="{00000000-0006-0000-0100-000009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G41" authorId="0" shapeId="0" xr:uid="{00000000-0006-0000-0100-00000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H41" authorId="0" shapeId="0" xr:uid="{00000000-0006-0000-0100-00001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41" authorId="0" shapeId="0" xr:uid="{00000000-0006-0000-0100-00001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J41" authorId="0" shapeId="0" xr:uid="{00000000-0006-0000-0100-00001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Q41" authorId="0" shapeId="0" xr:uid="{00000000-0006-0000-0100-00002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R41" authorId="0" shapeId="0" xr:uid="{00000000-0006-0000-0100-00002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S41" authorId="0" shapeId="0" xr:uid="{00000000-0006-0000-0100-00002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T41" authorId="0" shapeId="0" xr:uid="{00000000-0006-0000-0100-00003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U41" authorId="0" shapeId="0" xr:uid="{00000000-0006-0000-0100-00003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K42" authorId="0" shapeId="0" xr:uid="{00000000-0006-0000-0100-00002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L42" authorId="0" shapeId="0" xr:uid="{00000000-0006-0000-0100-00002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  <comment ref="B48" authorId="0" shapeId="0" xr:uid="{00000000-0006-0000-0100-00000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D48" authorId="0" shapeId="0" xr:uid="{00000000-0006-0000-0100-00000A000000}">
      <text>
        <r>
          <rPr>
            <sz val="11"/>
            <color rgb="FF000000"/>
            <rFont val="Calibri"/>
            <family val="2"/>
            <charset val="1"/>
          </rPr>
          <t>Equipo OBP&amp;CM:</t>
        </r>
        <r>
          <rPr>
            <sz val="12"/>
            <color rgb="FF000000"/>
            <rFont val="Tahoma"/>
            <family val="2"/>
            <charset val="1"/>
          </rPr>
          <t xml:space="preserve"> 
valor  total do contrato incluindo a contrapartida local e/ou cofinanciamento.</t>
        </r>
      </text>
    </comment>
    <comment ref="G48" authorId="0" shapeId="0" xr:uid="{00000000-0006-0000-0100-00000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H48" authorId="0" shapeId="0" xr:uid="{00000000-0006-0000-0100-00001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Se aplica, senão indicar 0.</t>
        </r>
      </text>
    </comment>
    <comment ref="I48" authorId="0" shapeId="0" xr:uid="{00000000-0006-0000-0100-00001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J48" authorId="0" shapeId="0" xr:uid="{00000000-0006-0000-0100-00001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De acordo com a Matriz de Resultado do Projeto</t>
        </r>
      </text>
    </comment>
    <comment ref="O48" authorId="0" shapeId="0" xr:uid="{00000000-0006-0000-0100-00002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P48" authorId="0" shapeId="0" xr:uid="{00000000-0006-0000-0100-00002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Q48" authorId="0" shapeId="0" xr:uid="{00000000-0006-0000-0100-00002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R48" authorId="0" shapeId="0" xr:uid="{00000000-0006-0000-0100-00002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Selecione na lista suspensa </t>
        </r>
      </text>
    </comment>
    <comment ref="S48" authorId="0" shapeId="0" xr:uid="{00000000-0006-0000-0100-00003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 xml:space="preserve">Se aplica, senão deixar em branco
</t>
        </r>
        <r>
          <rPr>
            <sz val="9"/>
            <color rgb="FF000000"/>
            <rFont val="Tahoma"/>
            <family val="2"/>
            <charset val="1"/>
          </rPr>
          <t xml:space="preserve">
</t>
        </r>
      </text>
    </comment>
    <comment ref="K49" authorId="0" shapeId="0" xr:uid="{00000000-0006-0000-0100-00002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2"/>
            <color rgb="FF000000"/>
            <rFont val="Tahoma"/>
            <family val="2"/>
            <charset val="1"/>
          </rPr>
          <t>Data estimada de acordo com  a planificação de la Unidade Executora.</t>
        </r>
      </text>
    </comment>
    <comment ref="L49" authorId="0" shapeId="0" xr:uid="{00000000-0006-0000-0100-00002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14"/>
            <color rgb="FF000000"/>
            <rFont val="Tahoma"/>
            <family val="2"/>
            <charset val="1"/>
          </rPr>
          <t xml:space="preserve">Data real somente quando se aplica  nos casos de processos em execução ou concluídos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6" authorId="0" shapeId="0" xr:uid="{00000000-0006-0000-0200-00000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D6" authorId="0" shapeId="0" xr:uid="{00000000-0006-0000-0200-00000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Valor total do contrato, incluindo contrapartida e/ou cofinanciamento</t>
        </r>
      </text>
    </comment>
    <comment ref="G6" authorId="0" shapeId="0" xr:uid="{00000000-0006-0000-0200-00000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 aplica, senão deixar  0.</t>
        </r>
      </text>
    </comment>
    <comment ref="H6" authorId="0" shapeId="0" xr:uid="{00000000-0006-0000-0200-00000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 aplica, senão deixar  0.</t>
        </r>
      </text>
    </comment>
    <comment ref="I6" authorId="0" shapeId="0" xr:uid="{00000000-0006-0000-0200-00000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Matriz de Resultados do Projeto
.</t>
        </r>
      </text>
    </comment>
    <comment ref="J6" authorId="0" shapeId="0" xr:uid="{00000000-0006-0000-0200-00001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Matriz de Resultados do Projeto
.</t>
        </r>
      </text>
    </comment>
    <comment ref="AA6" authorId="0" shapeId="0" xr:uid="{00000000-0006-0000-0200-00002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AB6" authorId="0" shapeId="0" xr:uid="{00000000-0006-0000-0200-00002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AC6" authorId="0" shapeId="0" xr:uid="{00000000-0006-0000-0200-00002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AD6" authorId="0" shapeId="0" xr:uid="{00000000-0006-0000-0200-00002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AE6" authorId="0" shapeId="0" xr:uid="{00000000-0006-0000-0200-00002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 aplica, senão deixar em branco.
</t>
        </r>
      </text>
    </comment>
    <comment ref="K7" authorId="0" shapeId="0" xr:uid="{00000000-0006-0000-0200-00001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estimada de acordo com a planificação da Unidade Executora.</t>
        </r>
      </text>
    </comment>
    <comment ref="L7" authorId="0" shapeId="0" xr:uid="{00000000-0006-0000-0200-00001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Data real somente quando se aplica nos casos de processos em execução ou concluídos. </t>
        </r>
      </text>
    </comment>
    <comment ref="B13" authorId="0" shapeId="0" xr:uid="{00000000-0006-0000-0200-00000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D13" authorId="0" shapeId="0" xr:uid="{00000000-0006-0000-0200-00000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Valor total do contrato, incluindo contrapartida e/ou cofinanciamento</t>
        </r>
      </text>
    </comment>
    <comment ref="G13" authorId="0" shapeId="0" xr:uid="{00000000-0006-0000-0200-00000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 aplica, senão deixar  0.</t>
        </r>
      </text>
    </comment>
    <comment ref="H13" authorId="0" shapeId="0" xr:uid="{00000000-0006-0000-0200-00000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 aplica, senão deixar  0.</t>
        </r>
      </text>
    </comment>
    <comment ref="I13" authorId="0" shapeId="0" xr:uid="{00000000-0006-0000-0200-00000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Matriz de Resultados do Projeto
.</t>
        </r>
      </text>
    </comment>
    <comment ref="J13" authorId="0" shapeId="0" xr:uid="{00000000-0006-0000-0200-00001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Matriz de Resultados do Projeto
.</t>
        </r>
      </text>
    </comment>
    <comment ref="U13" authorId="0" shapeId="0" xr:uid="{00000000-0006-0000-0200-00001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V13" authorId="0" shapeId="0" xr:uid="{00000000-0006-0000-0200-00001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W13" authorId="0" shapeId="0" xr:uid="{00000000-0006-0000-0200-000020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X13" authorId="0" shapeId="0" xr:uid="{00000000-0006-0000-0200-00002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Y13" authorId="0" shapeId="0" xr:uid="{00000000-0006-0000-0200-00002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 aplica, senão deixar em branco.
</t>
        </r>
      </text>
    </comment>
    <comment ref="K14" authorId="0" shapeId="0" xr:uid="{00000000-0006-0000-0200-00001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estimada de acordo com a planificação da Unidade Executora.</t>
        </r>
      </text>
    </comment>
    <comment ref="L14" authorId="0" shapeId="0" xr:uid="{00000000-0006-0000-0200-00001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Data real somente quando se aplica nos casos de processos em execução ou concluídos. </t>
        </r>
      </text>
    </comment>
    <comment ref="B20" authorId="0" shapeId="0" xr:uid="{00000000-0006-0000-0200-00000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Nome da aquisição
</t>
        </r>
      </text>
    </comment>
    <comment ref="D20" authorId="0" shapeId="0" xr:uid="{00000000-0006-0000-0200-00000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Valor total do contrato, incluindo contrapartida e/ou cofinanciamento</t>
        </r>
      </text>
    </comment>
    <comment ref="G20" authorId="0" shapeId="0" xr:uid="{00000000-0006-0000-0200-00000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 aplica, senão deixar  0.</t>
        </r>
      </text>
    </comment>
    <comment ref="H20" authorId="0" shapeId="0" xr:uid="{00000000-0006-0000-0200-00000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 aplica, senão deixar  0.</t>
        </r>
      </text>
    </comment>
    <comment ref="I20" authorId="0" shapeId="0" xr:uid="{00000000-0006-0000-0200-00000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Matriz de Resultados do Projeto
.</t>
        </r>
      </text>
    </comment>
    <comment ref="J20" authorId="0" shapeId="0" xr:uid="{00000000-0006-0000-0200-00001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Matriz de Resultados do Projeto
.</t>
        </r>
      </text>
    </comment>
    <comment ref="Q20" authorId="0" shapeId="0" xr:uid="{00000000-0006-0000-0200-00001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R20" authorId="0" shapeId="0" xr:uid="{00000000-0006-0000-0200-00001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S20" authorId="0" shapeId="0" xr:uid="{00000000-0006-0000-0200-00001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T20" authorId="0" shapeId="0" xr:uid="{00000000-0006-0000-0200-00001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 da lista suspensa
</t>
        </r>
      </text>
    </comment>
    <comment ref="U20" authorId="0" shapeId="0" xr:uid="{00000000-0006-0000-0200-00001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 aplica, senão deixar em branco.
</t>
        </r>
      </text>
    </comment>
    <comment ref="K21" authorId="0" shapeId="0" xr:uid="{00000000-0006-0000-0200-00001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estimada de acordo com a planificação da Unidade Executora.</t>
        </r>
      </text>
    </comment>
    <comment ref="L21" authorId="0" shapeId="0" xr:uid="{00000000-0006-0000-0200-00001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Data real somente quando se aplica nos casos de processos em execução ou concluídos.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" authorId="0" shapeId="0" xr:uid="{00000000-0006-0000-0300-00000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Nome da aquisição</t>
        </r>
      </text>
    </comment>
    <comment ref="D5" authorId="0" shapeId="0" xr:uid="{00000000-0006-0000-0300-000002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Valor total do contrato, incluindo a  Contrapartida local e/ou cofinanciamento</t>
        </r>
      </text>
    </comment>
    <comment ref="G5" authorId="0" shapeId="0" xr:uid="{00000000-0006-0000-0300-00000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 aplica, senão indicar 0.</t>
        </r>
      </text>
    </comment>
    <comment ref="H5" authorId="0" shapeId="0" xr:uid="{00000000-0006-0000-0300-00000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 aplica, senão indicar 0.</t>
        </r>
      </text>
    </comment>
    <comment ref="I5" authorId="0" shapeId="0" xr:uid="{00000000-0006-0000-0300-00000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Matriz de Resultados do Projeto.</t>
        </r>
      </text>
    </comment>
    <comment ref="J5" authorId="0" shapeId="0" xr:uid="{00000000-0006-0000-0300-00000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Matriz de Resultados do Projeto.</t>
        </r>
      </text>
    </comment>
    <comment ref="K5" authorId="0" shapeId="0" xr:uid="{00000000-0006-0000-0300-00000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da  Publicação de Aviso Específico de Aquisições</t>
        </r>
      </text>
    </comment>
    <comment ref="M5" authorId="0" shapeId="0" xr:uid="{00000000-0006-0000-0300-00000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da assinatura do contrato.</t>
        </r>
      </text>
    </comment>
    <comment ref="O5" authorId="0" shapeId="0" xr:uid="{00000000-0006-0000-0300-00000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Selecionar da lista suspensa</t>
        </r>
      </text>
    </comment>
    <comment ref="P5" authorId="0" shapeId="0" xr:uid="{00000000-0006-0000-0300-00000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Estabelecer método de aquisição do sistema nacional aprovado pelo Banco. </t>
        </r>
      </text>
    </comment>
    <comment ref="Q5" authorId="0" shapeId="0" xr:uid="{00000000-0006-0000-0300-00000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Selecionar da lista suspensa</t>
        </r>
      </text>
    </comment>
    <comment ref="R5" authorId="0" shapeId="0" xr:uid="{00000000-0006-0000-0300-00000E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Seleciona da lista suspensa</t>
        </r>
      </text>
    </comment>
    <comment ref="S5" authorId="0" shapeId="0" xr:uid="{00000000-0006-0000-0300-00000F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 aplica, senão deixar em branco.
</t>
        </r>
      </text>
    </comment>
    <comment ref="K6" authorId="0" shapeId="0" xr:uid="{00000000-0006-0000-0300-00000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estimada de acordo com a planificação da Unidade Executora.</t>
        </r>
      </text>
    </comment>
    <comment ref="L6" authorId="0" shapeId="0" xr:uid="{00000000-0006-0000-0300-00000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real somente quando se aplica aos casos de processos em execução  ou concluídos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" authorId="0" shapeId="0" xr:uid="{00000000-0006-0000-0400-000001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Nome da aquisição</t>
        </r>
      </text>
    </comment>
    <comment ref="D5" authorId="0" shapeId="0" xr:uid="{00000000-0006-0000-0400-000002000000}">
      <text>
        <r>
          <rPr>
            <sz val="11"/>
            <color rgb="FF000000"/>
            <rFont val="Calibri"/>
            <family val="2"/>
            <charset val="1"/>
          </rPr>
          <t xml:space="preserve">Equipo OBP&amp;CM
</t>
        </r>
        <r>
          <rPr>
            <sz val="9"/>
            <color rgb="FF000000"/>
            <rFont val="Tahoma"/>
            <family val="2"/>
            <charset val="1"/>
          </rPr>
          <t>Valor total do contrato.</t>
        </r>
      </text>
    </comment>
    <comment ref="F5" authorId="0" shapeId="0" xr:uid="{00000000-0006-0000-0400-000003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Em todos os casos será 0% (zero).</t>
        </r>
      </text>
    </comment>
    <comment ref="G5" authorId="0" shapeId="0" xr:uid="{00000000-0006-0000-0400-000004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Sempre será 100%.</t>
        </r>
      </text>
    </comment>
    <comment ref="I5" authorId="0" shapeId="0" xr:uid="{00000000-0006-0000-0400-000005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 Matriz de Resultados do Projeto.</t>
        </r>
      </text>
    </comment>
    <comment ref="J5" authorId="0" shapeId="0" xr:uid="{00000000-0006-0000-0400-000006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De acordo com a  Matriz de Resultados do  Projeto.</t>
        </r>
      </text>
    </comment>
    <comment ref="Q5" authorId="0" shapeId="0" xr:uid="{00000000-0006-0000-0400-000009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da  lista suspensa
</t>
        </r>
      </text>
    </comment>
    <comment ref="R5" authorId="0" shapeId="0" xr:uid="{00000000-0006-0000-0400-00000A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da  lista suspensa
</t>
        </r>
      </text>
    </comment>
    <comment ref="S5" authorId="0" shapeId="0" xr:uid="{00000000-0006-0000-0400-00000B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da  lista suspensa
</t>
        </r>
      </text>
    </comment>
    <comment ref="T5" authorId="0" shapeId="0" xr:uid="{00000000-0006-0000-0400-00000C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Selecionar da  lista suspensa
</t>
        </r>
      </text>
    </comment>
    <comment ref="U5" authorId="0" shapeId="0" xr:uid="{00000000-0006-0000-0400-00000D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 xml:space="preserve">Se aplica, senão deixar em branco. 
</t>
        </r>
      </text>
    </comment>
    <comment ref="K6" authorId="0" shapeId="0" xr:uid="{00000000-0006-0000-0400-000007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estimada de acordo com a planificação da Unidade Executora.</t>
        </r>
      </text>
    </comment>
    <comment ref="L6" authorId="0" shapeId="0" xr:uid="{00000000-0006-0000-0400-000008000000}">
      <text>
        <r>
          <rPr>
            <sz val="11"/>
            <color rgb="FF000000"/>
            <rFont val="Calibri"/>
            <family val="2"/>
            <charset val="1"/>
          </rPr>
          <t xml:space="preserve">Equipo OBP&amp;CM:
</t>
        </r>
        <r>
          <rPr>
            <sz val="9"/>
            <color rgb="FF000000"/>
            <rFont val="Tahoma"/>
            <family val="2"/>
            <charset val="1"/>
          </rPr>
          <t>Data real somente quando se aplica aos casos de processos em execução ou concluídos</t>
        </r>
      </text>
    </comment>
  </commentList>
</comments>
</file>

<file path=xl/sharedStrings.xml><?xml version="1.0" encoding="utf-8"?>
<sst xmlns="http://schemas.openxmlformats.org/spreadsheetml/2006/main" count="1291" uniqueCount="312">
  <si>
    <t>Pais</t>
  </si>
  <si>
    <t>BRASIL</t>
  </si>
  <si>
    <t>Internacional Competitivo Riding</t>
  </si>
  <si>
    <t>Works</t>
  </si>
  <si>
    <t>Nacional System</t>
  </si>
  <si>
    <t>Draft</t>
  </si>
  <si>
    <t>Numero da Operação</t>
  </si>
  <si>
    <t>BR-L1564</t>
  </si>
  <si>
    <t>Nacional Competitivo Bidding</t>
  </si>
  <si>
    <t>Goods</t>
  </si>
  <si>
    <t>Ex-ante</t>
  </si>
  <si>
    <t>Under Review</t>
  </si>
  <si>
    <t>Numero da Aprovação</t>
  </si>
  <si>
    <t>Non-Consulting Services</t>
  </si>
  <si>
    <t>Ex-post</t>
  </si>
  <si>
    <t>Modified</t>
  </si>
  <si>
    <t>Agencia Executora</t>
  </si>
  <si>
    <t xml:space="preserve">ESTADO DO CEARÁ - SECRETARIA DE PLANEJAMENTO E GESTÃO </t>
  </si>
  <si>
    <t>Internacional Competitivo Bidding with Prequalification</t>
  </si>
  <si>
    <t>Consulting Firms</t>
  </si>
  <si>
    <t>Expected</t>
  </si>
  <si>
    <t>Período de Cobertura</t>
  </si>
  <si>
    <t xml:space="preserve">5 ANOS </t>
  </si>
  <si>
    <t>Nacional Competitivo Bidding with Prequalification</t>
  </si>
  <si>
    <t>Individual Consultants</t>
  </si>
  <si>
    <t>Processo Ongoing</t>
  </si>
  <si>
    <t>Process Ongoing</t>
  </si>
  <si>
    <t>Total Obras</t>
  </si>
  <si>
    <t>Evaluation of Bids/Propostas</t>
  </si>
  <si>
    <t>Evaluation of Bids/Proposals</t>
  </si>
  <si>
    <t xml:space="preserve">Total de Bens e Serviços  </t>
  </si>
  <si>
    <t>Shopping/ Request for Quotations by Open Invitation</t>
  </si>
  <si>
    <t>Rejection of Bids</t>
  </si>
  <si>
    <t>Total Serviços de Consultoria</t>
  </si>
  <si>
    <t>Shopping/Request for mínimo 3 Quotations</t>
  </si>
  <si>
    <t>Unsuccessful Processo</t>
  </si>
  <si>
    <t>Unsuccessful Process</t>
  </si>
  <si>
    <t>Auditoria Externa</t>
  </si>
  <si>
    <t>Contrato Under Execution</t>
  </si>
  <si>
    <t>Contract Under Execution</t>
  </si>
  <si>
    <t>Sistemas Nacionais</t>
  </si>
  <si>
    <t xml:space="preserve">Limite Bidding </t>
  </si>
  <si>
    <t>Contrato Finished</t>
  </si>
  <si>
    <t>Contract Finished</t>
  </si>
  <si>
    <t>Versão</t>
  </si>
  <si>
    <t xml:space="preserve">001/2021 - PREPARAÇÃO DA OPERAÇÃO </t>
  </si>
  <si>
    <t>Contratos Terminated</t>
  </si>
  <si>
    <t>Contrats Terminated</t>
  </si>
  <si>
    <r>
      <rPr>
        <sz val="11"/>
        <color rgb="FFFFFFFF"/>
        <rFont val="Calibri"/>
        <family val="2"/>
        <charset val="1"/>
      </rPr>
      <t xml:space="preserve">Ref.: </t>
    </r>
    <r>
      <rPr>
        <sz val="11"/>
        <color rgb="FFFF0000"/>
        <rFont val="Calibri"/>
        <family val="2"/>
        <charset val="1"/>
      </rPr>
      <t>*</t>
    </r>
    <r>
      <rPr>
        <sz val="11"/>
        <color rgb="FFFFFFFF"/>
        <rFont val="Calibri"/>
        <family val="2"/>
        <charset val="1"/>
      </rPr>
      <t xml:space="preserve"> campos  obrigatórios</t>
    </r>
  </si>
  <si>
    <t>CB- Single Stages two envelopes with Prequalification</t>
  </si>
  <si>
    <t>Cancelled</t>
  </si>
  <si>
    <t>Procurement Ineligible</t>
  </si>
  <si>
    <t xml:space="preserve">OBRAS, BENS E SERVIÇOS </t>
  </si>
  <si>
    <t>CB- Single Stages two envelopes</t>
  </si>
  <si>
    <t xml:space="preserve">Procurement Complete </t>
  </si>
  <si>
    <t>Direct Contracting</t>
  </si>
  <si>
    <t>LPN - LPI</t>
  </si>
  <si>
    <t>Informação geral</t>
  </si>
  <si>
    <t>Financiamento</t>
  </si>
  <si>
    <t>Etapas</t>
  </si>
  <si>
    <t>Aquisição</t>
  </si>
  <si>
    <t>Force Account</t>
  </si>
  <si>
    <t>Proc. Id</t>
  </si>
  <si>
    <r>
      <rPr>
        <sz val="12"/>
        <color rgb="FFFFFFFF"/>
        <rFont val="Calibri"/>
        <family val="2"/>
        <charset val="1"/>
      </rPr>
      <t xml:space="preserve">Nome do Processo </t>
    </r>
    <r>
      <rPr>
        <sz val="12"/>
        <color rgb="FFFF0000"/>
        <rFont val="Calibri"/>
        <family val="2"/>
        <charset val="1"/>
      </rPr>
      <t>*</t>
    </r>
  </si>
  <si>
    <t>Descrição</t>
  </si>
  <si>
    <r>
      <rPr>
        <sz val="12"/>
        <color rgb="FFFFFFFF"/>
        <rFont val="Calibri"/>
        <family val="2"/>
        <charset val="1"/>
      </rPr>
      <t xml:space="preserve">Valor Estimado (USD) </t>
    </r>
    <r>
      <rPr>
        <sz val="12"/>
        <color rgb="FFFF0000"/>
        <rFont val="Calibri"/>
        <family val="2"/>
        <charset val="1"/>
      </rPr>
      <t>*</t>
    </r>
  </si>
  <si>
    <t>Valor Real  (USD)</t>
  </si>
  <si>
    <r>
      <rPr>
        <sz val="12"/>
        <color rgb="FFFFFFFF"/>
        <rFont val="Calibri"/>
        <family val="2"/>
        <charset val="1"/>
      </rPr>
      <t xml:space="preserve">% Custo BID </t>
    </r>
    <r>
      <rPr>
        <sz val="12"/>
        <color rgb="FFFF0000"/>
        <rFont val="Calibri"/>
        <family val="2"/>
        <charset val="1"/>
      </rPr>
      <t>*</t>
    </r>
  </si>
  <si>
    <r>
      <rPr>
        <sz val="12"/>
        <color rgb="FFFFFFFF"/>
        <rFont val="Calibri"/>
        <family val="2"/>
        <charset val="1"/>
      </rPr>
      <t xml:space="preserve">%  Contrapartida Local </t>
    </r>
    <r>
      <rPr>
        <sz val="12"/>
        <color rgb="FFFF0000"/>
        <rFont val="Calibri"/>
        <family val="2"/>
        <charset val="1"/>
      </rPr>
      <t>*</t>
    </r>
  </si>
  <si>
    <r>
      <rPr>
        <sz val="12"/>
        <color rgb="FFFFFFFF"/>
        <rFont val="Calibri"/>
        <family val="2"/>
        <charset val="1"/>
      </rPr>
      <t xml:space="preserve">% Cofinanciamento </t>
    </r>
    <r>
      <rPr>
        <sz val="12"/>
        <color rgb="FFFF0000"/>
        <rFont val="Calibri"/>
        <family val="2"/>
        <charset val="1"/>
      </rPr>
      <t>*</t>
    </r>
  </si>
  <si>
    <r>
      <rPr>
        <sz val="12"/>
        <color rgb="FFFFFFFF"/>
        <rFont val="Calibri"/>
        <family val="2"/>
        <charset val="1"/>
      </rPr>
      <t xml:space="preserve">Componente </t>
    </r>
    <r>
      <rPr>
        <sz val="12"/>
        <color rgb="FFFF0000"/>
        <rFont val="Calibri"/>
        <family val="2"/>
        <charset val="1"/>
      </rPr>
      <t>*</t>
    </r>
  </si>
  <si>
    <r>
      <rPr>
        <sz val="12"/>
        <color rgb="FFFFFFFF"/>
        <rFont val="Calibri"/>
        <family val="2"/>
        <charset val="1"/>
      </rPr>
      <t xml:space="preserve">Produto </t>
    </r>
    <r>
      <rPr>
        <sz val="12"/>
        <color rgb="FFFF0000"/>
        <rFont val="Calibri"/>
        <family val="2"/>
        <charset val="1"/>
      </rPr>
      <t>*</t>
    </r>
  </si>
  <si>
    <t>Publicação Solicitação de Ofertas</t>
  </si>
  <si>
    <t>Recepção de Ofertas</t>
  </si>
  <si>
    <t>Relatório de Avaliação</t>
  </si>
  <si>
    <t>Publicação de Adjudicação de Contrato</t>
  </si>
  <si>
    <t>Assinatura de Contrato</t>
  </si>
  <si>
    <r>
      <rPr>
        <sz val="12"/>
        <color rgb="FFFFFFFF"/>
        <rFont val="Calibri"/>
        <family val="2"/>
        <charset val="1"/>
      </rPr>
      <t xml:space="preserve">Tipo de Seleção </t>
    </r>
    <r>
      <rPr>
        <sz val="12"/>
        <color rgb="FFFF0000"/>
        <rFont val="Calibri"/>
        <family val="2"/>
        <charset val="1"/>
      </rPr>
      <t>*</t>
    </r>
  </si>
  <si>
    <r>
      <rPr>
        <sz val="12"/>
        <color rgb="FFFFFFFF"/>
        <rFont val="Calibri"/>
        <family val="2"/>
        <charset val="1"/>
      </rPr>
      <t xml:space="preserve">Método de Aquisição </t>
    </r>
    <r>
      <rPr>
        <sz val="12"/>
        <color rgb="FFFF0000"/>
        <rFont val="Calibri"/>
        <family val="2"/>
        <charset val="1"/>
      </rPr>
      <t>*</t>
    </r>
  </si>
  <si>
    <r>
      <rPr>
        <sz val="12"/>
        <color rgb="FFFFFFFF"/>
        <rFont val="Calibri"/>
        <family val="2"/>
        <charset val="1"/>
      </rPr>
      <t xml:space="preserve">Tipo de Supervisão </t>
    </r>
    <r>
      <rPr>
        <sz val="12"/>
        <color rgb="FFFF0000"/>
        <rFont val="Calibri"/>
        <family val="2"/>
        <charset val="1"/>
      </rPr>
      <t>*</t>
    </r>
  </si>
  <si>
    <r>
      <rPr>
        <sz val="12"/>
        <color rgb="FFFFFFFF"/>
        <rFont val="Calibri"/>
        <family val="2"/>
        <charset val="1"/>
      </rPr>
      <t xml:space="preserve">Estado </t>
    </r>
    <r>
      <rPr>
        <sz val="12"/>
        <color rgb="FFFF0000"/>
        <rFont val="Calibri"/>
        <family val="2"/>
        <charset val="1"/>
      </rPr>
      <t>*</t>
    </r>
  </si>
  <si>
    <t>Lotes</t>
  </si>
  <si>
    <t>BAFO</t>
  </si>
  <si>
    <t>Bens/Serviços de Consultoria
(Novo/Arrendamento/Usado)</t>
  </si>
  <si>
    <t>Data Estimada</t>
  </si>
  <si>
    <t>Data Real</t>
  </si>
  <si>
    <t xml:space="preserve">Data Estimada </t>
  </si>
  <si>
    <t>Construção do Centro de Inovação</t>
  </si>
  <si>
    <t>O Centro de Inovação do Governo do Ceará promoverá intercâmbio, interação e inovação entre a sociedade, academia e governo, envolvendo a contratação de serviços para infraestrutura física e lógica (construção, mobiliário, equipamentos de TIC), ações de
comunicação, estruturação e engajamento do ecossistema de inovação do Estado do Ceará (empresas, startups, academia e outros Poderes e esferas de Governo).</t>
  </si>
  <si>
    <t>COMPONENTE 2. TRANSFORMAÇÃO DIGITAL DA GESTÃO PÚBLICA</t>
  </si>
  <si>
    <t>2.3 Centro de Inovação governamental implantado</t>
  </si>
  <si>
    <t xml:space="preserve">LPI/LPN com PRÉ-QUALIFICAÇÃO </t>
  </si>
  <si>
    <t>Publicação de Solicitação de Ofertas  - Conv. a pré-qualificar</t>
  </si>
  <si>
    <t xml:space="preserve">Recepção de Pré-qualificação </t>
  </si>
  <si>
    <t xml:space="preserve">Relatório de Avaliação de Pré-qualificação </t>
  </si>
  <si>
    <t>Convite aos Oferentes</t>
  </si>
  <si>
    <t>Ata de Abertura de Ofertas</t>
  </si>
  <si>
    <r>
      <rPr>
        <sz val="12"/>
        <color rgb="FFFFFFFF"/>
        <rFont val="Calibri"/>
        <family val="2"/>
        <charset val="1"/>
      </rPr>
      <t xml:space="preserve">Tipo de Aquisição </t>
    </r>
    <r>
      <rPr>
        <sz val="12"/>
        <color rgb="FFFF0000"/>
        <rFont val="Calibri"/>
        <family val="2"/>
        <charset val="1"/>
      </rPr>
      <t>*</t>
    </r>
  </si>
  <si>
    <t>Comparação de preços por convite aberto &amp; Comparação de preços com o mínimo de 3 Cotações</t>
  </si>
  <si>
    <t>Relatório de Avaliação e Recomendação de Adjudicação</t>
  </si>
  <si>
    <t>Assinatura de Contrato (Ordem de Compra)</t>
  </si>
  <si>
    <t xml:space="preserve"> Obras CDC Capital/ Interior</t>
  </si>
  <si>
    <t>Reforma dos ambientes físicos onde estão hospedados/instalados os equipamentos, incluindo: infraestrutura física, infraestrutura elétrica e refrigeração.</t>
  </si>
  <si>
    <t xml:space="preserve">COMPONENTE 3. INFRAESTRUTURA E CONECTIVIDADE </t>
  </si>
  <si>
    <t>3.1 Infraestrutura digital para a conectividade melhorada</t>
  </si>
  <si>
    <t>Capacitação em dados para a CGE</t>
  </si>
  <si>
    <t>Capacitação em Análise de Dados, para criar um ambiente favorável à disseminação desse conhecimento e auxiliar na criação de projetos capazes de descobrir “insights” valiosos que auxiliam na tomada de decisão.</t>
  </si>
  <si>
    <t>COMPONENTE 1. TRANSFORMAÇÃO DIGITAL DOS SERVIÇOS PÚBLICOS</t>
  </si>
  <si>
    <t>1.3 Canais de transparência, participação e controle social para melhorar os serviços digitais ampliados.</t>
  </si>
  <si>
    <t>Capacitação em LGPD</t>
  </si>
  <si>
    <t>Treinamento e capacitação de pessoal para a LGPD, no tema privacidade e proteção de dados, para o Encarregado, membros do CGPD e Comitê Técnico, e todo o pessoal da SEPLAG/CE (ações de promoção da cultura de proteção de dados).</t>
  </si>
  <si>
    <t>2.1 Interoperabilidade, uso e proteção de dados melhorados</t>
  </si>
  <si>
    <t xml:space="preserve">Capacitação em governança de dados </t>
  </si>
  <si>
    <t>Capacitação em governança de dados para os servidores e colaboradores da administração pública estadual.</t>
  </si>
  <si>
    <t>Capacitação em interoperabilidade</t>
  </si>
  <si>
    <r>
      <rPr>
        <sz val="11"/>
        <color rgb="FF000000"/>
        <rFont val="Calibri"/>
        <family val="2"/>
        <charset val="1"/>
      </rPr>
      <t xml:space="preserve">Capacitação em interoperabilidade </t>
    </r>
    <r>
      <rPr>
        <sz val="11"/>
        <color rgb="FF000000"/>
        <rFont val="Calibri"/>
        <family val="2"/>
      </rPr>
      <t>para os servidores e colaboradores da</t>
    </r>
    <r>
      <rPr>
        <sz val="11"/>
        <color rgb="FF000000"/>
        <rFont val="Calibri"/>
        <family val="2"/>
        <charset val="1"/>
      </rPr>
      <t xml:space="preserve"> administração pública estadual.</t>
    </r>
  </si>
  <si>
    <t xml:space="preserve">Capacitação em Governança Digital </t>
  </si>
  <si>
    <r>
      <rPr>
        <sz val="11"/>
        <color rgb="FF000000"/>
        <rFont val="Calibri"/>
        <family val="2"/>
        <charset val="1"/>
      </rPr>
      <t xml:space="preserve">Capacitação em governança digital </t>
    </r>
    <r>
      <rPr>
        <sz val="11"/>
        <color rgb="FF000000"/>
        <rFont val="Calibri"/>
        <family val="2"/>
      </rPr>
      <t>para os servidores e colaboradores da</t>
    </r>
    <r>
      <rPr>
        <sz val="11"/>
        <color rgb="FF000000"/>
        <rFont val="Calibri"/>
        <family val="2"/>
        <charset val="1"/>
      </rPr>
      <t xml:space="preserve"> administração pública estadual.</t>
    </r>
  </si>
  <si>
    <t>Capacitação em Cybersegurança</t>
  </si>
  <si>
    <r>
      <rPr>
        <sz val="11"/>
        <color rgb="FF000000"/>
        <rFont val="Calibri"/>
        <family val="2"/>
        <charset val="1"/>
      </rPr>
      <t xml:space="preserve">Capacitação em cybersegurança </t>
    </r>
    <r>
      <rPr>
        <sz val="11"/>
        <color rgb="FF000000"/>
        <rFont val="Calibri"/>
        <family val="2"/>
      </rPr>
      <t>para os servidores e colaboradores da</t>
    </r>
    <r>
      <rPr>
        <sz val="11"/>
        <color rgb="FF000000"/>
        <rFont val="Calibri"/>
        <family val="2"/>
        <charset val="1"/>
      </rPr>
      <t xml:space="preserve"> administração pública estadual.</t>
    </r>
  </si>
  <si>
    <t>2.2 Estratégias de transformação digital e cibersegurança implementadas</t>
  </si>
  <si>
    <t>Capacitação de colaboradores e equipes do Governo em competências digitais</t>
  </si>
  <si>
    <t>Criação de trilha de capacitação em competências digitais.</t>
  </si>
  <si>
    <t>2.4 Competências digitais desenvolvidas</t>
  </si>
  <si>
    <t xml:space="preserve">Capacitações em capacidades digitais para mulheres </t>
  </si>
  <si>
    <t>Criação de trilha de capacitação em competências digitais focada em equiparar habilidades do público feminino.</t>
  </si>
  <si>
    <t>2.5 Programa de desenvolvimento de capacidades digitais para servidoras públicas implementado.</t>
  </si>
  <si>
    <t xml:space="preserve">Seminários </t>
  </si>
  <si>
    <t>Seminários sobre competências digitais focados em equiparar habilidades do público feminino.</t>
  </si>
  <si>
    <t xml:space="preserve">Visitas técnicas </t>
  </si>
  <si>
    <t>Visitas técnicas no âmbito do Produto 2.5 para possibilitar troca de experiências, ampliar os conhecimento relacionados à competências digitais.</t>
  </si>
  <si>
    <t>Implantação das trilhas de competências</t>
  </si>
  <si>
    <t>Execução das trilhas de conhecimento (capacitações e oficinas) para desenvolvimento das competências comuns, gerenciais e específicas dos setores administrativos e finalísticos do MPCE.</t>
  </si>
  <si>
    <t>COMPONENTE 4. TRANSFORMAÇÃO DIGITAL DO MPCE</t>
  </si>
  <si>
    <t>4.1 Gestão estratégica e de inovação fortalecida</t>
  </si>
  <si>
    <t>Capacitação para a transformação digital e inovação</t>
  </si>
  <si>
    <t>Aquisição de serviço para implantação de metodologias e capacitação de membros e servidores para a execução da estratégia de transformação digital e inovação, e de um modelo de gestão inovador, fomentando um ambiente apropriado para melhor utilização e efetividade dos equipamentos e serviços adquiridos, gerando a mudança e modernização da cultura e ambientes organizacionais.</t>
  </si>
  <si>
    <t xml:space="preserve">Modelo de gestão de segurança de TIC </t>
  </si>
  <si>
    <t>Capacitação e implantação de um modelo de  gestão de segurança de TIC, através do uso de metodologias e ferramentas específicas, em conformidade com o ambiente de transformação digital, conferindo proteção ao ambiente tecnológico (infraestrutura, sistemas e dados).</t>
  </si>
  <si>
    <t>4.2 Infraestrutura de TI, cibesegurança e conectividade melhoradas</t>
  </si>
  <si>
    <t>Capacitação para as áreas de apoio</t>
  </si>
  <si>
    <t>Conjunto de treinamentos voltados à capacitação de membros e servidores das áreas administrativas a fim de efetivar o uso de equipamentos e serviços digitais implantados.</t>
  </si>
  <si>
    <t>4.3 Atividades finalística e de apoio modernizadas</t>
  </si>
  <si>
    <t>Capacitação para as áreas finalísticas.</t>
  </si>
  <si>
    <t>Conjunto de treinamentos voltados à capacitação de membros e servidores das áreas finalísticas a fim de efetivar o uso de equipamentos e serviços digitais implantados.</t>
  </si>
  <si>
    <t>Capacitação para as áreas de inteligência e investigação.</t>
  </si>
  <si>
    <t>Conjunto de treinamentos voltados à capacitação de membros e servidores das áreas de investigação a fim de efetivar o uso de equipamentos e serviços digitais implantados especificamente na área de inteligência e investigação.</t>
  </si>
  <si>
    <t>Visitas técnicas da equipe do Governo e MPCE para participação em workshops, reuniões presenciais, eventos técnicos  ou seminários temáticos de interesse geral para a execução do Programa</t>
  </si>
  <si>
    <t>Visitas técnicas pelos beneficiários do financiamento e equipe técnica da UGP Ceará Mais Digital com a finalidade de possibilitar a troca de experiências, ampliação dos conhecimento relacionados à transformação digital da administração pública.</t>
  </si>
  <si>
    <t xml:space="preserve">GESTÃO E MONITORAMENTO DO PROGRAMA </t>
  </si>
  <si>
    <t xml:space="preserve">Monitoramento e avaliação </t>
  </si>
  <si>
    <t>Licitação limitada</t>
  </si>
  <si>
    <t>LPI/LPN  com uma etapa com dois  envelopes com pré-qualificação</t>
  </si>
  <si>
    <t>Avaliação Final e Negociação do Contrato</t>
  </si>
  <si>
    <t>LPI/LPN com uma etapa com dois  envelopes</t>
  </si>
  <si>
    <t>Contratação Direta</t>
  </si>
  <si>
    <t>Solicitação de Contratação Direta</t>
  </si>
  <si>
    <t>Notificação de Adjudicação</t>
  </si>
  <si>
    <r>
      <rPr>
        <b/>
        <sz val="11"/>
        <color rgb="FF000000"/>
        <rFont val="Calibri"/>
        <family val="2"/>
        <charset val="1"/>
      </rPr>
      <t>Data Estimada</t>
    </r>
    <r>
      <rPr>
        <b/>
        <sz val="11"/>
        <color rgb="FFFF0000"/>
        <rFont val="Calibri"/>
        <family val="2"/>
        <charset val="1"/>
      </rPr>
      <t xml:space="preserve"> *</t>
    </r>
  </si>
  <si>
    <t>Adequação e melhoria de processos. Serviços para configuração e parametrização de solução tecnológica para automação dos serviços públicos. Desenvolvimento, implantação de melhorias e integração de sistemas e outros produtos dos componentes 1, 2 e 4.</t>
  </si>
  <si>
    <t>Componentes 1, 2 e 4</t>
  </si>
  <si>
    <t>;</t>
  </si>
  <si>
    <t xml:space="preserve">Administração Direta </t>
  </si>
  <si>
    <t>Justificação de Execução Direta</t>
  </si>
  <si>
    <t>Bens/Serviços de Consultoria
(Nuevo/Arrendamento/Usado)</t>
  </si>
  <si>
    <t>Quality and Cost Based Selection</t>
  </si>
  <si>
    <t>Individual Consultant Selection (3CV)</t>
  </si>
  <si>
    <t>National System</t>
  </si>
  <si>
    <t>SERVIÇOS DE CONSULTORIA</t>
  </si>
  <si>
    <t>Least Cost Selection</t>
  </si>
  <si>
    <t>Individual Consultant Open Invitation</t>
  </si>
  <si>
    <t>Selection Under a Fixed Budget</t>
  </si>
  <si>
    <t>Seleção Baseada na Qualidade e Custo (SBQC) / Seleção Baseada no Menor Custo (SMC) / Seleção com Orçamento Fixo (SOF)</t>
  </si>
  <si>
    <t>Selection Based on the Consultants Qualification</t>
  </si>
  <si>
    <t>Single-Source Selection of Firms</t>
  </si>
  <si>
    <t>Publicação de Solicitação de Expressão de Interesse</t>
  </si>
  <si>
    <t>Solicitação de Proposta</t>
  </si>
  <si>
    <t>Ata de Abertura de Propostas</t>
  </si>
  <si>
    <t>Avaliação Final e Negociação de Contrato</t>
  </si>
  <si>
    <t>Single-Source Selection of Individual Consultant</t>
  </si>
  <si>
    <t>Quality Based Selection</t>
  </si>
  <si>
    <t>Consultoria  para definição de metodologia para avaliação dos serviços públicos e Conselho de Usuários. 
Serviços para configuração e parametrização de solução tecnológica utilizada na automação dos serviços públicos.</t>
  </si>
  <si>
    <t>Contratação de empresa especializada para o desenvolvimento de metodologias para a implantação da Avaliação de Serviços e do Conselho de Usuários, que contemple a visão dos cidadãos e da gestão, com a respectiva ferramenta tecnológica de apoio aos trabalhos</t>
  </si>
  <si>
    <t>Consultoria para implantação do Modelo de gestão de dados na CGE. Desenvolvimento de solução tecnológica.</t>
  </si>
  <si>
    <t>Contratação de empresa especializada para implantação de um modelo de Governança de dados que contemple o processo de aculturamento da CGE no uso de dados para a tomada de decisão, bem como o desenvolvimento de Plataforma de Análise de Dados, que possibilite a estruturação dos dados de modo acessível e tempestivo aos gestores, colaboradores da CGE e demais profissionais atuantes no Sistema de Controle Interno</t>
  </si>
  <si>
    <t>Consultoria para implantação do Programa de Capacitação para o Controle Social dirigido à sociedade. Desenvolvimento de solução tecnológica.</t>
  </si>
  <si>
    <t>Contratação de empresa especializada para promoção de programa de capacitações abrangentes, de forma online, para a sociedade, com a utilização de recursos tecnológicos e linguagem simples, que estimulem o controle social, mostrando os conceitos, as ferramentas e formas de participação, os canais disponíveis e o funcionamento do Sistema de Controle Interno</t>
  </si>
  <si>
    <t xml:space="preserve">Consultoria e desenvolvimento de soluções em BigData </t>
  </si>
  <si>
    <t xml:space="preserve">Contratação de empresa especializada para prestação de serviços de Big Data em provedor de nuvem, incluindo armazenamento de objetos e blocos, processamento/GPUs, federação de dados, modelos de machine learning e segurança de dados baseado em inteligência artificial. Bem como, banco de dados, data warehouse e analytics, diretório, ETL e BI gerenciados. </t>
  </si>
  <si>
    <t>Consultoria em LGPD</t>
  </si>
  <si>
    <t>Contratação de empresa especializada para prestação de serviços de adequação do Governo à LGPD - Lei Geral de Proteção de Dados (Lei 13.709/18), com o objetivo de definir um modelo a ser executado pelos diversos órgãos, para tratar os dados pessoais dispostos em seus ambientes e as operações/processos realizados em meio físico ou digital. A contratação deverá contemplar análise de proteção de dados e privacidade (prontidão do Governo para adequação, análise inicial de requisitos e necessidades), mapeamento e avaliação do impacto das legislações que afetam a atuação do Governo (LGPD, LAI, Código Defesa Consumidor, Marco Civil Internet etc.), diagnóstico (ciclo de vida e processos de trabalho de dados pessoais, sistemas, bases de dados etc.), plano de implementação de ações para a proteção e privacidade de dados, prospecção e definição de soluções tecnológicas (governança, identificação e segurança), programa de proteção e privacidade de dados, definição de modelo de governança, capacitação, implementação dos papéis envolvidos nos órgãos, regulamentação e criação de portal.</t>
  </si>
  <si>
    <t>Consultoria em Governança Digital. Desenvolvimento de Solução Tecnológica.</t>
  </si>
  <si>
    <t>Contratação de consultoria especializada para revisão do modelo de gestão de TIC e atualização da legislação existente, detalhando cada estrutura, níveis de responsabilidades, atribuições, formas de funcionamento e elaborando regimentos e planos de implantação dessas estruturas. Além disso, contempla metodologias e práticas a serem adotadas na governança, como por exemplo, às referentes à gestão do portfólio, de riscos e de comunicação.  E, ainda, o (i) mapeamento e automação dos processos; (ii) implantação de solução/ferramenta com uso de tecnologias inovadoras, para execução do modelo de governança e (iii) capacitação para os colaboradores dos diversos órgãos, nos vários níveis envolvidos no modelo de governança.</t>
  </si>
  <si>
    <t>Consultoria em Cybersegurança</t>
  </si>
  <si>
    <t xml:space="preserve">Contratação de empresa especializada para implementação de políticas e soluções de Cibersegurança para monitorar todos os sistemas da rede, identificar e responder aos sinais de possíveis ataques, análise de informação, gerenciamento de vulnerabilidades de sistemas e operação de dispositivos de segurança cibernética. </t>
  </si>
  <si>
    <t xml:space="preserve">Consultoria para implantação do Centro de Inovação </t>
  </si>
  <si>
    <t>Contratação de uma empresa para a elaboração de uma modelo de gestão para a implantação do Centro de Inovação Tecnológica.</t>
  </si>
  <si>
    <t>Consultoria para mapear as competências digitais das equipes e colaboradores do Governo, e implantar o Modelo de Gestão de Competências, incluindo solução tecnológica.</t>
  </si>
  <si>
    <t xml:space="preserve">Contratação de empresa de consultoria que irá realizar a medição das capacidades digitais dos servidores e colaboradores do governo, percebendo e auxiliando a diminuir as lacunas existentes nas capacidades, implantando então modelo de gestão de competências apoiado por soluções tecnológicas. </t>
  </si>
  <si>
    <t xml:space="preserve">Modelo de Gestão da Mudança </t>
  </si>
  <si>
    <t>Contratação de empresa para desenvolvimento e implementação da Gestão da Mudança e Comunicações para o Programa Ceará Mais Digital do Governo do Estado do Ceará.</t>
  </si>
  <si>
    <t>2.7 Gestão da mudança implementada</t>
  </si>
  <si>
    <t xml:space="preserve">Sistemática de gestão </t>
  </si>
  <si>
    <r>
      <rPr>
        <sz val="11"/>
        <rFont val="Calibri"/>
        <family val="2"/>
        <scheme val="minor"/>
      </rPr>
      <t xml:space="preserve">Contratação de consultoria para desenvolver uma visão atualizada da rede alvo, uma autoavaliação das atuais condições de funcionamento da rede CDC e uma estratégia de alto nível que identifica as linhas de ação necessárias para ir da situação atual à rede de destino.
Contratação de consultoria para elaborar um guia que apoie a </t>
    </r>
    <r>
      <rPr>
        <b/>
        <sz val="11"/>
        <rFont val="Calibri"/>
        <family val="2"/>
        <scheme val="minor"/>
      </rPr>
      <t>Etice</t>
    </r>
    <r>
      <rPr>
        <sz val="11"/>
        <rFont val="Calibri"/>
        <family val="2"/>
        <scheme val="minor"/>
      </rPr>
      <t xml:space="preserve"> no desenvolvimento do programa de melhoria de gestão de rede do CDC. Aquisição de softwares e ferramentas definidas no plano. </t>
    </r>
  </si>
  <si>
    <t>3.2 Gestão do CDC fortalecida</t>
  </si>
  <si>
    <t>Concepção e implantação do Modelo de Gestão e Governança do MPCE</t>
  </si>
  <si>
    <t>Contratação de empresa especializada em desenho e implantação de modelo organizacional e de governança, zelando pelos valores institucionais e boas práticas de gestão, ao mesmo tempo contribuindo para a modernização e fortalecimento da estrutura e cultura organizacionais voltadas para o novo ambiente que se instala com a execução da estratégia e do processo de transformação digital.</t>
  </si>
  <si>
    <t>Concepção, desenvolvimento e implantação de programa de  inovação e gestão da mudança.</t>
  </si>
  <si>
    <t xml:space="preserve">Contratação de empresa especializada na análise de estratégias de transformação digital, identificando oportunidades e ameaças para sua instalação, assim como a elaboração de um plano que traduza a visão de futuro institucional, preparando as pessoas de forma sustentável, e com a implantação de programa de inovação, para o processo de transição do momento atual para o momento objetivado. </t>
  </si>
  <si>
    <t>Diagnóstico, desenvolvimento e implantação de modelo de inteligência e investigação</t>
  </si>
  <si>
    <t>Contratação de empresa especializada em práticas e atuação de grupos de trabalho de inteligência e investigação no intuito de diagnosticar o modelo atual do MPCE e propor um modelo modernizado e alinhado com a estratégia de transformação digital para os dos órgãos de investigação e inteligência do MPCE, considerando o uso de novas ferramentas, tecnologias e métodos de gestão.</t>
  </si>
  <si>
    <t>Implantação de soluções com uso de IA</t>
  </si>
  <si>
    <t>Contratação de empresa especializada em IA para desenvolvimento de soluções finalísticas gerando maior agilidade na atuação ministerial, bem como permitindo o direcionamento de recursos para atividades de maior relevância e valor para a sociedade.</t>
  </si>
  <si>
    <t>Seleção Baseada na Qualidade (SBQ)</t>
  </si>
  <si>
    <t>Relatório de Avaliação Final e Negociação de Contrato</t>
  </si>
  <si>
    <t>Seleção Baseada na Qualificação dos Consultores (SQC)</t>
  </si>
  <si>
    <t>Publicação da Solicitação de Expressão de Interesse</t>
  </si>
  <si>
    <t>Consultoria em governança de dados</t>
  </si>
  <si>
    <t>Contratação de empresa especializada para implantação da governança de dados na administração pública estadual, envolvendo, dentre outros, definição e implementação de estratégias de dados, políticas, normas, padrões, arquitetura, processos e métricas, gestão de riscos relacionada
ao compartilhamento de dados, ferramenta e capacitação.</t>
  </si>
  <si>
    <t>Concepção, desenvolvimento e implantação de programas de análise de bases dados, integração de sistemas e paíneis de BI.</t>
  </si>
  <si>
    <t>Contratação de empresa especializada para desenvolver análise de dados e sistemas a fim de gerar a integração de soluções já existentes e elaboração de painéis de BI.</t>
  </si>
  <si>
    <t>Serviços especializados em Gestão de TI e Governança de TI</t>
  </si>
  <si>
    <t>Contratação de empresa especializada para promover a implantação da gestão e governança de TI, garantindo a utilização adequada dos recursos, sua segurança, a gestão dos riscos e a entrega de valor para os usuários do MPCE, por meio da definição de normas, modelos e padrões.</t>
  </si>
  <si>
    <t>Seleção Direta (SD) / Seleção Direta de Consultor Individual</t>
  </si>
  <si>
    <t>Solicitação de Seleção Direta</t>
  </si>
  <si>
    <t>Seleção de Consultor Individual (3CV) / Seleção de Consultor Individual (por convite aberto)</t>
  </si>
  <si>
    <t>Assessoria jurídica</t>
  </si>
  <si>
    <t>Contratação de consultoria individual para assessoramento à Coordenação da UGP nos assuntos jurídicos.</t>
  </si>
  <si>
    <t>Assessor Administrativo Financeiro</t>
  </si>
  <si>
    <r>
      <rPr>
        <sz val="11"/>
        <color rgb="FF000000"/>
        <rFont val="Calibri"/>
        <family val="2"/>
        <charset val="1"/>
      </rPr>
      <t xml:space="preserve">Contratação de consultoria individual para </t>
    </r>
    <r>
      <rPr>
        <sz val="11"/>
        <color rgb="FF000000"/>
        <rFont val="Calibri"/>
        <family val="2"/>
      </rPr>
      <t>assessoramento à Coordenação  e ao Gerente Administrativo-Financeiro da UGP nos assuntos orçamentários, financeiros, contábeis e patrimoniais do Programa.</t>
    </r>
    <r>
      <rPr>
        <sz val="11"/>
        <color rgb="FF000000"/>
        <rFont val="Calibri"/>
        <family val="2"/>
        <charset val="1"/>
      </rPr>
      <t xml:space="preserve"> </t>
    </r>
  </si>
  <si>
    <t>Supervisor de Componente</t>
  </si>
  <si>
    <r>
      <rPr>
        <sz val="11"/>
        <color rgb="FF000000"/>
        <rFont val="Calibri"/>
        <family val="2"/>
        <charset val="1"/>
      </rPr>
      <t xml:space="preserve">Contratação de consultoria individual para </t>
    </r>
    <r>
      <rPr>
        <sz val="11"/>
        <color rgb="FF000000"/>
        <rFont val="Calibri"/>
        <family val="2"/>
      </rPr>
      <t>assessoramento à Coordenação da UGP nos assuntos relacionados à execução dos contratos no âmbito dos Componentes do Programa.</t>
    </r>
    <r>
      <rPr>
        <sz val="11"/>
        <color rgb="FF000000"/>
        <rFont val="Calibri"/>
        <family val="2"/>
        <charset val="1"/>
      </rPr>
      <t xml:space="preserve"> </t>
    </r>
  </si>
  <si>
    <t>Assessor de Aquisições</t>
  </si>
  <si>
    <r>
      <rPr>
        <sz val="11"/>
        <color rgb="FF000000"/>
        <rFont val="Calibri"/>
        <family val="2"/>
        <charset val="1"/>
      </rPr>
      <t xml:space="preserve">Contratação de consultoria individual para </t>
    </r>
    <r>
      <rPr>
        <sz val="11"/>
        <color rgb="FF000000"/>
        <rFont val="Calibri"/>
        <family val="2"/>
      </rPr>
      <t>assessoramento à Coordenação  e ao Gerente de Aquisições da UGP nos assuntos licitatórios e de contratação do Programa.</t>
    </r>
    <r>
      <rPr>
        <sz val="11"/>
        <color rgb="FF000000"/>
        <rFont val="Calibri"/>
        <family val="2"/>
        <charset val="1"/>
      </rPr>
      <t xml:space="preserve"> </t>
    </r>
  </si>
  <si>
    <t xml:space="preserve">Consultoria para elaboração do Programa de desenvolvimento de capacidades digitais para mulheres </t>
  </si>
  <si>
    <t xml:space="preserve">Contratação de empresa especializada para a elaboração de programa que promova o desenvolvimento de capacidades digitais para as servidoras e colaboradoras da administração pública estadual.  </t>
  </si>
  <si>
    <t>Desenvolvimento e implantação de programa de competências digitais</t>
  </si>
  <si>
    <t>Contratações especializadas para modernização do programa de gestão por competência com o desenvolvimento das competências digitais necessárias para tonar a estratégia de transformação digital sustentável.</t>
  </si>
  <si>
    <t>Concepção e implantação de modelo de gestão e proteção de dados e informações.</t>
  </si>
  <si>
    <t>Contratações especializadas para definição de planos preventivos e contigenciais para a proteção de dados e informações, gerenciando riscos e o modelo de gestão e segurança, através da implantação de boas práticas e métodos.</t>
  </si>
  <si>
    <t>Diagnóstico e concepção de segurança da conectividade e redes</t>
  </si>
  <si>
    <t>Contratações especializadas para definição de planos preventivos e contigenciais para a segurança da conectividade e redes, gerenciando riscos e o modelo de gestão e segurança, através da implantação de boas práticas e métodos.</t>
  </si>
  <si>
    <t>Implantação de metodologia de gerenciamento por processos</t>
  </si>
  <si>
    <t>Contratação de empresa especializada para implantação de metodologia de gerenciamento de processos, a fim de mapear e propor melhorias contínuas, garantindo a sustentabilidade das novas ferramentas e soluções implantadas e de entrega de valor para os membros e servidores do MPCE.</t>
  </si>
  <si>
    <t>Automação/Digitização dos Serviços</t>
  </si>
  <si>
    <t>Contratação especializada para viabilizar os processos de gestão pública adequados, melhorados e automatizados</t>
  </si>
  <si>
    <t>Unificação de Canais</t>
  </si>
  <si>
    <t>Contratação especializada para definição das condições da unificação de canais de atendimento ao cidadão, à participação e controle social</t>
  </si>
  <si>
    <t>Governança Digital</t>
  </si>
  <si>
    <t>Contratação especializada para viabilizar os processos de governança digital</t>
  </si>
  <si>
    <t>Governança de Dados (BIG DATA)</t>
  </si>
  <si>
    <t>Contratação especializada para viabilizar os processos de governança dos dados (BIG DATA)</t>
  </si>
  <si>
    <t>Capacitação</t>
  </si>
  <si>
    <t>Contratação especializada para viabilizar as competências digitais na gestão pública</t>
  </si>
  <si>
    <t xml:space="preserve">TOTAL </t>
  </si>
  <si>
    <t>External Audit</t>
  </si>
  <si>
    <t>FIRMAS DE CONSULTORIA - AUDITORIA EXTERNA</t>
  </si>
  <si>
    <t>Seleção Baseada na Qualidade e Custo (SBQC) / Seleção Baseada no Menor Custo (SMC)</t>
  </si>
  <si>
    <t>Acta de Apertura de Propostas</t>
  </si>
  <si>
    <r>
      <rPr>
        <b/>
        <sz val="11"/>
        <color rgb="FF000000"/>
        <rFont val="Calibri"/>
        <family val="2"/>
        <charset val="1"/>
      </rPr>
      <t xml:space="preserve">Data Estimada </t>
    </r>
    <r>
      <rPr>
        <b/>
        <sz val="11"/>
        <color rgb="FFFF0000"/>
        <rFont val="Calibri"/>
        <family val="2"/>
        <charset val="1"/>
      </rPr>
      <t>*</t>
    </r>
  </si>
  <si>
    <t>Realização de auditorias externas (US$ 150.000)</t>
  </si>
  <si>
    <t>Consultoria para a realização de auditoria do Programa, incluindo análise dos processos licitatórios, de contratação e alterações de contrato, de pagamento e emissão de relatório de auditoria anual.</t>
  </si>
  <si>
    <t>Auditoria</t>
  </si>
  <si>
    <t>Seleção Baseada na Qualificação do Consultor (SQC)</t>
  </si>
  <si>
    <t xml:space="preserve"> </t>
  </si>
  <si>
    <t>Seleção Direta (SD)</t>
  </si>
  <si>
    <t>SISTEMAS NACIONAIS</t>
  </si>
  <si>
    <t>Método de Aquisição Sistema Nacional</t>
  </si>
  <si>
    <t>Consulting Firmas</t>
  </si>
  <si>
    <t>Inicio</t>
  </si>
  <si>
    <t>Termino</t>
  </si>
  <si>
    <t>Aquisição de solução tecnológica para automação de serviços públicos. Transferência de conhecimento e treinamento de usuários.</t>
  </si>
  <si>
    <t>Aquisição de solução tecnológica que irá realizar a automação de serviços públicos e capacitação de servidores e colaboradores que tem participação nesse fluxo.</t>
  </si>
  <si>
    <t>1.1 Serviços públicos digitalizados e automatizados.</t>
  </si>
  <si>
    <t>PREGÃO ELETRÔNICO</t>
  </si>
  <si>
    <t>Solução de Cybersegurança</t>
  </si>
  <si>
    <t>Solução tecnológica que irá realizar monitoramento e análise preditiva de risco relacionados a segurança, confiabilidade e disponibilidade dos dados.</t>
  </si>
  <si>
    <t>Aquisição de mobiliário e equipamentos (R$800.000)</t>
  </si>
  <si>
    <t>Aquisições de móveis e equipamentos que irão a implantação do Centro de Inovação Tecnológica.</t>
  </si>
  <si>
    <t xml:space="preserve">Solução informatizada de gestão de pessoas </t>
  </si>
  <si>
    <t>Desenvolvimento de soluções informatizadas com módulos que contemplarão, dentre outros, controles de pessoal e da vida funcional, benefícios, gratificações e pagamentos.</t>
  </si>
  <si>
    <t>2.6 Processos corporativos melhorados, automatizados e digitalizados</t>
  </si>
  <si>
    <t xml:space="preserve">Aquisição de equipamentos para CDC Capital e Interior </t>
  </si>
  <si>
    <r>
      <rPr>
        <sz val="12"/>
        <rFont val="Times New Roman"/>
        <family val="1"/>
        <charset val="1"/>
      </rPr>
      <t xml:space="preserve">Atualização de DWDM (técnica de transmissão por fibra óptica que utiliza comprimentos distintos de onda da luz para a comunicação de dados), abrangendo: equipamentos, sobressalentes, licenças, </t>
    </r>
    <r>
      <rPr>
        <i/>
        <sz val="12"/>
        <rFont val="Times New Roman"/>
        <family val="1"/>
        <charset val="1"/>
      </rPr>
      <t>softwares</t>
    </r>
    <r>
      <rPr>
        <sz val="12"/>
        <rFont val="Times New Roman"/>
        <family val="1"/>
        <charset val="1"/>
      </rPr>
      <t xml:space="preserve">, materiais de instalação e serviços de instalação); 
Aquisição </t>
    </r>
    <r>
      <rPr>
        <i/>
        <sz val="12"/>
        <rFont val="Times New Roman"/>
        <family val="1"/>
        <charset val="1"/>
      </rPr>
      <t>transceivers</t>
    </r>
    <r>
      <rPr>
        <sz val="12"/>
        <rFont val="Times New Roman"/>
        <family val="1"/>
        <charset val="1"/>
      </rPr>
      <t xml:space="preserve">; e
Aquisição de </t>
    </r>
    <r>
      <rPr>
        <i/>
        <sz val="12"/>
        <rFont val="Times New Roman"/>
        <family val="1"/>
        <charset val="1"/>
      </rPr>
      <t>switches</t>
    </r>
    <r>
      <rPr>
        <sz val="12"/>
        <rFont val="Times New Roman"/>
        <family val="1"/>
        <charset val="1"/>
      </rPr>
      <t xml:space="preserve"> de tráfego + regeneração.</t>
    </r>
  </si>
  <si>
    <t>Soluções e ferramentas para apoio à implantação das práticas de governança estratégica do MPCE</t>
  </si>
  <si>
    <t>Aquisição de soluções e ferramentas para amparar o modelo de gestão e governança implantados em consonância com o novo ambiente instalado, considerando ferramentas para gestão de riscos, auditoria, análise de dados gerencial, gestão de custos, gestão de projetos e bem como ferramentas de colaboração para membros e servidores.</t>
  </si>
  <si>
    <t>Equipamentos e soluções para implantação do núcleo de inovação</t>
  </si>
  <si>
    <t xml:space="preserve">Contratar soluções e ferramentas para estruturar o Laboratório de inovação que funcionará como núcleo de desenvolvimento de novos processos, de forma automatizada visando principalmente agregar valor às atividades realizadas pelos membros e servidores. </t>
  </si>
  <si>
    <t>Equipamentos de conectividade</t>
  </si>
  <si>
    <t>Aquisição de equipamentos de conectividade e de estrutura de contigência para garantir os serviços de abrangência estadual dos órgãos de execução.</t>
  </si>
  <si>
    <t xml:space="preserve">Infraestrutura de TIC </t>
  </si>
  <si>
    <t>Aquisição de infraestrutura para modernizar o datacenter do MPCE, além de equipamentos para membros e servidores executarem suas atividades ministeriais, desde os de uso individual como equipamentos multimidia, computadores, notebooks, impressoras, scanners, como espaço de armazenamento e as estruturas para videoconferências, reuniões, audiências virtuais, telões, projetores, dispositivos de conectividade, dentre outros.</t>
  </si>
  <si>
    <t>Sistemas, ferramentas e licenças de uso de ferramentas para modernização e automatização da atividade meio da instituição</t>
  </si>
  <si>
    <t>Aquisição de sistemas e ferramentas de apoio e de uso geral de membros e servidores, como ferramentas e soluções de colaboração institucional, aplicativos de uso especializado por áreas, soluções de automação de processos, dentre outros necessários para a modernização da atuação administrativa e ministerial do MPCE.</t>
  </si>
  <si>
    <t>Sistemas e ferramentas de automação judicial</t>
  </si>
  <si>
    <t>Modernização do sistema de automação judicial do MPCE, permitindo ampla acessibilidade e conectividade, além de integração com outras plataformas do sistema judiciário.</t>
  </si>
  <si>
    <t>Equipamentos e sistemas de apoio à atividade finalística</t>
  </si>
  <si>
    <t>Aquisição de equipamentos, soluções e ferramentas específicos da área de inteligência e investigação do MPCE.</t>
  </si>
  <si>
    <t>Móveis,máquinas, softwares,outras ferramentas digitais.</t>
  </si>
  <si>
    <t>Aquisições de móveis, equipamentos, licenças e softwares que irão suportar a infraestrutura para o funcionamento da UGP e demais envolvidos nos projetos.</t>
  </si>
  <si>
    <t xml:space="preserve">Outros Gastos Administrativos (móveis,máquinas
softwares,outras ferramentas digitais, visitas técnicas,
participação em eventos, deslocamentos e outras
despesas correlatas) </t>
  </si>
  <si>
    <t xml:space="preserve">Aquisição de bens e novas tecnologias </t>
  </si>
  <si>
    <t>Aquisição de bens e solução tecnológica para Meios de Pagamentos Digitais integrados e automatizados.</t>
  </si>
  <si>
    <t>100% CONTRAPARTIDA LOCAL</t>
  </si>
  <si>
    <t xml:space="preserve">Procurement 100% funded by Agency </t>
  </si>
  <si>
    <t>Nome do Processo</t>
  </si>
  <si>
    <t>Publicação de Aviso Específico de Aquisições</t>
  </si>
  <si>
    <t xml:space="preserve">Documento de Licitação </t>
  </si>
  <si>
    <t>COMPONENTE/Produto</t>
  </si>
  <si>
    <t>1.2 Plataforma de atendimento ao cidadão multicanal integrada implementada</t>
  </si>
  <si>
    <t>TOTAL</t>
  </si>
  <si>
    <t>Produto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</si>
</sst>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\-??_-;_-@_-"/>
    <numFmt numFmtId="165" formatCode="_-* #,##0_-;\-* #,##0_-;_-* \-??_-;_-@_-"/>
    <numFmt numFmtId="166" formatCode="mm/dd/yy;@"/>
    <numFmt numFmtId="167" formatCode="_(* #,##0_);_(* \(#,##0\);_(* \-??_);_(@_)"/>
  </numFmts>
  <fonts count="30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48"/>
      <color rgb="FF000000"/>
      <name val="Calibri"/>
      <family val="2"/>
      <charset val="1"/>
    </font>
    <font>
      <b/>
      <sz val="24"/>
      <color rgb="FF000000"/>
      <name val="Calibri"/>
      <family val="2"/>
      <charset val="1"/>
    </font>
    <font>
      <b/>
      <sz val="18"/>
      <color rgb="FFFFFFFF"/>
      <name val="Calibri"/>
      <family val="2"/>
      <charset val="1"/>
    </font>
    <font>
      <sz val="12"/>
      <color rgb="FFFFFFFF"/>
      <name val="Calibri"/>
      <family val="2"/>
      <charset val="1"/>
    </font>
    <font>
      <sz val="12"/>
      <color rgb="FFFF0000"/>
      <name val="Calibri"/>
      <family val="2"/>
      <charset val="1"/>
    </font>
    <font>
      <b/>
      <sz val="12"/>
      <name val="Calibri"/>
      <family val="2"/>
      <charset val="1"/>
    </font>
    <font>
      <sz val="11"/>
      <color rgb="FF000000"/>
      <name val="Calibri"/>
      <family val="2"/>
    </font>
    <font>
      <sz val="12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9"/>
      <color rgb="FF000000"/>
      <name val="Tahoma"/>
      <family val="2"/>
      <charset val="1"/>
    </font>
    <font>
      <sz val="12"/>
      <color rgb="FF000000"/>
      <name val="Tahoma"/>
      <family val="2"/>
      <charset val="1"/>
    </font>
    <font>
      <sz val="14"/>
      <color rgb="FF000000"/>
      <name val="Tahoma"/>
      <family val="2"/>
      <charset val="1"/>
    </font>
    <font>
      <sz val="12"/>
      <name val="Times New Roman"/>
      <family val="1"/>
      <charset val="1"/>
    </font>
    <font>
      <i/>
      <sz val="12"/>
      <name val="Times New Roman"/>
      <family val="1"/>
      <charset val="1"/>
    </font>
    <font>
      <sz val="14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6"/>
      <name val="Calibri"/>
      <family val="2"/>
    </font>
    <font>
      <b/>
      <sz val="16"/>
      <color rgb="FF00000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16365C"/>
        <bgColor rgb="FF333333"/>
      </patternFill>
    </fill>
    <fill>
      <patternFill patternType="solid">
        <fgColor rgb="FFBFBFBF"/>
        <bgColor rgb="FFD0CECE"/>
      </patternFill>
    </fill>
    <fill>
      <patternFill patternType="solid">
        <fgColor rgb="FFFFD966"/>
        <bgColor rgb="FFFFFF99"/>
      </patternFill>
    </fill>
    <fill>
      <patternFill patternType="solid">
        <fgColor rgb="FF000080"/>
        <bgColor rgb="FF000080"/>
      </patternFill>
    </fill>
    <fill>
      <patternFill patternType="solid">
        <fgColor rgb="FFD0CECE"/>
        <bgColor rgb="FFD3D3D3"/>
      </patternFill>
    </fill>
    <fill>
      <patternFill patternType="solid">
        <fgColor rgb="FFF2F2F2"/>
        <bgColor rgb="FFFFFFFF"/>
      </patternFill>
    </fill>
    <fill>
      <patternFill patternType="solid">
        <fgColor rgb="FF00FFFF"/>
        <bgColor rgb="FFFFFF99"/>
      </patternFill>
    </fill>
    <fill>
      <patternFill patternType="solid">
        <fgColor rgb="FF00FFFF"/>
        <bgColor indexed="64"/>
      </patternFill>
    </fill>
  </fills>
  <borders count="2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auto="1"/>
      </bottom>
      <diagonal/>
    </border>
    <border>
      <left/>
      <right/>
      <top style="thin">
        <color rgb="FFFFFFFF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rgb="FFFFFFFF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23" fillId="0" borderId="0" applyBorder="0" applyProtection="0"/>
  </cellStyleXfs>
  <cellXfs count="121">
    <xf numFmtId="0" fontId="0" fillId="0" borderId="0" xfId="0"/>
    <xf numFmtId="0" fontId="1" fillId="0" borderId="0" xfId="0" applyFont="1"/>
    <xf numFmtId="0" fontId="3" fillId="3" borderId="1" xfId="0" applyFont="1" applyFill="1" applyBorder="1" applyAlignment="1" applyProtection="1">
      <alignment vertical="top" wrapText="1" readingOrder="1"/>
      <protection locked="0"/>
    </xf>
    <xf numFmtId="165" fontId="3" fillId="3" borderId="1" xfId="1" applyNumberFormat="1" applyFont="1" applyFill="1" applyBorder="1" applyAlignment="1" applyProtection="1">
      <alignment vertical="top" wrapText="1" readingOrder="1"/>
      <protection locked="0"/>
    </xf>
    <xf numFmtId="165" fontId="3" fillId="3" borderId="1" xfId="0" applyNumberFormat="1" applyFont="1" applyFill="1" applyBorder="1" applyAlignment="1" applyProtection="1">
      <alignment vertical="top" wrapText="1" readingOrder="1"/>
      <protection locked="0"/>
    </xf>
    <xf numFmtId="165" fontId="0" fillId="0" borderId="0" xfId="0" applyNumberFormat="1"/>
    <xf numFmtId="0" fontId="3" fillId="3" borderId="3" xfId="0" applyFont="1" applyFill="1" applyBorder="1" applyAlignment="1" applyProtection="1">
      <alignment vertical="top" wrapText="1" readingOrder="1"/>
      <protection locked="0"/>
    </xf>
    <xf numFmtId="0" fontId="0" fillId="4" borderId="0" xfId="0" applyFill="1"/>
    <xf numFmtId="0" fontId="6" fillId="4" borderId="0" xfId="0" applyFont="1" applyFill="1"/>
    <xf numFmtId="0" fontId="1" fillId="4" borderId="0" xfId="0" applyFont="1" applyFill="1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7" fillId="4" borderId="0" xfId="0" applyFont="1" applyFill="1"/>
    <xf numFmtId="0" fontId="8" fillId="5" borderId="4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9" fillId="5" borderId="10" xfId="0" applyFont="1" applyFill="1" applyBorder="1" applyAlignment="1">
      <alignment horizontal="center" vertical="center" wrapText="1"/>
    </xf>
    <xf numFmtId="2" fontId="9" fillId="5" borderId="10" xfId="0" applyNumberFormat="1" applyFont="1" applyFill="1" applyBorder="1" applyAlignment="1">
      <alignment horizontal="center" vertical="center" wrapText="1"/>
    </xf>
    <xf numFmtId="0" fontId="0" fillId="6" borderId="12" xfId="0" applyFill="1" applyBorder="1"/>
    <xf numFmtId="165" fontId="0" fillId="6" borderId="12" xfId="0" applyNumberFormat="1" applyFill="1" applyBorder="1"/>
    <xf numFmtId="0" fontId="3" fillId="0" borderId="12" xfId="0" applyFont="1" applyBorder="1" applyAlignment="1">
      <alignment horizontal="center" wrapText="1"/>
    </xf>
    <xf numFmtId="0" fontId="0" fillId="0" borderId="12" xfId="0" applyBorder="1" applyProtection="1"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wrapText="1"/>
      <protection locked="0"/>
    </xf>
    <xf numFmtId="165" fontId="0" fillId="0" borderId="12" xfId="1" applyNumberFormat="1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17" fontId="0" fillId="0" borderId="12" xfId="0" applyNumberFormat="1" applyBorder="1" applyAlignment="1" applyProtection="1">
      <alignment horizontal="center" vertical="center"/>
      <protection locked="0"/>
    </xf>
    <xf numFmtId="17" fontId="0" fillId="0" borderId="12" xfId="0" applyNumberFormat="1" applyBorder="1" applyProtection="1">
      <protection locked="0"/>
    </xf>
    <xf numFmtId="0" fontId="0" fillId="0" borderId="12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12" xfId="0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 applyProtection="1">
      <alignment wrapText="1"/>
      <protection locked="0"/>
    </xf>
    <xf numFmtId="165" fontId="1" fillId="0" borderId="12" xfId="1" applyNumberFormat="1" applyFont="1" applyBorder="1" applyAlignment="1" applyProtection="1">
      <alignment vertical="center"/>
      <protection locked="0"/>
    </xf>
    <xf numFmtId="0" fontId="1" fillId="0" borderId="12" xfId="0" applyFont="1" applyBorder="1" applyProtection="1"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17" fontId="1" fillId="0" borderId="12" xfId="0" applyNumberFormat="1" applyFont="1" applyBorder="1" applyAlignment="1" applyProtection="1">
      <alignment horizontal="center" vertical="center"/>
      <protection locked="0"/>
    </xf>
    <xf numFmtId="0" fontId="0" fillId="0" borderId="14" xfId="0" applyBorder="1" applyAlignment="1">
      <alignment wrapText="1"/>
    </xf>
    <xf numFmtId="0" fontId="1" fillId="0" borderId="12" xfId="0" applyFont="1" applyBorder="1" applyAlignment="1" applyProtection="1">
      <alignment horizontal="left" wrapText="1"/>
      <protection locked="0"/>
    </xf>
    <xf numFmtId="2" fontId="13" fillId="5" borderId="10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1" fillId="6" borderId="12" xfId="0" applyFont="1" applyFill="1" applyBorder="1"/>
    <xf numFmtId="0" fontId="0" fillId="0" borderId="12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2" xfId="0" applyBorder="1" applyAlignment="1">
      <alignment horizontal="center" vertical="center"/>
    </xf>
    <xf numFmtId="17" fontId="0" fillId="0" borderId="12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2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>
      <alignment horizontal="center" vertical="center"/>
    </xf>
    <xf numFmtId="17" fontId="1" fillId="0" borderId="12" xfId="0" applyNumberFormat="1" applyFont="1" applyBorder="1" applyAlignment="1">
      <alignment horizontal="center" vertical="center"/>
    </xf>
    <xf numFmtId="0" fontId="1" fillId="0" borderId="12" xfId="0" applyFont="1" applyBorder="1" applyAlignment="1" applyProtection="1">
      <alignment horizontal="left" vertical="center"/>
      <protection locked="0"/>
    </xf>
    <xf numFmtId="165" fontId="1" fillId="0" borderId="12" xfId="1" applyNumberFormat="1" applyFont="1" applyBorder="1" applyProtection="1">
      <protection locked="0"/>
    </xf>
    <xf numFmtId="165" fontId="0" fillId="0" borderId="12" xfId="1" applyNumberFormat="1" applyFont="1" applyBorder="1" applyProtection="1"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167" fontId="0" fillId="6" borderId="12" xfId="0" applyNumberFormat="1" applyFill="1" applyBorder="1"/>
    <xf numFmtId="167" fontId="0" fillId="0" borderId="12" xfId="1" applyNumberFormat="1" applyFont="1" applyBorder="1" applyProtection="1"/>
    <xf numFmtId="0" fontId="12" fillId="0" borderId="12" xfId="0" applyFont="1" applyBorder="1" applyAlignment="1" applyProtection="1">
      <alignment wrapText="1"/>
      <protection locked="0"/>
    </xf>
    <xf numFmtId="165" fontId="1" fillId="0" borderId="12" xfId="1" applyNumberFormat="1" applyFont="1" applyBorder="1" applyProtection="1"/>
    <xf numFmtId="3" fontId="1" fillId="0" borderId="12" xfId="0" applyNumberFormat="1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Protection="1">
      <protection locked="0"/>
    </xf>
    <xf numFmtId="0" fontId="6" fillId="0" borderId="0" xfId="0" applyFont="1"/>
    <xf numFmtId="164" fontId="0" fillId="6" borderId="12" xfId="1" applyFont="1" applyFill="1" applyBorder="1" applyProtection="1"/>
    <xf numFmtId="0" fontId="18" fillId="0" borderId="14" xfId="0" applyFont="1" applyBorder="1" applyAlignment="1">
      <alignment wrapText="1"/>
    </xf>
    <xf numFmtId="164" fontId="1" fillId="0" borderId="12" xfId="1" applyFont="1" applyBorder="1" applyProtection="1">
      <protection locked="0"/>
    </xf>
    <xf numFmtId="3" fontId="0" fillId="0" borderId="12" xfId="0" applyNumberFormat="1" applyBorder="1" applyAlignment="1">
      <alignment horizontal="left" vertical="center" wrapText="1"/>
    </xf>
    <xf numFmtId="0" fontId="20" fillId="0" borderId="0" xfId="0" applyFont="1"/>
    <xf numFmtId="0" fontId="21" fillId="7" borderId="18" xfId="0" applyFont="1" applyFill="1" applyBorder="1" applyAlignment="1">
      <alignment horizontal="justify" vertical="center" wrapText="1"/>
    </xf>
    <xf numFmtId="0" fontId="21" fillId="7" borderId="19" xfId="0" applyFont="1" applyFill="1" applyBorder="1" applyAlignment="1">
      <alignment vertical="center" wrapText="1"/>
    </xf>
    <xf numFmtId="0" fontId="22" fillId="0" borderId="19" xfId="0" applyFont="1" applyBorder="1" applyAlignment="1">
      <alignment vertical="center" wrapText="1"/>
    </xf>
    <xf numFmtId="0" fontId="22" fillId="0" borderId="19" xfId="0" applyFont="1" applyBorder="1" applyAlignment="1">
      <alignment horizontal="justify" vertical="center" wrapText="1"/>
    </xf>
    <xf numFmtId="0" fontId="21" fillId="7" borderId="19" xfId="0" applyFont="1" applyFill="1" applyBorder="1" applyAlignment="1">
      <alignment horizontal="justify" vertical="center" wrapText="1"/>
    </xf>
    <xf numFmtId="0" fontId="26" fillId="9" borderId="20" xfId="0" applyFont="1" applyFill="1" applyBorder="1" applyAlignment="1" applyProtection="1">
      <alignment wrapText="1"/>
      <protection locked="0"/>
    </xf>
    <xf numFmtId="167" fontId="27" fillId="9" borderId="0" xfId="0" applyNumberFormat="1" applyFont="1" applyFill="1"/>
    <xf numFmtId="165" fontId="25" fillId="9" borderId="12" xfId="0" applyNumberFormat="1" applyFont="1" applyFill="1" applyBorder="1" applyProtection="1">
      <protection locked="0"/>
    </xf>
    <xf numFmtId="165" fontId="0" fillId="8" borderId="0" xfId="0" applyNumberFormat="1" applyFill="1"/>
    <xf numFmtId="167" fontId="25" fillId="8" borderId="0" xfId="0" applyNumberFormat="1" applyFont="1" applyFill="1"/>
    <xf numFmtId="165" fontId="25" fillId="8" borderId="0" xfId="0" applyNumberFormat="1" applyFont="1" applyFill="1"/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 wrapText="1"/>
      <protection locked="0"/>
    </xf>
    <xf numFmtId="17" fontId="1" fillId="0" borderId="0" xfId="0" applyNumberFormat="1" applyFont="1" applyAlignment="1">
      <alignment horizontal="center" vertical="center"/>
    </xf>
    <xf numFmtId="17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0" xfId="0" applyAlignment="1" applyProtection="1">
      <alignment horizontal="center" vertical="center"/>
      <protection locked="0"/>
    </xf>
    <xf numFmtId="165" fontId="24" fillId="9" borderId="0" xfId="1" applyNumberFormat="1" applyFont="1" applyFill="1" applyBorder="1" applyAlignment="1" applyProtection="1">
      <alignment vertical="center"/>
      <protection locked="0"/>
    </xf>
    <xf numFmtId="165" fontId="25" fillId="9" borderId="12" xfId="0" applyNumberFormat="1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165" fontId="25" fillId="8" borderId="0" xfId="0" applyNumberFormat="1" applyFont="1" applyFill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165" fontId="25" fillId="8" borderId="0" xfId="0" applyNumberFormat="1" applyFont="1" applyFill="1" applyAlignment="1">
      <alignment horizontal="right" vertical="center"/>
    </xf>
    <xf numFmtId="17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Protection="1">
      <protection locked="0"/>
    </xf>
    <xf numFmtId="17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>
      <alignment horizontal="left" vertical="center" wrapText="1"/>
    </xf>
    <xf numFmtId="0" fontId="5" fillId="0" borderId="12" xfId="0" applyFont="1" applyBorder="1" applyAlignment="1" applyProtection="1">
      <alignment wrapText="1"/>
      <protection locked="0"/>
    </xf>
    <xf numFmtId="165" fontId="5" fillId="0" borderId="12" xfId="1" applyNumberFormat="1" applyFont="1" applyBorder="1" applyProtection="1"/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165" fontId="5" fillId="0" borderId="12" xfId="1" applyNumberFormat="1" applyFont="1" applyBorder="1" applyAlignment="1" applyProtection="1">
      <alignment vertical="center"/>
      <protection locked="0"/>
    </xf>
    <xf numFmtId="0" fontId="28" fillId="0" borderId="12" xfId="0" applyFont="1" applyBorder="1" applyAlignment="1" applyProtection="1">
      <alignment wrapText="1"/>
      <protection locked="0"/>
    </xf>
    <xf numFmtId="166" fontId="11" fillId="4" borderId="12" xfId="0" applyNumberFormat="1" applyFont="1" applyFill="1" applyBorder="1" applyAlignment="1">
      <alignment horizontal="center" vertical="center" wrapText="1"/>
    </xf>
    <xf numFmtId="166" fontId="11" fillId="4" borderId="15" xfId="0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8" xfId="0" applyFont="1" applyFill="1" applyBorder="1" applyAlignment="1">
      <alignment horizontal="center"/>
    </xf>
    <xf numFmtId="0" fontId="8" fillId="5" borderId="16" xfId="0" applyFont="1" applyFill="1" applyBorder="1" applyAlignment="1">
      <alignment horizontal="center"/>
    </xf>
    <xf numFmtId="166" fontId="11" fillId="4" borderId="11" xfId="0" applyNumberFormat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/>
    </xf>
    <xf numFmtId="166" fontId="11" fillId="4" borderId="13" xfId="0" applyNumberFormat="1" applyFont="1" applyFill="1" applyBorder="1" applyAlignment="1">
      <alignment horizontal="center" vertical="center" wrapText="1"/>
    </xf>
    <xf numFmtId="166" fontId="11" fillId="4" borderId="17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3D3D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D0CECE"/>
      <rgbColor rgb="FFFF99CC"/>
      <rgbColor rgb="FFCC99FF"/>
      <rgbColor rgb="FFFFD96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6365C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270"/>
  <sheetViews>
    <sheetView topLeftCell="A82" zoomScale="80" zoomScaleNormal="80" workbookViewId="0"/>
  </sheetViews>
  <sheetFormatPr defaultColWidth="11.42578125" defaultRowHeight="15" outlineLevelRow="1"/>
  <cols>
    <col min="1" max="1" width="2.28515625" customWidth="1"/>
    <col min="2" max="2" width="25.85546875" style="94" customWidth="1"/>
    <col min="3" max="3" width="59.7109375" customWidth="1"/>
    <col min="4" max="4" width="38.28515625" customWidth="1"/>
    <col min="5" max="5" width="20.42578125" customWidth="1"/>
    <col min="6" max="6" width="19.28515625" customWidth="1"/>
    <col min="7" max="7" width="13.85546875" customWidth="1"/>
    <col min="8" max="8" width="24" customWidth="1"/>
    <col min="9" max="9" width="20.85546875" customWidth="1"/>
    <col min="10" max="10" width="32.42578125" customWidth="1"/>
    <col min="11" max="11" width="35.28515625" customWidth="1"/>
    <col min="12" max="12" width="13.140625" customWidth="1"/>
    <col min="13" max="13" width="8.85546875" customWidth="1"/>
    <col min="14" max="14" width="19.42578125" customWidth="1"/>
    <col min="15" max="15" width="11.7109375" customWidth="1"/>
    <col min="16" max="16" width="20.5703125" customWidth="1"/>
    <col min="17" max="17" width="27" customWidth="1"/>
    <col min="18" max="18" width="17.7109375" customWidth="1"/>
    <col min="19" max="19" width="15.85546875" customWidth="1"/>
    <col min="20" max="20" width="30.28515625" customWidth="1"/>
    <col min="21" max="21" width="9" customWidth="1"/>
    <col min="22" max="22" width="20.140625" customWidth="1"/>
    <col min="23" max="23" width="25.42578125" customWidth="1"/>
    <col min="24" max="24" width="16.7109375" customWidth="1"/>
    <col min="25" max="25" width="16" customWidth="1"/>
    <col min="26" max="26" width="23.28515625" customWidth="1"/>
    <col min="27" max="27" width="20.7109375" customWidth="1"/>
    <col min="28" max="28" width="30.28515625" customWidth="1"/>
    <col min="29" max="29" width="22.5703125" customWidth="1"/>
    <col min="30" max="30" width="25.7109375" customWidth="1"/>
    <col min="31" max="31" width="22.42578125" customWidth="1"/>
    <col min="32" max="32" width="16.42578125" customWidth="1"/>
    <col min="33" max="33" width="21.7109375" customWidth="1"/>
    <col min="34" max="34" width="18.28515625" customWidth="1"/>
    <col min="35" max="35" width="22.28515625" customWidth="1"/>
    <col min="36" max="36" width="11.42578125" style="1"/>
    <col min="37" max="37" width="57" style="1" customWidth="1"/>
    <col min="38" max="38" width="47.28515625" style="1" customWidth="1"/>
    <col min="39" max="39" width="33.28515625" style="1" customWidth="1"/>
    <col min="40" max="40" width="33.5703125" style="1" customWidth="1"/>
    <col min="41" max="41" width="34.42578125" style="1" customWidth="1"/>
    <col min="42" max="46" width="11.42578125" style="1"/>
  </cols>
  <sheetData>
    <row r="1" spans="1:46">
      <c r="B1" s="92" t="s">
        <v>0</v>
      </c>
      <c r="C1" s="2" t="s">
        <v>1</v>
      </c>
      <c r="AK1" s="1" t="s">
        <v>2</v>
      </c>
      <c r="AL1" s="1" t="s">
        <v>3</v>
      </c>
      <c r="AM1" s="1" t="s">
        <v>4</v>
      </c>
      <c r="AN1" s="1" t="s">
        <v>5</v>
      </c>
      <c r="AO1" s="1" t="s">
        <v>5</v>
      </c>
    </row>
    <row r="2" spans="1:46" ht="18" customHeight="1">
      <c r="B2" s="92" t="s">
        <v>6</v>
      </c>
      <c r="C2" s="2" t="s">
        <v>7</v>
      </c>
      <c r="AK2" s="1" t="s">
        <v>8</v>
      </c>
      <c r="AL2" s="1" t="s">
        <v>9</v>
      </c>
      <c r="AM2" s="1" t="s">
        <v>10</v>
      </c>
      <c r="AN2" s="1" t="s">
        <v>11</v>
      </c>
      <c r="AO2" s="1" t="s">
        <v>11</v>
      </c>
    </row>
    <row r="3" spans="1:46" ht="17.649999999999999" customHeight="1">
      <c r="B3" s="92" t="s">
        <v>12</v>
      </c>
      <c r="C3" s="2"/>
      <c r="AL3" s="1" t="s">
        <v>13</v>
      </c>
      <c r="AM3" s="1" t="s">
        <v>14</v>
      </c>
      <c r="AN3" s="1" t="s">
        <v>15</v>
      </c>
      <c r="AO3" s="1" t="s">
        <v>15</v>
      </c>
    </row>
    <row r="4" spans="1:46" ht="17.649999999999999" customHeight="1">
      <c r="B4" s="92" t="s">
        <v>16</v>
      </c>
      <c r="C4" s="2" t="s">
        <v>17</v>
      </c>
      <c r="AK4" s="1" t="s">
        <v>18</v>
      </c>
      <c r="AL4" s="1" t="s">
        <v>19</v>
      </c>
      <c r="AN4" s="1" t="s">
        <v>20</v>
      </c>
      <c r="AO4" s="1" t="s">
        <v>20</v>
      </c>
    </row>
    <row r="5" spans="1:46" ht="19.149999999999999" customHeight="1">
      <c r="B5" s="92" t="s">
        <v>21</v>
      </c>
      <c r="C5" s="2" t="s">
        <v>22</v>
      </c>
      <c r="AK5" s="1" t="s">
        <v>23</v>
      </c>
      <c r="AL5" s="1" t="s">
        <v>24</v>
      </c>
      <c r="AN5" s="1" t="s">
        <v>25</v>
      </c>
      <c r="AO5" s="1" t="s">
        <v>26</v>
      </c>
    </row>
    <row r="6" spans="1:46">
      <c r="B6" s="92" t="s">
        <v>27</v>
      </c>
      <c r="C6" s="3">
        <v>3265250</v>
      </c>
      <c r="AN6" s="1" t="s">
        <v>28</v>
      </c>
      <c r="AO6" s="1" t="s">
        <v>29</v>
      </c>
    </row>
    <row r="7" spans="1:46" ht="19.149999999999999" customHeight="1">
      <c r="B7" s="92" t="s">
        <v>30</v>
      </c>
      <c r="C7" s="3">
        <v>11040746.560000001</v>
      </c>
      <c r="AK7" s="1" t="s">
        <v>31</v>
      </c>
      <c r="AN7" s="1" t="s">
        <v>32</v>
      </c>
      <c r="AO7" s="1" t="s">
        <v>32</v>
      </c>
    </row>
    <row r="8" spans="1:46" ht="13.9" customHeight="1">
      <c r="B8" s="92" t="s">
        <v>33</v>
      </c>
      <c r="C8" s="3">
        <f>7596313-150000</f>
        <v>7446313</v>
      </c>
      <c r="AK8" s="1" t="s">
        <v>34</v>
      </c>
      <c r="AN8" s="1" t="s">
        <v>35</v>
      </c>
      <c r="AO8" s="1" t="s">
        <v>36</v>
      </c>
    </row>
    <row r="9" spans="1:46" ht="18.600000000000001" customHeight="1">
      <c r="B9" s="92" t="s">
        <v>37</v>
      </c>
      <c r="C9" s="3">
        <f>'AUDITORIA EXTERNA'!D8</f>
        <v>150000</v>
      </c>
      <c r="D9" s="5"/>
      <c r="AN9" s="1" t="s">
        <v>38</v>
      </c>
      <c r="AO9" s="1" t="s">
        <v>39</v>
      </c>
    </row>
    <row r="10" spans="1:46" ht="18" customHeight="1">
      <c r="B10" s="93" t="s">
        <v>40</v>
      </c>
      <c r="C10" s="4">
        <f>16847040+650</f>
        <v>16847690</v>
      </c>
      <c r="D10" s="5"/>
      <c r="F10" s="5"/>
      <c r="AK10" s="1" t="s">
        <v>41</v>
      </c>
      <c r="AN10" s="1" t="s">
        <v>42</v>
      </c>
      <c r="AO10" s="1" t="s">
        <v>43</v>
      </c>
    </row>
    <row r="11" spans="1:46">
      <c r="B11" s="92" t="s">
        <v>44</v>
      </c>
      <c r="C11" s="6" t="s">
        <v>45</v>
      </c>
      <c r="AN11" s="1" t="s">
        <v>46</v>
      </c>
      <c r="AO11" s="1" t="s">
        <v>47</v>
      </c>
    </row>
    <row r="12" spans="1:46" ht="17.25" customHeight="1">
      <c r="B12" s="91" t="s">
        <v>48</v>
      </c>
      <c r="AK12" s="1" t="s">
        <v>49</v>
      </c>
      <c r="AN12" s="1" t="s">
        <v>50</v>
      </c>
      <c r="AO12" s="1" t="s">
        <v>50</v>
      </c>
    </row>
    <row r="13" spans="1:46">
      <c r="AO13" s="1" t="s">
        <v>51</v>
      </c>
    </row>
    <row r="14" spans="1:46" s="7" customFormat="1" ht="61.5">
      <c r="A14" s="7">
        <v>0</v>
      </c>
      <c r="B14" s="95"/>
      <c r="D14" s="8" t="s">
        <v>52</v>
      </c>
      <c r="AJ14" s="9"/>
      <c r="AK14" s="9"/>
      <c r="AL14" s="1" t="s">
        <v>53</v>
      </c>
      <c r="AM14" s="1"/>
      <c r="AN14" s="1"/>
      <c r="AO14" s="1" t="s">
        <v>54</v>
      </c>
      <c r="AP14" s="1"/>
      <c r="AQ14" s="1"/>
      <c r="AR14" s="1"/>
      <c r="AS14" s="1"/>
      <c r="AT14" s="1"/>
    </row>
    <row r="15" spans="1:46" s="10" customFormat="1">
      <c r="A15" s="7">
        <v>0</v>
      </c>
      <c r="B15" s="88"/>
      <c r="AJ15" s="11"/>
      <c r="AK15" s="11"/>
      <c r="AL15" s="1"/>
      <c r="AM15" s="1"/>
      <c r="AN15" s="11"/>
      <c r="AO15" s="11"/>
      <c r="AP15" s="11"/>
      <c r="AQ15" s="11"/>
      <c r="AR15" s="11"/>
      <c r="AS15" s="11"/>
      <c r="AT15" s="11"/>
    </row>
    <row r="16" spans="1:46" s="10" customFormat="1">
      <c r="A16" s="7">
        <v>0</v>
      </c>
      <c r="B16" s="88"/>
      <c r="AJ16" s="11"/>
      <c r="AK16" s="11"/>
      <c r="AL16" s="1" t="s">
        <v>55</v>
      </c>
      <c r="AM16" s="11"/>
      <c r="AN16" s="11"/>
      <c r="AO16" s="11"/>
      <c r="AP16" s="11"/>
      <c r="AQ16" s="11"/>
      <c r="AR16" s="11"/>
      <c r="AS16" s="11"/>
      <c r="AT16" s="11"/>
    </row>
    <row r="17" spans="1:46" ht="31.5">
      <c r="A17" s="7">
        <v>0</v>
      </c>
      <c r="B17" s="98">
        <f>E23</f>
        <v>3113688</v>
      </c>
      <c r="C17" s="7"/>
      <c r="D17" s="12" t="s">
        <v>56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46" ht="23.25" outlineLevel="1">
      <c r="A18" s="7">
        <v>0</v>
      </c>
      <c r="B18" s="113" t="s">
        <v>57</v>
      </c>
      <c r="C18" s="113"/>
      <c r="D18" s="113"/>
      <c r="E18" s="112" t="s">
        <v>58</v>
      </c>
      <c r="F18" s="112"/>
      <c r="G18" s="112"/>
      <c r="H18" s="112"/>
      <c r="I18" s="112"/>
      <c r="J18" s="13"/>
      <c r="K18" s="14"/>
      <c r="L18" s="117" t="s">
        <v>59</v>
      </c>
      <c r="M18" s="117"/>
      <c r="N18" s="117"/>
      <c r="O18" s="117"/>
      <c r="P18" s="117"/>
      <c r="Q18" s="117"/>
      <c r="R18" s="117"/>
      <c r="S18" s="117"/>
      <c r="T18" s="117"/>
      <c r="U18" s="117"/>
      <c r="V18" s="114" t="s">
        <v>60</v>
      </c>
      <c r="W18" s="114"/>
      <c r="X18" s="114"/>
      <c r="Y18" s="114"/>
      <c r="Z18" s="114"/>
      <c r="AA18" s="114"/>
      <c r="AB18" s="15"/>
      <c r="AL18" s="1" t="s">
        <v>61</v>
      </c>
    </row>
    <row r="19" spans="1:46" ht="30.95" customHeight="1" outlineLevel="1">
      <c r="A19" s="7">
        <v>0</v>
      </c>
      <c r="B19" s="16" t="s">
        <v>62</v>
      </c>
      <c r="C19" s="17" t="s">
        <v>63</v>
      </c>
      <c r="D19" s="17" t="s">
        <v>64</v>
      </c>
      <c r="E19" s="17" t="s">
        <v>65</v>
      </c>
      <c r="F19" s="17" t="s">
        <v>66</v>
      </c>
      <c r="G19" s="17" t="s">
        <v>67</v>
      </c>
      <c r="H19" s="17" t="s">
        <v>68</v>
      </c>
      <c r="I19" s="17" t="s">
        <v>69</v>
      </c>
      <c r="J19" s="16" t="s">
        <v>70</v>
      </c>
      <c r="K19" s="16" t="s">
        <v>71</v>
      </c>
      <c r="L19" s="116" t="s">
        <v>72</v>
      </c>
      <c r="M19" s="116"/>
      <c r="N19" s="110" t="s">
        <v>73</v>
      </c>
      <c r="O19" s="110"/>
      <c r="P19" s="119" t="s">
        <v>74</v>
      </c>
      <c r="Q19" s="119"/>
      <c r="R19" s="119" t="s">
        <v>75</v>
      </c>
      <c r="S19" s="119"/>
      <c r="T19" s="119" t="s">
        <v>76</v>
      </c>
      <c r="U19" s="119"/>
      <c r="V19" s="17" t="s">
        <v>77</v>
      </c>
      <c r="W19" s="17" t="s">
        <v>78</v>
      </c>
      <c r="X19" s="17" t="s">
        <v>79</v>
      </c>
      <c r="Y19" s="17" t="s">
        <v>80</v>
      </c>
      <c r="Z19" s="17" t="s">
        <v>81</v>
      </c>
      <c r="AA19" s="17" t="s">
        <v>82</v>
      </c>
      <c r="AB19" s="17" t="s">
        <v>83</v>
      </c>
    </row>
    <row r="20" spans="1:46" ht="17.649999999999999" customHeight="1" outlineLevel="1">
      <c r="A20" s="7">
        <v>0</v>
      </c>
      <c r="B20" s="97"/>
      <c r="C20" s="18"/>
      <c r="D20" s="18"/>
      <c r="E20" s="19"/>
      <c r="F20" s="18"/>
      <c r="G20" s="18"/>
      <c r="H20" s="18"/>
      <c r="I20" s="18"/>
      <c r="J20" s="18"/>
      <c r="K20" s="18"/>
      <c r="L20" s="20" t="s">
        <v>84</v>
      </c>
      <c r="M20" s="20" t="s">
        <v>85</v>
      </c>
      <c r="N20" s="20" t="s">
        <v>86</v>
      </c>
      <c r="O20" s="20" t="s">
        <v>85</v>
      </c>
      <c r="P20" s="20" t="s">
        <v>86</v>
      </c>
      <c r="Q20" s="20" t="s">
        <v>85</v>
      </c>
      <c r="R20" s="20" t="s">
        <v>84</v>
      </c>
      <c r="S20" s="20" t="s">
        <v>85</v>
      </c>
      <c r="T20" s="20" t="s">
        <v>84</v>
      </c>
      <c r="U20" s="20" t="s">
        <v>85</v>
      </c>
      <c r="V20" s="18"/>
      <c r="W20" s="18"/>
      <c r="X20" s="18"/>
      <c r="Y20" s="18"/>
      <c r="Z20" s="18"/>
      <c r="AA20" s="18"/>
      <c r="AB20" s="18"/>
    </row>
    <row r="21" spans="1:46" s="10" customFormat="1" ht="180" outlineLevel="1">
      <c r="A21" s="7">
        <v>0</v>
      </c>
      <c r="B21" s="25"/>
      <c r="C21" s="22" t="s">
        <v>87</v>
      </c>
      <c r="D21" s="23" t="s">
        <v>88</v>
      </c>
      <c r="E21" s="24">
        <v>3113688</v>
      </c>
      <c r="F21" s="21"/>
      <c r="G21" s="25">
        <v>20</v>
      </c>
      <c r="H21" s="25">
        <v>80</v>
      </c>
      <c r="I21" s="25">
        <v>0</v>
      </c>
      <c r="J21" s="26" t="s">
        <v>89</v>
      </c>
      <c r="K21" s="26" t="s">
        <v>90</v>
      </c>
      <c r="L21" s="27">
        <v>45231</v>
      </c>
      <c r="M21" s="21"/>
      <c r="N21" s="27">
        <f>L21+30</f>
        <v>45261</v>
      </c>
      <c r="O21" s="21"/>
      <c r="P21" s="27">
        <f>N21+60</f>
        <v>45321</v>
      </c>
      <c r="Q21" s="28"/>
      <c r="R21" s="27">
        <f>P21+20</f>
        <v>45341</v>
      </c>
      <c r="S21" s="21"/>
      <c r="T21" s="27">
        <f>R21+20</f>
        <v>45361</v>
      </c>
      <c r="U21" s="21"/>
      <c r="V21" s="21"/>
      <c r="W21" s="26" t="s">
        <v>8</v>
      </c>
      <c r="X21" s="25" t="s">
        <v>10</v>
      </c>
      <c r="Y21" s="21"/>
      <c r="Z21" s="21"/>
      <c r="AA21" s="21"/>
      <c r="AB21" s="2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</row>
    <row r="22" spans="1:46" s="10" customFormat="1" ht="18.75" customHeight="1" outlineLevel="1">
      <c r="A22" s="7">
        <v>0</v>
      </c>
      <c r="B22" s="25"/>
      <c r="C22" s="21"/>
      <c r="D22" s="21"/>
      <c r="E22" s="22"/>
      <c r="F22" s="21"/>
      <c r="G22" s="25"/>
      <c r="H22" s="25"/>
      <c r="I22" s="25"/>
      <c r="J22" s="29"/>
      <c r="K22" s="29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5"/>
      <c r="X22" s="25"/>
      <c r="Y22" s="21"/>
      <c r="Z22" s="21"/>
      <c r="AA22" s="21"/>
      <c r="AB22" s="2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</row>
    <row r="23" spans="1:46" s="10" customFormat="1" outlineLevel="1">
      <c r="A23" s="7">
        <v>0</v>
      </c>
      <c r="B23" s="25"/>
      <c r="C23" s="21"/>
      <c r="D23" s="21"/>
      <c r="E23" s="90">
        <f>SUM(E21:E22)</f>
        <v>3113688</v>
      </c>
      <c r="F23" s="21"/>
      <c r="G23" s="21"/>
      <c r="H23" s="21"/>
      <c r="I23" s="21"/>
      <c r="J23" s="29"/>
      <c r="K23" s="2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5"/>
      <c r="X23" s="25"/>
      <c r="Y23" s="21"/>
      <c r="Z23" s="21"/>
      <c r="AA23" s="21"/>
      <c r="AB23" s="2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</row>
    <row r="24" spans="1:46" ht="31.5">
      <c r="A24" s="7">
        <v>0</v>
      </c>
      <c r="B24" s="95"/>
      <c r="C24" s="7"/>
      <c r="D24" s="12" t="s">
        <v>91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</row>
    <row r="25" spans="1:46" ht="23.25" outlineLevel="1">
      <c r="A25" s="7">
        <v>0</v>
      </c>
      <c r="B25" s="113" t="s">
        <v>57</v>
      </c>
      <c r="C25" s="113"/>
      <c r="D25" s="113"/>
      <c r="E25" s="112" t="s">
        <v>58</v>
      </c>
      <c r="F25" s="112"/>
      <c r="G25" s="112"/>
      <c r="H25" s="112"/>
      <c r="I25" s="112"/>
      <c r="J25" s="113"/>
      <c r="K25" s="113"/>
      <c r="L25" s="117" t="s">
        <v>59</v>
      </c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4" t="s">
        <v>60</v>
      </c>
      <c r="AC25" s="114"/>
      <c r="AD25" s="114"/>
      <c r="AE25" s="114"/>
      <c r="AF25" s="114"/>
      <c r="AG25" s="114"/>
      <c r="AH25" s="114"/>
    </row>
    <row r="26" spans="1:46" ht="62.1" customHeight="1" outlineLevel="1">
      <c r="A26" s="7">
        <v>0</v>
      </c>
      <c r="B26" s="16" t="s">
        <v>62</v>
      </c>
      <c r="C26" s="17" t="s">
        <v>63</v>
      </c>
      <c r="D26" s="17" t="s">
        <v>64</v>
      </c>
      <c r="E26" s="17" t="s">
        <v>65</v>
      </c>
      <c r="F26" s="17" t="s">
        <v>66</v>
      </c>
      <c r="G26" s="17" t="s">
        <v>67</v>
      </c>
      <c r="H26" s="17" t="s">
        <v>68</v>
      </c>
      <c r="I26" s="17" t="s">
        <v>69</v>
      </c>
      <c r="J26" s="16" t="s">
        <v>70</v>
      </c>
      <c r="K26" s="16" t="s">
        <v>71</v>
      </c>
      <c r="L26" s="110" t="s">
        <v>92</v>
      </c>
      <c r="M26" s="110"/>
      <c r="N26" s="110" t="s">
        <v>93</v>
      </c>
      <c r="O26" s="110"/>
      <c r="P26" s="110" t="s">
        <v>94</v>
      </c>
      <c r="Q26" s="110"/>
      <c r="R26" s="110" t="s">
        <v>95</v>
      </c>
      <c r="S26" s="110"/>
      <c r="T26" s="110" t="s">
        <v>96</v>
      </c>
      <c r="U26" s="110"/>
      <c r="V26" s="110" t="s">
        <v>74</v>
      </c>
      <c r="W26" s="110"/>
      <c r="X26" s="110" t="s">
        <v>75</v>
      </c>
      <c r="Y26" s="110"/>
      <c r="Z26" s="110" t="s">
        <v>76</v>
      </c>
      <c r="AA26" s="110"/>
      <c r="AB26" s="17" t="s">
        <v>97</v>
      </c>
      <c r="AC26" s="17" t="s">
        <v>78</v>
      </c>
      <c r="AD26" s="17" t="s">
        <v>79</v>
      </c>
      <c r="AE26" s="17" t="s">
        <v>80</v>
      </c>
      <c r="AF26" s="17" t="s">
        <v>81</v>
      </c>
      <c r="AG26" s="17" t="s">
        <v>82</v>
      </c>
      <c r="AH26" s="17" t="s">
        <v>83</v>
      </c>
    </row>
    <row r="27" spans="1:46" ht="17.649999999999999" customHeight="1" outlineLevel="1">
      <c r="A27" s="7">
        <v>0</v>
      </c>
      <c r="B27" s="97"/>
      <c r="C27" s="18"/>
      <c r="D27" s="18"/>
      <c r="E27" s="18"/>
      <c r="F27" s="18"/>
      <c r="G27" s="18"/>
      <c r="H27" s="18"/>
      <c r="I27" s="18"/>
      <c r="J27" s="18"/>
      <c r="K27" s="18"/>
      <c r="L27" s="20" t="s">
        <v>84</v>
      </c>
      <c r="M27" s="20" t="s">
        <v>85</v>
      </c>
      <c r="N27" s="20" t="s">
        <v>86</v>
      </c>
      <c r="O27" s="20" t="s">
        <v>85</v>
      </c>
      <c r="P27" s="20" t="s">
        <v>84</v>
      </c>
      <c r="Q27" s="20" t="s">
        <v>85</v>
      </c>
      <c r="R27" s="20" t="s">
        <v>86</v>
      </c>
      <c r="S27" s="20" t="s">
        <v>85</v>
      </c>
      <c r="T27" s="20" t="s">
        <v>86</v>
      </c>
      <c r="U27" s="20" t="s">
        <v>85</v>
      </c>
      <c r="V27" s="20" t="s">
        <v>86</v>
      </c>
      <c r="W27" s="20" t="s">
        <v>85</v>
      </c>
      <c r="X27" s="20" t="s">
        <v>86</v>
      </c>
      <c r="Y27" s="20" t="s">
        <v>85</v>
      </c>
      <c r="Z27" s="20" t="s">
        <v>84</v>
      </c>
      <c r="AA27" s="20" t="s">
        <v>85</v>
      </c>
      <c r="AB27" s="18"/>
      <c r="AC27" s="18"/>
      <c r="AD27" s="18"/>
      <c r="AE27" s="18"/>
      <c r="AF27" s="18"/>
      <c r="AG27" s="18"/>
      <c r="AH27" s="18"/>
    </row>
    <row r="28" spans="1:46" s="10" customFormat="1" outlineLevel="1">
      <c r="A28" s="7">
        <v>0</v>
      </c>
      <c r="B28" s="25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</row>
    <row r="29" spans="1:46" s="10" customFormat="1" outlineLevel="1">
      <c r="A29" s="7">
        <v>0</v>
      </c>
      <c r="B29" s="25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</row>
    <row r="30" spans="1:46" s="10" customFormat="1" outlineLevel="1">
      <c r="A30" s="7">
        <v>0</v>
      </c>
      <c r="B30" s="25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</row>
    <row r="31" spans="1:46" ht="31.5">
      <c r="A31" s="7">
        <v>0</v>
      </c>
      <c r="B31" s="96">
        <f>E53</f>
        <v>2165290.9770036764</v>
      </c>
      <c r="C31" s="7"/>
      <c r="D31" s="12" t="s">
        <v>98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46" ht="23.25" outlineLevel="1">
      <c r="A32" s="7">
        <v>0</v>
      </c>
      <c r="B32" s="113" t="s">
        <v>57</v>
      </c>
      <c r="C32" s="113"/>
      <c r="D32" s="113"/>
      <c r="E32" s="112" t="s">
        <v>58</v>
      </c>
      <c r="F32" s="112"/>
      <c r="G32" s="112"/>
      <c r="H32" s="112"/>
      <c r="I32" s="112"/>
      <c r="J32" s="13"/>
      <c r="K32" s="14"/>
      <c r="L32" s="114" t="s">
        <v>59</v>
      </c>
      <c r="M32" s="114"/>
      <c r="N32" s="114"/>
      <c r="O32" s="114"/>
      <c r="P32" s="114" t="s">
        <v>60</v>
      </c>
      <c r="Q32" s="114"/>
      <c r="R32" s="114"/>
      <c r="S32" s="114"/>
      <c r="T32" s="114"/>
      <c r="U32" s="114"/>
      <c r="V32" s="114"/>
    </row>
    <row r="33" spans="1:46" ht="62.1" customHeight="1" outlineLevel="1">
      <c r="A33" s="7">
        <v>0</v>
      </c>
      <c r="B33" s="16" t="s">
        <v>62</v>
      </c>
      <c r="C33" s="17" t="s">
        <v>63</v>
      </c>
      <c r="D33" s="17" t="s">
        <v>64</v>
      </c>
      <c r="E33" s="17" t="s">
        <v>65</v>
      </c>
      <c r="F33" s="17" t="s">
        <v>66</v>
      </c>
      <c r="G33" s="17" t="s">
        <v>67</v>
      </c>
      <c r="H33" s="17" t="s">
        <v>68</v>
      </c>
      <c r="I33" s="17" t="s">
        <v>69</v>
      </c>
      <c r="J33" s="16" t="s">
        <v>70</v>
      </c>
      <c r="K33" s="16" t="s">
        <v>71</v>
      </c>
      <c r="L33" s="110" t="s">
        <v>99</v>
      </c>
      <c r="M33" s="110"/>
      <c r="N33" s="110" t="s">
        <v>100</v>
      </c>
      <c r="O33" s="110"/>
      <c r="P33" s="17" t="s">
        <v>97</v>
      </c>
      <c r="Q33" s="17" t="s">
        <v>78</v>
      </c>
      <c r="R33" s="17" t="s">
        <v>79</v>
      </c>
      <c r="S33" s="17" t="s">
        <v>80</v>
      </c>
      <c r="T33" s="17" t="s">
        <v>81</v>
      </c>
      <c r="U33" s="17" t="s">
        <v>82</v>
      </c>
      <c r="V33" s="17" t="s">
        <v>83</v>
      </c>
    </row>
    <row r="34" spans="1:46" ht="30" outlineLevel="1">
      <c r="A34" s="7">
        <v>0</v>
      </c>
      <c r="B34" s="97"/>
      <c r="C34" s="18"/>
      <c r="D34" s="18"/>
      <c r="E34" s="19"/>
      <c r="F34" s="18"/>
      <c r="G34" s="18"/>
      <c r="H34" s="18"/>
      <c r="I34" s="18"/>
      <c r="J34" s="18"/>
      <c r="K34" s="18"/>
      <c r="L34" s="20" t="s">
        <v>84</v>
      </c>
      <c r="M34" s="20" t="s">
        <v>85</v>
      </c>
      <c r="N34" s="20" t="s">
        <v>84</v>
      </c>
      <c r="O34" s="20" t="s">
        <v>85</v>
      </c>
      <c r="P34" s="18"/>
      <c r="Q34" s="18"/>
      <c r="R34" s="18"/>
      <c r="S34" s="18"/>
      <c r="T34" s="18"/>
      <c r="U34" s="18"/>
      <c r="V34" s="18"/>
    </row>
    <row r="35" spans="1:46" s="10" customFormat="1" ht="82.15" customHeight="1" outlineLevel="1">
      <c r="A35" s="7">
        <v>0</v>
      </c>
      <c r="B35" s="25"/>
      <c r="C35" s="30" t="s">
        <v>101</v>
      </c>
      <c r="D35" s="23" t="s">
        <v>102</v>
      </c>
      <c r="E35" s="24">
        <v>151562</v>
      </c>
      <c r="F35" s="21"/>
      <c r="G35" s="25">
        <v>100</v>
      </c>
      <c r="H35" s="25">
        <v>0</v>
      </c>
      <c r="I35" s="25">
        <v>0</v>
      </c>
      <c r="J35" s="26" t="s">
        <v>103</v>
      </c>
      <c r="K35" s="26" t="s">
        <v>104</v>
      </c>
      <c r="L35" s="27">
        <v>45078</v>
      </c>
      <c r="M35" s="21"/>
      <c r="N35" s="27">
        <f t="shared" ref="N35:N52" si="0">L35+90</f>
        <v>45168</v>
      </c>
      <c r="O35" s="21"/>
      <c r="P35" s="21"/>
      <c r="Q35" s="26" t="s">
        <v>34</v>
      </c>
      <c r="R35" s="25" t="s">
        <v>14</v>
      </c>
      <c r="S35" s="25"/>
      <c r="T35" s="25"/>
      <c r="U35" s="25"/>
      <c r="V35" s="25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</row>
    <row r="36" spans="1:46" s="10" customFormat="1" ht="90" outlineLevel="1">
      <c r="A36" s="7">
        <v>0</v>
      </c>
      <c r="B36" s="25"/>
      <c r="C36" s="31" t="s">
        <v>105</v>
      </c>
      <c r="D36" s="23" t="s">
        <v>106</v>
      </c>
      <c r="E36" s="24">
        <v>96214.905613177601</v>
      </c>
      <c r="F36" s="21"/>
      <c r="G36" s="25">
        <v>100</v>
      </c>
      <c r="H36" s="25">
        <v>0</v>
      </c>
      <c r="I36" s="25">
        <v>0</v>
      </c>
      <c r="J36" s="26" t="s">
        <v>107</v>
      </c>
      <c r="K36" s="26" t="s">
        <v>108</v>
      </c>
      <c r="L36" s="101">
        <v>45261</v>
      </c>
      <c r="M36" s="21"/>
      <c r="N36" s="101">
        <f t="shared" si="0"/>
        <v>45351</v>
      </c>
      <c r="O36" s="21"/>
      <c r="P36" s="21"/>
      <c r="Q36" s="26" t="s">
        <v>34</v>
      </c>
      <c r="R36" s="25" t="s">
        <v>14</v>
      </c>
      <c r="S36" s="25"/>
      <c r="T36" s="25"/>
      <c r="U36" s="25"/>
      <c r="V36" s="25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</row>
    <row r="37" spans="1:46" s="10" customFormat="1" ht="105" outlineLevel="1">
      <c r="A37" s="7">
        <v>0</v>
      </c>
      <c r="B37" s="25"/>
      <c r="C37" s="32" t="s">
        <v>109</v>
      </c>
      <c r="D37" s="33" t="s">
        <v>110</v>
      </c>
      <c r="E37" s="34">
        <v>215140.37754729</v>
      </c>
      <c r="F37" s="35"/>
      <c r="G37" s="36">
        <v>100</v>
      </c>
      <c r="H37" s="36">
        <v>0</v>
      </c>
      <c r="I37" s="36">
        <v>0</v>
      </c>
      <c r="J37" s="37" t="s">
        <v>89</v>
      </c>
      <c r="K37" s="37" t="s">
        <v>111</v>
      </c>
      <c r="L37" s="38">
        <v>45200</v>
      </c>
      <c r="M37" s="21"/>
      <c r="N37" s="27">
        <f t="shared" si="0"/>
        <v>45290</v>
      </c>
      <c r="O37" s="21"/>
      <c r="P37" s="21"/>
      <c r="Q37" s="26" t="s">
        <v>34</v>
      </c>
      <c r="R37" s="25" t="s">
        <v>14</v>
      </c>
      <c r="S37" s="25"/>
      <c r="T37" s="25"/>
      <c r="U37" s="25"/>
      <c r="V37" s="25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</row>
    <row r="38" spans="1:46" s="10" customFormat="1" ht="42.4" customHeight="1" outlineLevel="1">
      <c r="A38" s="7">
        <v>0</v>
      </c>
      <c r="B38" s="25"/>
      <c r="C38" s="32" t="s">
        <v>112</v>
      </c>
      <c r="D38" s="23" t="s">
        <v>113</v>
      </c>
      <c r="E38" s="24">
        <v>273186.83010372001</v>
      </c>
      <c r="F38" s="21"/>
      <c r="G38" s="25">
        <v>100</v>
      </c>
      <c r="H38" s="25">
        <v>0</v>
      </c>
      <c r="I38" s="25">
        <v>0</v>
      </c>
      <c r="J38" s="26" t="s">
        <v>89</v>
      </c>
      <c r="K38" s="26" t="s">
        <v>111</v>
      </c>
      <c r="L38" s="27">
        <v>45261</v>
      </c>
      <c r="M38" s="21"/>
      <c r="N38" s="27">
        <f t="shared" si="0"/>
        <v>45351</v>
      </c>
      <c r="O38" s="21"/>
      <c r="P38" s="21"/>
      <c r="Q38" s="26" t="s">
        <v>34</v>
      </c>
      <c r="R38" s="25" t="s">
        <v>14</v>
      </c>
      <c r="S38" s="25"/>
      <c r="T38" s="25"/>
      <c r="U38" s="25"/>
      <c r="V38" s="25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</row>
    <row r="39" spans="1:46" s="10" customFormat="1" ht="45" outlineLevel="1">
      <c r="A39" s="7">
        <v>0</v>
      </c>
      <c r="B39" s="25"/>
      <c r="C39" s="31" t="s">
        <v>114</v>
      </c>
      <c r="D39" s="23" t="s">
        <v>115</v>
      </c>
      <c r="E39" s="24">
        <v>76971.924490542093</v>
      </c>
      <c r="F39" s="21"/>
      <c r="G39" s="25">
        <v>100</v>
      </c>
      <c r="H39" s="25">
        <v>0</v>
      </c>
      <c r="I39" s="25">
        <v>0</v>
      </c>
      <c r="J39" s="26" t="s">
        <v>89</v>
      </c>
      <c r="K39" s="26" t="s">
        <v>111</v>
      </c>
      <c r="L39" s="27">
        <v>45170</v>
      </c>
      <c r="M39" s="21"/>
      <c r="N39" s="27">
        <f t="shared" si="0"/>
        <v>45260</v>
      </c>
      <c r="O39" s="21"/>
      <c r="P39" s="21"/>
      <c r="Q39" s="26" t="s">
        <v>34</v>
      </c>
      <c r="R39" s="25" t="s">
        <v>14</v>
      </c>
      <c r="S39" s="25"/>
      <c r="T39" s="25"/>
      <c r="U39" s="25"/>
      <c r="V39" s="25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</row>
    <row r="40" spans="1:46" s="10" customFormat="1" ht="45" outlineLevel="1">
      <c r="A40" s="7">
        <v>0</v>
      </c>
      <c r="B40" s="25"/>
      <c r="C40" s="31" t="s">
        <v>116</v>
      </c>
      <c r="D40" s="23" t="s">
        <v>117</v>
      </c>
      <c r="E40" s="24">
        <v>296214.90561317798</v>
      </c>
      <c r="F40" s="21"/>
      <c r="G40" s="25">
        <v>100</v>
      </c>
      <c r="H40" s="25">
        <v>0</v>
      </c>
      <c r="I40" s="25">
        <v>0</v>
      </c>
      <c r="J40" s="26" t="s">
        <v>89</v>
      </c>
      <c r="K40" s="26" t="s">
        <v>111</v>
      </c>
      <c r="L40" s="27">
        <v>45170</v>
      </c>
      <c r="M40" s="21"/>
      <c r="N40" s="27">
        <f t="shared" si="0"/>
        <v>45260</v>
      </c>
      <c r="O40" s="21"/>
      <c r="P40" s="21"/>
      <c r="Q40" s="26" t="s">
        <v>34</v>
      </c>
      <c r="R40" s="25" t="s">
        <v>14</v>
      </c>
      <c r="S40" s="25"/>
      <c r="T40" s="25"/>
      <c r="U40" s="25"/>
      <c r="V40" s="25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</row>
    <row r="41" spans="1:46" s="10" customFormat="1" ht="45" outlineLevel="1">
      <c r="A41" s="7">
        <v>0</v>
      </c>
      <c r="B41" s="25"/>
      <c r="C41" s="31" t="s">
        <v>118</v>
      </c>
      <c r="D41" s="23" t="s">
        <v>119</v>
      </c>
      <c r="E41" s="24">
        <v>180444.392555853</v>
      </c>
      <c r="F41" s="21"/>
      <c r="G41" s="25">
        <v>100</v>
      </c>
      <c r="H41" s="25">
        <v>0</v>
      </c>
      <c r="I41" s="25">
        <v>0</v>
      </c>
      <c r="J41" s="26" t="s">
        <v>89</v>
      </c>
      <c r="K41" s="26" t="s">
        <v>120</v>
      </c>
      <c r="L41" s="27">
        <v>45078</v>
      </c>
      <c r="M41" s="21"/>
      <c r="N41" s="27">
        <f t="shared" si="0"/>
        <v>45168</v>
      </c>
      <c r="O41" s="21"/>
      <c r="P41" s="21"/>
      <c r="Q41" s="26" t="s">
        <v>34</v>
      </c>
      <c r="R41" s="25" t="s">
        <v>14</v>
      </c>
      <c r="S41" s="25"/>
      <c r="T41" s="25"/>
      <c r="U41" s="25"/>
      <c r="V41" s="25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</row>
    <row r="42" spans="1:46" s="10" customFormat="1" ht="45" outlineLevel="1">
      <c r="A42" s="7">
        <v>0</v>
      </c>
      <c r="B42" s="25"/>
      <c r="C42" s="31" t="s">
        <v>121</v>
      </c>
      <c r="D42" s="39" t="s">
        <v>122</v>
      </c>
      <c r="E42" s="24">
        <v>384859.62245271</v>
      </c>
      <c r="F42" s="21"/>
      <c r="G42" s="25">
        <v>100</v>
      </c>
      <c r="H42" s="25">
        <v>0</v>
      </c>
      <c r="I42" s="25">
        <v>0</v>
      </c>
      <c r="J42" s="26" t="s">
        <v>89</v>
      </c>
      <c r="K42" s="26" t="s">
        <v>123</v>
      </c>
      <c r="L42" s="27">
        <v>45352</v>
      </c>
      <c r="M42" s="21"/>
      <c r="N42" s="27">
        <f t="shared" si="0"/>
        <v>45442</v>
      </c>
      <c r="O42" s="21"/>
      <c r="P42" s="21"/>
      <c r="Q42" s="26" t="s">
        <v>34</v>
      </c>
      <c r="R42" s="25" t="s">
        <v>14</v>
      </c>
      <c r="S42" s="25"/>
      <c r="T42" s="25"/>
      <c r="U42" s="25"/>
      <c r="V42" s="25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</row>
    <row r="43" spans="1:46" s="10" customFormat="1" ht="60" outlineLevel="1">
      <c r="A43" s="7">
        <v>0</v>
      </c>
      <c r="B43" s="25"/>
      <c r="C43" s="31" t="s">
        <v>124</v>
      </c>
      <c r="D43" s="39" t="s">
        <v>125</v>
      </c>
      <c r="E43" s="24">
        <v>115457.88673581299</v>
      </c>
      <c r="F43" s="21"/>
      <c r="G43" s="25">
        <v>100</v>
      </c>
      <c r="H43" s="25">
        <v>0</v>
      </c>
      <c r="I43" s="25">
        <v>0</v>
      </c>
      <c r="J43" s="26" t="s">
        <v>89</v>
      </c>
      <c r="K43" s="26" t="s">
        <v>126</v>
      </c>
      <c r="L43" s="27">
        <v>45352</v>
      </c>
      <c r="M43" s="21"/>
      <c r="N43" s="27">
        <f t="shared" si="0"/>
        <v>45442</v>
      </c>
      <c r="O43" s="21"/>
      <c r="P43" s="21"/>
      <c r="Q43" s="26" t="s">
        <v>34</v>
      </c>
      <c r="R43" s="25" t="s">
        <v>14</v>
      </c>
      <c r="S43" s="25"/>
      <c r="T43" s="25"/>
      <c r="U43" s="25"/>
      <c r="V43" s="25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</row>
    <row r="44" spans="1:46" s="10" customFormat="1" ht="45" outlineLevel="1">
      <c r="A44" s="7">
        <v>0</v>
      </c>
      <c r="B44" s="25"/>
      <c r="C44" s="31" t="s">
        <v>127</v>
      </c>
      <c r="D44" s="23" t="s">
        <v>128</v>
      </c>
      <c r="E44" s="24">
        <v>38485.962245271003</v>
      </c>
      <c r="F44" s="21"/>
      <c r="G44" s="25">
        <v>100</v>
      </c>
      <c r="H44" s="25">
        <v>0</v>
      </c>
      <c r="I44" s="25">
        <v>0</v>
      </c>
      <c r="J44" s="26" t="s">
        <v>89</v>
      </c>
      <c r="K44" s="26" t="s">
        <v>126</v>
      </c>
      <c r="L44" s="27">
        <v>45078</v>
      </c>
      <c r="M44" s="21"/>
      <c r="N44" s="27">
        <f t="shared" si="0"/>
        <v>45168</v>
      </c>
      <c r="O44" s="21"/>
      <c r="P44" s="21"/>
      <c r="Q44" s="26" t="s">
        <v>34</v>
      </c>
      <c r="R44" s="25" t="s">
        <v>14</v>
      </c>
      <c r="S44" s="25"/>
      <c r="T44" s="25"/>
      <c r="U44" s="25"/>
      <c r="V44" s="25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</row>
    <row r="45" spans="1:46" s="10" customFormat="1" ht="60" outlineLevel="1">
      <c r="A45" s="7">
        <v>0</v>
      </c>
      <c r="B45" s="25"/>
      <c r="C45" s="31" t="s">
        <v>129</v>
      </c>
      <c r="D45" s="23" t="s">
        <v>130</v>
      </c>
      <c r="E45" s="24">
        <v>38485.962245271003</v>
      </c>
      <c r="F45" s="21"/>
      <c r="G45" s="25">
        <v>100</v>
      </c>
      <c r="H45" s="25">
        <v>0</v>
      </c>
      <c r="I45" s="25">
        <v>0</v>
      </c>
      <c r="J45" s="26" t="s">
        <v>89</v>
      </c>
      <c r="K45" s="26" t="s">
        <v>126</v>
      </c>
      <c r="L45" s="27">
        <v>45078</v>
      </c>
      <c r="M45" s="21"/>
      <c r="N45" s="27">
        <f t="shared" si="0"/>
        <v>45168</v>
      </c>
      <c r="O45" s="21"/>
      <c r="P45" s="21"/>
      <c r="Q45" s="26" t="s">
        <v>34</v>
      </c>
      <c r="R45" s="25" t="s">
        <v>14</v>
      </c>
      <c r="S45" s="25"/>
      <c r="T45" s="25"/>
      <c r="U45" s="25"/>
      <c r="V45" s="25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</row>
    <row r="46" spans="1:46" s="10" customFormat="1" ht="90" outlineLevel="1">
      <c r="A46" s="7">
        <v>0</v>
      </c>
      <c r="B46" s="25"/>
      <c r="C46" s="31" t="s">
        <v>131</v>
      </c>
      <c r="D46" s="33" t="s">
        <v>132</v>
      </c>
      <c r="E46" s="24">
        <v>38485.962245271003</v>
      </c>
      <c r="F46" s="21"/>
      <c r="G46" s="25">
        <v>100</v>
      </c>
      <c r="H46" s="25">
        <v>0</v>
      </c>
      <c r="I46" s="25">
        <v>0</v>
      </c>
      <c r="J46" s="26" t="s">
        <v>133</v>
      </c>
      <c r="K46" s="26" t="s">
        <v>134</v>
      </c>
      <c r="L46" s="38">
        <v>44866</v>
      </c>
      <c r="M46" s="21"/>
      <c r="N46" s="27">
        <f t="shared" si="0"/>
        <v>44956</v>
      </c>
      <c r="O46" s="21"/>
      <c r="P46" s="21"/>
      <c r="Q46" s="26" t="s">
        <v>34</v>
      </c>
      <c r="R46" s="25" t="s">
        <v>14</v>
      </c>
      <c r="S46" s="25"/>
      <c r="T46" s="25"/>
      <c r="U46" s="25"/>
      <c r="V46" s="25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</row>
    <row r="47" spans="1:46" s="10" customFormat="1" ht="165" outlineLevel="1">
      <c r="A47" s="7">
        <v>0</v>
      </c>
      <c r="B47" s="25"/>
      <c r="C47" s="31" t="s">
        <v>135</v>
      </c>
      <c r="D47" s="33" t="s">
        <v>136</v>
      </c>
      <c r="E47" s="24">
        <v>28864.471683953299</v>
      </c>
      <c r="F47" s="21"/>
      <c r="G47" s="25">
        <v>100</v>
      </c>
      <c r="H47" s="25">
        <v>0</v>
      </c>
      <c r="I47" s="25">
        <v>0</v>
      </c>
      <c r="J47" s="26" t="s">
        <v>133</v>
      </c>
      <c r="K47" s="26" t="s">
        <v>134</v>
      </c>
      <c r="L47" s="38">
        <v>45078</v>
      </c>
      <c r="M47" s="21"/>
      <c r="N47" s="27">
        <f t="shared" si="0"/>
        <v>45168</v>
      </c>
      <c r="O47" s="21"/>
      <c r="P47" s="21"/>
      <c r="Q47" s="26" t="s">
        <v>34</v>
      </c>
      <c r="R47" s="25" t="s">
        <v>14</v>
      </c>
      <c r="S47" s="25"/>
      <c r="T47" s="25"/>
      <c r="U47" s="25"/>
      <c r="V47" s="25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</row>
    <row r="48" spans="1:46" s="10" customFormat="1" ht="120" outlineLevel="1">
      <c r="A48" s="7">
        <v>0</v>
      </c>
      <c r="B48" s="25"/>
      <c r="C48" s="31" t="s">
        <v>137</v>
      </c>
      <c r="D48" s="40" t="s">
        <v>138</v>
      </c>
      <c r="E48" s="24">
        <v>38485.962245271003</v>
      </c>
      <c r="F48" s="21"/>
      <c r="G48" s="25">
        <v>100</v>
      </c>
      <c r="H48" s="25">
        <v>0</v>
      </c>
      <c r="I48" s="25">
        <v>0</v>
      </c>
      <c r="J48" s="26" t="s">
        <v>133</v>
      </c>
      <c r="K48" s="26" t="s">
        <v>139</v>
      </c>
      <c r="L48" s="38">
        <v>45352</v>
      </c>
      <c r="M48" s="21"/>
      <c r="N48" s="27">
        <f t="shared" si="0"/>
        <v>45442</v>
      </c>
      <c r="O48" s="21"/>
      <c r="P48" s="21"/>
      <c r="Q48" s="26" t="s">
        <v>34</v>
      </c>
      <c r="R48" s="25" t="s">
        <v>14</v>
      </c>
      <c r="S48" s="25"/>
      <c r="T48" s="25"/>
      <c r="U48" s="25"/>
      <c r="V48" s="25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</row>
    <row r="49" spans="1:46" s="10" customFormat="1" ht="75" outlineLevel="1">
      <c r="A49" s="7">
        <v>0</v>
      </c>
      <c r="B49" s="25"/>
      <c r="C49" s="31" t="s">
        <v>140</v>
      </c>
      <c r="D49" s="40" t="s">
        <v>141</v>
      </c>
      <c r="E49" s="24">
        <v>48107.452806588801</v>
      </c>
      <c r="F49" s="21"/>
      <c r="G49" s="25">
        <v>100</v>
      </c>
      <c r="H49" s="25">
        <v>0</v>
      </c>
      <c r="I49" s="25">
        <v>0</v>
      </c>
      <c r="J49" s="26" t="s">
        <v>133</v>
      </c>
      <c r="K49" s="26" t="s">
        <v>142</v>
      </c>
      <c r="L49" s="38">
        <v>45352</v>
      </c>
      <c r="M49" s="21"/>
      <c r="N49" s="27">
        <f t="shared" si="0"/>
        <v>45442</v>
      </c>
      <c r="O49" s="21"/>
      <c r="P49" s="21"/>
      <c r="Q49" s="26" t="s">
        <v>34</v>
      </c>
      <c r="R49" s="25" t="s">
        <v>14</v>
      </c>
      <c r="S49" s="25"/>
      <c r="T49" s="25"/>
      <c r="U49" s="25"/>
      <c r="V49" s="25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</row>
    <row r="50" spans="1:46" s="10" customFormat="1" ht="75" outlineLevel="1">
      <c r="A50" s="7">
        <v>0</v>
      </c>
      <c r="B50" s="25"/>
      <c r="C50" s="31" t="s">
        <v>143</v>
      </c>
      <c r="D50" s="40" t="s">
        <v>144</v>
      </c>
      <c r="E50" s="24">
        <v>48107.452806588801</v>
      </c>
      <c r="F50" s="21"/>
      <c r="G50" s="25">
        <v>100</v>
      </c>
      <c r="H50" s="25">
        <v>0</v>
      </c>
      <c r="I50" s="25">
        <v>0</v>
      </c>
      <c r="J50" s="26" t="s">
        <v>133</v>
      </c>
      <c r="K50" s="26" t="s">
        <v>142</v>
      </c>
      <c r="L50" s="38">
        <v>45474</v>
      </c>
      <c r="M50" s="21"/>
      <c r="N50" s="27">
        <f t="shared" si="0"/>
        <v>45564</v>
      </c>
      <c r="O50" s="21"/>
      <c r="P50" s="21"/>
      <c r="Q50" s="26" t="s">
        <v>34</v>
      </c>
      <c r="R50" s="25" t="s">
        <v>14</v>
      </c>
      <c r="S50" s="25"/>
      <c r="T50" s="25"/>
      <c r="U50" s="25"/>
      <c r="V50" s="25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</row>
    <row r="51" spans="1:46" s="10" customFormat="1" ht="105" outlineLevel="1">
      <c r="A51" s="7">
        <v>0</v>
      </c>
      <c r="B51" s="25"/>
      <c r="C51" s="31" t="s">
        <v>145</v>
      </c>
      <c r="D51" s="40" t="s">
        <v>146</v>
      </c>
      <c r="E51" s="24">
        <v>57728.943367906599</v>
      </c>
      <c r="F51" s="21"/>
      <c r="G51" s="25">
        <v>100</v>
      </c>
      <c r="H51" s="25">
        <v>0</v>
      </c>
      <c r="I51" s="25">
        <v>0</v>
      </c>
      <c r="J51" s="26" t="s">
        <v>133</v>
      </c>
      <c r="K51" s="26" t="s">
        <v>142</v>
      </c>
      <c r="L51" s="38">
        <v>45658</v>
      </c>
      <c r="M51" s="21"/>
      <c r="N51" s="27">
        <f t="shared" si="0"/>
        <v>45748</v>
      </c>
      <c r="O51" s="21"/>
      <c r="P51" s="21"/>
      <c r="Q51" s="26" t="s">
        <v>34</v>
      </c>
      <c r="R51" s="25" t="s">
        <v>14</v>
      </c>
      <c r="S51" s="25"/>
      <c r="T51" s="25"/>
      <c r="U51" s="25"/>
      <c r="V51" s="25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</row>
    <row r="52" spans="1:46" s="10" customFormat="1" ht="105" outlineLevel="1">
      <c r="A52" s="7">
        <v>0</v>
      </c>
      <c r="B52" s="25"/>
      <c r="C52" s="31" t="s">
        <v>147</v>
      </c>
      <c r="D52" s="23" t="s">
        <v>148</v>
      </c>
      <c r="E52" s="24">
        <v>38485.962245271003</v>
      </c>
      <c r="F52" s="21"/>
      <c r="G52" s="25">
        <v>100</v>
      </c>
      <c r="H52" s="25">
        <v>0</v>
      </c>
      <c r="I52" s="25">
        <v>0</v>
      </c>
      <c r="J52" s="26" t="s">
        <v>149</v>
      </c>
      <c r="K52" s="26" t="s">
        <v>150</v>
      </c>
      <c r="L52" s="27">
        <v>45870</v>
      </c>
      <c r="M52" s="21"/>
      <c r="N52" s="27">
        <f t="shared" si="0"/>
        <v>45960</v>
      </c>
      <c r="O52" s="21"/>
      <c r="P52" s="21"/>
      <c r="Q52" s="26" t="s">
        <v>34</v>
      </c>
      <c r="R52" s="25" t="s">
        <v>14</v>
      </c>
      <c r="S52" s="25"/>
      <c r="T52" s="25"/>
      <c r="U52" s="25"/>
      <c r="V52" s="25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</row>
    <row r="53" spans="1:46" s="10" customFormat="1" outlineLevel="1">
      <c r="A53" s="7">
        <v>0</v>
      </c>
      <c r="B53" s="25"/>
      <c r="C53" s="21"/>
      <c r="D53" s="21"/>
      <c r="E53" s="76">
        <f>SUM(E35:E52)</f>
        <v>2165290.9770036764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</row>
    <row r="54" spans="1:46" ht="31.5">
      <c r="A54" s="7">
        <v>0</v>
      </c>
      <c r="B54" s="95"/>
      <c r="C54" s="7"/>
      <c r="D54" s="12" t="s">
        <v>151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1:46" ht="23.25" outlineLevel="1">
      <c r="A55" s="7">
        <v>0</v>
      </c>
      <c r="B55" s="113" t="s">
        <v>57</v>
      </c>
      <c r="C55" s="113"/>
      <c r="D55" s="113"/>
      <c r="E55" s="112" t="s">
        <v>58</v>
      </c>
      <c r="F55" s="112"/>
      <c r="G55" s="112"/>
      <c r="H55" s="112"/>
      <c r="I55" s="112"/>
      <c r="J55" s="113"/>
      <c r="K55" s="113"/>
      <c r="L55" s="117" t="s">
        <v>59</v>
      </c>
      <c r="M55" s="117"/>
      <c r="N55" s="117"/>
      <c r="O55" s="117"/>
      <c r="P55" s="117"/>
      <c r="Q55" s="117"/>
      <c r="R55" s="117"/>
      <c r="S55" s="117"/>
      <c r="T55" s="117"/>
      <c r="U55" s="117"/>
      <c r="V55" s="114" t="s">
        <v>60</v>
      </c>
      <c r="W55" s="114"/>
      <c r="X55" s="114"/>
      <c r="Y55" s="114"/>
      <c r="Z55" s="114"/>
      <c r="AA55" s="114"/>
      <c r="AB55" s="114"/>
    </row>
    <row r="56" spans="1:46" ht="30.95" customHeight="1" outlineLevel="1">
      <c r="A56" s="7">
        <v>0</v>
      </c>
      <c r="B56" s="16" t="s">
        <v>62</v>
      </c>
      <c r="C56" s="17" t="s">
        <v>63</v>
      </c>
      <c r="D56" s="17" t="s">
        <v>64</v>
      </c>
      <c r="E56" s="17" t="s">
        <v>65</v>
      </c>
      <c r="F56" s="17" t="s">
        <v>66</v>
      </c>
      <c r="G56" s="17" t="s">
        <v>67</v>
      </c>
      <c r="H56" s="17" t="s">
        <v>68</v>
      </c>
      <c r="I56" s="17" t="s">
        <v>69</v>
      </c>
      <c r="J56" s="16" t="s">
        <v>70</v>
      </c>
      <c r="K56" s="16" t="s">
        <v>71</v>
      </c>
      <c r="L56" s="110" t="s">
        <v>95</v>
      </c>
      <c r="M56" s="110"/>
      <c r="N56" s="111" t="s">
        <v>96</v>
      </c>
      <c r="O56" s="111"/>
      <c r="P56" s="110" t="s">
        <v>74</v>
      </c>
      <c r="Q56" s="110"/>
      <c r="R56" s="110" t="s">
        <v>75</v>
      </c>
      <c r="S56" s="110"/>
      <c r="T56" s="110" t="s">
        <v>76</v>
      </c>
      <c r="U56" s="110"/>
      <c r="V56" s="17" t="s">
        <v>97</v>
      </c>
      <c r="W56" s="17" t="s">
        <v>78</v>
      </c>
      <c r="X56" s="17" t="s">
        <v>79</v>
      </c>
      <c r="Y56" s="17" t="s">
        <v>80</v>
      </c>
      <c r="Z56" s="17" t="s">
        <v>81</v>
      </c>
      <c r="AA56" s="17" t="s">
        <v>82</v>
      </c>
      <c r="AB56" s="17" t="s">
        <v>83</v>
      </c>
    </row>
    <row r="57" spans="1:46" ht="30" outlineLevel="1">
      <c r="A57" s="7">
        <v>0</v>
      </c>
      <c r="B57" s="97"/>
      <c r="C57" s="18"/>
      <c r="D57" s="18"/>
      <c r="E57" s="18"/>
      <c r="F57" s="18"/>
      <c r="G57" s="18"/>
      <c r="H57" s="18"/>
      <c r="I57" s="18"/>
      <c r="J57" s="18"/>
      <c r="K57" s="18"/>
      <c r="L57" s="20" t="s">
        <v>84</v>
      </c>
      <c r="M57" s="20" t="s">
        <v>85</v>
      </c>
      <c r="N57" s="20" t="s">
        <v>84</v>
      </c>
      <c r="O57" s="20" t="s">
        <v>85</v>
      </c>
      <c r="P57" s="20" t="s">
        <v>84</v>
      </c>
      <c r="Q57" s="20" t="s">
        <v>85</v>
      </c>
      <c r="R57" s="20" t="s">
        <v>84</v>
      </c>
      <c r="S57" s="20" t="s">
        <v>85</v>
      </c>
      <c r="T57" s="20" t="s">
        <v>84</v>
      </c>
      <c r="U57" s="20" t="s">
        <v>85</v>
      </c>
      <c r="V57" s="18"/>
      <c r="W57" s="18"/>
      <c r="X57" s="18"/>
      <c r="Y57" s="18"/>
      <c r="Z57" s="18"/>
      <c r="AA57" s="18"/>
      <c r="AB57" s="18"/>
    </row>
    <row r="58" spans="1:46" s="10" customFormat="1" outlineLevel="1">
      <c r="A58" s="7">
        <v>0</v>
      </c>
      <c r="B58" s="25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</row>
    <row r="59" spans="1:46" s="10" customFormat="1" outlineLevel="1">
      <c r="A59" s="7">
        <v>0</v>
      </c>
      <c r="B59" s="25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</row>
    <row r="60" spans="1:46" s="10" customFormat="1" outlineLevel="1">
      <c r="A60" s="7">
        <v>0</v>
      </c>
      <c r="B60" s="25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</row>
    <row r="61" spans="1:46" ht="31.5">
      <c r="A61" s="7">
        <v>0</v>
      </c>
      <c r="B61" s="95"/>
      <c r="C61" s="7"/>
      <c r="D61" s="12" t="s">
        <v>152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9"/>
      <c r="AK61" s="9"/>
      <c r="AL61" s="9"/>
    </row>
    <row r="62" spans="1:46" ht="23.25" outlineLevel="1">
      <c r="A62" s="7">
        <v>0</v>
      </c>
      <c r="B62" s="112" t="s">
        <v>57</v>
      </c>
      <c r="C62" s="112"/>
      <c r="D62" s="112"/>
      <c r="E62" s="112" t="s">
        <v>58</v>
      </c>
      <c r="F62" s="112"/>
      <c r="G62" s="112"/>
      <c r="H62" s="112"/>
      <c r="I62" s="112"/>
      <c r="J62" s="113"/>
      <c r="K62" s="113"/>
      <c r="L62" s="118" t="s">
        <v>59</v>
      </c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4" t="s">
        <v>60</v>
      </c>
      <c r="AG62" s="114"/>
      <c r="AH62" s="114"/>
      <c r="AI62" s="114"/>
      <c r="AJ62" s="114"/>
      <c r="AK62" s="114"/>
      <c r="AL62" s="114"/>
    </row>
    <row r="63" spans="1:46" ht="31.15" customHeight="1" outlineLevel="1">
      <c r="A63" s="7">
        <v>0</v>
      </c>
      <c r="B63" s="16" t="s">
        <v>62</v>
      </c>
      <c r="C63" s="17" t="s">
        <v>63</v>
      </c>
      <c r="D63" s="17" t="s">
        <v>64</v>
      </c>
      <c r="E63" s="17" t="s">
        <v>65</v>
      </c>
      <c r="F63" s="17" t="s">
        <v>66</v>
      </c>
      <c r="G63" s="17" t="s">
        <v>67</v>
      </c>
      <c r="H63" s="17" t="s">
        <v>68</v>
      </c>
      <c r="I63" s="17" t="s">
        <v>69</v>
      </c>
      <c r="J63" s="16" t="s">
        <v>70</v>
      </c>
      <c r="K63" s="16" t="s">
        <v>71</v>
      </c>
      <c r="L63" s="110" t="s">
        <v>92</v>
      </c>
      <c r="M63" s="110"/>
      <c r="N63" s="110" t="s">
        <v>93</v>
      </c>
      <c r="O63" s="110"/>
      <c r="P63" s="110" t="s">
        <v>94</v>
      </c>
      <c r="Q63" s="110"/>
      <c r="R63" s="110" t="s">
        <v>95</v>
      </c>
      <c r="S63" s="110"/>
      <c r="T63" s="110" t="s">
        <v>73</v>
      </c>
      <c r="U63" s="110"/>
      <c r="V63" s="110" t="s">
        <v>74</v>
      </c>
      <c r="W63" s="110"/>
      <c r="X63" s="110" t="s">
        <v>96</v>
      </c>
      <c r="Y63" s="110"/>
      <c r="Z63" s="110" t="s">
        <v>153</v>
      </c>
      <c r="AA63" s="110"/>
      <c r="AB63" s="110" t="s">
        <v>75</v>
      </c>
      <c r="AC63" s="110"/>
      <c r="AD63" s="110" t="s">
        <v>76</v>
      </c>
      <c r="AE63" s="110"/>
      <c r="AF63" s="17" t="s">
        <v>97</v>
      </c>
      <c r="AG63" s="17" t="s">
        <v>78</v>
      </c>
      <c r="AH63" s="17" t="s">
        <v>79</v>
      </c>
      <c r="AI63" s="17" t="s">
        <v>80</v>
      </c>
      <c r="AJ63" s="41" t="s">
        <v>81</v>
      </c>
      <c r="AK63" s="41" t="s">
        <v>82</v>
      </c>
      <c r="AL63" s="41" t="s">
        <v>83</v>
      </c>
    </row>
    <row r="64" spans="1:46" ht="30" outlineLevel="1">
      <c r="A64" s="7">
        <v>0</v>
      </c>
      <c r="B64" s="97"/>
      <c r="C64" s="18"/>
      <c r="D64" s="18"/>
      <c r="E64" s="18"/>
      <c r="F64" s="18"/>
      <c r="G64" s="18"/>
      <c r="H64" s="18"/>
      <c r="I64" s="18"/>
      <c r="J64" s="18"/>
      <c r="K64" s="18"/>
      <c r="L64" s="20" t="s">
        <v>84</v>
      </c>
      <c r="M64" s="20" t="s">
        <v>85</v>
      </c>
      <c r="N64" s="20" t="s">
        <v>84</v>
      </c>
      <c r="O64" s="20" t="s">
        <v>85</v>
      </c>
      <c r="P64" s="20" t="s">
        <v>84</v>
      </c>
      <c r="Q64" s="20" t="s">
        <v>85</v>
      </c>
      <c r="R64" s="20" t="s">
        <v>84</v>
      </c>
      <c r="S64" s="20" t="s">
        <v>85</v>
      </c>
      <c r="T64" s="20" t="s">
        <v>84</v>
      </c>
      <c r="U64" s="20" t="s">
        <v>85</v>
      </c>
      <c r="V64" s="20" t="s">
        <v>84</v>
      </c>
      <c r="W64" s="20" t="s">
        <v>85</v>
      </c>
      <c r="X64" s="20" t="s">
        <v>84</v>
      </c>
      <c r="Y64" s="20" t="s">
        <v>85</v>
      </c>
      <c r="Z64" s="20" t="s">
        <v>84</v>
      </c>
      <c r="AA64" s="20" t="s">
        <v>85</v>
      </c>
      <c r="AB64" s="20" t="s">
        <v>86</v>
      </c>
      <c r="AC64" s="42" t="s">
        <v>85</v>
      </c>
      <c r="AD64" s="20" t="s">
        <v>84</v>
      </c>
      <c r="AE64" s="20" t="s">
        <v>85</v>
      </c>
      <c r="AF64" s="18"/>
      <c r="AG64" s="18"/>
      <c r="AH64" s="18"/>
      <c r="AI64" s="18"/>
      <c r="AJ64" s="43"/>
      <c r="AK64" s="43"/>
      <c r="AL64" s="43"/>
    </row>
    <row r="65" spans="1:46" s="10" customFormat="1" outlineLevel="1">
      <c r="A65" s="7">
        <v>0</v>
      </c>
      <c r="B65" s="25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0"/>
      <c r="AC65" s="20"/>
      <c r="AD65" s="21"/>
      <c r="AE65" s="21"/>
      <c r="AF65" s="21"/>
      <c r="AH65" s="21"/>
      <c r="AI65" s="21"/>
      <c r="AJ65" s="35"/>
      <c r="AK65" s="35"/>
      <c r="AL65" s="35"/>
      <c r="AM65" s="11"/>
      <c r="AN65" s="11"/>
      <c r="AO65" s="11"/>
      <c r="AP65" s="11"/>
      <c r="AQ65" s="11"/>
      <c r="AR65" s="11"/>
      <c r="AS65" s="11"/>
      <c r="AT65" s="11"/>
    </row>
    <row r="66" spans="1:46" s="10" customFormat="1" outlineLevel="1">
      <c r="A66" s="7">
        <v>0</v>
      </c>
      <c r="B66" s="25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35"/>
      <c r="AK66" s="35"/>
      <c r="AL66" s="35"/>
      <c r="AM66" s="11"/>
      <c r="AN66" s="11"/>
      <c r="AO66" s="11"/>
      <c r="AP66" s="11"/>
      <c r="AQ66" s="11"/>
      <c r="AR66" s="11"/>
      <c r="AS66" s="11"/>
      <c r="AT66" s="11"/>
    </row>
    <row r="67" spans="1:46" s="10" customFormat="1" outlineLevel="1">
      <c r="A67" s="7">
        <v>0</v>
      </c>
      <c r="B67" s="25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35"/>
      <c r="AK67" s="35"/>
      <c r="AL67" s="35"/>
      <c r="AM67" s="11"/>
      <c r="AN67" s="11"/>
      <c r="AO67" s="11"/>
      <c r="AP67" s="11"/>
      <c r="AQ67" s="11"/>
      <c r="AR67" s="11"/>
      <c r="AS67" s="11"/>
      <c r="AT67" s="11"/>
    </row>
    <row r="68" spans="1:46" ht="31.5">
      <c r="A68" s="7">
        <v>0</v>
      </c>
      <c r="B68" s="95"/>
      <c r="C68" s="7"/>
      <c r="D68" s="12" t="s">
        <v>154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</row>
    <row r="69" spans="1:46" ht="23.25" outlineLevel="1">
      <c r="A69" s="7">
        <v>0</v>
      </c>
      <c r="B69" s="112" t="s">
        <v>57</v>
      </c>
      <c r="C69" s="112"/>
      <c r="D69" s="112"/>
      <c r="E69" s="112" t="s">
        <v>58</v>
      </c>
      <c r="F69" s="112"/>
      <c r="G69" s="112"/>
      <c r="H69" s="112"/>
      <c r="I69" s="112"/>
      <c r="J69" s="113"/>
      <c r="K69" s="113"/>
      <c r="L69" s="117" t="s">
        <v>59</v>
      </c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7"/>
      <c r="Z69" s="114" t="s">
        <v>60</v>
      </c>
      <c r="AA69" s="114"/>
      <c r="AB69" s="114"/>
      <c r="AC69" s="114"/>
      <c r="AD69" s="114"/>
      <c r="AE69" s="114"/>
      <c r="AF69" s="114"/>
    </row>
    <row r="70" spans="1:46" ht="62.1" customHeight="1" outlineLevel="1">
      <c r="A70" s="7">
        <v>0</v>
      </c>
      <c r="B70" s="16" t="s">
        <v>62</v>
      </c>
      <c r="C70" s="17" t="s">
        <v>63</v>
      </c>
      <c r="D70" s="17" t="s">
        <v>64</v>
      </c>
      <c r="E70" s="17" t="s">
        <v>65</v>
      </c>
      <c r="F70" s="17" t="s">
        <v>66</v>
      </c>
      <c r="G70" s="17" t="s">
        <v>67</v>
      </c>
      <c r="H70" s="17" t="s">
        <v>68</v>
      </c>
      <c r="I70" s="17" t="s">
        <v>69</v>
      </c>
      <c r="J70" s="16" t="s">
        <v>70</v>
      </c>
      <c r="K70" s="16" t="s">
        <v>71</v>
      </c>
      <c r="L70" s="116" t="s">
        <v>72</v>
      </c>
      <c r="M70" s="116"/>
      <c r="N70" s="110" t="s">
        <v>96</v>
      </c>
      <c r="O70" s="110"/>
      <c r="P70" s="110" t="s">
        <v>74</v>
      </c>
      <c r="Q70" s="110"/>
      <c r="R70" s="111" t="s">
        <v>96</v>
      </c>
      <c r="S70" s="111"/>
      <c r="T70" s="110" t="s">
        <v>153</v>
      </c>
      <c r="U70" s="110"/>
      <c r="V70" s="110" t="s">
        <v>75</v>
      </c>
      <c r="W70" s="110"/>
      <c r="X70" s="110" t="s">
        <v>76</v>
      </c>
      <c r="Y70" s="110"/>
      <c r="Z70" s="17" t="s">
        <v>97</v>
      </c>
      <c r="AA70" s="17" t="s">
        <v>78</v>
      </c>
      <c r="AB70" s="17" t="s">
        <v>79</v>
      </c>
      <c r="AC70" s="17" t="s">
        <v>80</v>
      </c>
      <c r="AD70" s="17" t="s">
        <v>81</v>
      </c>
      <c r="AE70" s="17" t="s">
        <v>82</v>
      </c>
      <c r="AF70" s="17" t="s">
        <v>83</v>
      </c>
    </row>
    <row r="71" spans="1:46" ht="30" outlineLevel="1">
      <c r="A71" s="7">
        <v>0</v>
      </c>
      <c r="B71" s="97"/>
      <c r="C71" s="18"/>
      <c r="D71" s="18"/>
      <c r="E71" s="18"/>
      <c r="F71" s="18"/>
      <c r="G71" s="18"/>
      <c r="H71" s="18"/>
      <c r="I71" s="18"/>
      <c r="J71" s="18"/>
      <c r="K71" s="18"/>
      <c r="L71" s="20" t="s">
        <v>84</v>
      </c>
      <c r="M71" s="20" t="s">
        <v>85</v>
      </c>
      <c r="N71" s="20" t="s">
        <v>84</v>
      </c>
      <c r="O71" s="20" t="s">
        <v>85</v>
      </c>
      <c r="P71" s="20" t="s">
        <v>84</v>
      </c>
      <c r="Q71" s="20" t="s">
        <v>85</v>
      </c>
      <c r="R71" s="20" t="s">
        <v>84</v>
      </c>
      <c r="S71" s="20" t="s">
        <v>85</v>
      </c>
      <c r="T71" s="20" t="s">
        <v>84</v>
      </c>
      <c r="U71" s="20" t="s">
        <v>85</v>
      </c>
      <c r="V71" s="20" t="s">
        <v>84</v>
      </c>
      <c r="W71" s="20" t="s">
        <v>85</v>
      </c>
      <c r="X71" s="20" t="s">
        <v>84</v>
      </c>
      <c r="Y71" s="20" t="s">
        <v>85</v>
      </c>
      <c r="Z71" s="18"/>
      <c r="AA71" s="18"/>
      <c r="AB71" s="18"/>
      <c r="AC71" s="18"/>
      <c r="AD71" s="18"/>
      <c r="AE71" s="18"/>
      <c r="AF71" s="18"/>
    </row>
    <row r="72" spans="1:46" s="10" customFormat="1" outlineLevel="1">
      <c r="A72" s="7">
        <v>0</v>
      </c>
      <c r="B72" s="25"/>
      <c r="C72" s="21"/>
      <c r="D72" s="21"/>
      <c r="E72" s="21"/>
      <c r="F72" s="21"/>
      <c r="G72" s="21"/>
      <c r="H72" s="21"/>
      <c r="I72" s="21"/>
      <c r="J72" s="21"/>
      <c r="K72" s="21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21"/>
      <c r="AA72" s="21"/>
      <c r="AB72" s="21"/>
      <c r="AC72" s="21"/>
      <c r="AD72" s="21"/>
      <c r="AE72" s="21"/>
      <c r="AF72" s="2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</row>
    <row r="73" spans="1:46" s="10" customFormat="1" outlineLevel="1">
      <c r="A73" s="7">
        <v>0</v>
      </c>
      <c r="B73" s="25"/>
      <c r="C73" s="21"/>
      <c r="D73" s="21"/>
      <c r="E73" s="21"/>
      <c r="F73" s="21"/>
      <c r="G73" s="21"/>
      <c r="H73" s="21"/>
      <c r="I73" s="21"/>
      <c r="J73" s="21"/>
      <c r="K73" s="21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21"/>
      <c r="AA73" s="21"/>
      <c r="AB73" s="21"/>
      <c r="AC73" s="21"/>
      <c r="AD73" s="21"/>
      <c r="AE73" s="21"/>
      <c r="AF73" s="2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</row>
    <row r="74" spans="1:46" s="10" customFormat="1" outlineLevel="1">
      <c r="A74" s="7">
        <v>0</v>
      </c>
      <c r="B74" s="25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</row>
    <row r="75" spans="1:46" ht="31.5">
      <c r="A75" s="7">
        <v>0</v>
      </c>
      <c r="B75" s="96">
        <f>E80</f>
        <v>18884710</v>
      </c>
      <c r="C75" s="7"/>
      <c r="D75" s="12" t="s">
        <v>155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</row>
    <row r="76" spans="1:46" ht="23.25" outlineLevel="1">
      <c r="A76" s="7">
        <v>0</v>
      </c>
      <c r="B76" s="112" t="s">
        <v>57</v>
      </c>
      <c r="C76" s="112"/>
      <c r="D76" s="112"/>
      <c r="E76" s="112" t="s">
        <v>58</v>
      </c>
      <c r="F76" s="112"/>
      <c r="G76" s="112"/>
      <c r="H76" s="112"/>
      <c r="I76" s="112"/>
      <c r="J76" s="113"/>
      <c r="K76" s="113"/>
      <c r="L76" s="115" t="s">
        <v>59</v>
      </c>
      <c r="M76" s="115"/>
      <c r="N76" s="115"/>
      <c r="O76" s="115"/>
      <c r="P76" s="115"/>
      <c r="Q76" s="115"/>
      <c r="R76" s="114" t="s">
        <v>60</v>
      </c>
      <c r="S76" s="114"/>
      <c r="T76" s="114"/>
      <c r="U76" s="114"/>
      <c r="V76" s="114"/>
      <c r="W76" s="114"/>
      <c r="X76" s="114"/>
    </row>
    <row r="77" spans="1:46" ht="62.1" customHeight="1" outlineLevel="1">
      <c r="A77" s="7">
        <v>0</v>
      </c>
      <c r="B77" s="16" t="s">
        <v>62</v>
      </c>
      <c r="C77" s="17" t="s">
        <v>63</v>
      </c>
      <c r="D77" s="17" t="s">
        <v>64</v>
      </c>
      <c r="E77" s="17" t="s">
        <v>65</v>
      </c>
      <c r="F77" s="17" t="s">
        <v>66</v>
      </c>
      <c r="G77" s="17" t="s">
        <v>67</v>
      </c>
      <c r="H77" s="17" t="s">
        <v>68</v>
      </c>
      <c r="I77" s="17" t="s">
        <v>69</v>
      </c>
      <c r="J77" s="16" t="s">
        <v>70</v>
      </c>
      <c r="K77" s="16" t="s">
        <v>71</v>
      </c>
      <c r="L77" s="111" t="s">
        <v>156</v>
      </c>
      <c r="M77" s="111"/>
      <c r="N77" s="110" t="s">
        <v>157</v>
      </c>
      <c r="O77" s="110"/>
      <c r="P77" s="110" t="s">
        <v>76</v>
      </c>
      <c r="Q77" s="110"/>
      <c r="R77" s="17" t="s">
        <v>97</v>
      </c>
      <c r="S77" s="17" t="s">
        <v>78</v>
      </c>
      <c r="T77" s="17" t="s">
        <v>79</v>
      </c>
      <c r="U77" s="17" t="s">
        <v>80</v>
      </c>
      <c r="V77" s="17" t="s">
        <v>81</v>
      </c>
      <c r="W77" s="17" t="s">
        <v>82</v>
      </c>
      <c r="X77" s="17" t="s">
        <v>83</v>
      </c>
    </row>
    <row r="78" spans="1:46" ht="30" outlineLevel="1">
      <c r="A78" s="7">
        <v>0</v>
      </c>
      <c r="B78" s="97"/>
      <c r="C78" s="18"/>
      <c r="D78" s="18"/>
      <c r="E78" s="19"/>
      <c r="F78" s="18"/>
      <c r="G78" s="18"/>
      <c r="H78" s="18"/>
      <c r="I78" s="18"/>
      <c r="J78" s="18"/>
      <c r="K78" s="18"/>
      <c r="L78" s="20" t="s">
        <v>84</v>
      </c>
      <c r="M78" s="20" t="s">
        <v>85</v>
      </c>
      <c r="N78" s="20" t="s">
        <v>158</v>
      </c>
      <c r="O78" s="20" t="s">
        <v>85</v>
      </c>
      <c r="P78" s="20" t="s">
        <v>84</v>
      </c>
      <c r="Q78" s="20" t="s">
        <v>85</v>
      </c>
      <c r="R78" s="18"/>
      <c r="S78" s="18"/>
      <c r="T78" s="18"/>
      <c r="U78" s="18"/>
      <c r="V78" s="18"/>
      <c r="W78" s="18"/>
      <c r="X78" s="18"/>
    </row>
    <row r="79" spans="1:46" s="10" customFormat="1" ht="73.150000000000006" customHeight="1" outlineLevel="1">
      <c r="A79" s="7">
        <v>0</v>
      </c>
      <c r="B79" s="25"/>
      <c r="C79" s="31" t="s">
        <v>159</v>
      </c>
      <c r="D79" s="21"/>
      <c r="E79" s="24">
        <v>18884710</v>
      </c>
      <c r="F79" s="21"/>
      <c r="G79" s="25">
        <v>100</v>
      </c>
      <c r="H79" s="25">
        <v>0</v>
      </c>
      <c r="I79" s="25">
        <v>0</v>
      </c>
      <c r="J79" s="25" t="s">
        <v>160</v>
      </c>
      <c r="K79" s="25" t="s">
        <v>160</v>
      </c>
      <c r="L79" s="27">
        <v>44958</v>
      </c>
      <c r="M79" s="21"/>
      <c r="N79" s="21"/>
      <c r="O79" s="21"/>
      <c r="P79" s="27">
        <v>45017</v>
      </c>
      <c r="Q79" s="21"/>
      <c r="R79" s="26" t="s">
        <v>13</v>
      </c>
      <c r="S79" s="25" t="s">
        <v>55</v>
      </c>
      <c r="T79" s="25" t="s">
        <v>10</v>
      </c>
      <c r="U79" s="21"/>
      <c r="V79" s="21"/>
      <c r="W79" s="21"/>
      <c r="X79" s="21" t="s">
        <v>161</v>
      </c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</row>
    <row r="80" spans="1:46" s="10" customFormat="1" outlineLevel="1">
      <c r="A80" s="7">
        <v>0</v>
      </c>
      <c r="B80" s="25"/>
      <c r="C80" s="21"/>
      <c r="D80" s="21"/>
      <c r="E80" s="76">
        <f>SUM(E79)</f>
        <v>18884710</v>
      </c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</row>
    <row r="81" spans="1:46" ht="31.5">
      <c r="A81" s="7">
        <v>0</v>
      </c>
      <c r="B81" s="95"/>
      <c r="C81" s="7"/>
      <c r="D81" s="12" t="s">
        <v>162</v>
      </c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</row>
    <row r="82" spans="1:46" ht="23.25" outlineLevel="1">
      <c r="A82" s="7">
        <v>0</v>
      </c>
      <c r="B82" s="112" t="s">
        <v>57</v>
      </c>
      <c r="C82" s="112"/>
      <c r="D82" s="112"/>
      <c r="E82" s="112" t="s">
        <v>58</v>
      </c>
      <c r="F82" s="112"/>
      <c r="G82" s="112"/>
      <c r="H82" s="112"/>
      <c r="I82" s="112"/>
      <c r="J82" s="113"/>
      <c r="K82" s="113"/>
      <c r="L82" s="114" t="s">
        <v>59</v>
      </c>
      <c r="M82" s="114"/>
      <c r="N82" s="114" t="s">
        <v>60</v>
      </c>
      <c r="O82" s="114"/>
      <c r="P82" s="114"/>
      <c r="Q82" s="114"/>
      <c r="R82" s="114"/>
      <c r="S82" s="114"/>
      <c r="T82" s="114"/>
    </row>
    <row r="83" spans="1:46" ht="94.5" customHeight="1" outlineLevel="1">
      <c r="A83" s="7">
        <v>0</v>
      </c>
      <c r="B83" s="16" t="s">
        <v>62</v>
      </c>
      <c r="C83" s="17" t="s">
        <v>63</v>
      </c>
      <c r="D83" s="17" t="s">
        <v>64</v>
      </c>
      <c r="E83" s="17" t="s">
        <v>65</v>
      </c>
      <c r="F83" s="17" t="s">
        <v>66</v>
      </c>
      <c r="G83" s="17" t="s">
        <v>67</v>
      </c>
      <c r="H83" s="17" t="s">
        <v>68</v>
      </c>
      <c r="I83" s="17" t="s">
        <v>69</v>
      </c>
      <c r="J83" s="16" t="s">
        <v>70</v>
      </c>
      <c r="K83" s="16" t="s">
        <v>71</v>
      </c>
      <c r="L83" s="110" t="s">
        <v>163</v>
      </c>
      <c r="M83" s="110"/>
      <c r="N83" s="17" t="s">
        <v>97</v>
      </c>
      <c r="O83" s="17" t="s">
        <v>78</v>
      </c>
      <c r="P83" s="17" t="s">
        <v>79</v>
      </c>
      <c r="Q83" s="17" t="s">
        <v>80</v>
      </c>
      <c r="R83" s="17" t="s">
        <v>81</v>
      </c>
      <c r="S83" s="17" t="s">
        <v>82</v>
      </c>
      <c r="T83" s="17" t="s">
        <v>164</v>
      </c>
    </row>
    <row r="84" spans="1:46" ht="30" outlineLevel="1">
      <c r="A84" s="7">
        <v>0</v>
      </c>
      <c r="B84" s="97"/>
      <c r="C84" s="18"/>
      <c r="D84" s="18"/>
      <c r="E84" s="18"/>
      <c r="F84" s="18"/>
      <c r="G84" s="18"/>
      <c r="H84" s="18"/>
      <c r="I84" s="18"/>
      <c r="J84" s="18"/>
      <c r="K84" s="18"/>
      <c r="L84" s="20" t="s">
        <v>84</v>
      </c>
      <c r="M84" s="20" t="s">
        <v>85</v>
      </c>
      <c r="N84" s="18"/>
      <c r="O84" s="18"/>
      <c r="P84" s="18"/>
      <c r="Q84" s="18"/>
      <c r="R84" s="18"/>
      <c r="S84" s="18"/>
      <c r="T84" s="18"/>
    </row>
    <row r="85" spans="1:46" s="10" customFormat="1" outlineLevel="1">
      <c r="A85" s="7">
        <v>0</v>
      </c>
      <c r="B85" s="25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</row>
    <row r="86" spans="1:46" s="10" customFormat="1" outlineLevel="1">
      <c r="A86" s="7">
        <v>0</v>
      </c>
      <c r="B86" s="25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</row>
    <row r="87" spans="1:46" s="10" customFormat="1">
      <c r="B87" s="88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</row>
    <row r="88" spans="1:46" s="10" customFormat="1">
      <c r="B88" s="88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</row>
    <row r="89" spans="1:46" s="10" customFormat="1">
      <c r="B89" s="88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</row>
    <row r="90" spans="1:46" s="10" customFormat="1">
      <c r="B90" s="88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</row>
    <row r="91" spans="1:46" s="10" customFormat="1">
      <c r="B91" s="88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</row>
    <row r="92" spans="1:46" s="10" customFormat="1">
      <c r="B92" s="88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</row>
    <row r="93" spans="1:46" s="10" customFormat="1">
      <c r="B93" s="88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</row>
    <row r="94" spans="1:46" s="10" customFormat="1">
      <c r="B94" s="88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</row>
    <row r="95" spans="1:46" s="10" customFormat="1">
      <c r="B95" s="88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</row>
    <row r="96" spans="1:46" s="10" customFormat="1">
      <c r="B96" s="88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</row>
    <row r="97" spans="2:46" s="10" customFormat="1">
      <c r="B97" s="88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</row>
    <row r="98" spans="2:46" s="10" customFormat="1">
      <c r="B98" s="88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</row>
    <row r="99" spans="2:46" s="10" customFormat="1">
      <c r="B99" s="88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</row>
    <row r="100" spans="2:46" s="10" customFormat="1">
      <c r="B100" s="88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</row>
    <row r="101" spans="2:46" s="10" customFormat="1">
      <c r="B101" s="88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</row>
    <row r="102" spans="2:46" s="10" customFormat="1">
      <c r="B102" s="88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</row>
    <row r="103" spans="2:46" s="10" customFormat="1">
      <c r="B103" s="88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</row>
    <row r="104" spans="2:46" s="10" customFormat="1">
      <c r="B104" s="88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</row>
    <row r="105" spans="2:46" s="10" customFormat="1">
      <c r="B105" s="88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</row>
    <row r="106" spans="2:46" s="10" customFormat="1">
      <c r="B106" s="88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</row>
    <row r="107" spans="2:46" s="10" customFormat="1">
      <c r="B107" s="88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</row>
    <row r="108" spans="2:46" s="10" customFormat="1">
      <c r="B108" s="88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</row>
    <row r="109" spans="2:46" s="10" customFormat="1">
      <c r="B109" s="88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</row>
    <row r="110" spans="2:46" s="10" customFormat="1">
      <c r="B110" s="88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</row>
    <row r="111" spans="2:46" s="10" customFormat="1">
      <c r="B111" s="88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</row>
    <row r="112" spans="2:46" s="10" customFormat="1">
      <c r="B112" s="88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</row>
    <row r="113" spans="2:46" s="10" customFormat="1">
      <c r="B113" s="88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</row>
    <row r="114" spans="2:46" s="10" customFormat="1">
      <c r="B114" s="88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</row>
    <row r="115" spans="2:46" s="10" customFormat="1">
      <c r="B115" s="88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</row>
    <row r="116" spans="2:46" s="10" customFormat="1">
      <c r="B116" s="88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</row>
    <row r="117" spans="2:46" s="10" customFormat="1">
      <c r="B117" s="88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</row>
    <row r="118" spans="2:46" s="10" customFormat="1">
      <c r="B118" s="88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</row>
    <row r="119" spans="2:46" s="10" customFormat="1">
      <c r="B119" s="88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</row>
    <row r="120" spans="2:46" s="10" customFormat="1">
      <c r="B120" s="88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</row>
    <row r="121" spans="2:46" s="10" customFormat="1">
      <c r="B121" s="88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</row>
    <row r="122" spans="2:46" s="10" customFormat="1">
      <c r="B122" s="88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</row>
    <row r="123" spans="2:46" s="10" customFormat="1">
      <c r="B123" s="88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</row>
    <row r="124" spans="2:46" s="10" customFormat="1">
      <c r="B124" s="88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</row>
    <row r="125" spans="2:46" s="10" customFormat="1">
      <c r="B125" s="88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</row>
    <row r="126" spans="2:46" s="10" customFormat="1">
      <c r="B126" s="88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</row>
    <row r="127" spans="2:46" s="10" customFormat="1">
      <c r="B127" s="88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</row>
    <row r="128" spans="2:46" s="10" customFormat="1">
      <c r="B128" s="88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</row>
    <row r="129" spans="2:46" s="10" customFormat="1">
      <c r="B129" s="88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</row>
    <row r="130" spans="2:46" s="10" customFormat="1">
      <c r="B130" s="88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</row>
    <row r="131" spans="2:46" s="10" customFormat="1">
      <c r="B131" s="88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</row>
    <row r="132" spans="2:46" s="10" customFormat="1">
      <c r="B132" s="88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</row>
    <row r="133" spans="2:46" s="10" customFormat="1">
      <c r="B133" s="88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</row>
    <row r="134" spans="2:46" s="10" customFormat="1">
      <c r="B134" s="88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</row>
    <row r="135" spans="2:46" s="10" customFormat="1">
      <c r="B135" s="88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</row>
    <row r="136" spans="2:46" s="10" customFormat="1">
      <c r="B136" s="88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</row>
    <row r="137" spans="2:46" s="10" customFormat="1">
      <c r="B137" s="88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</row>
    <row r="138" spans="2:46" s="10" customFormat="1">
      <c r="B138" s="88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</row>
    <row r="139" spans="2:46" s="10" customFormat="1">
      <c r="B139" s="88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</row>
    <row r="140" spans="2:46" s="10" customFormat="1">
      <c r="B140" s="88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</row>
    <row r="141" spans="2:46" s="10" customFormat="1">
      <c r="B141" s="88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</row>
    <row r="142" spans="2:46" s="10" customFormat="1">
      <c r="B142" s="88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</row>
    <row r="143" spans="2:46" s="10" customFormat="1">
      <c r="B143" s="88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</row>
    <row r="144" spans="2:46" s="10" customFormat="1">
      <c r="B144" s="88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</row>
    <row r="145" spans="2:46" s="10" customFormat="1">
      <c r="B145" s="88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</row>
    <row r="146" spans="2:46" s="10" customFormat="1">
      <c r="B146" s="88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</row>
    <row r="147" spans="2:46" s="10" customFormat="1">
      <c r="B147" s="88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</row>
    <row r="148" spans="2:46" s="10" customFormat="1">
      <c r="B148" s="88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</row>
    <row r="149" spans="2:46" s="10" customFormat="1">
      <c r="B149" s="88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</row>
    <row r="150" spans="2:46" s="10" customFormat="1">
      <c r="B150" s="88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</row>
    <row r="151" spans="2:46" s="10" customFormat="1">
      <c r="B151" s="88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</row>
    <row r="152" spans="2:46" s="10" customFormat="1">
      <c r="B152" s="88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</row>
    <row r="153" spans="2:46" s="10" customFormat="1">
      <c r="B153" s="88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</row>
    <row r="154" spans="2:46" s="10" customFormat="1">
      <c r="B154" s="88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</row>
    <row r="155" spans="2:46" s="10" customFormat="1">
      <c r="B155" s="88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</row>
    <row r="156" spans="2:46" s="10" customFormat="1">
      <c r="B156" s="88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</row>
    <row r="157" spans="2:46" s="10" customFormat="1">
      <c r="B157" s="88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</row>
    <row r="158" spans="2:46" s="10" customFormat="1">
      <c r="B158" s="88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</row>
    <row r="159" spans="2:46" s="10" customFormat="1">
      <c r="B159" s="88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</row>
    <row r="160" spans="2:46" s="10" customFormat="1">
      <c r="B160" s="88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</row>
    <row r="161" spans="2:46" s="10" customFormat="1">
      <c r="B161" s="88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</row>
    <row r="162" spans="2:46" s="10" customFormat="1">
      <c r="B162" s="88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</row>
    <row r="163" spans="2:46" s="10" customFormat="1">
      <c r="B163" s="88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</row>
    <row r="164" spans="2:46" s="10" customFormat="1">
      <c r="B164" s="88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</row>
    <row r="165" spans="2:46" s="10" customFormat="1">
      <c r="B165" s="88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</row>
    <row r="166" spans="2:46" s="10" customFormat="1">
      <c r="B166" s="88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</row>
    <row r="167" spans="2:46" s="10" customFormat="1">
      <c r="B167" s="88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</row>
    <row r="168" spans="2:46" s="10" customFormat="1">
      <c r="B168" s="88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</row>
    <row r="169" spans="2:46" s="10" customFormat="1">
      <c r="B169" s="88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</row>
    <row r="170" spans="2:46" s="10" customFormat="1">
      <c r="B170" s="88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</row>
    <row r="171" spans="2:46" s="10" customFormat="1">
      <c r="B171" s="88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</row>
    <row r="172" spans="2:46" s="10" customFormat="1">
      <c r="B172" s="88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</row>
    <row r="173" spans="2:46" s="10" customFormat="1">
      <c r="B173" s="88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</row>
    <row r="174" spans="2:46" s="10" customFormat="1">
      <c r="B174" s="88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</row>
    <row r="175" spans="2:46" s="10" customFormat="1">
      <c r="B175" s="88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</row>
    <row r="176" spans="2:46" s="10" customFormat="1">
      <c r="B176" s="88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</row>
    <row r="177" spans="2:46" s="10" customFormat="1">
      <c r="B177" s="88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</row>
    <row r="178" spans="2:46" s="10" customFormat="1">
      <c r="B178" s="88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</row>
    <row r="179" spans="2:46" s="10" customFormat="1">
      <c r="B179" s="88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</row>
    <row r="180" spans="2:46" s="10" customFormat="1">
      <c r="B180" s="88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</row>
    <row r="181" spans="2:46" s="10" customFormat="1">
      <c r="B181" s="88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</row>
    <row r="182" spans="2:46" s="10" customFormat="1">
      <c r="B182" s="88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</row>
    <row r="183" spans="2:46" s="10" customFormat="1">
      <c r="B183" s="88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</row>
    <row r="184" spans="2:46" s="10" customFormat="1">
      <c r="B184" s="88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</row>
    <row r="185" spans="2:46" s="10" customFormat="1">
      <c r="B185" s="88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</row>
    <row r="186" spans="2:46" s="10" customFormat="1">
      <c r="B186" s="88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</row>
    <row r="187" spans="2:46" s="10" customFormat="1">
      <c r="B187" s="88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</row>
    <row r="188" spans="2:46" s="10" customFormat="1">
      <c r="B188" s="88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</row>
    <row r="189" spans="2:46" s="10" customFormat="1">
      <c r="B189" s="88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</row>
    <row r="190" spans="2:46" s="10" customFormat="1">
      <c r="B190" s="88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</row>
    <row r="191" spans="2:46" s="10" customFormat="1">
      <c r="B191" s="88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</row>
    <row r="192" spans="2:46" s="10" customFormat="1">
      <c r="B192" s="88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</row>
    <row r="193" spans="2:46" s="10" customFormat="1">
      <c r="B193" s="88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</row>
    <row r="194" spans="2:46" s="10" customFormat="1">
      <c r="B194" s="88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</row>
    <row r="195" spans="2:46" s="10" customFormat="1">
      <c r="B195" s="88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</row>
    <row r="196" spans="2:46" s="10" customFormat="1">
      <c r="B196" s="88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</row>
    <row r="197" spans="2:46" s="10" customFormat="1">
      <c r="B197" s="88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</row>
    <row r="198" spans="2:46" s="10" customFormat="1">
      <c r="B198" s="88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</row>
    <row r="199" spans="2:46" s="10" customFormat="1">
      <c r="B199" s="88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</row>
    <row r="200" spans="2:46" s="10" customFormat="1">
      <c r="B200" s="88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</row>
    <row r="201" spans="2:46" s="10" customFormat="1">
      <c r="B201" s="88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</row>
    <row r="202" spans="2:46" s="10" customFormat="1">
      <c r="B202" s="88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</row>
    <row r="203" spans="2:46" s="10" customFormat="1">
      <c r="B203" s="88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</row>
    <row r="204" spans="2:46" s="10" customFormat="1">
      <c r="B204" s="88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</row>
    <row r="205" spans="2:46" s="10" customFormat="1">
      <c r="B205" s="88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</row>
    <row r="206" spans="2:46" s="10" customFormat="1">
      <c r="B206" s="88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</row>
    <row r="207" spans="2:46" s="10" customFormat="1">
      <c r="B207" s="88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</row>
    <row r="208" spans="2:46" s="10" customFormat="1">
      <c r="B208" s="88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</row>
    <row r="209" spans="2:46" s="10" customFormat="1">
      <c r="B209" s="88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</row>
    <row r="210" spans="2:46" s="10" customFormat="1">
      <c r="B210" s="88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</row>
    <row r="211" spans="2:46" s="10" customFormat="1">
      <c r="B211" s="88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</row>
    <row r="212" spans="2:46" s="10" customFormat="1">
      <c r="B212" s="88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</row>
    <row r="213" spans="2:46" s="10" customFormat="1">
      <c r="B213" s="88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</row>
    <row r="214" spans="2:46" s="10" customFormat="1">
      <c r="B214" s="88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</row>
    <row r="215" spans="2:46" s="10" customFormat="1">
      <c r="B215" s="88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</row>
    <row r="216" spans="2:46" s="10" customFormat="1">
      <c r="B216" s="88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</row>
    <row r="217" spans="2:46" s="10" customFormat="1">
      <c r="B217" s="88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</row>
    <row r="218" spans="2:46" s="10" customFormat="1">
      <c r="B218" s="88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</row>
    <row r="219" spans="2:46" s="10" customFormat="1">
      <c r="B219" s="88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</row>
    <row r="220" spans="2:46" s="10" customFormat="1">
      <c r="B220" s="88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</row>
    <row r="221" spans="2:46" s="10" customFormat="1">
      <c r="B221" s="88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</row>
    <row r="222" spans="2:46" s="10" customFormat="1">
      <c r="B222" s="88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</row>
    <row r="223" spans="2:46" s="10" customFormat="1">
      <c r="B223" s="88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</row>
    <row r="224" spans="2:46" s="10" customFormat="1">
      <c r="B224" s="88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</row>
    <row r="225" spans="2:46" s="10" customFormat="1">
      <c r="B225" s="88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</row>
    <row r="226" spans="2:46" s="10" customFormat="1">
      <c r="B226" s="88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</row>
    <row r="227" spans="2:46" s="10" customFormat="1">
      <c r="B227" s="88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</row>
    <row r="228" spans="2:46" s="10" customFormat="1">
      <c r="B228" s="88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</row>
    <row r="229" spans="2:46" s="10" customFormat="1">
      <c r="B229" s="88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</row>
    <row r="230" spans="2:46" s="10" customFormat="1">
      <c r="B230" s="88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</row>
    <row r="231" spans="2:46" s="10" customFormat="1">
      <c r="B231" s="88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</row>
    <row r="232" spans="2:46" s="10" customFormat="1">
      <c r="B232" s="88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</row>
    <row r="233" spans="2:46" s="10" customFormat="1">
      <c r="B233" s="88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</row>
    <row r="234" spans="2:46" s="10" customFormat="1">
      <c r="B234" s="88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</row>
    <row r="235" spans="2:46" s="10" customFormat="1">
      <c r="B235" s="88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</row>
    <row r="236" spans="2:46" s="10" customFormat="1">
      <c r="B236" s="88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</row>
    <row r="237" spans="2:46" s="10" customFormat="1">
      <c r="B237" s="88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</row>
    <row r="238" spans="2:46" s="10" customFormat="1">
      <c r="B238" s="88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</row>
    <row r="239" spans="2:46" s="10" customFormat="1">
      <c r="B239" s="88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</row>
    <row r="240" spans="2:46" s="10" customFormat="1">
      <c r="B240" s="88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</row>
    <row r="241" spans="2:46" s="10" customFormat="1">
      <c r="B241" s="88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</row>
    <row r="242" spans="2:46" s="10" customFormat="1">
      <c r="B242" s="88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</row>
    <row r="243" spans="2:46" s="10" customFormat="1">
      <c r="B243" s="88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</row>
    <row r="244" spans="2:46" s="10" customFormat="1">
      <c r="B244" s="88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</row>
    <row r="245" spans="2:46" s="10" customFormat="1">
      <c r="B245" s="88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</row>
    <row r="246" spans="2:46" s="10" customFormat="1">
      <c r="B246" s="88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</row>
    <row r="247" spans="2:46" s="10" customFormat="1">
      <c r="B247" s="88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</row>
    <row r="248" spans="2:46" s="10" customFormat="1">
      <c r="B248" s="88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</row>
    <row r="249" spans="2:46" s="10" customFormat="1">
      <c r="B249" s="88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</row>
    <row r="250" spans="2:46" s="10" customFormat="1">
      <c r="B250" s="88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</row>
    <row r="251" spans="2:46" s="10" customFormat="1">
      <c r="B251" s="88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</row>
    <row r="252" spans="2:46" s="10" customFormat="1">
      <c r="B252" s="88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</row>
    <row r="253" spans="2:46" s="10" customFormat="1">
      <c r="B253" s="88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</row>
    <row r="254" spans="2:46" s="10" customFormat="1">
      <c r="B254" s="88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</row>
    <row r="255" spans="2:46" s="10" customFormat="1">
      <c r="B255" s="88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</row>
    <row r="256" spans="2:46" s="10" customFormat="1">
      <c r="B256" s="88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</row>
    <row r="257" spans="2:46" s="10" customFormat="1">
      <c r="B257" s="88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</row>
    <row r="258" spans="2:46" s="10" customFormat="1">
      <c r="B258" s="88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</row>
    <row r="259" spans="2:46" s="10" customFormat="1">
      <c r="B259" s="88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</row>
    <row r="260" spans="2:46" s="10" customFormat="1">
      <c r="B260" s="88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</row>
    <row r="261" spans="2:46" s="10" customFormat="1">
      <c r="B261" s="88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</row>
    <row r="262" spans="2:46" s="10" customFormat="1">
      <c r="B262" s="88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</row>
    <row r="263" spans="2:46" s="10" customFormat="1">
      <c r="B263" s="88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</row>
    <row r="264" spans="2:46" s="10" customFormat="1">
      <c r="B264" s="88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</row>
    <row r="265" spans="2:46" s="10" customFormat="1">
      <c r="B265" s="88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</row>
    <row r="266" spans="2:46" s="10" customFormat="1">
      <c r="B266" s="88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</row>
    <row r="267" spans="2:46" s="10" customFormat="1">
      <c r="B267" s="88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</row>
    <row r="268" spans="2:46" s="10" customFormat="1">
      <c r="B268" s="88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</row>
    <row r="269" spans="2:46" s="10" customFormat="1">
      <c r="B269" s="88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</row>
    <row r="270" spans="2:46" s="10" customFormat="1">
      <c r="B270" s="88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</row>
  </sheetData>
  <mergeCells count="79">
    <mergeCell ref="B18:D18"/>
    <mergeCell ref="E18:I18"/>
    <mergeCell ref="L18:U18"/>
    <mergeCell ref="V18:AA18"/>
    <mergeCell ref="L19:M19"/>
    <mergeCell ref="N19:O19"/>
    <mergeCell ref="P19:Q19"/>
    <mergeCell ref="R19:S19"/>
    <mergeCell ref="T19:U19"/>
    <mergeCell ref="B25:D25"/>
    <mergeCell ref="E25:I25"/>
    <mergeCell ref="J25:K25"/>
    <mergeCell ref="L25:AA25"/>
    <mergeCell ref="AB25:AH25"/>
    <mergeCell ref="V26:W26"/>
    <mergeCell ref="X26:Y26"/>
    <mergeCell ref="Z26:AA26"/>
    <mergeCell ref="B32:D32"/>
    <mergeCell ref="E32:I32"/>
    <mergeCell ref="L32:O32"/>
    <mergeCell ref="P32:V32"/>
    <mergeCell ref="L26:M26"/>
    <mergeCell ref="N26:O26"/>
    <mergeCell ref="P26:Q26"/>
    <mergeCell ref="R26:S26"/>
    <mergeCell ref="T26:U26"/>
    <mergeCell ref="L33:M33"/>
    <mergeCell ref="N33:O33"/>
    <mergeCell ref="B55:D55"/>
    <mergeCell ref="E55:I55"/>
    <mergeCell ref="J55:K55"/>
    <mergeCell ref="L55:U55"/>
    <mergeCell ref="V55:AB55"/>
    <mergeCell ref="L56:M56"/>
    <mergeCell ref="N56:O56"/>
    <mergeCell ref="P56:Q56"/>
    <mergeCell ref="R56:S56"/>
    <mergeCell ref="T56:U56"/>
    <mergeCell ref="B62:D62"/>
    <mergeCell ref="E62:I62"/>
    <mergeCell ref="J62:K62"/>
    <mergeCell ref="L62:AE62"/>
    <mergeCell ref="AF62:AL62"/>
    <mergeCell ref="L63:M63"/>
    <mergeCell ref="N63:O63"/>
    <mergeCell ref="P63:Q63"/>
    <mergeCell ref="R63:S63"/>
    <mergeCell ref="T63:U63"/>
    <mergeCell ref="V63:W63"/>
    <mergeCell ref="X63:Y63"/>
    <mergeCell ref="Z63:AA63"/>
    <mergeCell ref="AB63:AC63"/>
    <mergeCell ref="AD63:AE63"/>
    <mergeCell ref="B69:D69"/>
    <mergeCell ref="E69:I69"/>
    <mergeCell ref="J69:K69"/>
    <mergeCell ref="L69:Y69"/>
    <mergeCell ref="Z69:AF69"/>
    <mergeCell ref="V70:W70"/>
    <mergeCell ref="X70:Y70"/>
    <mergeCell ref="B76:D76"/>
    <mergeCell ref="E76:I76"/>
    <mergeCell ref="J76:K76"/>
    <mergeCell ref="L76:Q76"/>
    <mergeCell ref="R76:X76"/>
    <mergeCell ref="L70:M70"/>
    <mergeCell ref="N70:O70"/>
    <mergeCell ref="P70:Q70"/>
    <mergeCell ref="R70:S70"/>
    <mergeCell ref="T70:U70"/>
    <mergeCell ref="L83:M83"/>
    <mergeCell ref="L77:M77"/>
    <mergeCell ref="N77:O77"/>
    <mergeCell ref="P77:Q77"/>
    <mergeCell ref="B82:D82"/>
    <mergeCell ref="E82:I82"/>
    <mergeCell ref="J82:K82"/>
    <mergeCell ref="L82:M82"/>
    <mergeCell ref="N82:T82"/>
  </mergeCells>
  <dataValidations count="11">
    <dataValidation type="list" allowBlank="1" showInputMessage="1" showErrorMessage="1" sqref="V21:V23 AB28:AB30 P35:P53 V58:V60 AF65:AF67 Z72:Z74 R79:R80 N85:N86" xr:uid="{00000000-0002-0000-0000-000000000000}">
      <formula1>$AL$1:$AL$3</formula1>
      <formula2>0</formula2>
    </dataValidation>
    <dataValidation type="list" allowBlank="1" showInputMessage="1" showErrorMessage="1" sqref="X21:X23 AD28:AD30 R35:R53 X58:X60 AH65:AH67 AB72:AB74 T79:T80 P85:P86" xr:uid="{00000000-0002-0000-0000-000001000000}">
      <formula1>$AM$2:$AM$3</formula1>
      <formula2>0</formula2>
    </dataValidation>
    <dataValidation type="list" allowBlank="1" showInputMessage="1" showErrorMessage="1" sqref="W58:W60" xr:uid="{00000000-0002-0000-0000-000002000000}">
      <formula1>$AK$10:$AK$10</formula1>
      <formula2>0</formula2>
    </dataValidation>
    <dataValidation type="list" allowBlank="1" showInputMessage="1" showErrorMessage="1" sqref="AA72:AA74" xr:uid="{00000000-0002-0000-0000-000003000000}">
      <formula1>$AL$14:$AL$14</formula1>
      <formula2>0</formula2>
    </dataValidation>
    <dataValidation type="list" allowBlank="1" showInputMessage="1" showErrorMessage="1" sqref="AC28:AC30" xr:uid="{00000000-0002-0000-0000-000004000000}">
      <formula1>$AK$4:$AK$5</formula1>
      <formula2>0</formula2>
    </dataValidation>
    <dataValidation type="list" allowBlank="1" showInputMessage="1" showErrorMessage="1" sqref="AG65:AG67" xr:uid="{00000000-0002-0000-0000-000005000000}">
      <formula1>$AK$12:$AK$12</formula1>
      <formula2>0</formula2>
    </dataValidation>
    <dataValidation type="list" allowBlank="1" showInputMessage="1" showErrorMessage="1" sqref="W21:W23" xr:uid="{00000000-0002-0000-0000-000006000000}">
      <formula1>$AK$1:$AK$2</formula1>
      <formula2>0</formula2>
    </dataValidation>
    <dataValidation type="list" allowBlank="1" showInputMessage="1" showErrorMessage="1" sqref="Y21:Y23 AE28:AE30 S35:S53 Y58:Y60 AI65:AI67 AC72:AC74 U79:U80 Q85:Q86" xr:uid="{00000000-0002-0000-0000-000007000000}">
      <formula1>$AO$1:$AO$14</formula1>
      <formula2>0</formula2>
    </dataValidation>
    <dataValidation type="list" allowBlank="1" showInputMessage="1" showErrorMessage="1" sqref="Q35:Q53" xr:uid="{00000000-0002-0000-0000-000008000000}">
      <formula1>$AK$7:$AK$8</formula1>
      <formula2>0</formula2>
    </dataValidation>
    <dataValidation type="list" allowBlank="1" showInputMessage="1" showErrorMessage="1" sqref="O85:O86" xr:uid="{00000000-0002-0000-0000-000009000000}">
      <formula1>$AL$18:$AL$18</formula1>
      <formula2>0</formula2>
    </dataValidation>
    <dataValidation type="list" allowBlank="1" showInputMessage="1" showErrorMessage="1" sqref="S79:S80" xr:uid="{00000000-0002-0000-0000-00000A000000}">
      <formula1>$AL$16:$AL$16</formula1>
      <formula2>0</formula2>
    </dataValidation>
  </dataValidations>
  <pageMargins left="0.7" right="0.7" top="0.75" bottom="0.75" header="0.511811023622047" footer="0.511811023622047"/>
  <pageSetup orientation="portrait" horizontalDpi="300" verticalDpi="300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B000000}">
          <x14:formula1>
            <xm:f>'Componentes e Produtos '!$C$37:$C$53</xm:f>
          </x14:formula1>
          <x14:formula2>
            <xm:f>0</xm:f>
          </x14:formula2>
          <xm:sqref>K21:K23 K35:K52</xm:sqref>
        </x14:dataValidation>
        <x14:dataValidation type="list" allowBlank="1" showInputMessage="1" showErrorMessage="1" xr:uid="{00000000-0002-0000-0000-00000C000000}">
          <x14:formula1>
            <xm:f>'Componentes e Produtos '!$C$30:$C$34</xm:f>
          </x14:formula1>
          <x14:formula2>
            <xm:f>0</xm:f>
          </x14:formula2>
          <xm:sqref>J21:J23 J35:J52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E64"/>
  <sheetViews>
    <sheetView tabSelected="1" zoomScale="90" zoomScaleNormal="90" workbookViewId="0">
      <selection activeCell="D9" sqref="D9"/>
    </sheetView>
  </sheetViews>
  <sheetFormatPr defaultColWidth="11.42578125" defaultRowHeight="15" outlineLevelRow="1"/>
  <cols>
    <col min="2" max="2" width="39.5703125" customWidth="1"/>
    <col min="3" max="3" width="47" customWidth="1"/>
    <col min="4" max="4" width="22.28515625" customWidth="1"/>
    <col min="5" max="5" width="9.7109375" customWidth="1"/>
    <col min="6" max="6" width="13.85546875" customWidth="1"/>
    <col min="7" max="7" width="24" customWidth="1"/>
    <col min="8" max="8" width="20.85546875" customWidth="1"/>
    <col min="9" max="10" width="41.7109375" customWidth="1"/>
    <col min="11" max="11" width="18.28515625" customWidth="1"/>
    <col min="12" max="12" width="9.42578125" customWidth="1"/>
    <col min="13" max="13" width="13.5703125" customWidth="1"/>
    <col min="14" max="14" width="9.42578125" customWidth="1"/>
    <col min="15" max="15" width="20.42578125" customWidth="1"/>
    <col min="16" max="16" width="34" customWidth="1"/>
    <col min="17" max="17" width="20.5703125" customWidth="1"/>
    <col min="18" max="18" width="26.7109375" customWidth="1"/>
    <col min="19" max="19" width="28.28515625" customWidth="1"/>
    <col min="20" max="20" width="23.7109375" customWidth="1"/>
    <col min="21" max="21" width="32.28515625" customWidth="1"/>
    <col min="22" max="22" width="34.7109375" customWidth="1"/>
    <col min="23" max="23" width="25.28515625" customWidth="1"/>
    <col min="24" max="24" width="23.28515625" customWidth="1"/>
    <col min="25" max="25" width="27.7109375" customWidth="1"/>
    <col min="26" max="26" width="30.28515625" customWidth="1"/>
    <col min="27" max="27" width="31.42578125" customWidth="1"/>
    <col min="28" max="28" width="49" customWidth="1"/>
    <col min="29" max="29" width="24.28515625" customWidth="1"/>
    <col min="30" max="30" width="24.7109375" customWidth="1"/>
    <col min="31" max="32" width="28.5703125" customWidth="1"/>
    <col min="33" max="33" width="46.7109375" style="1" customWidth="1"/>
    <col min="34" max="34" width="49.28515625" style="1" customWidth="1"/>
    <col min="35" max="57" width="46.7109375" style="1" customWidth="1"/>
  </cols>
  <sheetData>
    <row r="1" spans="1:57">
      <c r="AF1" s="1" t="s">
        <v>3</v>
      </c>
      <c r="AG1" s="1" t="s">
        <v>165</v>
      </c>
      <c r="AH1" s="1" t="s">
        <v>166</v>
      </c>
      <c r="AI1" s="1" t="s">
        <v>167</v>
      </c>
      <c r="AJ1" s="1" t="s">
        <v>5</v>
      </c>
      <c r="AK1" s="1" t="s">
        <v>36</v>
      </c>
    </row>
    <row r="2" spans="1:57" s="7" customFormat="1" ht="61.5">
      <c r="E2" s="8" t="s">
        <v>168</v>
      </c>
      <c r="AF2" s="1" t="s">
        <v>9</v>
      </c>
      <c r="AG2" s="1" t="s">
        <v>169</v>
      </c>
      <c r="AH2" s="1" t="s">
        <v>170</v>
      </c>
      <c r="AI2" s="1" t="s">
        <v>10</v>
      </c>
      <c r="AJ2" s="1" t="s">
        <v>11</v>
      </c>
      <c r="AK2" s="1" t="s">
        <v>15</v>
      </c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</row>
    <row r="3" spans="1:57">
      <c r="AF3" s="1" t="s">
        <v>13</v>
      </c>
      <c r="AG3" s="1" t="s">
        <v>171</v>
      </c>
      <c r="AI3" s="1" t="s">
        <v>14</v>
      </c>
      <c r="AJ3" s="1" t="s">
        <v>20</v>
      </c>
      <c r="AK3" s="1" t="s">
        <v>32</v>
      </c>
    </row>
    <row r="4" spans="1:57" ht="31.5">
      <c r="A4" s="79">
        <f>D23</f>
        <v>5456154.4574297145</v>
      </c>
      <c r="B4" s="7"/>
      <c r="C4" s="12" t="s">
        <v>172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1" t="s">
        <v>19</v>
      </c>
      <c r="AH4" s="1" t="s">
        <v>173</v>
      </c>
      <c r="AJ4" s="1" t="s">
        <v>25</v>
      </c>
      <c r="AK4" s="1" t="s">
        <v>47</v>
      </c>
    </row>
    <row r="5" spans="1:57" ht="23.25" outlineLevel="1">
      <c r="A5" s="112" t="s">
        <v>57</v>
      </c>
      <c r="B5" s="112"/>
      <c r="C5" s="112"/>
      <c r="D5" s="112" t="s">
        <v>58</v>
      </c>
      <c r="E5" s="112"/>
      <c r="F5" s="112"/>
      <c r="G5" s="112"/>
      <c r="H5" s="112"/>
      <c r="I5" s="13"/>
      <c r="J5" s="14"/>
      <c r="K5" s="114" t="s">
        <v>59</v>
      </c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 t="s">
        <v>60</v>
      </c>
      <c r="AB5" s="114"/>
      <c r="AC5" s="114"/>
      <c r="AD5" s="114"/>
      <c r="AE5" s="114"/>
      <c r="AF5" s="1" t="s">
        <v>24</v>
      </c>
      <c r="AG5" s="1" t="s">
        <v>174</v>
      </c>
      <c r="AJ5" s="1" t="s">
        <v>29</v>
      </c>
      <c r="AK5" s="1" t="s">
        <v>50</v>
      </c>
    </row>
    <row r="6" spans="1:57" ht="47.25" customHeight="1" outlineLevel="1">
      <c r="A6" s="16" t="s">
        <v>62</v>
      </c>
      <c r="B6" s="17" t="s">
        <v>63</v>
      </c>
      <c r="C6" s="17" t="s">
        <v>64</v>
      </c>
      <c r="D6" s="17" t="s">
        <v>65</v>
      </c>
      <c r="E6" s="17" t="s">
        <v>66</v>
      </c>
      <c r="F6" s="17" t="s">
        <v>67</v>
      </c>
      <c r="G6" s="17" t="s">
        <v>68</v>
      </c>
      <c r="H6" s="17" t="s">
        <v>69</v>
      </c>
      <c r="I6" s="16" t="s">
        <v>70</v>
      </c>
      <c r="J6" s="16" t="s">
        <v>71</v>
      </c>
      <c r="K6" s="110" t="s">
        <v>175</v>
      </c>
      <c r="L6" s="110"/>
      <c r="M6" s="110" t="s">
        <v>176</v>
      </c>
      <c r="N6" s="110"/>
      <c r="O6" s="110" t="s">
        <v>177</v>
      </c>
      <c r="P6" s="110"/>
      <c r="Q6" s="110" t="s">
        <v>74</v>
      </c>
      <c r="R6" s="110"/>
      <c r="S6" s="110" t="s">
        <v>177</v>
      </c>
      <c r="T6" s="110"/>
      <c r="U6" s="110" t="s">
        <v>178</v>
      </c>
      <c r="V6" s="110"/>
      <c r="W6" s="110" t="s">
        <v>157</v>
      </c>
      <c r="X6" s="110"/>
      <c r="Y6" s="110" t="s">
        <v>76</v>
      </c>
      <c r="Z6" s="110"/>
      <c r="AA6" s="17" t="s">
        <v>77</v>
      </c>
      <c r="AB6" s="17" t="s">
        <v>78</v>
      </c>
      <c r="AC6" s="17" t="s">
        <v>79</v>
      </c>
      <c r="AD6" s="17" t="s">
        <v>80</v>
      </c>
      <c r="AE6" s="17" t="s">
        <v>81</v>
      </c>
      <c r="AF6" s="1"/>
      <c r="AG6" s="1" t="s">
        <v>179</v>
      </c>
      <c r="AH6" s="1" t="s">
        <v>180</v>
      </c>
      <c r="AJ6" s="1" t="s">
        <v>39</v>
      </c>
      <c r="AK6" s="1" t="s">
        <v>51</v>
      </c>
    </row>
    <row r="7" spans="1:57" ht="13.15" customHeight="1" outlineLevel="1">
      <c r="A7" s="18"/>
      <c r="B7" s="18"/>
      <c r="C7" s="18"/>
      <c r="D7" s="19"/>
      <c r="E7" s="18"/>
      <c r="F7" s="18"/>
      <c r="G7" s="18"/>
      <c r="H7" s="18"/>
      <c r="I7" s="18"/>
      <c r="J7" s="18"/>
      <c r="K7" s="20" t="s">
        <v>84</v>
      </c>
      <c r="L7" s="20" t="s">
        <v>85</v>
      </c>
      <c r="M7" s="20" t="s">
        <v>84</v>
      </c>
      <c r="N7" s="20" t="s">
        <v>85</v>
      </c>
      <c r="O7" s="20" t="s">
        <v>84</v>
      </c>
      <c r="P7" s="20" t="s">
        <v>85</v>
      </c>
      <c r="Q7" s="20" t="s">
        <v>84</v>
      </c>
      <c r="R7" s="20" t="s">
        <v>85</v>
      </c>
      <c r="S7" s="20" t="s">
        <v>84</v>
      </c>
      <c r="T7" s="20" t="s">
        <v>85</v>
      </c>
      <c r="U7" s="20" t="s">
        <v>84</v>
      </c>
      <c r="V7" s="20" t="s">
        <v>85</v>
      </c>
      <c r="W7" s="20" t="s">
        <v>84</v>
      </c>
      <c r="X7" s="20" t="s">
        <v>85</v>
      </c>
      <c r="Y7" s="20" t="s">
        <v>84</v>
      </c>
      <c r="Z7" s="20" t="s">
        <v>85</v>
      </c>
      <c r="AA7" s="18"/>
      <c r="AB7" s="18"/>
      <c r="AC7" s="18"/>
      <c r="AD7" s="18"/>
      <c r="AE7" s="18"/>
      <c r="AJ7" s="1" t="s">
        <v>43</v>
      </c>
      <c r="AK7" s="1" t="s">
        <v>54</v>
      </c>
    </row>
    <row r="8" spans="1:57" s="10" customFormat="1" ht="120" outlineLevel="1">
      <c r="A8" s="21"/>
      <c r="B8" s="45" t="s">
        <v>181</v>
      </c>
      <c r="C8" s="39" t="s">
        <v>182</v>
      </c>
      <c r="D8" s="108">
        <v>153914</v>
      </c>
      <c r="E8" s="21"/>
      <c r="F8" s="25">
        <v>100</v>
      </c>
      <c r="G8" s="25">
        <v>0</v>
      </c>
      <c r="H8" s="46">
        <v>0</v>
      </c>
      <c r="I8" s="26" t="s">
        <v>107</v>
      </c>
      <c r="J8" s="26" t="s">
        <v>108</v>
      </c>
      <c r="K8" s="99">
        <v>44986</v>
      </c>
      <c r="L8" s="100"/>
      <c r="M8" s="99">
        <f t="shared" ref="M8:M22" si="0">K8+61</f>
        <v>45047</v>
      </c>
      <c r="N8" s="100"/>
      <c r="O8" s="99">
        <f t="shared" ref="O8:O22" si="1">M8+45</f>
        <v>45092</v>
      </c>
      <c r="P8" s="21"/>
      <c r="Q8" s="47">
        <f t="shared" ref="Q8:Q22" si="2">O8+30</f>
        <v>45122</v>
      </c>
      <c r="R8" s="21"/>
      <c r="S8" s="47">
        <f t="shared" ref="S8:S22" si="3">Q8+22</f>
        <v>45144</v>
      </c>
      <c r="T8" s="21"/>
      <c r="U8" s="47">
        <f t="shared" ref="U8:U22" si="4">S8+15</f>
        <v>45159</v>
      </c>
      <c r="V8" s="20"/>
      <c r="W8" s="47">
        <f t="shared" ref="W8:W22" si="5">U8+21</f>
        <v>45180</v>
      </c>
      <c r="X8" s="21"/>
      <c r="Y8" s="47">
        <f>W8+30</f>
        <v>45210</v>
      </c>
      <c r="Z8" s="21"/>
      <c r="AA8" s="25" t="s">
        <v>19</v>
      </c>
      <c r="AB8" s="25" t="s">
        <v>165</v>
      </c>
      <c r="AC8" s="25" t="s">
        <v>10</v>
      </c>
      <c r="AD8" s="21"/>
      <c r="AE8" s="2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</row>
    <row r="9" spans="1:57" s="10" customFormat="1" ht="150" outlineLevel="1">
      <c r="A9" s="21"/>
      <c r="B9" s="45" t="s">
        <v>183</v>
      </c>
      <c r="C9" s="39" t="s">
        <v>184</v>
      </c>
      <c r="D9" s="108">
        <v>206972</v>
      </c>
      <c r="E9" s="21"/>
      <c r="F9" s="25">
        <v>100</v>
      </c>
      <c r="G9" s="25">
        <v>0</v>
      </c>
      <c r="H9" s="46">
        <v>0</v>
      </c>
      <c r="I9" s="26" t="s">
        <v>107</v>
      </c>
      <c r="J9" s="26" t="s">
        <v>108</v>
      </c>
      <c r="K9" s="99">
        <v>45108</v>
      </c>
      <c r="L9" s="100"/>
      <c r="M9" s="99">
        <f t="shared" si="0"/>
        <v>45169</v>
      </c>
      <c r="N9" s="100"/>
      <c r="O9" s="99">
        <f t="shared" si="1"/>
        <v>45214</v>
      </c>
      <c r="P9" s="21"/>
      <c r="Q9" s="47">
        <f t="shared" si="2"/>
        <v>45244</v>
      </c>
      <c r="R9" s="21"/>
      <c r="S9" s="47">
        <f t="shared" si="3"/>
        <v>45266</v>
      </c>
      <c r="T9" s="21"/>
      <c r="U9" s="47">
        <f t="shared" si="4"/>
        <v>45281</v>
      </c>
      <c r="V9" s="20"/>
      <c r="W9" s="47">
        <f t="shared" si="5"/>
        <v>45302</v>
      </c>
      <c r="X9" s="21"/>
      <c r="Y9" s="47">
        <f>W9+30</f>
        <v>45332</v>
      </c>
      <c r="Z9" s="21"/>
      <c r="AA9" s="25" t="s">
        <v>19</v>
      </c>
      <c r="AB9" s="25" t="s">
        <v>165</v>
      </c>
      <c r="AC9" s="25" t="s">
        <v>10</v>
      </c>
      <c r="AD9" s="21"/>
      <c r="AE9" s="2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</row>
    <row r="10" spans="1:57" s="10" customFormat="1" ht="120" outlineLevel="1">
      <c r="A10" s="21"/>
      <c r="B10" s="45" t="s">
        <v>185</v>
      </c>
      <c r="C10" s="39" t="s">
        <v>186</v>
      </c>
      <c r="D10" s="24">
        <v>230915.77347162599</v>
      </c>
      <c r="E10" s="21"/>
      <c r="F10" s="25">
        <v>100</v>
      </c>
      <c r="G10" s="25">
        <v>0</v>
      </c>
      <c r="H10" s="46">
        <v>0</v>
      </c>
      <c r="I10" s="26" t="s">
        <v>107</v>
      </c>
      <c r="J10" s="26" t="s">
        <v>108</v>
      </c>
      <c r="K10" s="99">
        <v>45108</v>
      </c>
      <c r="L10" s="100"/>
      <c r="M10" s="99">
        <f t="shared" si="0"/>
        <v>45169</v>
      </c>
      <c r="N10" s="100"/>
      <c r="O10" s="99">
        <f t="shared" si="1"/>
        <v>45214</v>
      </c>
      <c r="P10" s="21"/>
      <c r="Q10" s="47">
        <f t="shared" si="2"/>
        <v>45244</v>
      </c>
      <c r="R10" s="21"/>
      <c r="S10" s="47">
        <f t="shared" si="3"/>
        <v>45266</v>
      </c>
      <c r="T10" s="21"/>
      <c r="U10" s="47">
        <f t="shared" si="4"/>
        <v>45281</v>
      </c>
      <c r="V10" s="20"/>
      <c r="W10" s="47">
        <f t="shared" si="5"/>
        <v>45302</v>
      </c>
      <c r="X10" s="21"/>
      <c r="Y10" s="47">
        <f>W10+30</f>
        <v>45332</v>
      </c>
      <c r="Z10" s="21"/>
      <c r="AA10" s="25" t="s">
        <v>19</v>
      </c>
      <c r="AB10" s="25" t="s">
        <v>165</v>
      </c>
      <c r="AC10" s="25" t="s">
        <v>10</v>
      </c>
      <c r="AD10" s="21"/>
      <c r="AE10" s="2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</row>
    <row r="11" spans="1:57" s="10" customFormat="1" ht="120" outlineLevel="1">
      <c r="A11" s="21"/>
      <c r="B11" s="45" t="s">
        <v>187</v>
      </c>
      <c r="C11" s="48" t="s">
        <v>188</v>
      </c>
      <c r="D11" s="108">
        <v>410485</v>
      </c>
      <c r="E11" s="21"/>
      <c r="F11" s="25">
        <v>100</v>
      </c>
      <c r="G11" s="25">
        <v>0</v>
      </c>
      <c r="H11" s="46">
        <v>0</v>
      </c>
      <c r="I11" s="26" t="s">
        <v>89</v>
      </c>
      <c r="J11" s="26" t="s">
        <v>111</v>
      </c>
      <c r="K11" s="47">
        <v>45108</v>
      </c>
      <c r="L11" s="21"/>
      <c r="M11" s="47">
        <f t="shared" si="0"/>
        <v>45169</v>
      </c>
      <c r="N11" s="21"/>
      <c r="O11" s="47">
        <f t="shared" si="1"/>
        <v>45214</v>
      </c>
      <c r="P11" s="21"/>
      <c r="Q11" s="47">
        <f t="shared" si="2"/>
        <v>45244</v>
      </c>
      <c r="R11" s="21"/>
      <c r="S11" s="47">
        <f t="shared" si="3"/>
        <v>45266</v>
      </c>
      <c r="T11" s="21"/>
      <c r="U11" s="47">
        <f t="shared" si="4"/>
        <v>45281</v>
      </c>
      <c r="V11" s="20"/>
      <c r="W11" s="47">
        <f t="shared" si="5"/>
        <v>45302</v>
      </c>
      <c r="X11" s="21"/>
      <c r="Y11" s="47">
        <f t="shared" ref="Y11:Y22" si="6">W11+10</f>
        <v>45312</v>
      </c>
      <c r="Z11" s="21"/>
      <c r="AA11" s="25" t="s">
        <v>19</v>
      </c>
      <c r="AB11" s="25" t="s">
        <v>165</v>
      </c>
      <c r="AC11" s="25" t="s">
        <v>14</v>
      </c>
      <c r="AD11" s="21"/>
      <c r="AE11" s="2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</row>
    <row r="12" spans="1:57" s="10" customFormat="1" ht="360" outlineLevel="1">
      <c r="A12" s="21"/>
      <c r="B12" s="45" t="s">
        <v>189</v>
      </c>
      <c r="C12" s="23" t="s">
        <v>190</v>
      </c>
      <c r="D12" s="24">
        <v>317644.33031058201</v>
      </c>
      <c r="E12" s="21"/>
      <c r="F12" s="25">
        <v>100</v>
      </c>
      <c r="G12" s="25">
        <v>0</v>
      </c>
      <c r="H12" s="46">
        <v>0</v>
      </c>
      <c r="I12" s="26" t="s">
        <v>89</v>
      </c>
      <c r="J12" s="26" t="s">
        <v>111</v>
      </c>
      <c r="K12" s="99">
        <v>44896</v>
      </c>
      <c r="L12" s="100"/>
      <c r="M12" s="99">
        <f t="shared" si="0"/>
        <v>44957</v>
      </c>
      <c r="N12" s="100"/>
      <c r="O12" s="99">
        <f t="shared" si="1"/>
        <v>45002</v>
      </c>
      <c r="P12" s="21"/>
      <c r="Q12" s="47">
        <f t="shared" si="2"/>
        <v>45032</v>
      </c>
      <c r="R12" s="21"/>
      <c r="S12" s="47">
        <f t="shared" si="3"/>
        <v>45054</v>
      </c>
      <c r="T12" s="21"/>
      <c r="U12" s="47">
        <f t="shared" si="4"/>
        <v>45069</v>
      </c>
      <c r="V12" s="20"/>
      <c r="W12" s="47">
        <f t="shared" si="5"/>
        <v>45090</v>
      </c>
      <c r="X12" s="21"/>
      <c r="Y12" s="47">
        <f t="shared" si="6"/>
        <v>45100</v>
      </c>
      <c r="Z12" s="21"/>
      <c r="AA12" s="25" t="s">
        <v>19</v>
      </c>
      <c r="AB12" s="25" t="s">
        <v>165</v>
      </c>
      <c r="AC12" s="25" t="s">
        <v>14</v>
      </c>
      <c r="AD12" s="21"/>
      <c r="AE12" s="2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</row>
    <row r="13" spans="1:57" s="10" customFormat="1" ht="240" outlineLevel="1">
      <c r="A13" s="21"/>
      <c r="B13" s="45" t="s">
        <v>191</v>
      </c>
      <c r="C13" s="23" t="s">
        <v>192</v>
      </c>
      <c r="D13" s="108">
        <v>238486</v>
      </c>
      <c r="E13" s="21"/>
      <c r="F13" s="25">
        <v>100</v>
      </c>
      <c r="G13" s="25">
        <v>0</v>
      </c>
      <c r="H13" s="46">
        <v>0</v>
      </c>
      <c r="I13" s="26" t="s">
        <v>89</v>
      </c>
      <c r="J13" s="26" t="s">
        <v>120</v>
      </c>
      <c r="K13" s="99">
        <v>45078</v>
      </c>
      <c r="L13" s="100"/>
      <c r="M13" s="99">
        <f t="shared" si="0"/>
        <v>45139</v>
      </c>
      <c r="N13" s="100"/>
      <c r="O13" s="99">
        <f t="shared" si="1"/>
        <v>45184</v>
      </c>
      <c r="P13" s="21"/>
      <c r="Q13" s="47">
        <f t="shared" si="2"/>
        <v>45214</v>
      </c>
      <c r="R13" s="21"/>
      <c r="S13" s="47">
        <f t="shared" si="3"/>
        <v>45236</v>
      </c>
      <c r="T13" s="21"/>
      <c r="U13" s="47">
        <f t="shared" si="4"/>
        <v>45251</v>
      </c>
      <c r="V13" s="20"/>
      <c r="W13" s="47">
        <f t="shared" si="5"/>
        <v>45272</v>
      </c>
      <c r="X13" s="21"/>
      <c r="Y13" s="47">
        <f t="shared" si="6"/>
        <v>45282</v>
      </c>
      <c r="Z13" s="21"/>
      <c r="AA13" s="25" t="s">
        <v>19</v>
      </c>
      <c r="AB13" s="25" t="s">
        <v>165</v>
      </c>
      <c r="AC13" s="25" t="s">
        <v>14</v>
      </c>
      <c r="AD13" s="21"/>
      <c r="AE13" s="2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</row>
    <row r="14" spans="1:57" s="10" customFormat="1" ht="105" outlineLevel="1">
      <c r="A14" s="21"/>
      <c r="B14" s="45" t="s">
        <v>193</v>
      </c>
      <c r="C14" s="48" t="s">
        <v>194</v>
      </c>
      <c r="D14" s="24">
        <v>246943.637308292</v>
      </c>
      <c r="E14" s="21"/>
      <c r="F14" s="25">
        <v>100</v>
      </c>
      <c r="G14" s="25">
        <v>0</v>
      </c>
      <c r="H14" s="46">
        <v>0</v>
      </c>
      <c r="I14" s="26" t="s">
        <v>89</v>
      </c>
      <c r="J14" s="26" t="s">
        <v>120</v>
      </c>
      <c r="K14" s="47">
        <v>45108</v>
      </c>
      <c r="L14" s="21"/>
      <c r="M14" s="47">
        <f t="shared" si="0"/>
        <v>45169</v>
      </c>
      <c r="N14" s="21"/>
      <c r="O14" s="47">
        <f t="shared" si="1"/>
        <v>45214</v>
      </c>
      <c r="P14" s="21"/>
      <c r="Q14" s="47">
        <f t="shared" si="2"/>
        <v>45244</v>
      </c>
      <c r="R14" s="21"/>
      <c r="S14" s="47">
        <f t="shared" si="3"/>
        <v>45266</v>
      </c>
      <c r="T14" s="21"/>
      <c r="U14" s="47">
        <f t="shared" si="4"/>
        <v>45281</v>
      </c>
      <c r="V14" s="20"/>
      <c r="W14" s="47">
        <f t="shared" si="5"/>
        <v>45302</v>
      </c>
      <c r="X14" s="21"/>
      <c r="Y14" s="47">
        <f t="shared" si="6"/>
        <v>45312</v>
      </c>
      <c r="Z14" s="21"/>
      <c r="AA14" s="25" t="s">
        <v>19</v>
      </c>
      <c r="AB14" s="25" t="s">
        <v>165</v>
      </c>
      <c r="AC14" s="25" t="s">
        <v>14</v>
      </c>
      <c r="AD14" s="21"/>
      <c r="AE14" s="2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</row>
    <row r="15" spans="1:57" s="10" customFormat="1" ht="45" outlineLevel="1">
      <c r="A15" s="21"/>
      <c r="B15" s="45" t="s">
        <v>195</v>
      </c>
      <c r="C15" s="23" t="s">
        <v>196</v>
      </c>
      <c r="D15" s="24">
        <v>700000</v>
      </c>
      <c r="E15" s="21"/>
      <c r="F15" s="25">
        <v>100</v>
      </c>
      <c r="G15" s="25">
        <v>0</v>
      </c>
      <c r="H15" s="46">
        <v>0</v>
      </c>
      <c r="I15" s="26" t="s">
        <v>89</v>
      </c>
      <c r="J15" s="26" t="s">
        <v>90</v>
      </c>
      <c r="K15" s="47">
        <v>45689</v>
      </c>
      <c r="L15" s="21"/>
      <c r="M15" s="47">
        <f t="shared" si="0"/>
        <v>45750</v>
      </c>
      <c r="N15" s="21"/>
      <c r="O15" s="47">
        <f t="shared" si="1"/>
        <v>45795</v>
      </c>
      <c r="P15" s="21"/>
      <c r="Q15" s="47">
        <f t="shared" si="2"/>
        <v>45825</v>
      </c>
      <c r="R15" s="21"/>
      <c r="S15" s="47">
        <f t="shared" si="3"/>
        <v>45847</v>
      </c>
      <c r="T15" s="21"/>
      <c r="U15" s="47">
        <f t="shared" si="4"/>
        <v>45862</v>
      </c>
      <c r="V15" s="20"/>
      <c r="W15" s="47">
        <f t="shared" si="5"/>
        <v>45883</v>
      </c>
      <c r="X15" s="21"/>
      <c r="Y15" s="47">
        <f t="shared" si="6"/>
        <v>45893</v>
      </c>
      <c r="Z15" s="21"/>
      <c r="AA15" s="25" t="s">
        <v>19</v>
      </c>
      <c r="AB15" s="25" t="s">
        <v>165</v>
      </c>
      <c r="AC15" s="25" t="s">
        <v>14</v>
      </c>
      <c r="AD15" s="21"/>
      <c r="AE15" s="2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</row>
    <row r="16" spans="1:57" s="10" customFormat="1" ht="105" outlineLevel="1">
      <c r="A16" s="21"/>
      <c r="B16" s="45" t="s">
        <v>197</v>
      </c>
      <c r="C16" s="48" t="s">
        <v>198</v>
      </c>
      <c r="D16" s="108">
        <v>342271</v>
      </c>
      <c r="E16" s="21"/>
      <c r="F16" s="25">
        <v>100</v>
      </c>
      <c r="G16" s="25">
        <v>0</v>
      </c>
      <c r="H16" s="46">
        <v>0</v>
      </c>
      <c r="I16" s="26" t="s">
        <v>89</v>
      </c>
      <c r="J16" s="26" t="s">
        <v>123</v>
      </c>
      <c r="K16" s="47">
        <v>45352</v>
      </c>
      <c r="L16" s="21"/>
      <c r="M16" s="47">
        <f t="shared" si="0"/>
        <v>45413</v>
      </c>
      <c r="N16" s="21"/>
      <c r="O16" s="47">
        <f t="shared" si="1"/>
        <v>45458</v>
      </c>
      <c r="P16" s="21"/>
      <c r="Q16" s="47">
        <f t="shared" si="2"/>
        <v>45488</v>
      </c>
      <c r="R16" s="21"/>
      <c r="S16" s="47">
        <f t="shared" si="3"/>
        <v>45510</v>
      </c>
      <c r="T16" s="21"/>
      <c r="U16" s="47">
        <f t="shared" si="4"/>
        <v>45525</v>
      </c>
      <c r="V16" s="20"/>
      <c r="W16" s="47">
        <f t="shared" si="5"/>
        <v>45546</v>
      </c>
      <c r="X16" s="21"/>
      <c r="Y16" s="47">
        <f t="shared" si="6"/>
        <v>45556</v>
      </c>
      <c r="Z16" s="21"/>
      <c r="AA16" s="25" t="s">
        <v>19</v>
      </c>
      <c r="AB16" s="25" t="s">
        <v>165</v>
      </c>
      <c r="AC16" s="25" t="s">
        <v>14</v>
      </c>
      <c r="AD16" s="21"/>
      <c r="AE16" s="2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</row>
    <row r="17" spans="1:57" s="10" customFormat="1" ht="60" outlineLevel="1">
      <c r="A17" s="21"/>
      <c r="B17" s="45" t="s">
        <v>199</v>
      </c>
      <c r="C17" s="23" t="s">
        <v>200</v>
      </c>
      <c r="D17" s="24">
        <v>500000</v>
      </c>
      <c r="E17" s="21"/>
      <c r="F17" s="25">
        <v>100</v>
      </c>
      <c r="G17" s="25">
        <v>0</v>
      </c>
      <c r="H17" s="46">
        <v>0</v>
      </c>
      <c r="I17" s="26" t="s">
        <v>89</v>
      </c>
      <c r="J17" s="26" t="s">
        <v>201</v>
      </c>
      <c r="K17" s="47">
        <v>45139</v>
      </c>
      <c r="L17" s="21"/>
      <c r="M17" s="47">
        <f t="shared" si="0"/>
        <v>45200</v>
      </c>
      <c r="N17" s="21"/>
      <c r="O17" s="47">
        <f t="shared" si="1"/>
        <v>45245</v>
      </c>
      <c r="P17" s="21"/>
      <c r="Q17" s="47">
        <f t="shared" si="2"/>
        <v>45275</v>
      </c>
      <c r="R17" s="21"/>
      <c r="S17" s="47">
        <f t="shared" si="3"/>
        <v>45297</v>
      </c>
      <c r="T17" s="21"/>
      <c r="U17" s="47">
        <f t="shared" si="4"/>
        <v>45312</v>
      </c>
      <c r="V17" s="20"/>
      <c r="W17" s="47">
        <f t="shared" si="5"/>
        <v>45333</v>
      </c>
      <c r="X17" s="21"/>
      <c r="Y17" s="47">
        <f t="shared" si="6"/>
        <v>45343</v>
      </c>
      <c r="Z17" s="21"/>
      <c r="AA17" s="25" t="s">
        <v>19</v>
      </c>
      <c r="AB17" s="25" t="s">
        <v>165</v>
      </c>
      <c r="AC17" s="25" t="s">
        <v>14</v>
      </c>
      <c r="AD17" s="21"/>
      <c r="AE17" s="2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</row>
    <row r="18" spans="1:57" s="10" customFormat="1" ht="165" outlineLevel="1">
      <c r="A18" s="21"/>
      <c r="B18" s="45" t="s">
        <v>202</v>
      </c>
      <c r="C18" s="109" t="s">
        <v>203</v>
      </c>
      <c r="D18" s="24">
        <v>800000</v>
      </c>
      <c r="E18" s="21"/>
      <c r="F18" s="25">
        <v>100</v>
      </c>
      <c r="G18" s="25">
        <v>0</v>
      </c>
      <c r="H18" s="46">
        <v>0</v>
      </c>
      <c r="I18" s="26" t="s">
        <v>103</v>
      </c>
      <c r="J18" s="26" t="s">
        <v>204</v>
      </c>
      <c r="K18" s="47">
        <v>45078</v>
      </c>
      <c r="L18" s="21"/>
      <c r="M18" s="47">
        <f t="shared" si="0"/>
        <v>45139</v>
      </c>
      <c r="N18" s="21"/>
      <c r="O18" s="47">
        <f t="shared" si="1"/>
        <v>45184</v>
      </c>
      <c r="P18" s="21"/>
      <c r="Q18" s="47">
        <f t="shared" si="2"/>
        <v>45214</v>
      </c>
      <c r="R18" s="21"/>
      <c r="S18" s="47">
        <f t="shared" si="3"/>
        <v>45236</v>
      </c>
      <c r="T18" s="21"/>
      <c r="U18" s="47">
        <f t="shared" si="4"/>
        <v>45251</v>
      </c>
      <c r="V18" s="20"/>
      <c r="W18" s="47">
        <f t="shared" si="5"/>
        <v>45272</v>
      </c>
      <c r="X18" s="21"/>
      <c r="Y18" s="47">
        <f t="shared" si="6"/>
        <v>45282</v>
      </c>
      <c r="Z18" s="21"/>
      <c r="AA18" s="25" t="s">
        <v>19</v>
      </c>
      <c r="AB18" s="25" t="s">
        <v>165</v>
      </c>
      <c r="AC18" s="25" t="s">
        <v>14</v>
      </c>
      <c r="AD18" s="21"/>
      <c r="AE18" s="2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</row>
    <row r="19" spans="1:57" s="10" customFormat="1" ht="135" outlineLevel="1">
      <c r="A19" s="21"/>
      <c r="B19" s="49" t="s">
        <v>205</v>
      </c>
      <c r="C19" s="33" t="s">
        <v>206</v>
      </c>
      <c r="D19" s="34">
        <v>250158.75459426199</v>
      </c>
      <c r="E19" s="35"/>
      <c r="F19" s="36">
        <v>100</v>
      </c>
      <c r="G19" s="36">
        <v>0</v>
      </c>
      <c r="H19" s="50">
        <v>0</v>
      </c>
      <c r="I19" s="37" t="s">
        <v>133</v>
      </c>
      <c r="J19" s="37" t="s">
        <v>134</v>
      </c>
      <c r="K19" s="51">
        <v>45078</v>
      </c>
      <c r="L19" s="21"/>
      <c r="M19" s="47">
        <f t="shared" si="0"/>
        <v>45139</v>
      </c>
      <c r="N19" s="21"/>
      <c r="O19" s="47">
        <f t="shared" si="1"/>
        <v>45184</v>
      </c>
      <c r="P19" s="21"/>
      <c r="Q19" s="47">
        <f t="shared" si="2"/>
        <v>45214</v>
      </c>
      <c r="R19" s="21"/>
      <c r="S19" s="47">
        <f t="shared" si="3"/>
        <v>45236</v>
      </c>
      <c r="T19" s="21"/>
      <c r="U19" s="47">
        <f t="shared" si="4"/>
        <v>45251</v>
      </c>
      <c r="V19" s="20"/>
      <c r="W19" s="47">
        <f t="shared" si="5"/>
        <v>45272</v>
      </c>
      <c r="X19" s="21"/>
      <c r="Y19" s="47">
        <f t="shared" si="6"/>
        <v>45282</v>
      </c>
      <c r="Z19" s="21"/>
      <c r="AA19" s="25" t="s">
        <v>19</v>
      </c>
      <c r="AB19" s="25" t="s">
        <v>165</v>
      </c>
      <c r="AC19" s="25" t="s">
        <v>14</v>
      </c>
      <c r="AD19" s="21"/>
      <c r="AE19" s="2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</row>
    <row r="20" spans="1:57" s="10" customFormat="1" ht="135" outlineLevel="1">
      <c r="A20" s="21"/>
      <c r="B20" s="49" t="s">
        <v>207</v>
      </c>
      <c r="C20" s="33" t="s">
        <v>208</v>
      </c>
      <c r="D20" s="34">
        <v>384859.62245271</v>
      </c>
      <c r="E20" s="35"/>
      <c r="F20" s="36">
        <v>100</v>
      </c>
      <c r="G20" s="36">
        <v>0</v>
      </c>
      <c r="H20" s="50">
        <v>0</v>
      </c>
      <c r="I20" s="37" t="s">
        <v>133</v>
      </c>
      <c r="J20" s="37" t="s">
        <v>134</v>
      </c>
      <c r="K20" s="51">
        <v>44958</v>
      </c>
      <c r="L20" s="21"/>
      <c r="M20" s="47">
        <f t="shared" si="0"/>
        <v>45019</v>
      </c>
      <c r="N20" s="21"/>
      <c r="O20" s="47">
        <f t="shared" si="1"/>
        <v>45064</v>
      </c>
      <c r="P20" s="21"/>
      <c r="Q20" s="47">
        <f t="shared" si="2"/>
        <v>45094</v>
      </c>
      <c r="R20" s="21"/>
      <c r="S20" s="47">
        <f t="shared" si="3"/>
        <v>45116</v>
      </c>
      <c r="T20" s="21"/>
      <c r="U20" s="47">
        <f t="shared" si="4"/>
        <v>45131</v>
      </c>
      <c r="V20" s="20"/>
      <c r="W20" s="47">
        <f t="shared" si="5"/>
        <v>45152</v>
      </c>
      <c r="X20" s="21"/>
      <c r="Y20" s="47">
        <f t="shared" si="6"/>
        <v>45162</v>
      </c>
      <c r="Z20" s="21"/>
      <c r="AA20" s="25" t="s">
        <v>19</v>
      </c>
      <c r="AB20" s="25" t="s">
        <v>165</v>
      </c>
      <c r="AC20" s="25" t="s">
        <v>14</v>
      </c>
      <c r="AD20" s="21"/>
      <c r="AE20" s="2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</row>
    <row r="21" spans="1:57" s="10" customFormat="1" ht="135" outlineLevel="1">
      <c r="A21" s="21"/>
      <c r="B21" s="49" t="s">
        <v>209</v>
      </c>
      <c r="C21" s="33" t="s">
        <v>210</v>
      </c>
      <c r="D21" s="34">
        <v>288644.71683953301</v>
      </c>
      <c r="E21" s="35"/>
      <c r="F21" s="36">
        <v>100</v>
      </c>
      <c r="G21" s="36">
        <v>0</v>
      </c>
      <c r="H21" s="50">
        <v>0</v>
      </c>
      <c r="I21" s="37" t="s">
        <v>133</v>
      </c>
      <c r="J21" s="37" t="s">
        <v>142</v>
      </c>
      <c r="K21" s="51">
        <v>45078</v>
      </c>
      <c r="L21" s="21"/>
      <c r="M21" s="47">
        <f t="shared" si="0"/>
        <v>45139</v>
      </c>
      <c r="N21" s="21"/>
      <c r="O21" s="47">
        <f t="shared" si="1"/>
        <v>45184</v>
      </c>
      <c r="P21" s="21"/>
      <c r="Q21" s="47">
        <f t="shared" si="2"/>
        <v>45214</v>
      </c>
      <c r="R21" s="21"/>
      <c r="S21" s="47">
        <f t="shared" si="3"/>
        <v>45236</v>
      </c>
      <c r="T21" s="21"/>
      <c r="U21" s="47">
        <f t="shared" si="4"/>
        <v>45251</v>
      </c>
      <c r="V21" s="20"/>
      <c r="W21" s="47">
        <f t="shared" si="5"/>
        <v>45272</v>
      </c>
      <c r="X21" s="21"/>
      <c r="Y21" s="47">
        <f t="shared" si="6"/>
        <v>45282</v>
      </c>
      <c r="Z21" s="21"/>
      <c r="AA21" s="25" t="s">
        <v>19</v>
      </c>
      <c r="AB21" s="25" t="s">
        <v>165</v>
      </c>
      <c r="AC21" s="25" t="s">
        <v>14</v>
      </c>
      <c r="AD21" s="21"/>
      <c r="AE21" s="2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</row>
    <row r="22" spans="1:57" s="10" customFormat="1" ht="90" outlineLevel="1">
      <c r="A22" s="21"/>
      <c r="B22" s="52" t="s">
        <v>211</v>
      </c>
      <c r="C22" s="33" t="s">
        <v>212</v>
      </c>
      <c r="D22" s="34">
        <v>384859.62245271</v>
      </c>
      <c r="E22" s="35"/>
      <c r="F22" s="36">
        <v>100</v>
      </c>
      <c r="G22" s="36">
        <v>0</v>
      </c>
      <c r="H22" s="50">
        <v>0</v>
      </c>
      <c r="I22" s="37" t="s">
        <v>133</v>
      </c>
      <c r="J22" s="37" t="s">
        <v>142</v>
      </c>
      <c r="K22" s="51">
        <v>45689</v>
      </c>
      <c r="L22" s="21"/>
      <c r="M22" s="47">
        <f t="shared" si="0"/>
        <v>45750</v>
      </c>
      <c r="N22" s="21"/>
      <c r="O22" s="47">
        <f t="shared" si="1"/>
        <v>45795</v>
      </c>
      <c r="P22" s="21"/>
      <c r="Q22" s="47">
        <f t="shared" si="2"/>
        <v>45825</v>
      </c>
      <c r="R22" s="21"/>
      <c r="S22" s="47">
        <f t="shared" si="3"/>
        <v>45847</v>
      </c>
      <c r="T22" s="21"/>
      <c r="U22" s="47">
        <f t="shared" si="4"/>
        <v>45862</v>
      </c>
      <c r="V22" s="20"/>
      <c r="W22" s="47">
        <f t="shared" si="5"/>
        <v>45883</v>
      </c>
      <c r="X22" s="21"/>
      <c r="Y22" s="47">
        <f t="shared" si="6"/>
        <v>45893</v>
      </c>
      <c r="Z22" s="21"/>
      <c r="AA22" s="25" t="s">
        <v>19</v>
      </c>
      <c r="AB22" s="25" t="s">
        <v>165</v>
      </c>
      <c r="AC22" s="25" t="s">
        <v>14</v>
      </c>
      <c r="AD22" s="21"/>
      <c r="AE22" s="2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</row>
    <row r="23" spans="1:57" s="10" customFormat="1" outlineLevel="1">
      <c r="B23" s="80"/>
      <c r="C23" s="81"/>
      <c r="D23" s="89">
        <f>SUM(D8:D22)</f>
        <v>5456154.4574297145</v>
      </c>
      <c r="E23" s="11"/>
      <c r="F23" s="82"/>
      <c r="G23" s="82"/>
      <c r="H23" s="83"/>
      <c r="I23" s="84"/>
      <c r="J23" s="84"/>
      <c r="K23" s="85"/>
      <c r="M23" s="86"/>
      <c r="O23" s="86"/>
      <c r="Q23" s="86"/>
      <c r="S23" s="86"/>
      <c r="U23" s="86"/>
      <c r="V23" s="87"/>
      <c r="W23" s="86"/>
      <c r="Y23" s="86"/>
      <c r="AA23" s="88"/>
      <c r="AB23" s="88"/>
      <c r="AC23" s="88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</row>
    <row r="24" spans="1:57" ht="31.5">
      <c r="A24" s="7"/>
      <c r="B24" s="7"/>
      <c r="C24" s="12" t="s">
        <v>213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57" ht="23.25" hidden="1" outlineLevel="1">
      <c r="A25" s="112" t="s">
        <v>57</v>
      </c>
      <c r="B25" s="112"/>
      <c r="C25" s="112"/>
      <c r="D25" s="112" t="s">
        <v>58</v>
      </c>
      <c r="E25" s="112"/>
      <c r="F25" s="112"/>
      <c r="G25" s="112"/>
      <c r="H25" s="112"/>
      <c r="I25" s="13"/>
      <c r="J25" s="14"/>
      <c r="K25" s="114" t="s">
        <v>59</v>
      </c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 t="s">
        <v>60</v>
      </c>
      <c r="Z25" s="114"/>
      <c r="AA25" s="114"/>
      <c r="AB25" s="114"/>
      <c r="AC25" s="114"/>
    </row>
    <row r="26" spans="1:57" ht="47.25" hidden="1" customHeight="1" outlineLevel="1">
      <c r="A26" s="16" t="s">
        <v>62</v>
      </c>
      <c r="B26" s="17" t="s">
        <v>63</v>
      </c>
      <c r="C26" s="17" t="s">
        <v>64</v>
      </c>
      <c r="D26" s="17" t="s">
        <v>65</v>
      </c>
      <c r="E26" s="17" t="s">
        <v>66</v>
      </c>
      <c r="F26" s="17" t="s">
        <v>67</v>
      </c>
      <c r="G26" s="17" t="s">
        <v>68</v>
      </c>
      <c r="H26" s="17" t="s">
        <v>69</v>
      </c>
      <c r="I26" s="16" t="s">
        <v>70</v>
      </c>
      <c r="J26" s="16" t="s">
        <v>71</v>
      </c>
      <c r="K26" s="110" t="s">
        <v>175</v>
      </c>
      <c r="L26" s="110"/>
      <c r="M26" s="110" t="s">
        <v>176</v>
      </c>
      <c r="N26" s="110"/>
      <c r="O26" s="110" t="s">
        <v>177</v>
      </c>
      <c r="P26" s="110"/>
      <c r="Q26" s="110" t="s">
        <v>74</v>
      </c>
      <c r="R26" s="110"/>
      <c r="S26" s="110" t="s">
        <v>214</v>
      </c>
      <c r="T26" s="110"/>
      <c r="U26" s="110" t="s">
        <v>157</v>
      </c>
      <c r="V26" s="110"/>
      <c r="W26" s="120" t="s">
        <v>76</v>
      </c>
      <c r="X26" s="120"/>
      <c r="Y26" s="17" t="s">
        <v>77</v>
      </c>
      <c r="Z26" s="17" t="s">
        <v>78</v>
      </c>
      <c r="AA26" s="17" t="s">
        <v>79</v>
      </c>
      <c r="AB26" s="17" t="s">
        <v>80</v>
      </c>
      <c r="AC26" s="17" t="s">
        <v>81</v>
      </c>
    </row>
    <row r="27" spans="1:57" ht="16.899999999999999" hidden="1" customHeight="1" outlineLevel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20" t="s">
        <v>84</v>
      </c>
      <c r="L27" s="20" t="s">
        <v>85</v>
      </c>
      <c r="M27" s="20" t="s">
        <v>84</v>
      </c>
      <c r="N27" s="20" t="s">
        <v>85</v>
      </c>
      <c r="O27" s="20" t="s">
        <v>84</v>
      </c>
      <c r="P27" s="20" t="s">
        <v>85</v>
      </c>
      <c r="Q27" s="20" t="s">
        <v>84</v>
      </c>
      <c r="R27" s="20" t="s">
        <v>85</v>
      </c>
      <c r="S27" s="20" t="s">
        <v>84</v>
      </c>
      <c r="T27" s="20" t="s">
        <v>85</v>
      </c>
      <c r="U27" s="20" t="s">
        <v>84</v>
      </c>
      <c r="V27" s="20" t="s">
        <v>85</v>
      </c>
      <c r="W27" s="20" t="s">
        <v>84</v>
      </c>
      <c r="X27" s="20" t="s">
        <v>85</v>
      </c>
      <c r="Y27" s="18"/>
      <c r="Z27" s="18"/>
      <c r="AA27" s="18"/>
      <c r="AB27" s="18"/>
      <c r="AC27" s="18"/>
    </row>
    <row r="28" spans="1:57" s="10" customFormat="1" ht="15" hidden="1" customHeight="1" outlineLevel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</row>
    <row r="29" spans="1:57" s="10" customFormat="1" hidden="1" outlineLevel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s="10" customFormat="1" hidden="1" outlineLevel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</row>
    <row r="31" spans="1:57" ht="31.5" collapsed="1">
      <c r="A31" s="79">
        <f>D38</f>
        <v>507887.69796216802</v>
      </c>
      <c r="B31" s="7"/>
      <c r="C31" s="12" t="s">
        <v>215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57" ht="23.25" outlineLevel="1">
      <c r="A32" s="112" t="s">
        <v>57</v>
      </c>
      <c r="B32" s="112"/>
      <c r="C32" s="112"/>
      <c r="D32" s="112" t="s">
        <v>58</v>
      </c>
      <c r="E32" s="112"/>
      <c r="F32" s="112"/>
      <c r="G32" s="112"/>
      <c r="H32" s="112"/>
      <c r="I32" s="13"/>
      <c r="J32" s="14"/>
      <c r="K32" s="114" t="s">
        <v>59</v>
      </c>
      <c r="L32" s="114"/>
      <c r="M32" s="114"/>
      <c r="N32" s="114"/>
      <c r="O32" s="114"/>
      <c r="P32" s="114"/>
      <c r="Q32" s="114"/>
      <c r="R32" s="114"/>
      <c r="S32" s="114"/>
      <c r="T32" s="114"/>
      <c r="U32" s="114" t="s">
        <v>60</v>
      </c>
      <c r="V32" s="114"/>
      <c r="W32" s="114"/>
      <c r="X32" s="114"/>
      <c r="Y32" s="114"/>
    </row>
    <row r="33" spans="1:57" ht="32.25" customHeight="1" outlineLevel="1">
      <c r="A33" s="16" t="s">
        <v>62</v>
      </c>
      <c r="B33" s="17" t="s">
        <v>63</v>
      </c>
      <c r="C33" s="17" t="s">
        <v>64</v>
      </c>
      <c r="D33" s="17" t="s">
        <v>65</v>
      </c>
      <c r="E33" s="17" t="s">
        <v>66</v>
      </c>
      <c r="F33" s="17" t="s">
        <v>67</v>
      </c>
      <c r="G33" s="17" t="s">
        <v>68</v>
      </c>
      <c r="H33" s="17" t="s">
        <v>69</v>
      </c>
      <c r="I33" s="16" t="s">
        <v>70</v>
      </c>
      <c r="J33" s="16" t="s">
        <v>71</v>
      </c>
      <c r="K33" s="110" t="s">
        <v>216</v>
      </c>
      <c r="L33" s="110"/>
      <c r="M33" s="110" t="s">
        <v>176</v>
      </c>
      <c r="N33" s="110"/>
      <c r="O33" s="110" t="s">
        <v>214</v>
      </c>
      <c r="P33" s="110"/>
      <c r="Q33" s="110" t="s">
        <v>157</v>
      </c>
      <c r="R33" s="110"/>
      <c r="S33" s="120" t="s">
        <v>76</v>
      </c>
      <c r="T33" s="120"/>
      <c r="U33" s="17" t="s">
        <v>77</v>
      </c>
      <c r="V33" s="17" t="s">
        <v>78</v>
      </c>
      <c r="W33" s="17" t="s">
        <v>79</v>
      </c>
      <c r="X33" s="17" t="s">
        <v>80</v>
      </c>
      <c r="Y33" s="17" t="s">
        <v>81</v>
      </c>
    </row>
    <row r="34" spans="1:57" ht="15.6" customHeight="1" outlineLevel="1">
      <c r="A34" s="18"/>
      <c r="B34" s="18"/>
      <c r="C34" s="18"/>
      <c r="D34" s="19"/>
      <c r="E34" s="18"/>
      <c r="F34" s="18"/>
      <c r="G34" s="18"/>
      <c r="H34" s="18"/>
      <c r="I34" s="18"/>
      <c r="J34" s="18"/>
      <c r="K34" s="20" t="s">
        <v>84</v>
      </c>
      <c r="L34" s="20" t="s">
        <v>85</v>
      </c>
      <c r="M34" s="20" t="s">
        <v>84</v>
      </c>
      <c r="N34" s="20" t="s">
        <v>85</v>
      </c>
      <c r="O34" s="20" t="s">
        <v>84</v>
      </c>
      <c r="P34" s="20" t="s">
        <v>85</v>
      </c>
      <c r="Q34" s="20" t="s">
        <v>84</v>
      </c>
      <c r="R34" s="20" t="s">
        <v>85</v>
      </c>
      <c r="S34" s="20" t="s">
        <v>84</v>
      </c>
      <c r="T34" s="20" t="s">
        <v>85</v>
      </c>
      <c r="U34" s="18"/>
      <c r="V34" s="18"/>
      <c r="W34" s="18"/>
      <c r="X34" s="18"/>
      <c r="Y34" s="18"/>
    </row>
    <row r="35" spans="1:57" s="10" customFormat="1" ht="135" outlineLevel="1">
      <c r="A35" s="21"/>
      <c r="B35" s="29" t="s">
        <v>217</v>
      </c>
      <c r="C35" s="33" t="s">
        <v>218</v>
      </c>
      <c r="D35" s="54">
        <v>200000</v>
      </c>
      <c r="E35" s="25"/>
      <c r="F35" s="25">
        <v>100</v>
      </c>
      <c r="G35" s="25">
        <v>0</v>
      </c>
      <c r="H35" s="25">
        <v>0</v>
      </c>
      <c r="I35" s="26" t="s">
        <v>89</v>
      </c>
      <c r="J35" s="26" t="s">
        <v>111</v>
      </c>
      <c r="K35" s="27">
        <v>45474</v>
      </c>
      <c r="L35" s="21"/>
      <c r="M35" s="47">
        <f>K35+60</f>
        <v>45534</v>
      </c>
      <c r="N35" s="21"/>
      <c r="O35" s="47">
        <f>M35+60</f>
        <v>45594</v>
      </c>
      <c r="P35" s="21"/>
      <c r="Q35" s="47">
        <f>O35+30</f>
        <v>45624</v>
      </c>
      <c r="R35" s="21"/>
      <c r="S35" s="47">
        <f>Q35+30</f>
        <v>45654</v>
      </c>
      <c r="T35" s="21"/>
      <c r="U35" s="25" t="s">
        <v>19</v>
      </c>
      <c r="V35" s="26" t="s">
        <v>173</v>
      </c>
      <c r="W35" s="25" t="s">
        <v>10</v>
      </c>
      <c r="X35" s="21"/>
      <c r="Y35" s="2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</row>
    <row r="36" spans="1:57" s="10" customFormat="1" ht="60" outlineLevel="1">
      <c r="A36" s="21"/>
      <c r="B36" s="55" t="s">
        <v>219</v>
      </c>
      <c r="C36" s="33" t="s">
        <v>220</v>
      </c>
      <c r="D36" s="53">
        <v>153943.84898108401</v>
      </c>
      <c r="E36" s="36"/>
      <c r="F36" s="36">
        <v>100</v>
      </c>
      <c r="G36" s="36">
        <v>0</v>
      </c>
      <c r="H36" s="36">
        <v>0</v>
      </c>
      <c r="I36" s="37" t="s">
        <v>133</v>
      </c>
      <c r="J36" s="37" t="s">
        <v>142</v>
      </c>
      <c r="K36" s="38">
        <v>45108</v>
      </c>
      <c r="L36" s="21"/>
      <c r="M36" s="47">
        <f>K36+60</f>
        <v>45168</v>
      </c>
      <c r="N36" s="21"/>
      <c r="O36" s="47">
        <f>M36+60</f>
        <v>45228</v>
      </c>
      <c r="P36" s="21"/>
      <c r="Q36" s="47">
        <f>O36+30</f>
        <v>45258</v>
      </c>
      <c r="R36" s="21"/>
      <c r="S36" s="47">
        <f>Q36+10</f>
        <v>45268</v>
      </c>
      <c r="T36" s="21"/>
      <c r="U36" s="25" t="s">
        <v>19</v>
      </c>
      <c r="V36" s="26" t="s">
        <v>173</v>
      </c>
      <c r="W36" s="25" t="s">
        <v>14</v>
      </c>
      <c r="X36" s="21"/>
      <c r="Y36" s="2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</row>
    <row r="37" spans="1:57" s="10" customFormat="1" ht="90" outlineLevel="1">
      <c r="A37" s="21"/>
      <c r="B37" s="55" t="s">
        <v>221</v>
      </c>
      <c r="C37" s="33" t="s">
        <v>222</v>
      </c>
      <c r="D37" s="53">
        <v>153943.84898108401</v>
      </c>
      <c r="E37" s="36"/>
      <c r="F37" s="36">
        <v>100</v>
      </c>
      <c r="G37" s="36">
        <v>0</v>
      </c>
      <c r="H37" s="36">
        <v>0</v>
      </c>
      <c r="I37" s="37" t="s">
        <v>133</v>
      </c>
      <c r="J37" s="37" t="s">
        <v>142</v>
      </c>
      <c r="K37" s="101">
        <v>44927</v>
      </c>
      <c r="L37" s="100"/>
      <c r="M37" s="99">
        <f>K37+60</f>
        <v>44987</v>
      </c>
      <c r="N37" s="100"/>
      <c r="O37" s="99">
        <f>M37+60</f>
        <v>45047</v>
      </c>
      <c r="P37" s="21"/>
      <c r="Q37" s="47">
        <f>O37+30</f>
        <v>45077</v>
      </c>
      <c r="R37" s="21"/>
      <c r="S37" s="47">
        <f>Q37+10</f>
        <v>45087</v>
      </c>
      <c r="T37" s="21"/>
      <c r="U37" s="25" t="s">
        <v>19</v>
      </c>
      <c r="V37" s="26" t="s">
        <v>173</v>
      </c>
      <c r="W37" s="25" t="s">
        <v>14</v>
      </c>
      <c r="X37" s="21"/>
      <c r="Y37" s="2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</row>
    <row r="38" spans="1:57" s="10" customFormat="1" outlineLevel="1">
      <c r="A38" s="21"/>
      <c r="B38" s="21"/>
      <c r="C38" s="23"/>
      <c r="D38" s="76">
        <f>SUM(D35:D37)</f>
        <v>507887.69796216802</v>
      </c>
      <c r="E38" s="21"/>
      <c r="F38" s="21"/>
      <c r="G38" s="21"/>
      <c r="H38" s="21"/>
      <c r="I38" s="23"/>
      <c r="J38" s="29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5"/>
      <c r="V38" s="26"/>
      <c r="W38" s="25"/>
      <c r="X38" s="21"/>
      <c r="Y38" s="2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</row>
    <row r="39" spans="1:57" ht="31.5">
      <c r="A39" s="7"/>
      <c r="B39" s="7"/>
      <c r="C39" s="12" t="s">
        <v>223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</row>
    <row r="40" spans="1:57" ht="23.25" hidden="1" outlineLevel="1">
      <c r="A40" s="112" t="s">
        <v>57</v>
      </c>
      <c r="B40" s="112"/>
      <c r="C40" s="112"/>
      <c r="D40" s="112" t="s">
        <v>58</v>
      </c>
      <c r="E40" s="112"/>
      <c r="F40" s="112"/>
      <c r="G40" s="112"/>
      <c r="H40" s="112"/>
      <c r="I40" s="13"/>
      <c r="J40" s="14"/>
      <c r="K40" s="114" t="s">
        <v>59</v>
      </c>
      <c r="L40" s="114"/>
      <c r="M40" s="114"/>
      <c r="N40" s="114"/>
      <c r="O40" s="114"/>
      <c r="P40" s="114"/>
      <c r="Q40" s="114" t="s">
        <v>60</v>
      </c>
      <c r="R40" s="114"/>
      <c r="S40" s="114"/>
      <c r="T40" s="114"/>
      <c r="U40" s="114"/>
    </row>
    <row r="41" spans="1:57" ht="44.25" hidden="1" customHeight="1" outlineLevel="1">
      <c r="A41" s="16" t="s">
        <v>62</v>
      </c>
      <c r="B41" s="17" t="s">
        <v>63</v>
      </c>
      <c r="C41" s="17" t="s">
        <v>64</v>
      </c>
      <c r="D41" s="17" t="s">
        <v>65</v>
      </c>
      <c r="E41" s="17" t="s">
        <v>66</v>
      </c>
      <c r="F41" s="17" t="s">
        <v>67</v>
      </c>
      <c r="G41" s="17" t="s">
        <v>68</v>
      </c>
      <c r="H41" s="17" t="s">
        <v>69</v>
      </c>
      <c r="I41" s="16" t="s">
        <v>70</v>
      </c>
      <c r="J41" s="16" t="s">
        <v>71</v>
      </c>
      <c r="K41" s="110" t="s">
        <v>224</v>
      </c>
      <c r="L41" s="110"/>
      <c r="M41" s="110" t="s">
        <v>157</v>
      </c>
      <c r="N41" s="110"/>
      <c r="O41" s="120" t="s">
        <v>76</v>
      </c>
      <c r="P41" s="120"/>
      <c r="Q41" s="17" t="s">
        <v>77</v>
      </c>
      <c r="R41" s="17" t="s">
        <v>78</v>
      </c>
      <c r="S41" s="17" t="s">
        <v>79</v>
      </c>
      <c r="T41" s="17" t="s">
        <v>80</v>
      </c>
      <c r="U41" s="17" t="s">
        <v>81</v>
      </c>
    </row>
    <row r="42" spans="1:57" hidden="1" outlineLevel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20" t="s">
        <v>84</v>
      </c>
      <c r="L42" s="20" t="s">
        <v>85</v>
      </c>
      <c r="M42" s="20" t="s">
        <v>84</v>
      </c>
      <c r="N42" s="20" t="s">
        <v>85</v>
      </c>
      <c r="O42" s="20" t="s">
        <v>84</v>
      </c>
      <c r="P42" s="20" t="s">
        <v>85</v>
      </c>
      <c r="Q42" s="18"/>
      <c r="R42" s="18"/>
      <c r="S42" s="18"/>
      <c r="T42" s="18"/>
      <c r="U42" s="18"/>
    </row>
    <row r="43" spans="1:57" s="10" customFormat="1" hidden="1" outlineLevel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</row>
    <row r="44" spans="1:57" s="10" customFormat="1" hidden="1" outlineLevel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</row>
    <row r="45" spans="1:57" s="10" customFormat="1" hidden="1" outlineLevel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</row>
    <row r="46" spans="1:57" ht="31.5" collapsed="1">
      <c r="A46" s="78">
        <f>D64</f>
        <v>1336068.821551685</v>
      </c>
      <c r="B46" s="7"/>
      <c r="C46" s="12" t="s">
        <v>225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57" ht="23.25" outlineLevel="1">
      <c r="A47" s="112" t="s">
        <v>57</v>
      </c>
      <c r="B47" s="112"/>
      <c r="C47" s="112"/>
      <c r="D47" s="112" t="s">
        <v>58</v>
      </c>
      <c r="E47" s="112"/>
      <c r="F47" s="112"/>
      <c r="G47" s="112"/>
      <c r="H47" s="112"/>
      <c r="I47" s="13"/>
      <c r="J47" s="14"/>
      <c r="K47" s="114" t="s">
        <v>59</v>
      </c>
      <c r="L47" s="114"/>
      <c r="M47" s="114"/>
      <c r="N47" s="114"/>
      <c r="O47" s="114" t="s">
        <v>60</v>
      </c>
      <c r="P47" s="114"/>
      <c r="Q47" s="114"/>
      <c r="R47" s="114"/>
      <c r="S47" s="114"/>
    </row>
    <row r="48" spans="1:57" ht="47.25" customHeight="1" outlineLevel="1">
      <c r="A48" s="16" t="s">
        <v>62</v>
      </c>
      <c r="B48" s="17" t="s">
        <v>63</v>
      </c>
      <c r="C48" s="17" t="s">
        <v>64</v>
      </c>
      <c r="D48" s="17" t="s">
        <v>65</v>
      </c>
      <c r="E48" s="17" t="s">
        <v>66</v>
      </c>
      <c r="F48" s="17" t="s">
        <v>67</v>
      </c>
      <c r="G48" s="17" t="s">
        <v>68</v>
      </c>
      <c r="H48" s="17" t="s">
        <v>69</v>
      </c>
      <c r="I48" s="16" t="s">
        <v>70</v>
      </c>
      <c r="J48" s="16" t="s">
        <v>71</v>
      </c>
      <c r="K48" s="110" t="s">
        <v>214</v>
      </c>
      <c r="L48" s="110"/>
      <c r="M48" s="120" t="s">
        <v>76</v>
      </c>
      <c r="N48" s="120"/>
      <c r="O48" s="17" t="s">
        <v>77</v>
      </c>
      <c r="P48" s="17" t="s">
        <v>78</v>
      </c>
      <c r="Q48" s="17" t="s">
        <v>79</v>
      </c>
      <c r="R48" s="17" t="s">
        <v>80</v>
      </c>
      <c r="S48" s="17" t="s">
        <v>81</v>
      </c>
    </row>
    <row r="49" spans="1:57" outlineLevel="1">
      <c r="A49" s="18"/>
      <c r="B49" s="18"/>
      <c r="C49" s="18"/>
      <c r="D49" s="56"/>
      <c r="E49" s="18"/>
      <c r="F49" s="18"/>
      <c r="G49" s="18"/>
      <c r="H49" s="18"/>
      <c r="I49" s="18"/>
      <c r="J49" s="18"/>
      <c r="K49" s="20" t="s">
        <v>84</v>
      </c>
      <c r="L49" s="20" t="s">
        <v>85</v>
      </c>
      <c r="M49" s="20" t="s">
        <v>84</v>
      </c>
      <c r="N49" s="20" t="s">
        <v>85</v>
      </c>
      <c r="O49" s="18"/>
      <c r="P49" s="18"/>
      <c r="Q49" s="18"/>
      <c r="R49" s="18"/>
      <c r="S49" s="18"/>
    </row>
    <row r="50" spans="1:57" s="10" customFormat="1" ht="45" outlineLevel="1">
      <c r="A50" s="21"/>
      <c r="B50" s="22" t="s">
        <v>226</v>
      </c>
      <c r="C50" s="23" t="s">
        <v>227</v>
      </c>
      <c r="D50" s="57">
        <v>138210.61170206027</v>
      </c>
      <c r="E50" s="25">
        <v>0</v>
      </c>
      <c r="F50" s="25">
        <v>100</v>
      </c>
      <c r="G50" s="25">
        <v>0</v>
      </c>
      <c r="H50" s="25">
        <v>0</v>
      </c>
      <c r="I50" s="26" t="s">
        <v>149</v>
      </c>
      <c r="J50" s="26" t="s">
        <v>150</v>
      </c>
      <c r="K50" s="101">
        <v>44927</v>
      </c>
      <c r="L50" s="100"/>
      <c r="M50" s="101">
        <f t="shared" ref="M50:M63" si="7">K50+20</f>
        <v>44947</v>
      </c>
      <c r="N50" s="21"/>
      <c r="O50" s="25" t="s">
        <v>24</v>
      </c>
      <c r="P50" s="25" t="s">
        <v>166</v>
      </c>
      <c r="Q50" s="25" t="s">
        <v>14</v>
      </c>
      <c r="R50" s="21"/>
      <c r="S50" s="2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s="10" customFormat="1" ht="75" outlineLevel="1">
      <c r="A51" s="21"/>
      <c r="B51" s="22" t="s">
        <v>228</v>
      </c>
      <c r="C51" s="23" t="s">
        <v>229</v>
      </c>
      <c r="D51" s="57">
        <v>164060.18251224968</v>
      </c>
      <c r="E51" s="25">
        <v>0</v>
      </c>
      <c r="F51" s="25">
        <v>100</v>
      </c>
      <c r="G51" s="25">
        <v>0</v>
      </c>
      <c r="H51" s="25">
        <v>0</v>
      </c>
      <c r="I51" s="26" t="s">
        <v>149</v>
      </c>
      <c r="J51" s="26" t="s">
        <v>150</v>
      </c>
      <c r="K51" s="101">
        <v>44927</v>
      </c>
      <c r="L51" s="100"/>
      <c r="M51" s="101">
        <f t="shared" si="7"/>
        <v>44947</v>
      </c>
      <c r="N51" s="21"/>
      <c r="O51" s="25" t="s">
        <v>24</v>
      </c>
      <c r="P51" s="25" t="s">
        <v>166</v>
      </c>
      <c r="Q51" s="25" t="s">
        <v>14</v>
      </c>
      <c r="R51" s="21"/>
      <c r="S51" s="2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</row>
    <row r="52" spans="1:57" s="10" customFormat="1" ht="60" outlineLevel="1">
      <c r="A52" s="21"/>
      <c r="B52" s="22" t="s">
        <v>230</v>
      </c>
      <c r="C52" s="23" t="s">
        <v>231</v>
      </c>
      <c r="D52" s="57">
        <v>231827.36712993571</v>
      </c>
      <c r="E52" s="25">
        <v>0</v>
      </c>
      <c r="F52" s="25">
        <v>100</v>
      </c>
      <c r="G52" s="25">
        <v>0</v>
      </c>
      <c r="H52" s="25">
        <v>0</v>
      </c>
      <c r="I52" s="26" t="s">
        <v>149</v>
      </c>
      <c r="J52" s="26" t="s">
        <v>150</v>
      </c>
      <c r="K52" s="101">
        <v>44927</v>
      </c>
      <c r="L52" s="100"/>
      <c r="M52" s="101">
        <f t="shared" si="7"/>
        <v>44947</v>
      </c>
      <c r="N52" s="21"/>
      <c r="O52" s="25" t="s">
        <v>24</v>
      </c>
      <c r="P52" s="25" t="s">
        <v>166</v>
      </c>
      <c r="Q52" s="25" t="s">
        <v>14</v>
      </c>
      <c r="R52" s="21"/>
      <c r="S52" s="2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</row>
    <row r="53" spans="1:57" s="10" customFormat="1" ht="60" outlineLevel="1">
      <c r="A53" s="21"/>
      <c r="B53" s="22" t="s">
        <v>232</v>
      </c>
      <c r="C53" s="23" t="s">
        <v>233</v>
      </c>
      <c r="D53" s="57">
        <v>166922</v>
      </c>
      <c r="E53" s="25">
        <v>0</v>
      </c>
      <c r="F53" s="25">
        <v>100</v>
      </c>
      <c r="G53" s="25">
        <v>0</v>
      </c>
      <c r="H53" s="25">
        <v>0</v>
      </c>
      <c r="I53" s="26" t="s">
        <v>149</v>
      </c>
      <c r="J53" s="26" t="s">
        <v>150</v>
      </c>
      <c r="K53" s="101">
        <v>44927</v>
      </c>
      <c r="L53" s="100"/>
      <c r="M53" s="101">
        <f t="shared" si="7"/>
        <v>44947</v>
      </c>
      <c r="N53" s="21"/>
      <c r="O53" s="25" t="s">
        <v>24</v>
      </c>
      <c r="P53" s="25" t="s">
        <v>166</v>
      </c>
      <c r="Q53" s="25" t="s">
        <v>14</v>
      </c>
      <c r="R53" s="21"/>
      <c r="S53" s="2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</row>
    <row r="54" spans="1:57" s="10" customFormat="1" ht="75" outlineLevel="1">
      <c r="A54" s="21"/>
      <c r="B54" s="31" t="s">
        <v>234</v>
      </c>
      <c r="C54" s="58" t="s">
        <v>235</v>
      </c>
      <c r="D54" s="57">
        <v>96214.905613177601</v>
      </c>
      <c r="E54" s="25">
        <v>0</v>
      </c>
      <c r="F54" s="25">
        <v>100</v>
      </c>
      <c r="G54" s="25">
        <v>0</v>
      </c>
      <c r="H54" s="25">
        <v>0</v>
      </c>
      <c r="I54" s="26" t="s">
        <v>89</v>
      </c>
      <c r="J54" s="26" t="s">
        <v>126</v>
      </c>
      <c r="K54" s="27">
        <v>45292</v>
      </c>
      <c r="L54" s="21"/>
      <c r="M54" s="27">
        <f t="shared" si="7"/>
        <v>45312</v>
      </c>
      <c r="N54" s="21"/>
      <c r="O54" s="25" t="s">
        <v>24</v>
      </c>
      <c r="P54" s="25" t="s">
        <v>166</v>
      </c>
      <c r="Q54" s="25" t="s">
        <v>14</v>
      </c>
      <c r="R54" s="21"/>
      <c r="S54" s="2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</row>
    <row r="55" spans="1:57" s="10" customFormat="1" ht="75" outlineLevel="1">
      <c r="A55" s="21"/>
      <c r="B55" s="32" t="s">
        <v>236</v>
      </c>
      <c r="C55" s="33" t="s">
        <v>237</v>
      </c>
      <c r="D55" s="59">
        <v>38485.962245271003</v>
      </c>
      <c r="E55" s="36">
        <v>0</v>
      </c>
      <c r="F55" s="36">
        <v>100</v>
      </c>
      <c r="G55" s="36">
        <v>0</v>
      </c>
      <c r="H55" s="36">
        <v>0</v>
      </c>
      <c r="I55" s="37" t="s">
        <v>133</v>
      </c>
      <c r="J55" s="37" t="s">
        <v>134</v>
      </c>
      <c r="K55" s="38">
        <v>45689</v>
      </c>
      <c r="L55" s="21"/>
      <c r="M55" s="27">
        <f t="shared" si="7"/>
        <v>45709</v>
      </c>
      <c r="N55" s="21"/>
      <c r="O55" s="25" t="s">
        <v>24</v>
      </c>
      <c r="P55" s="25" t="s">
        <v>166</v>
      </c>
      <c r="Q55" s="25" t="s">
        <v>14</v>
      </c>
      <c r="R55" s="21"/>
      <c r="S55" s="2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</row>
    <row r="56" spans="1:57" s="10" customFormat="1" ht="75" outlineLevel="1">
      <c r="A56" s="21"/>
      <c r="B56" s="32" t="s">
        <v>238</v>
      </c>
      <c r="C56" s="33" t="s">
        <v>239</v>
      </c>
      <c r="D56" s="59">
        <v>57728.943367906599</v>
      </c>
      <c r="E56" s="36">
        <v>0</v>
      </c>
      <c r="F56" s="36">
        <v>100</v>
      </c>
      <c r="G56" s="36">
        <v>0</v>
      </c>
      <c r="H56" s="36">
        <v>0</v>
      </c>
      <c r="I56" s="37" t="s">
        <v>133</v>
      </c>
      <c r="J56" s="37" t="s">
        <v>139</v>
      </c>
      <c r="K56" s="38">
        <v>45474</v>
      </c>
      <c r="L56" s="21"/>
      <c r="M56" s="27">
        <f t="shared" si="7"/>
        <v>45494</v>
      </c>
      <c r="N56" s="21"/>
      <c r="O56" s="25" t="s">
        <v>24</v>
      </c>
      <c r="P56" s="25" t="s">
        <v>166</v>
      </c>
      <c r="Q56" s="25" t="s">
        <v>14</v>
      </c>
      <c r="R56" s="21"/>
      <c r="S56" s="2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</row>
    <row r="57" spans="1:57" s="10" customFormat="1" ht="75" outlineLevel="1">
      <c r="A57" s="21"/>
      <c r="B57" s="32" t="s">
        <v>240</v>
      </c>
      <c r="C57" s="33" t="s">
        <v>241</v>
      </c>
      <c r="D57" s="59">
        <v>57728.943367906599</v>
      </c>
      <c r="E57" s="36">
        <v>0</v>
      </c>
      <c r="F57" s="36">
        <v>100</v>
      </c>
      <c r="G57" s="36">
        <v>0</v>
      </c>
      <c r="H57" s="36">
        <v>0</v>
      </c>
      <c r="I57" s="37" t="s">
        <v>133</v>
      </c>
      <c r="J57" s="37" t="s">
        <v>139</v>
      </c>
      <c r="K57" s="38">
        <v>45474</v>
      </c>
      <c r="L57" s="21"/>
      <c r="M57" s="27">
        <f t="shared" si="7"/>
        <v>45494</v>
      </c>
      <c r="N57" s="21"/>
      <c r="O57" s="25" t="s">
        <v>24</v>
      </c>
      <c r="P57" s="25" t="s">
        <v>166</v>
      </c>
      <c r="Q57" s="25" t="s">
        <v>14</v>
      </c>
      <c r="R57" s="21"/>
      <c r="S57" s="2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</row>
    <row r="58" spans="1:57" s="10" customFormat="1" ht="90" outlineLevel="1">
      <c r="A58" s="21"/>
      <c r="B58" s="60" t="s">
        <v>242</v>
      </c>
      <c r="C58" s="33" t="s">
        <v>243</v>
      </c>
      <c r="D58" s="59">
        <v>96214.905613177601</v>
      </c>
      <c r="E58" s="36">
        <v>0</v>
      </c>
      <c r="F58" s="36">
        <v>100</v>
      </c>
      <c r="G58" s="36">
        <v>0</v>
      </c>
      <c r="H58" s="36">
        <v>0</v>
      </c>
      <c r="I58" s="37" t="s">
        <v>133</v>
      </c>
      <c r="J58" s="37" t="s">
        <v>142</v>
      </c>
      <c r="K58" s="38">
        <v>45323</v>
      </c>
      <c r="L58" s="21"/>
      <c r="M58" s="27">
        <f t="shared" si="7"/>
        <v>45343</v>
      </c>
      <c r="N58" s="21"/>
      <c r="O58" s="25" t="s">
        <v>24</v>
      </c>
      <c r="P58" s="25" t="s">
        <v>166</v>
      </c>
      <c r="Q58" s="25" t="s">
        <v>14</v>
      </c>
      <c r="R58" s="21"/>
      <c r="S58" s="2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</row>
    <row r="59" spans="1:57" s="107" customFormat="1" ht="45" outlineLevel="1">
      <c r="A59" s="100">
        <v>8</v>
      </c>
      <c r="B59" s="102" t="s">
        <v>244</v>
      </c>
      <c r="C59" s="103" t="s">
        <v>245</v>
      </c>
      <c r="D59" s="104">
        <v>57729</v>
      </c>
      <c r="E59" s="105">
        <v>0</v>
      </c>
      <c r="F59" s="105">
        <v>100</v>
      </c>
      <c r="G59" s="105">
        <v>0</v>
      </c>
      <c r="H59" s="105">
        <v>0</v>
      </c>
      <c r="I59" s="106" t="s">
        <v>107</v>
      </c>
      <c r="J59" s="106" t="s">
        <v>108</v>
      </c>
      <c r="K59" s="101">
        <v>45108</v>
      </c>
      <c r="L59" s="100"/>
      <c r="M59" s="101">
        <f t="shared" si="7"/>
        <v>45128</v>
      </c>
      <c r="N59" s="100"/>
      <c r="O59" s="105" t="s">
        <v>24</v>
      </c>
      <c r="P59" s="105" t="s">
        <v>166</v>
      </c>
      <c r="Q59" s="105" t="s">
        <v>14</v>
      </c>
      <c r="R59" s="100"/>
      <c r="S59" s="100"/>
    </row>
    <row r="60" spans="1:57" s="107" customFormat="1" ht="45" outlineLevel="1">
      <c r="A60" s="100">
        <v>9</v>
      </c>
      <c r="B60" s="102" t="s">
        <v>246</v>
      </c>
      <c r="C60" s="103" t="s">
        <v>247</v>
      </c>
      <c r="D60" s="104">
        <v>57729</v>
      </c>
      <c r="E60" s="105">
        <v>0</v>
      </c>
      <c r="F60" s="105">
        <v>100</v>
      </c>
      <c r="G60" s="105">
        <v>0</v>
      </c>
      <c r="H60" s="105">
        <v>0</v>
      </c>
      <c r="I60" s="106" t="s">
        <v>107</v>
      </c>
      <c r="J60" s="106" t="s">
        <v>108</v>
      </c>
      <c r="K60" s="101">
        <v>44986</v>
      </c>
      <c r="L60" s="100"/>
      <c r="M60" s="101">
        <f t="shared" si="7"/>
        <v>45006</v>
      </c>
      <c r="N60" s="100"/>
      <c r="O60" s="105" t="s">
        <v>24</v>
      </c>
      <c r="P60" s="105" t="s">
        <v>166</v>
      </c>
      <c r="Q60" s="105" t="s">
        <v>14</v>
      </c>
      <c r="R60" s="100"/>
      <c r="S60" s="100"/>
    </row>
    <row r="61" spans="1:57" s="107" customFormat="1" ht="30" outlineLevel="1">
      <c r="A61" s="100">
        <v>13</v>
      </c>
      <c r="B61" s="102" t="s">
        <v>248</v>
      </c>
      <c r="C61" s="103" t="s">
        <v>249</v>
      </c>
      <c r="D61" s="104">
        <v>57729</v>
      </c>
      <c r="E61" s="105">
        <v>0</v>
      </c>
      <c r="F61" s="105">
        <v>100</v>
      </c>
      <c r="G61" s="105">
        <v>0</v>
      </c>
      <c r="H61" s="105">
        <v>0</v>
      </c>
      <c r="I61" s="106" t="s">
        <v>89</v>
      </c>
      <c r="J61" s="106" t="s">
        <v>120</v>
      </c>
      <c r="K61" s="101">
        <v>45078</v>
      </c>
      <c r="L61" s="100"/>
      <c r="M61" s="101">
        <f t="shared" si="7"/>
        <v>45098</v>
      </c>
      <c r="N61" s="100"/>
      <c r="O61" s="105" t="s">
        <v>24</v>
      </c>
      <c r="P61" s="105" t="s">
        <v>166</v>
      </c>
      <c r="Q61" s="105" t="s">
        <v>14</v>
      </c>
      <c r="R61" s="100"/>
      <c r="S61" s="100"/>
    </row>
    <row r="62" spans="1:57" s="107" customFormat="1" ht="30" outlineLevel="1">
      <c r="A62" s="100">
        <v>11</v>
      </c>
      <c r="B62" s="102" t="s">
        <v>250</v>
      </c>
      <c r="C62" s="103" t="s">
        <v>251</v>
      </c>
      <c r="D62" s="104">
        <v>57759</v>
      </c>
      <c r="E62" s="105">
        <v>0</v>
      </c>
      <c r="F62" s="105">
        <v>100</v>
      </c>
      <c r="G62" s="105">
        <v>0</v>
      </c>
      <c r="H62" s="105">
        <v>0</v>
      </c>
      <c r="I62" s="106" t="s">
        <v>89</v>
      </c>
      <c r="J62" s="106" t="s">
        <v>111</v>
      </c>
      <c r="K62" s="101">
        <v>45108</v>
      </c>
      <c r="L62" s="100"/>
      <c r="M62" s="101">
        <f t="shared" si="7"/>
        <v>45128</v>
      </c>
      <c r="N62" s="100"/>
      <c r="O62" s="105" t="s">
        <v>24</v>
      </c>
      <c r="P62" s="105" t="s">
        <v>166</v>
      </c>
      <c r="Q62" s="105" t="s">
        <v>14</v>
      </c>
      <c r="R62" s="100"/>
      <c r="S62" s="100"/>
    </row>
    <row r="63" spans="1:57" s="107" customFormat="1" ht="30" outlineLevel="1">
      <c r="A63" s="100">
        <v>16</v>
      </c>
      <c r="B63" s="102" t="s">
        <v>252</v>
      </c>
      <c r="C63" s="103" t="s">
        <v>253</v>
      </c>
      <c r="D63" s="104">
        <v>57729</v>
      </c>
      <c r="E63" s="105">
        <v>0</v>
      </c>
      <c r="F63" s="105">
        <v>100</v>
      </c>
      <c r="G63" s="105">
        <v>0</v>
      </c>
      <c r="H63" s="105">
        <v>0</v>
      </c>
      <c r="I63" s="106" t="s">
        <v>89</v>
      </c>
      <c r="J63" s="106" t="s">
        <v>123</v>
      </c>
      <c r="K63" s="101">
        <v>45352</v>
      </c>
      <c r="L63" s="100"/>
      <c r="M63" s="101">
        <f t="shared" si="7"/>
        <v>45372</v>
      </c>
      <c r="N63" s="100"/>
      <c r="O63" s="105" t="s">
        <v>24</v>
      </c>
      <c r="P63" s="105" t="s">
        <v>166</v>
      </c>
      <c r="Q63" s="105" t="s">
        <v>14</v>
      </c>
      <c r="R63" s="100"/>
      <c r="S63" s="100"/>
    </row>
    <row r="64" spans="1:57" ht="21">
      <c r="C64" s="74" t="s">
        <v>254</v>
      </c>
      <c r="D64" s="75">
        <f>SUM(D50:D63)</f>
        <v>1336068.821551685</v>
      </c>
    </row>
  </sheetData>
  <autoFilter ref="A1:AK27" xr:uid="{00000000-0001-0000-0100-000000000000}"/>
  <mergeCells count="45">
    <mergeCell ref="A5:C5"/>
    <mergeCell ref="D5:H5"/>
    <mergeCell ref="K5:Z5"/>
    <mergeCell ref="AA5:AE5"/>
    <mergeCell ref="K6:L6"/>
    <mergeCell ref="M6:N6"/>
    <mergeCell ref="O6:P6"/>
    <mergeCell ref="Q6:R6"/>
    <mergeCell ref="S6:T6"/>
    <mergeCell ref="U6:V6"/>
    <mergeCell ref="W6:X6"/>
    <mergeCell ref="Y6:Z6"/>
    <mergeCell ref="A25:C25"/>
    <mergeCell ref="D25:H25"/>
    <mergeCell ref="K25:X25"/>
    <mergeCell ref="Y25:AC25"/>
    <mergeCell ref="K26:L26"/>
    <mergeCell ref="M26:N26"/>
    <mergeCell ref="O26:P26"/>
    <mergeCell ref="Q26:R26"/>
    <mergeCell ref="S26:T26"/>
    <mergeCell ref="U26:V26"/>
    <mergeCell ref="W26:X26"/>
    <mergeCell ref="A32:C32"/>
    <mergeCell ref="D32:H32"/>
    <mergeCell ref="K32:T32"/>
    <mergeCell ref="U32:Y32"/>
    <mergeCell ref="K33:L33"/>
    <mergeCell ref="M33:N33"/>
    <mergeCell ref="O33:P33"/>
    <mergeCell ref="Q33:R33"/>
    <mergeCell ref="S33:T33"/>
    <mergeCell ref="A40:C40"/>
    <mergeCell ref="D40:H40"/>
    <mergeCell ref="K40:P40"/>
    <mergeCell ref="Q40:U40"/>
    <mergeCell ref="K41:L41"/>
    <mergeCell ref="M41:N41"/>
    <mergeCell ref="O41:P41"/>
    <mergeCell ref="A47:C47"/>
    <mergeCell ref="D47:H47"/>
    <mergeCell ref="K47:N47"/>
    <mergeCell ref="O47:S47"/>
    <mergeCell ref="K48:L48"/>
    <mergeCell ref="M48:N48"/>
  </mergeCells>
  <dataValidations count="11">
    <dataValidation type="list" allowBlank="1" showInputMessage="1" showErrorMessage="1" sqref="AC8:AC23 AA28:AA30 W35:W38 S43:S45 Q50:Q63" xr:uid="{00000000-0002-0000-0100-000002000000}">
      <formula1>$AI$2:$AI$3</formula1>
      <formula2>0</formula2>
    </dataValidation>
    <dataValidation type="list" allowBlank="1" showInputMessage="1" showErrorMessage="1" sqref="V35:V38" xr:uid="{00000000-0002-0000-0100-000003000000}">
      <formula1>$AH$4:$AH$4</formula1>
      <formula2>0</formula2>
    </dataValidation>
    <dataValidation type="list" allowBlank="1" showInputMessage="1" showErrorMessage="1" sqref="AD8:AD23 AB28:AB30 X35:X38 T43:T45 R50:R63" xr:uid="{00000000-0002-0000-0100-000004000000}">
      <formula1>$AJ$1:$AJ$7</formula1>
      <formula2>0</formula2>
    </dataValidation>
    <dataValidation type="list" allowBlank="1" showInputMessage="1" showErrorMessage="1" sqref="R43:R45" xr:uid="{00000000-0002-0000-0100-000005000000}">
      <formula1>$AG$5:$AG$6</formula1>
      <formula2>0</formula2>
    </dataValidation>
    <dataValidation type="list" allowBlank="1" showInputMessage="1" showErrorMessage="1" sqref="AB8:AB23" xr:uid="{00000000-0002-0000-0100-000006000000}">
      <formula1>$AG$1:$AG$3</formula1>
      <formula2>0</formula2>
    </dataValidation>
    <dataValidation type="list" allowBlank="1" showInputMessage="1" showErrorMessage="1" sqref="Z28:Z30" xr:uid="{00000000-0002-0000-0100-000007000000}">
      <formula1>$AH$6:$AH$6</formula1>
      <formula2>0</formula2>
    </dataValidation>
    <dataValidation type="list" allowBlank="1" showInputMessage="1" showErrorMessage="1" sqref="Y29:Y30 Q44:Q45" xr:uid="{00000000-0002-0000-0100-000008000000}">
      <formula1>#REF!</formula1>
      <formula2>0</formula2>
    </dataValidation>
    <dataValidation type="list" allowBlank="1" showInputMessage="1" showErrorMessage="1" sqref="Q43" xr:uid="{00000000-0002-0000-0100-000009000000}">
      <formula1>$AF$4:$AF$5</formula1>
      <formula2>0</formula2>
    </dataValidation>
    <dataValidation type="list" allowBlank="1" showInputMessage="1" showErrorMessage="1" sqref="AA8:AA23 Y28 U35:U38" xr:uid="{00000000-0002-0000-0100-00000A000000}">
      <formula1>$AF$4</formula1>
      <formula2>0</formula2>
    </dataValidation>
    <dataValidation type="list" allowBlank="1" showInputMessage="1" showErrorMessage="1" sqref="O50:O63" xr:uid="{00000000-0002-0000-0100-00000B000000}">
      <formula1>$AF$5</formula1>
      <formula2>0</formula2>
    </dataValidation>
    <dataValidation type="list" allowBlank="1" showInputMessage="1" showErrorMessage="1" sqref="P50:P63" xr:uid="{00000000-0002-0000-0100-00000C000000}">
      <formula1>$AH$1:$AH$2</formula1>
      <formula2>0</formula2>
    </dataValidation>
  </dataValidations>
  <pageMargins left="0.7" right="0.7" top="0.75" bottom="0.75" header="0.511811023622047" footer="0.511811023622047"/>
  <pageSetup paperSize="8" scale="3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'Componentes e Produtos '!$C$37:$C$53</xm:f>
          </x14:formula1>
          <x14:formula2>
            <xm:f>0</xm:f>
          </x14:formula2>
          <xm:sqref>J8:J23 J35:J38 J50:J63</xm:sqref>
        </x14:dataValidation>
        <x14:dataValidation type="list" allowBlank="1" showInputMessage="1" showErrorMessage="1" xr:uid="{00000000-0002-0000-0100-000001000000}">
          <x14:formula1>
            <xm:f>'Componentes e Produtos '!$C$30:$C$34</xm:f>
          </x14:formula1>
          <x14:formula2>
            <xm:f>0</xm:f>
          </x14:formula2>
          <xm:sqref>I8:I23 I35:I38 I50:I63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388"/>
  <sheetViews>
    <sheetView topLeftCell="A4" zoomScale="70" zoomScaleNormal="70" workbookViewId="0">
      <selection activeCell="A19" sqref="A19:XFD23"/>
    </sheetView>
  </sheetViews>
  <sheetFormatPr defaultColWidth="11.42578125" defaultRowHeight="15" outlineLevelRow="1"/>
  <cols>
    <col min="2" max="2" width="39.28515625" customWidth="1"/>
    <col min="3" max="3" width="51.28515625" customWidth="1"/>
    <col min="4" max="4" width="23.5703125" customWidth="1"/>
    <col min="5" max="5" width="21.28515625" customWidth="1"/>
    <col min="7" max="7" width="15.7109375" customWidth="1"/>
    <col min="8" max="8" width="16" customWidth="1"/>
    <col min="9" max="9" width="24.7109375" customWidth="1"/>
    <col min="10" max="10" width="29.28515625" customWidth="1"/>
    <col min="11" max="11" width="16.28515625" customWidth="1"/>
    <col min="12" max="12" width="24.42578125" customWidth="1"/>
    <col min="13" max="13" width="19" customWidth="1"/>
    <col min="14" max="14" width="20" customWidth="1"/>
    <col min="15" max="15" width="17.5703125" customWidth="1"/>
    <col min="16" max="16" width="18.5703125" customWidth="1"/>
    <col min="17" max="17" width="31.7109375" customWidth="1"/>
    <col min="18" max="18" width="28" customWidth="1"/>
    <col min="19" max="19" width="16.7109375" customWidth="1"/>
    <col min="20" max="20" width="19.28515625" customWidth="1"/>
    <col min="21" max="21" width="22.7109375" customWidth="1"/>
    <col min="22" max="22" width="28.28515625" customWidth="1"/>
    <col min="23" max="23" width="20.28515625" customWidth="1"/>
    <col min="24" max="24" width="25" customWidth="1"/>
    <col min="25" max="25" width="16.42578125" customWidth="1"/>
    <col min="26" max="26" width="20.28515625" customWidth="1"/>
    <col min="27" max="27" width="21.5703125" customWidth="1"/>
    <col min="28" max="28" width="27.5703125" customWidth="1"/>
    <col min="29" max="29" width="23.42578125" customWidth="1"/>
    <col min="39" max="39" width="11.42578125" style="61"/>
    <col min="40" max="40" width="44.5703125" style="61" customWidth="1"/>
    <col min="41" max="41" width="13.28515625" style="61" customWidth="1"/>
  </cols>
  <sheetData>
    <row r="1" spans="1:42">
      <c r="AM1" s="61" t="s">
        <v>10</v>
      </c>
      <c r="AN1" s="61" t="s">
        <v>165</v>
      </c>
      <c r="AO1" s="61" t="s">
        <v>255</v>
      </c>
      <c r="AP1" s="61" t="s">
        <v>5</v>
      </c>
    </row>
    <row r="2" spans="1:42" s="7" customFormat="1" ht="61.5">
      <c r="E2" s="8" t="s">
        <v>256</v>
      </c>
      <c r="AM2" s="61" t="s">
        <v>14</v>
      </c>
      <c r="AN2" s="61" t="s">
        <v>169</v>
      </c>
      <c r="AO2" s="61"/>
      <c r="AP2" s="61" t="s">
        <v>11</v>
      </c>
    </row>
    <row r="3" spans="1:42">
      <c r="AP3" s="61" t="s">
        <v>20</v>
      </c>
    </row>
    <row r="4" spans="1:42" ht="31.5">
      <c r="A4" s="77">
        <f>D10</f>
        <v>150000</v>
      </c>
      <c r="B4" s="7"/>
      <c r="C4" s="12" t="s">
        <v>257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N4" s="61" t="s">
        <v>174</v>
      </c>
      <c r="AP4" s="61" t="s">
        <v>26</v>
      </c>
    </row>
    <row r="5" spans="1:42" ht="23.25" hidden="1" outlineLevel="1">
      <c r="A5" s="113" t="s">
        <v>57</v>
      </c>
      <c r="B5" s="113"/>
      <c r="C5" s="113"/>
      <c r="D5" s="112" t="s">
        <v>58</v>
      </c>
      <c r="E5" s="112"/>
      <c r="F5" s="112"/>
      <c r="G5" s="112"/>
      <c r="H5" s="112"/>
      <c r="I5" s="13"/>
      <c r="J5" s="14"/>
      <c r="K5" s="114" t="s">
        <v>59</v>
      </c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 t="s">
        <v>60</v>
      </c>
      <c r="AB5" s="114"/>
      <c r="AC5" s="114"/>
      <c r="AD5" s="114"/>
      <c r="AE5" s="114"/>
      <c r="AP5" s="61" t="s">
        <v>29</v>
      </c>
    </row>
    <row r="6" spans="1:42" ht="47.25" hidden="1" customHeight="1" outlineLevel="1">
      <c r="A6" s="16" t="s">
        <v>62</v>
      </c>
      <c r="B6" s="17" t="s">
        <v>63</v>
      </c>
      <c r="C6" s="17" t="s">
        <v>64</v>
      </c>
      <c r="D6" s="17" t="s">
        <v>65</v>
      </c>
      <c r="E6" s="17" t="s">
        <v>66</v>
      </c>
      <c r="F6" s="17" t="s">
        <v>67</v>
      </c>
      <c r="G6" s="17" t="s">
        <v>68</v>
      </c>
      <c r="H6" s="17" t="s">
        <v>69</v>
      </c>
      <c r="I6" s="16" t="s">
        <v>70</v>
      </c>
      <c r="J6" s="16" t="s">
        <v>71</v>
      </c>
      <c r="K6" s="110" t="s">
        <v>175</v>
      </c>
      <c r="L6" s="110"/>
      <c r="M6" s="110" t="s">
        <v>176</v>
      </c>
      <c r="N6" s="110"/>
      <c r="O6" s="110" t="s">
        <v>258</v>
      </c>
      <c r="P6" s="110"/>
      <c r="Q6" s="110" t="s">
        <v>74</v>
      </c>
      <c r="R6" s="110"/>
      <c r="S6" s="110" t="s">
        <v>177</v>
      </c>
      <c r="T6" s="110"/>
      <c r="U6" s="110" t="s">
        <v>178</v>
      </c>
      <c r="V6" s="110"/>
      <c r="W6" s="110" t="s">
        <v>157</v>
      </c>
      <c r="X6" s="110"/>
      <c r="Y6" s="110" t="s">
        <v>76</v>
      </c>
      <c r="Z6" s="110"/>
      <c r="AA6" s="17" t="s">
        <v>77</v>
      </c>
      <c r="AB6" s="17" t="s">
        <v>78</v>
      </c>
      <c r="AC6" s="17" t="s">
        <v>79</v>
      </c>
      <c r="AD6" s="17" t="s">
        <v>80</v>
      </c>
      <c r="AE6" s="17" t="s">
        <v>81</v>
      </c>
      <c r="AN6" s="61" t="s">
        <v>173</v>
      </c>
      <c r="AP6" s="61" t="s">
        <v>39</v>
      </c>
    </row>
    <row r="7" spans="1:42" ht="13.15" hidden="1" customHeight="1" outlineLevel="1">
      <c r="A7" s="18"/>
      <c r="B7" s="18"/>
      <c r="C7" s="18"/>
      <c r="D7" s="18"/>
      <c r="E7" s="18"/>
      <c r="F7" s="18"/>
      <c r="G7" s="18"/>
      <c r="H7" s="18"/>
      <c r="I7" s="18"/>
      <c r="J7" s="18"/>
      <c r="K7" s="20" t="s">
        <v>259</v>
      </c>
      <c r="L7" s="20" t="s">
        <v>85</v>
      </c>
      <c r="M7" s="20" t="s">
        <v>259</v>
      </c>
      <c r="N7" s="20" t="s">
        <v>85</v>
      </c>
      <c r="O7" s="20" t="s">
        <v>259</v>
      </c>
      <c r="P7" s="20" t="s">
        <v>85</v>
      </c>
      <c r="Q7" s="20" t="s">
        <v>259</v>
      </c>
      <c r="R7" s="20" t="s">
        <v>85</v>
      </c>
      <c r="S7" s="20" t="s">
        <v>259</v>
      </c>
      <c r="T7" s="20" t="s">
        <v>85</v>
      </c>
      <c r="U7" s="20" t="s">
        <v>259</v>
      </c>
      <c r="V7" s="20" t="s">
        <v>85</v>
      </c>
      <c r="W7" s="20" t="s">
        <v>259</v>
      </c>
      <c r="X7" s="20" t="s">
        <v>85</v>
      </c>
      <c r="Y7" s="20" t="s">
        <v>259</v>
      </c>
      <c r="Z7" s="20" t="s">
        <v>85</v>
      </c>
      <c r="AA7" s="18"/>
      <c r="AB7" s="18"/>
      <c r="AC7" s="18"/>
      <c r="AD7" s="18"/>
      <c r="AE7" s="18"/>
      <c r="AP7" s="61" t="s">
        <v>43</v>
      </c>
    </row>
    <row r="8" spans="1:42" s="10" customFormat="1" ht="60" hidden="1" outlineLevel="1">
      <c r="A8" s="21"/>
      <c r="B8" s="23" t="s">
        <v>260</v>
      </c>
      <c r="C8" s="23" t="s">
        <v>261</v>
      </c>
      <c r="D8" s="24">
        <v>150000</v>
      </c>
      <c r="E8" s="25"/>
      <c r="F8" s="25">
        <v>100</v>
      </c>
      <c r="G8" s="25">
        <v>0</v>
      </c>
      <c r="H8" s="25"/>
      <c r="I8" s="26" t="s">
        <v>149</v>
      </c>
      <c r="J8" s="26" t="s">
        <v>262</v>
      </c>
      <c r="K8" s="27">
        <v>45017</v>
      </c>
      <c r="L8" s="21"/>
      <c r="M8" s="47">
        <f>K8+61</f>
        <v>45078</v>
      </c>
      <c r="N8" s="21"/>
      <c r="O8" s="47">
        <f>M8+45</f>
        <v>45123</v>
      </c>
      <c r="P8" s="21"/>
      <c r="Q8" s="47">
        <f>O8+30</f>
        <v>45153</v>
      </c>
      <c r="R8" s="21"/>
      <c r="S8" s="47">
        <f>Q8+22</f>
        <v>45175</v>
      </c>
      <c r="T8" s="21"/>
      <c r="U8" s="47">
        <f>S8+15</f>
        <v>45190</v>
      </c>
      <c r="V8" s="20"/>
      <c r="W8" s="47">
        <f>U8+21</f>
        <v>45211</v>
      </c>
      <c r="X8" s="21"/>
      <c r="Y8" s="47">
        <f>W8+30</f>
        <v>45241</v>
      </c>
      <c r="Z8" s="21"/>
      <c r="AA8" s="25" t="s">
        <v>255</v>
      </c>
      <c r="AB8" s="25" t="s">
        <v>165</v>
      </c>
      <c r="AC8" s="25" t="s">
        <v>14</v>
      </c>
      <c r="AD8" s="21"/>
      <c r="AE8" s="21"/>
      <c r="AM8" s="62"/>
    </row>
    <row r="9" spans="1:42" s="10" customFormat="1" hidden="1" outlineLevel="1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M9" s="62"/>
    </row>
    <row r="10" spans="1:42" s="10" customFormat="1" hidden="1" outlineLevel="1">
      <c r="A10" s="21"/>
      <c r="B10" s="21"/>
      <c r="C10" s="21"/>
      <c r="D10" s="76">
        <f>SUM(D8:D9)</f>
        <v>150000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M10" s="62"/>
    </row>
    <row r="11" spans="1:42" ht="31.5" collapsed="1">
      <c r="A11" s="7"/>
      <c r="B11" s="7"/>
      <c r="C11" s="12" t="s">
        <v>263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42" ht="23.25" hidden="1" outlineLevel="1">
      <c r="A12" s="113" t="s">
        <v>57</v>
      </c>
      <c r="B12" s="113"/>
      <c r="C12" s="113"/>
      <c r="D12" s="112" t="s">
        <v>58</v>
      </c>
      <c r="E12" s="112"/>
      <c r="F12" s="112"/>
      <c r="G12" s="112"/>
      <c r="H12" s="112"/>
      <c r="I12" s="13"/>
      <c r="J12" s="14"/>
      <c r="K12" s="114" t="s">
        <v>59</v>
      </c>
      <c r="L12" s="114"/>
      <c r="M12" s="114"/>
      <c r="N12" s="114"/>
      <c r="O12" s="114"/>
      <c r="P12" s="114"/>
      <c r="Q12" s="114"/>
      <c r="R12" s="114"/>
      <c r="S12" s="114"/>
      <c r="T12" s="114"/>
      <c r="U12" s="114" t="s">
        <v>60</v>
      </c>
      <c r="V12" s="114"/>
      <c r="W12" s="114"/>
      <c r="X12" s="114"/>
      <c r="Y12" s="114"/>
    </row>
    <row r="13" spans="1:42" ht="46.5" hidden="1" customHeight="1" outlineLevel="1">
      <c r="A13" s="16" t="s">
        <v>62</v>
      </c>
      <c r="B13" s="17" t="s">
        <v>63</v>
      </c>
      <c r="C13" s="17" t="s">
        <v>64</v>
      </c>
      <c r="D13" s="17" t="s">
        <v>65</v>
      </c>
      <c r="E13" s="17" t="s">
        <v>66</v>
      </c>
      <c r="F13" s="17" t="s">
        <v>67</v>
      </c>
      <c r="G13" s="17" t="s">
        <v>68</v>
      </c>
      <c r="H13" s="17" t="s">
        <v>69</v>
      </c>
      <c r="I13" s="16" t="s">
        <v>70</v>
      </c>
      <c r="J13" s="16" t="s">
        <v>71</v>
      </c>
      <c r="K13" s="110" t="s">
        <v>175</v>
      </c>
      <c r="L13" s="110"/>
      <c r="M13" s="110" t="s">
        <v>176</v>
      </c>
      <c r="N13" s="110"/>
      <c r="O13" s="110" t="s">
        <v>214</v>
      </c>
      <c r="P13" s="110"/>
      <c r="Q13" s="110" t="s">
        <v>157</v>
      </c>
      <c r="R13" s="110"/>
      <c r="S13" s="120" t="s">
        <v>76</v>
      </c>
      <c r="T13" s="120"/>
      <c r="U13" s="17" t="s">
        <v>77</v>
      </c>
      <c r="V13" s="17" t="s">
        <v>78</v>
      </c>
      <c r="W13" s="17" t="s">
        <v>79</v>
      </c>
      <c r="X13" s="17" t="s">
        <v>80</v>
      </c>
      <c r="Y13" s="17" t="s">
        <v>81</v>
      </c>
    </row>
    <row r="14" spans="1:42" ht="15.6" hidden="1" customHeight="1" outlineLevel="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20" t="s">
        <v>259</v>
      </c>
      <c r="L14" s="20" t="s">
        <v>85</v>
      </c>
      <c r="M14" s="20" t="s">
        <v>259</v>
      </c>
      <c r="N14" s="20" t="s">
        <v>85</v>
      </c>
      <c r="O14" s="20" t="s">
        <v>259</v>
      </c>
      <c r="P14" s="20" t="s">
        <v>85</v>
      </c>
      <c r="Q14" s="20" t="s">
        <v>259</v>
      </c>
      <c r="R14" s="20" t="s">
        <v>85</v>
      </c>
      <c r="S14" s="20" t="s">
        <v>259</v>
      </c>
      <c r="T14" s="20" t="s">
        <v>85</v>
      </c>
      <c r="U14" s="18"/>
      <c r="V14" s="18"/>
      <c r="W14" s="18"/>
      <c r="X14" s="18"/>
      <c r="Y14" s="18"/>
    </row>
    <row r="15" spans="1:42" s="10" customFormat="1" hidden="1" outlineLevel="1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0" t="s">
        <v>264</v>
      </c>
      <c r="R15" s="20" t="s">
        <v>264</v>
      </c>
      <c r="S15" s="21"/>
      <c r="T15" s="21"/>
      <c r="U15" s="21"/>
      <c r="V15" s="21"/>
      <c r="W15" s="21"/>
      <c r="X15" s="21"/>
      <c r="Y15" s="21"/>
      <c r="AM15" s="62"/>
      <c r="AN15" s="62"/>
      <c r="AO15" s="62"/>
    </row>
    <row r="16" spans="1:42" s="10" customFormat="1" hidden="1" outlineLevel="1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AM16" s="62"/>
      <c r="AN16" s="62"/>
      <c r="AO16" s="62"/>
    </row>
    <row r="17" spans="1:41" s="10" customFormat="1" hidden="1" outlineLevel="1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AM17" s="62"/>
      <c r="AN17" s="62"/>
      <c r="AO17" s="62"/>
    </row>
    <row r="18" spans="1:41" ht="31.5" collapsed="1">
      <c r="A18" s="7"/>
      <c r="B18" s="7"/>
      <c r="C18" s="12" t="s">
        <v>265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</row>
    <row r="19" spans="1:41" ht="23.25" hidden="1" outlineLevel="1">
      <c r="A19" s="113" t="s">
        <v>57</v>
      </c>
      <c r="B19" s="113"/>
      <c r="C19" s="113"/>
      <c r="D19" s="112" t="s">
        <v>58</v>
      </c>
      <c r="E19" s="112"/>
      <c r="F19" s="112"/>
      <c r="G19" s="112"/>
      <c r="H19" s="112"/>
      <c r="I19" s="13"/>
      <c r="J19" s="14"/>
      <c r="K19" s="114" t="s">
        <v>59</v>
      </c>
      <c r="L19" s="114"/>
      <c r="M19" s="114"/>
      <c r="N19" s="114"/>
      <c r="O19" s="114"/>
      <c r="P19" s="114"/>
      <c r="Q19" s="114" t="s">
        <v>60</v>
      </c>
      <c r="R19" s="114"/>
      <c r="S19" s="114"/>
      <c r="T19" s="114"/>
      <c r="U19" s="114"/>
    </row>
    <row r="20" spans="1:41" ht="46.5" hidden="1" customHeight="1" outlineLevel="1">
      <c r="A20" s="16" t="s">
        <v>62</v>
      </c>
      <c r="B20" s="17" t="s">
        <v>63</v>
      </c>
      <c r="C20" s="17" t="s">
        <v>64</v>
      </c>
      <c r="D20" s="17" t="s">
        <v>65</v>
      </c>
      <c r="E20" s="17" t="s">
        <v>66</v>
      </c>
      <c r="F20" s="17" t="s">
        <v>67</v>
      </c>
      <c r="G20" s="17" t="s">
        <v>68</v>
      </c>
      <c r="H20" s="17" t="s">
        <v>69</v>
      </c>
      <c r="I20" s="16" t="s">
        <v>70</v>
      </c>
      <c r="J20" s="16" t="s">
        <v>71</v>
      </c>
      <c r="K20" s="110" t="s">
        <v>224</v>
      </c>
      <c r="L20" s="110"/>
      <c r="M20" s="110" t="s">
        <v>157</v>
      </c>
      <c r="N20" s="110"/>
      <c r="O20" s="120" t="s">
        <v>76</v>
      </c>
      <c r="P20" s="120"/>
      <c r="Q20" s="17" t="s">
        <v>77</v>
      </c>
      <c r="R20" s="17" t="s">
        <v>78</v>
      </c>
      <c r="S20" s="17" t="s">
        <v>79</v>
      </c>
      <c r="T20" s="17" t="s">
        <v>80</v>
      </c>
      <c r="U20" s="17" t="s">
        <v>81</v>
      </c>
    </row>
    <row r="21" spans="1:41" hidden="1" outlineLevel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20" t="s">
        <v>259</v>
      </c>
      <c r="L21" s="20" t="s">
        <v>85</v>
      </c>
      <c r="M21" s="20" t="s">
        <v>259</v>
      </c>
      <c r="N21" s="20" t="s">
        <v>85</v>
      </c>
      <c r="O21" s="20" t="s">
        <v>259</v>
      </c>
      <c r="P21" s="20" t="s">
        <v>85</v>
      </c>
      <c r="Q21" s="18"/>
      <c r="R21" s="18"/>
      <c r="S21" s="18"/>
      <c r="T21" s="18"/>
      <c r="U21" s="18"/>
    </row>
    <row r="22" spans="1:41" s="10" customFormat="1" hidden="1" outlineLevel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AM22" s="62"/>
      <c r="AN22" s="62"/>
      <c r="AO22" s="62"/>
    </row>
    <row r="23" spans="1:41" s="10" customFormat="1" hidden="1" outlineLevel="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AM23" s="62"/>
      <c r="AN23" s="62"/>
      <c r="AO23" s="62"/>
    </row>
    <row r="24" spans="1:41" s="10" customFormat="1" collapsed="1">
      <c r="AM24" s="62"/>
      <c r="AN24" s="62"/>
      <c r="AO24" s="62"/>
    </row>
    <row r="25" spans="1:41" s="10" customFormat="1">
      <c r="AM25" s="62"/>
      <c r="AN25" s="62"/>
      <c r="AO25" s="62"/>
    </row>
    <row r="26" spans="1:41" s="10" customFormat="1">
      <c r="AM26" s="62"/>
      <c r="AN26" s="62"/>
      <c r="AO26" s="62"/>
    </row>
    <row r="27" spans="1:41" s="10" customFormat="1">
      <c r="AM27" s="62"/>
      <c r="AN27" s="62"/>
      <c r="AO27" s="62"/>
    </row>
    <row r="28" spans="1:41" s="10" customFormat="1">
      <c r="AM28" s="62"/>
      <c r="AN28" s="62"/>
      <c r="AO28" s="62"/>
    </row>
    <row r="29" spans="1:41" s="10" customFormat="1">
      <c r="AM29" s="62"/>
      <c r="AN29" s="62"/>
      <c r="AO29" s="62"/>
    </row>
    <row r="30" spans="1:41" s="10" customFormat="1">
      <c r="AM30" s="62"/>
      <c r="AN30" s="62"/>
      <c r="AO30" s="62"/>
    </row>
    <row r="31" spans="1:41" s="10" customFormat="1">
      <c r="AM31" s="62"/>
      <c r="AN31" s="62"/>
      <c r="AO31" s="62"/>
    </row>
    <row r="32" spans="1:41" s="10" customFormat="1">
      <c r="AM32" s="62"/>
      <c r="AN32" s="62"/>
      <c r="AO32" s="62"/>
    </row>
    <row r="33" spans="39:41" s="10" customFormat="1">
      <c r="AM33" s="62"/>
      <c r="AN33" s="62"/>
      <c r="AO33" s="62"/>
    </row>
    <row r="34" spans="39:41" s="10" customFormat="1">
      <c r="AM34" s="62"/>
      <c r="AN34" s="62"/>
      <c r="AO34" s="62"/>
    </row>
    <row r="35" spans="39:41" s="10" customFormat="1">
      <c r="AM35" s="62"/>
      <c r="AN35" s="62"/>
      <c r="AO35" s="62"/>
    </row>
    <row r="36" spans="39:41" s="10" customFormat="1">
      <c r="AM36" s="62"/>
      <c r="AN36" s="62"/>
      <c r="AO36" s="62"/>
    </row>
    <row r="37" spans="39:41" s="10" customFormat="1">
      <c r="AM37" s="62"/>
      <c r="AN37" s="62"/>
      <c r="AO37" s="62"/>
    </row>
    <row r="38" spans="39:41" s="10" customFormat="1">
      <c r="AM38" s="62"/>
      <c r="AN38" s="62"/>
      <c r="AO38" s="62"/>
    </row>
    <row r="39" spans="39:41" s="10" customFormat="1">
      <c r="AM39" s="62"/>
      <c r="AN39" s="62"/>
      <c r="AO39" s="62"/>
    </row>
    <row r="40" spans="39:41" s="10" customFormat="1">
      <c r="AM40" s="62"/>
      <c r="AN40" s="62"/>
      <c r="AO40" s="62"/>
    </row>
    <row r="41" spans="39:41" s="10" customFormat="1">
      <c r="AM41" s="62"/>
      <c r="AN41" s="62"/>
      <c r="AO41" s="62"/>
    </row>
    <row r="42" spans="39:41" s="10" customFormat="1">
      <c r="AM42" s="62"/>
      <c r="AN42" s="62"/>
      <c r="AO42" s="62"/>
    </row>
    <row r="43" spans="39:41" s="10" customFormat="1">
      <c r="AM43" s="62"/>
      <c r="AN43" s="62"/>
      <c r="AO43" s="62"/>
    </row>
    <row r="44" spans="39:41" s="10" customFormat="1">
      <c r="AM44" s="62"/>
      <c r="AN44" s="62"/>
      <c r="AO44" s="62"/>
    </row>
    <row r="45" spans="39:41" s="10" customFormat="1">
      <c r="AM45" s="62"/>
      <c r="AN45" s="62"/>
      <c r="AO45" s="62"/>
    </row>
    <row r="46" spans="39:41" s="10" customFormat="1">
      <c r="AM46" s="62"/>
      <c r="AN46" s="62"/>
      <c r="AO46" s="62"/>
    </row>
    <row r="47" spans="39:41" s="10" customFormat="1">
      <c r="AM47" s="62"/>
      <c r="AN47" s="62"/>
      <c r="AO47" s="62"/>
    </row>
    <row r="48" spans="39:41" s="10" customFormat="1">
      <c r="AM48" s="62"/>
      <c r="AN48" s="62"/>
      <c r="AO48" s="62"/>
    </row>
    <row r="49" spans="39:41" s="10" customFormat="1">
      <c r="AM49" s="62"/>
      <c r="AN49" s="62"/>
      <c r="AO49" s="62"/>
    </row>
    <row r="50" spans="39:41" s="10" customFormat="1">
      <c r="AM50" s="62"/>
      <c r="AN50" s="62"/>
      <c r="AO50" s="62"/>
    </row>
    <row r="51" spans="39:41" s="10" customFormat="1">
      <c r="AM51" s="62"/>
      <c r="AN51" s="62"/>
      <c r="AO51" s="62"/>
    </row>
    <row r="52" spans="39:41" s="10" customFormat="1">
      <c r="AM52" s="62"/>
      <c r="AN52" s="62"/>
      <c r="AO52" s="62"/>
    </row>
    <row r="53" spans="39:41" s="10" customFormat="1">
      <c r="AM53" s="62"/>
      <c r="AN53" s="62"/>
      <c r="AO53" s="62"/>
    </row>
    <row r="54" spans="39:41" s="10" customFormat="1">
      <c r="AM54" s="62"/>
      <c r="AN54" s="62"/>
      <c r="AO54" s="62"/>
    </row>
    <row r="55" spans="39:41" s="10" customFormat="1">
      <c r="AM55" s="62"/>
      <c r="AN55" s="62"/>
      <c r="AO55" s="62"/>
    </row>
    <row r="56" spans="39:41" s="10" customFormat="1">
      <c r="AM56" s="62"/>
      <c r="AN56" s="62"/>
      <c r="AO56" s="62"/>
    </row>
    <row r="57" spans="39:41" s="10" customFormat="1">
      <c r="AM57" s="62"/>
      <c r="AN57" s="62"/>
      <c r="AO57" s="62"/>
    </row>
    <row r="58" spans="39:41" s="10" customFormat="1">
      <c r="AM58" s="62"/>
      <c r="AN58" s="62"/>
      <c r="AO58" s="62"/>
    </row>
    <row r="59" spans="39:41" s="10" customFormat="1">
      <c r="AM59" s="62"/>
      <c r="AN59" s="62"/>
      <c r="AO59" s="62"/>
    </row>
    <row r="60" spans="39:41" s="10" customFormat="1">
      <c r="AM60" s="62"/>
      <c r="AN60" s="62"/>
      <c r="AO60" s="62"/>
    </row>
    <row r="61" spans="39:41" s="10" customFormat="1">
      <c r="AM61" s="62"/>
      <c r="AN61" s="62"/>
      <c r="AO61" s="62"/>
    </row>
    <row r="62" spans="39:41" s="10" customFormat="1">
      <c r="AM62" s="62"/>
      <c r="AN62" s="62"/>
      <c r="AO62" s="62"/>
    </row>
    <row r="63" spans="39:41" s="10" customFormat="1">
      <c r="AM63" s="62"/>
      <c r="AN63" s="62"/>
      <c r="AO63" s="62"/>
    </row>
    <row r="64" spans="39:41" s="10" customFormat="1">
      <c r="AM64" s="62"/>
      <c r="AN64" s="62"/>
      <c r="AO64" s="62"/>
    </row>
    <row r="65" spans="39:41" s="10" customFormat="1">
      <c r="AM65" s="62"/>
      <c r="AN65" s="62"/>
      <c r="AO65" s="62"/>
    </row>
    <row r="66" spans="39:41" s="10" customFormat="1">
      <c r="AM66" s="62"/>
      <c r="AN66" s="62"/>
      <c r="AO66" s="62"/>
    </row>
    <row r="67" spans="39:41" s="10" customFormat="1">
      <c r="AM67" s="62"/>
      <c r="AN67" s="62"/>
      <c r="AO67" s="62"/>
    </row>
    <row r="68" spans="39:41" s="10" customFormat="1">
      <c r="AM68" s="62"/>
      <c r="AN68" s="62"/>
      <c r="AO68" s="62"/>
    </row>
    <row r="69" spans="39:41" s="10" customFormat="1">
      <c r="AM69" s="62"/>
      <c r="AN69" s="62"/>
      <c r="AO69" s="62"/>
    </row>
    <row r="70" spans="39:41" s="10" customFormat="1">
      <c r="AM70" s="62"/>
      <c r="AN70" s="62"/>
      <c r="AO70" s="62"/>
    </row>
    <row r="71" spans="39:41" s="10" customFormat="1">
      <c r="AM71" s="62"/>
      <c r="AN71" s="62"/>
      <c r="AO71" s="62"/>
    </row>
    <row r="72" spans="39:41" s="10" customFormat="1">
      <c r="AM72" s="62"/>
      <c r="AN72" s="62"/>
      <c r="AO72" s="62"/>
    </row>
    <row r="73" spans="39:41" s="10" customFormat="1">
      <c r="AM73" s="62"/>
      <c r="AN73" s="62"/>
      <c r="AO73" s="62"/>
    </row>
    <row r="74" spans="39:41" s="10" customFormat="1">
      <c r="AM74" s="62"/>
      <c r="AN74" s="62"/>
      <c r="AO74" s="62"/>
    </row>
    <row r="75" spans="39:41" s="10" customFormat="1">
      <c r="AM75" s="62"/>
      <c r="AN75" s="62"/>
      <c r="AO75" s="62"/>
    </row>
    <row r="76" spans="39:41" s="10" customFormat="1">
      <c r="AM76" s="62"/>
      <c r="AN76" s="62"/>
      <c r="AO76" s="62"/>
    </row>
    <row r="77" spans="39:41" s="10" customFormat="1">
      <c r="AM77" s="62"/>
      <c r="AN77" s="62"/>
      <c r="AO77" s="62"/>
    </row>
    <row r="78" spans="39:41" s="10" customFormat="1">
      <c r="AM78" s="62"/>
      <c r="AN78" s="62"/>
      <c r="AO78" s="62"/>
    </row>
    <row r="79" spans="39:41" s="10" customFormat="1">
      <c r="AM79" s="62"/>
      <c r="AN79" s="62"/>
      <c r="AO79" s="62"/>
    </row>
    <row r="80" spans="39:41" s="10" customFormat="1">
      <c r="AM80" s="62"/>
      <c r="AN80" s="62"/>
      <c r="AO80" s="62"/>
    </row>
    <row r="81" spans="39:41" s="10" customFormat="1">
      <c r="AM81" s="62"/>
      <c r="AN81" s="62"/>
      <c r="AO81" s="62"/>
    </row>
    <row r="82" spans="39:41" s="10" customFormat="1">
      <c r="AM82" s="62"/>
      <c r="AN82" s="62"/>
      <c r="AO82" s="62"/>
    </row>
    <row r="83" spans="39:41" s="10" customFormat="1">
      <c r="AM83" s="62"/>
      <c r="AN83" s="62"/>
      <c r="AO83" s="62"/>
    </row>
    <row r="84" spans="39:41" s="10" customFormat="1">
      <c r="AM84" s="62"/>
      <c r="AN84" s="62"/>
      <c r="AO84" s="62"/>
    </row>
    <row r="85" spans="39:41" s="10" customFormat="1">
      <c r="AM85" s="62"/>
      <c r="AN85" s="62"/>
      <c r="AO85" s="62"/>
    </row>
    <row r="86" spans="39:41" s="10" customFormat="1">
      <c r="AM86" s="62"/>
      <c r="AN86" s="62"/>
      <c r="AO86" s="62"/>
    </row>
    <row r="87" spans="39:41" s="10" customFormat="1">
      <c r="AM87" s="62"/>
      <c r="AN87" s="62"/>
      <c r="AO87" s="62"/>
    </row>
    <row r="88" spans="39:41" s="10" customFormat="1">
      <c r="AM88" s="62"/>
      <c r="AN88" s="62"/>
      <c r="AO88" s="62"/>
    </row>
    <row r="89" spans="39:41" s="10" customFormat="1">
      <c r="AM89" s="62"/>
      <c r="AN89" s="62"/>
      <c r="AO89" s="62"/>
    </row>
    <row r="90" spans="39:41" s="10" customFormat="1">
      <c r="AM90" s="62"/>
      <c r="AN90" s="62"/>
      <c r="AO90" s="62"/>
    </row>
    <row r="91" spans="39:41" s="10" customFormat="1">
      <c r="AM91" s="62"/>
      <c r="AN91" s="62"/>
      <c r="AO91" s="62"/>
    </row>
    <row r="92" spans="39:41" s="10" customFormat="1">
      <c r="AM92" s="62"/>
      <c r="AN92" s="62"/>
      <c r="AO92" s="62"/>
    </row>
    <row r="93" spans="39:41" s="10" customFormat="1">
      <c r="AM93" s="62"/>
      <c r="AN93" s="62"/>
      <c r="AO93" s="62"/>
    </row>
    <row r="94" spans="39:41" s="10" customFormat="1">
      <c r="AM94" s="62"/>
      <c r="AN94" s="62"/>
      <c r="AO94" s="62"/>
    </row>
    <row r="95" spans="39:41" s="10" customFormat="1">
      <c r="AM95" s="62"/>
      <c r="AN95" s="62"/>
      <c r="AO95" s="62"/>
    </row>
    <row r="96" spans="39:41" s="10" customFormat="1">
      <c r="AM96" s="62"/>
      <c r="AN96" s="62"/>
      <c r="AO96" s="62"/>
    </row>
    <row r="97" spans="39:41" s="10" customFormat="1">
      <c r="AM97" s="62"/>
      <c r="AN97" s="62"/>
      <c r="AO97" s="62"/>
    </row>
    <row r="98" spans="39:41" s="10" customFormat="1">
      <c r="AM98" s="62"/>
      <c r="AN98" s="62"/>
      <c r="AO98" s="62"/>
    </row>
    <row r="99" spans="39:41" s="10" customFormat="1">
      <c r="AM99" s="62"/>
      <c r="AN99" s="62"/>
      <c r="AO99" s="62"/>
    </row>
    <row r="100" spans="39:41" s="10" customFormat="1">
      <c r="AM100" s="62"/>
      <c r="AN100" s="62"/>
      <c r="AO100" s="62"/>
    </row>
    <row r="101" spans="39:41" s="10" customFormat="1">
      <c r="AM101" s="62"/>
      <c r="AN101" s="62"/>
      <c r="AO101" s="62"/>
    </row>
    <row r="102" spans="39:41" s="10" customFormat="1">
      <c r="AM102" s="62"/>
      <c r="AN102" s="62"/>
      <c r="AO102" s="62"/>
    </row>
    <row r="103" spans="39:41" s="10" customFormat="1">
      <c r="AM103" s="62"/>
      <c r="AN103" s="62"/>
      <c r="AO103" s="62"/>
    </row>
    <row r="104" spans="39:41" s="10" customFormat="1">
      <c r="AM104" s="62"/>
      <c r="AN104" s="62"/>
      <c r="AO104" s="62"/>
    </row>
    <row r="105" spans="39:41" s="10" customFormat="1">
      <c r="AM105" s="62"/>
      <c r="AN105" s="62"/>
      <c r="AO105" s="62"/>
    </row>
    <row r="106" spans="39:41" s="10" customFormat="1">
      <c r="AM106" s="62"/>
      <c r="AN106" s="62"/>
      <c r="AO106" s="62"/>
    </row>
    <row r="107" spans="39:41" s="10" customFormat="1">
      <c r="AM107" s="62"/>
      <c r="AN107" s="62"/>
      <c r="AO107" s="62"/>
    </row>
    <row r="108" spans="39:41" s="10" customFormat="1">
      <c r="AM108" s="62"/>
      <c r="AN108" s="62"/>
      <c r="AO108" s="62"/>
    </row>
    <row r="109" spans="39:41" s="10" customFormat="1">
      <c r="AM109" s="62"/>
      <c r="AN109" s="62"/>
      <c r="AO109" s="62"/>
    </row>
    <row r="110" spans="39:41" s="10" customFormat="1">
      <c r="AM110" s="62"/>
      <c r="AN110" s="62"/>
      <c r="AO110" s="62"/>
    </row>
    <row r="111" spans="39:41" s="10" customFormat="1">
      <c r="AM111" s="62"/>
      <c r="AN111" s="62"/>
      <c r="AO111" s="62"/>
    </row>
    <row r="112" spans="39:41" s="10" customFormat="1">
      <c r="AM112" s="62"/>
      <c r="AN112" s="62"/>
      <c r="AO112" s="62"/>
    </row>
    <row r="113" spans="39:41" s="10" customFormat="1">
      <c r="AM113" s="62"/>
      <c r="AN113" s="62"/>
      <c r="AO113" s="62"/>
    </row>
    <row r="114" spans="39:41" s="10" customFormat="1">
      <c r="AM114" s="62"/>
      <c r="AN114" s="62"/>
      <c r="AO114" s="62"/>
    </row>
    <row r="115" spans="39:41" s="10" customFormat="1">
      <c r="AM115" s="62"/>
      <c r="AN115" s="62"/>
      <c r="AO115" s="62"/>
    </row>
    <row r="116" spans="39:41" s="10" customFormat="1">
      <c r="AM116" s="62"/>
      <c r="AN116" s="62"/>
      <c r="AO116" s="62"/>
    </row>
    <row r="117" spans="39:41" s="10" customFormat="1">
      <c r="AM117" s="62"/>
      <c r="AN117" s="62"/>
      <c r="AO117" s="62"/>
    </row>
    <row r="118" spans="39:41" s="10" customFormat="1">
      <c r="AM118" s="62"/>
      <c r="AN118" s="62"/>
      <c r="AO118" s="62"/>
    </row>
    <row r="119" spans="39:41" s="10" customFormat="1">
      <c r="AM119" s="62"/>
      <c r="AN119" s="62"/>
      <c r="AO119" s="62"/>
    </row>
    <row r="120" spans="39:41" s="10" customFormat="1">
      <c r="AM120" s="62"/>
      <c r="AN120" s="62"/>
      <c r="AO120" s="62"/>
    </row>
    <row r="121" spans="39:41" s="10" customFormat="1">
      <c r="AM121" s="62"/>
      <c r="AN121" s="62"/>
      <c r="AO121" s="62"/>
    </row>
    <row r="122" spans="39:41" s="10" customFormat="1">
      <c r="AM122" s="62"/>
      <c r="AN122" s="62"/>
      <c r="AO122" s="62"/>
    </row>
    <row r="123" spans="39:41" s="10" customFormat="1">
      <c r="AM123" s="62"/>
      <c r="AN123" s="62"/>
      <c r="AO123" s="62"/>
    </row>
    <row r="124" spans="39:41" s="10" customFormat="1">
      <c r="AM124" s="62"/>
      <c r="AN124" s="62"/>
      <c r="AO124" s="62"/>
    </row>
    <row r="125" spans="39:41" s="10" customFormat="1">
      <c r="AM125" s="62"/>
      <c r="AN125" s="62"/>
      <c r="AO125" s="62"/>
    </row>
    <row r="126" spans="39:41" s="10" customFormat="1">
      <c r="AM126" s="62"/>
      <c r="AN126" s="62"/>
      <c r="AO126" s="62"/>
    </row>
    <row r="127" spans="39:41" s="10" customFormat="1">
      <c r="AM127" s="62"/>
      <c r="AN127" s="62"/>
      <c r="AO127" s="62"/>
    </row>
    <row r="128" spans="39:41" s="10" customFormat="1">
      <c r="AM128" s="62"/>
      <c r="AN128" s="62"/>
      <c r="AO128" s="62"/>
    </row>
    <row r="129" spans="39:41" s="10" customFormat="1">
      <c r="AM129" s="62"/>
      <c r="AN129" s="62"/>
      <c r="AO129" s="62"/>
    </row>
    <row r="130" spans="39:41" s="10" customFormat="1">
      <c r="AM130" s="62"/>
      <c r="AN130" s="62"/>
      <c r="AO130" s="62"/>
    </row>
    <row r="131" spans="39:41" s="10" customFormat="1">
      <c r="AM131" s="62"/>
      <c r="AN131" s="62"/>
      <c r="AO131" s="62"/>
    </row>
    <row r="132" spans="39:41" s="10" customFormat="1">
      <c r="AM132" s="62"/>
      <c r="AN132" s="62"/>
      <c r="AO132" s="62"/>
    </row>
    <row r="133" spans="39:41" s="10" customFormat="1">
      <c r="AM133" s="62"/>
      <c r="AN133" s="62"/>
      <c r="AO133" s="62"/>
    </row>
    <row r="134" spans="39:41" s="10" customFormat="1">
      <c r="AM134" s="62"/>
      <c r="AN134" s="62"/>
      <c r="AO134" s="62"/>
    </row>
    <row r="135" spans="39:41" s="10" customFormat="1">
      <c r="AM135" s="62"/>
      <c r="AN135" s="62"/>
      <c r="AO135" s="62"/>
    </row>
    <row r="136" spans="39:41" s="10" customFormat="1">
      <c r="AM136" s="62"/>
      <c r="AN136" s="62"/>
      <c r="AO136" s="62"/>
    </row>
    <row r="137" spans="39:41" s="10" customFormat="1">
      <c r="AM137" s="62"/>
      <c r="AN137" s="62"/>
      <c r="AO137" s="62"/>
    </row>
    <row r="138" spans="39:41" s="10" customFormat="1">
      <c r="AM138" s="62"/>
      <c r="AN138" s="62"/>
      <c r="AO138" s="62"/>
    </row>
    <row r="139" spans="39:41" s="10" customFormat="1">
      <c r="AM139" s="62"/>
      <c r="AN139" s="62"/>
      <c r="AO139" s="62"/>
    </row>
    <row r="140" spans="39:41" s="10" customFormat="1">
      <c r="AM140" s="62"/>
      <c r="AN140" s="62"/>
      <c r="AO140" s="62"/>
    </row>
    <row r="141" spans="39:41" s="10" customFormat="1">
      <c r="AM141" s="62"/>
      <c r="AN141" s="62"/>
      <c r="AO141" s="62"/>
    </row>
    <row r="142" spans="39:41" s="10" customFormat="1">
      <c r="AM142" s="62"/>
      <c r="AN142" s="62"/>
      <c r="AO142" s="62"/>
    </row>
    <row r="143" spans="39:41" s="10" customFormat="1">
      <c r="AM143" s="62"/>
      <c r="AN143" s="62"/>
      <c r="AO143" s="62"/>
    </row>
    <row r="144" spans="39:41" s="10" customFormat="1">
      <c r="AM144" s="62"/>
      <c r="AN144" s="62"/>
      <c r="AO144" s="62"/>
    </row>
    <row r="145" spans="39:41" s="10" customFormat="1">
      <c r="AM145" s="62"/>
      <c r="AN145" s="62"/>
      <c r="AO145" s="62"/>
    </row>
    <row r="146" spans="39:41" s="10" customFormat="1">
      <c r="AM146" s="62"/>
      <c r="AN146" s="62"/>
      <c r="AO146" s="62"/>
    </row>
    <row r="147" spans="39:41" s="10" customFormat="1">
      <c r="AM147" s="62"/>
      <c r="AN147" s="62"/>
      <c r="AO147" s="62"/>
    </row>
    <row r="148" spans="39:41" s="10" customFormat="1">
      <c r="AM148" s="62"/>
      <c r="AN148" s="62"/>
      <c r="AO148" s="62"/>
    </row>
    <row r="149" spans="39:41" s="10" customFormat="1">
      <c r="AM149" s="62"/>
      <c r="AN149" s="62"/>
      <c r="AO149" s="62"/>
    </row>
    <row r="150" spans="39:41" s="10" customFormat="1">
      <c r="AM150" s="62"/>
      <c r="AN150" s="62"/>
      <c r="AO150" s="62"/>
    </row>
    <row r="151" spans="39:41" s="10" customFormat="1">
      <c r="AM151" s="62"/>
      <c r="AN151" s="62"/>
      <c r="AO151" s="62"/>
    </row>
    <row r="152" spans="39:41" s="10" customFormat="1">
      <c r="AM152" s="62"/>
      <c r="AN152" s="62"/>
      <c r="AO152" s="62"/>
    </row>
    <row r="153" spans="39:41" s="10" customFormat="1">
      <c r="AM153" s="62"/>
      <c r="AN153" s="62"/>
      <c r="AO153" s="62"/>
    </row>
    <row r="154" spans="39:41" s="10" customFormat="1">
      <c r="AM154" s="62"/>
      <c r="AN154" s="62"/>
      <c r="AO154" s="62"/>
    </row>
    <row r="155" spans="39:41" s="10" customFormat="1">
      <c r="AM155" s="62"/>
      <c r="AN155" s="62"/>
      <c r="AO155" s="62"/>
    </row>
    <row r="156" spans="39:41" s="10" customFormat="1">
      <c r="AM156" s="62"/>
      <c r="AN156" s="62"/>
      <c r="AO156" s="62"/>
    </row>
    <row r="157" spans="39:41" s="10" customFormat="1">
      <c r="AM157" s="62"/>
      <c r="AN157" s="62"/>
      <c r="AO157" s="62"/>
    </row>
    <row r="158" spans="39:41" s="10" customFormat="1">
      <c r="AM158" s="62"/>
      <c r="AN158" s="62"/>
      <c r="AO158" s="62"/>
    </row>
    <row r="159" spans="39:41" s="10" customFormat="1">
      <c r="AM159" s="62"/>
      <c r="AN159" s="62"/>
      <c r="AO159" s="62"/>
    </row>
    <row r="160" spans="39:41" s="10" customFormat="1">
      <c r="AM160" s="62"/>
      <c r="AN160" s="62"/>
      <c r="AO160" s="62"/>
    </row>
    <row r="161" spans="39:41" s="10" customFormat="1">
      <c r="AM161" s="62"/>
      <c r="AN161" s="62"/>
      <c r="AO161" s="62"/>
    </row>
    <row r="162" spans="39:41" s="10" customFormat="1">
      <c r="AM162" s="62"/>
      <c r="AN162" s="62"/>
      <c r="AO162" s="62"/>
    </row>
    <row r="163" spans="39:41" s="10" customFormat="1">
      <c r="AM163" s="62"/>
      <c r="AN163" s="62"/>
      <c r="AO163" s="62"/>
    </row>
    <row r="164" spans="39:41" s="10" customFormat="1">
      <c r="AM164" s="62"/>
      <c r="AN164" s="62"/>
      <c r="AO164" s="62"/>
    </row>
    <row r="165" spans="39:41" s="10" customFormat="1">
      <c r="AM165" s="62"/>
      <c r="AN165" s="62"/>
      <c r="AO165" s="62"/>
    </row>
    <row r="166" spans="39:41" s="10" customFormat="1">
      <c r="AM166" s="62"/>
      <c r="AN166" s="62"/>
      <c r="AO166" s="62"/>
    </row>
    <row r="167" spans="39:41" s="10" customFormat="1">
      <c r="AM167" s="62"/>
      <c r="AN167" s="62"/>
      <c r="AO167" s="62"/>
    </row>
    <row r="168" spans="39:41" s="10" customFormat="1">
      <c r="AM168" s="62"/>
      <c r="AN168" s="62"/>
      <c r="AO168" s="62"/>
    </row>
    <row r="169" spans="39:41" s="10" customFormat="1">
      <c r="AM169" s="62"/>
      <c r="AN169" s="62"/>
      <c r="AO169" s="62"/>
    </row>
    <row r="170" spans="39:41" s="10" customFormat="1">
      <c r="AM170" s="62"/>
      <c r="AN170" s="62"/>
      <c r="AO170" s="62"/>
    </row>
    <row r="171" spans="39:41" s="10" customFormat="1">
      <c r="AM171" s="62"/>
      <c r="AN171" s="62"/>
      <c r="AO171" s="62"/>
    </row>
    <row r="172" spans="39:41" s="10" customFormat="1">
      <c r="AM172" s="62"/>
      <c r="AN172" s="62"/>
      <c r="AO172" s="62"/>
    </row>
    <row r="173" spans="39:41" s="10" customFormat="1">
      <c r="AM173" s="62"/>
      <c r="AN173" s="62"/>
      <c r="AO173" s="62"/>
    </row>
    <row r="174" spans="39:41" s="10" customFormat="1">
      <c r="AM174" s="62"/>
      <c r="AN174" s="62"/>
      <c r="AO174" s="62"/>
    </row>
    <row r="175" spans="39:41" s="10" customFormat="1">
      <c r="AM175" s="62"/>
      <c r="AN175" s="62"/>
      <c r="AO175" s="62"/>
    </row>
    <row r="176" spans="39:41" s="10" customFormat="1">
      <c r="AM176" s="62"/>
      <c r="AN176" s="62"/>
      <c r="AO176" s="62"/>
    </row>
    <row r="177" spans="39:41" s="10" customFormat="1">
      <c r="AM177" s="62"/>
      <c r="AN177" s="62"/>
      <c r="AO177" s="62"/>
    </row>
    <row r="178" spans="39:41" s="10" customFormat="1">
      <c r="AM178" s="62"/>
      <c r="AN178" s="62"/>
      <c r="AO178" s="62"/>
    </row>
    <row r="179" spans="39:41" s="10" customFormat="1">
      <c r="AM179" s="62"/>
      <c r="AN179" s="62"/>
      <c r="AO179" s="62"/>
    </row>
    <row r="180" spans="39:41" s="10" customFormat="1">
      <c r="AM180" s="62"/>
      <c r="AN180" s="62"/>
      <c r="AO180" s="62"/>
    </row>
    <row r="181" spans="39:41" s="10" customFormat="1">
      <c r="AM181" s="62"/>
      <c r="AN181" s="62"/>
      <c r="AO181" s="62"/>
    </row>
    <row r="182" spans="39:41" s="10" customFormat="1">
      <c r="AM182" s="62"/>
      <c r="AN182" s="62"/>
      <c r="AO182" s="62"/>
    </row>
    <row r="183" spans="39:41" s="10" customFormat="1">
      <c r="AM183" s="62"/>
      <c r="AN183" s="62"/>
      <c r="AO183" s="62"/>
    </row>
    <row r="184" spans="39:41" s="10" customFormat="1">
      <c r="AM184" s="62"/>
      <c r="AN184" s="62"/>
      <c r="AO184" s="62"/>
    </row>
    <row r="185" spans="39:41" s="10" customFormat="1">
      <c r="AM185" s="62"/>
      <c r="AN185" s="62"/>
      <c r="AO185" s="62"/>
    </row>
    <row r="186" spans="39:41" s="10" customFormat="1">
      <c r="AM186" s="62"/>
      <c r="AN186" s="62"/>
      <c r="AO186" s="62"/>
    </row>
    <row r="187" spans="39:41" s="10" customFormat="1">
      <c r="AM187" s="62"/>
      <c r="AN187" s="62"/>
      <c r="AO187" s="62"/>
    </row>
    <row r="188" spans="39:41" s="10" customFormat="1">
      <c r="AM188" s="62"/>
      <c r="AN188" s="62"/>
      <c r="AO188" s="62"/>
    </row>
    <row r="189" spans="39:41" s="10" customFormat="1">
      <c r="AM189" s="62"/>
      <c r="AN189" s="62"/>
      <c r="AO189" s="62"/>
    </row>
    <row r="190" spans="39:41" s="10" customFormat="1">
      <c r="AM190" s="62"/>
      <c r="AN190" s="62"/>
      <c r="AO190" s="62"/>
    </row>
    <row r="191" spans="39:41" s="10" customFormat="1">
      <c r="AM191" s="62"/>
      <c r="AN191" s="62"/>
      <c r="AO191" s="62"/>
    </row>
    <row r="192" spans="39:41" s="10" customFormat="1">
      <c r="AM192" s="62"/>
      <c r="AN192" s="62"/>
      <c r="AO192" s="62"/>
    </row>
    <row r="193" spans="39:41" s="10" customFormat="1">
      <c r="AM193" s="62"/>
      <c r="AN193" s="62"/>
      <c r="AO193" s="62"/>
    </row>
    <row r="194" spans="39:41" s="10" customFormat="1">
      <c r="AM194" s="62"/>
      <c r="AN194" s="62"/>
      <c r="AO194" s="62"/>
    </row>
    <row r="195" spans="39:41" s="10" customFormat="1">
      <c r="AM195" s="62"/>
      <c r="AN195" s="62"/>
      <c r="AO195" s="62"/>
    </row>
    <row r="196" spans="39:41" s="10" customFormat="1">
      <c r="AM196" s="62"/>
      <c r="AN196" s="62"/>
      <c r="AO196" s="62"/>
    </row>
    <row r="197" spans="39:41" s="10" customFormat="1">
      <c r="AM197" s="62"/>
      <c r="AN197" s="62"/>
      <c r="AO197" s="62"/>
    </row>
    <row r="198" spans="39:41" s="10" customFormat="1">
      <c r="AM198" s="62"/>
      <c r="AN198" s="62"/>
      <c r="AO198" s="62"/>
    </row>
    <row r="199" spans="39:41" s="10" customFormat="1">
      <c r="AM199" s="62"/>
      <c r="AN199" s="62"/>
      <c r="AO199" s="62"/>
    </row>
    <row r="200" spans="39:41" s="10" customFormat="1">
      <c r="AM200" s="62"/>
      <c r="AN200" s="62"/>
      <c r="AO200" s="62"/>
    </row>
    <row r="201" spans="39:41" s="10" customFormat="1">
      <c r="AM201" s="62"/>
      <c r="AN201" s="62"/>
      <c r="AO201" s="62"/>
    </row>
    <row r="202" spans="39:41" s="10" customFormat="1">
      <c r="AM202" s="62"/>
      <c r="AN202" s="62"/>
      <c r="AO202" s="62"/>
    </row>
    <row r="203" spans="39:41" s="10" customFormat="1">
      <c r="AM203" s="62"/>
      <c r="AN203" s="62"/>
      <c r="AO203" s="62"/>
    </row>
    <row r="204" spans="39:41" s="10" customFormat="1">
      <c r="AM204" s="62"/>
      <c r="AN204" s="62"/>
      <c r="AO204" s="62"/>
    </row>
    <row r="205" spans="39:41" s="10" customFormat="1">
      <c r="AM205" s="62"/>
      <c r="AN205" s="62"/>
      <c r="AO205" s="62"/>
    </row>
    <row r="206" spans="39:41" s="10" customFormat="1">
      <c r="AM206" s="62"/>
      <c r="AN206" s="62"/>
      <c r="AO206" s="62"/>
    </row>
    <row r="207" spans="39:41" s="10" customFormat="1">
      <c r="AM207" s="62"/>
      <c r="AN207" s="62"/>
      <c r="AO207" s="62"/>
    </row>
    <row r="208" spans="39:41" s="10" customFormat="1">
      <c r="AM208" s="62"/>
      <c r="AN208" s="62"/>
      <c r="AO208" s="62"/>
    </row>
    <row r="209" spans="39:41" s="10" customFormat="1">
      <c r="AM209" s="62"/>
      <c r="AN209" s="62"/>
      <c r="AO209" s="62"/>
    </row>
    <row r="210" spans="39:41" s="10" customFormat="1">
      <c r="AM210" s="62"/>
      <c r="AN210" s="62"/>
      <c r="AO210" s="62"/>
    </row>
    <row r="211" spans="39:41" s="10" customFormat="1">
      <c r="AM211" s="62"/>
      <c r="AN211" s="62"/>
      <c r="AO211" s="62"/>
    </row>
    <row r="212" spans="39:41" s="10" customFormat="1">
      <c r="AM212" s="62"/>
      <c r="AN212" s="62"/>
      <c r="AO212" s="62"/>
    </row>
    <row r="213" spans="39:41" s="10" customFormat="1">
      <c r="AM213" s="62"/>
      <c r="AN213" s="62"/>
      <c r="AO213" s="62"/>
    </row>
    <row r="214" spans="39:41" s="10" customFormat="1">
      <c r="AM214" s="62"/>
      <c r="AN214" s="62"/>
      <c r="AO214" s="62"/>
    </row>
    <row r="215" spans="39:41" s="10" customFormat="1">
      <c r="AM215" s="62"/>
      <c r="AN215" s="62"/>
      <c r="AO215" s="62"/>
    </row>
    <row r="216" spans="39:41" s="10" customFormat="1">
      <c r="AM216" s="62"/>
      <c r="AN216" s="62"/>
      <c r="AO216" s="62"/>
    </row>
    <row r="217" spans="39:41" s="10" customFormat="1">
      <c r="AM217" s="62"/>
      <c r="AN217" s="62"/>
      <c r="AO217" s="62"/>
    </row>
    <row r="218" spans="39:41" s="10" customFormat="1">
      <c r="AM218" s="62"/>
      <c r="AN218" s="62"/>
      <c r="AO218" s="62"/>
    </row>
    <row r="219" spans="39:41" s="10" customFormat="1">
      <c r="AM219" s="62"/>
      <c r="AN219" s="62"/>
      <c r="AO219" s="62"/>
    </row>
    <row r="220" spans="39:41" s="10" customFormat="1">
      <c r="AM220" s="62"/>
      <c r="AN220" s="62"/>
      <c r="AO220" s="62"/>
    </row>
    <row r="221" spans="39:41" s="10" customFormat="1">
      <c r="AM221" s="62"/>
      <c r="AN221" s="62"/>
      <c r="AO221" s="62"/>
    </row>
    <row r="222" spans="39:41" s="10" customFormat="1">
      <c r="AM222" s="62"/>
      <c r="AN222" s="62"/>
      <c r="AO222" s="62"/>
    </row>
    <row r="223" spans="39:41" s="10" customFormat="1">
      <c r="AM223" s="62"/>
      <c r="AN223" s="62"/>
      <c r="AO223" s="62"/>
    </row>
    <row r="224" spans="39:41" s="10" customFormat="1">
      <c r="AM224" s="62"/>
      <c r="AN224" s="62"/>
      <c r="AO224" s="62"/>
    </row>
    <row r="225" spans="39:41" s="10" customFormat="1">
      <c r="AM225" s="62"/>
      <c r="AN225" s="62"/>
      <c r="AO225" s="62"/>
    </row>
    <row r="226" spans="39:41" s="10" customFormat="1">
      <c r="AM226" s="62"/>
      <c r="AN226" s="62"/>
      <c r="AO226" s="62"/>
    </row>
    <row r="227" spans="39:41" s="10" customFormat="1">
      <c r="AM227" s="62"/>
      <c r="AN227" s="62"/>
      <c r="AO227" s="62"/>
    </row>
    <row r="228" spans="39:41" s="10" customFormat="1">
      <c r="AM228" s="62"/>
      <c r="AN228" s="62"/>
      <c r="AO228" s="62"/>
    </row>
    <row r="229" spans="39:41" s="10" customFormat="1">
      <c r="AM229" s="62"/>
      <c r="AN229" s="62"/>
      <c r="AO229" s="62"/>
    </row>
    <row r="230" spans="39:41" s="10" customFormat="1">
      <c r="AM230" s="62"/>
      <c r="AN230" s="62"/>
      <c r="AO230" s="62"/>
    </row>
    <row r="231" spans="39:41" s="10" customFormat="1">
      <c r="AM231" s="62"/>
      <c r="AN231" s="62"/>
      <c r="AO231" s="62"/>
    </row>
    <row r="232" spans="39:41" s="10" customFormat="1">
      <c r="AM232" s="62"/>
      <c r="AN232" s="62"/>
      <c r="AO232" s="62"/>
    </row>
    <row r="233" spans="39:41" s="10" customFormat="1">
      <c r="AM233" s="62"/>
      <c r="AN233" s="62"/>
      <c r="AO233" s="62"/>
    </row>
    <row r="234" spans="39:41" s="10" customFormat="1">
      <c r="AM234" s="62"/>
      <c r="AN234" s="62"/>
      <c r="AO234" s="62"/>
    </row>
    <row r="235" spans="39:41" s="10" customFormat="1">
      <c r="AM235" s="62"/>
      <c r="AN235" s="62"/>
      <c r="AO235" s="62"/>
    </row>
    <row r="236" spans="39:41" s="10" customFormat="1">
      <c r="AM236" s="62"/>
      <c r="AN236" s="62"/>
      <c r="AO236" s="62"/>
    </row>
    <row r="237" spans="39:41" s="10" customFormat="1">
      <c r="AM237" s="62"/>
      <c r="AN237" s="62"/>
      <c r="AO237" s="62"/>
    </row>
    <row r="238" spans="39:41" s="10" customFormat="1">
      <c r="AM238" s="62"/>
      <c r="AN238" s="62"/>
      <c r="AO238" s="62"/>
    </row>
    <row r="239" spans="39:41" s="10" customFormat="1">
      <c r="AM239" s="62"/>
      <c r="AN239" s="62"/>
      <c r="AO239" s="62"/>
    </row>
    <row r="240" spans="39:41" s="10" customFormat="1">
      <c r="AM240" s="62"/>
      <c r="AN240" s="62"/>
      <c r="AO240" s="62"/>
    </row>
    <row r="241" spans="39:41" s="10" customFormat="1">
      <c r="AM241" s="62"/>
      <c r="AN241" s="62"/>
      <c r="AO241" s="62"/>
    </row>
    <row r="242" spans="39:41" s="10" customFormat="1">
      <c r="AM242" s="62"/>
      <c r="AN242" s="62"/>
      <c r="AO242" s="62"/>
    </row>
    <row r="243" spans="39:41" s="10" customFormat="1">
      <c r="AM243" s="62"/>
      <c r="AN243" s="62"/>
      <c r="AO243" s="62"/>
    </row>
    <row r="244" spans="39:41" s="10" customFormat="1">
      <c r="AM244" s="62"/>
      <c r="AN244" s="62"/>
      <c r="AO244" s="62"/>
    </row>
    <row r="245" spans="39:41" s="10" customFormat="1">
      <c r="AM245" s="62"/>
      <c r="AN245" s="62"/>
      <c r="AO245" s="62"/>
    </row>
    <row r="246" spans="39:41" s="10" customFormat="1">
      <c r="AM246" s="62"/>
      <c r="AN246" s="62"/>
      <c r="AO246" s="62"/>
    </row>
    <row r="247" spans="39:41" s="10" customFormat="1">
      <c r="AM247" s="62"/>
      <c r="AN247" s="62"/>
      <c r="AO247" s="62"/>
    </row>
    <row r="248" spans="39:41" s="10" customFormat="1">
      <c r="AM248" s="62"/>
      <c r="AN248" s="62"/>
      <c r="AO248" s="62"/>
    </row>
    <row r="249" spans="39:41" s="10" customFormat="1">
      <c r="AM249" s="62"/>
      <c r="AN249" s="62"/>
      <c r="AO249" s="62"/>
    </row>
    <row r="250" spans="39:41" s="10" customFormat="1">
      <c r="AM250" s="62"/>
      <c r="AN250" s="62"/>
      <c r="AO250" s="62"/>
    </row>
    <row r="251" spans="39:41" s="10" customFormat="1">
      <c r="AM251" s="62"/>
      <c r="AN251" s="62"/>
      <c r="AO251" s="62"/>
    </row>
    <row r="252" spans="39:41" s="10" customFormat="1">
      <c r="AM252" s="62"/>
      <c r="AN252" s="62"/>
      <c r="AO252" s="62"/>
    </row>
    <row r="253" spans="39:41" s="10" customFormat="1">
      <c r="AM253" s="62"/>
      <c r="AN253" s="62"/>
      <c r="AO253" s="62"/>
    </row>
    <row r="254" spans="39:41" s="10" customFormat="1">
      <c r="AM254" s="62"/>
      <c r="AN254" s="62"/>
      <c r="AO254" s="62"/>
    </row>
    <row r="255" spans="39:41" s="10" customFormat="1">
      <c r="AM255" s="62"/>
      <c r="AN255" s="62"/>
      <c r="AO255" s="62"/>
    </row>
    <row r="256" spans="39:41" s="10" customFormat="1">
      <c r="AM256" s="62"/>
      <c r="AN256" s="62"/>
      <c r="AO256" s="62"/>
    </row>
    <row r="257" spans="39:41" s="10" customFormat="1">
      <c r="AM257" s="62"/>
      <c r="AN257" s="62"/>
      <c r="AO257" s="62"/>
    </row>
    <row r="258" spans="39:41" s="10" customFormat="1">
      <c r="AM258" s="62"/>
      <c r="AN258" s="62"/>
      <c r="AO258" s="62"/>
    </row>
    <row r="259" spans="39:41" s="10" customFormat="1">
      <c r="AM259" s="62"/>
      <c r="AN259" s="62"/>
      <c r="AO259" s="62"/>
    </row>
    <row r="260" spans="39:41" s="10" customFormat="1">
      <c r="AM260" s="62"/>
      <c r="AN260" s="62"/>
      <c r="AO260" s="62"/>
    </row>
    <row r="261" spans="39:41" s="10" customFormat="1">
      <c r="AM261" s="62"/>
      <c r="AN261" s="62"/>
      <c r="AO261" s="62"/>
    </row>
    <row r="262" spans="39:41" s="10" customFormat="1">
      <c r="AM262" s="62"/>
      <c r="AN262" s="62"/>
      <c r="AO262" s="62"/>
    </row>
    <row r="263" spans="39:41" s="10" customFormat="1">
      <c r="AM263" s="62"/>
      <c r="AN263" s="62"/>
      <c r="AO263" s="62"/>
    </row>
    <row r="264" spans="39:41" s="10" customFormat="1">
      <c r="AM264" s="62"/>
      <c r="AN264" s="62"/>
      <c r="AO264" s="62"/>
    </row>
    <row r="265" spans="39:41" s="10" customFormat="1">
      <c r="AM265" s="62"/>
      <c r="AN265" s="62"/>
      <c r="AO265" s="62"/>
    </row>
    <row r="266" spans="39:41" s="10" customFormat="1">
      <c r="AM266" s="62"/>
      <c r="AN266" s="62"/>
      <c r="AO266" s="62"/>
    </row>
    <row r="267" spans="39:41" s="10" customFormat="1">
      <c r="AM267" s="62"/>
      <c r="AN267" s="62"/>
      <c r="AO267" s="62"/>
    </row>
    <row r="268" spans="39:41" s="10" customFormat="1">
      <c r="AM268" s="62"/>
      <c r="AN268" s="62"/>
      <c r="AO268" s="62"/>
    </row>
    <row r="269" spans="39:41" s="10" customFormat="1">
      <c r="AM269" s="62"/>
      <c r="AN269" s="62"/>
      <c r="AO269" s="62"/>
    </row>
    <row r="270" spans="39:41" s="10" customFormat="1">
      <c r="AM270" s="62"/>
      <c r="AN270" s="62"/>
      <c r="AO270" s="62"/>
    </row>
    <row r="271" spans="39:41" s="10" customFormat="1">
      <c r="AM271" s="62"/>
      <c r="AN271" s="62"/>
      <c r="AO271" s="62"/>
    </row>
    <row r="272" spans="39:41" s="10" customFormat="1">
      <c r="AM272" s="62"/>
      <c r="AN272" s="62"/>
      <c r="AO272" s="62"/>
    </row>
    <row r="273" spans="39:41" s="10" customFormat="1">
      <c r="AM273" s="62"/>
      <c r="AN273" s="62"/>
      <c r="AO273" s="62"/>
    </row>
    <row r="274" spans="39:41" s="10" customFormat="1">
      <c r="AM274" s="62"/>
      <c r="AN274" s="62"/>
      <c r="AO274" s="62"/>
    </row>
    <row r="275" spans="39:41" s="10" customFormat="1">
      <c r="AM275" s="62"/>
      <c r="AN275" s="62"/>
      <c r="AO275" s="62"/>
    </row>
    <row r="276" spans="39:41" s="10" customFormat="1">
      <c r="AM276" s="62"/>
      <c r="AN276" s="62"/>
      <c r="AO276" s="62"/>
    </row>
    <row r="277" spans="39:41" s="10" customFormat="1">
      <c r="AM277" s="62"/>
      <c r="AN277" s="62"/>
      <c r="AO277" s="62"/>
    </row>
    <row r="278" spans="39:41" s="10" customFormat="1">
      <c r="AM278" s="62"/>
      <c r="AN278" s="62"/>
      <c r="AO278" s="62"/>
    </row>
    <row r="279" spans="39:41" s="10" customFormat="1">
      <c r="AM279" s="62"/>
      <c r="AN279" s="62"/>
      <c r="AO279" s="62"/>
    </row>
    <row r="280" spans="39:41" s="10" customFormat="1">
      <c r="AM280" s="62"/>
      <c r="AN280" s="62"/>
      <c r="AO280" s="62"/>
    </row>
    <row r="281" spans="39:41" s="10" customFormat="1">
      <c r="AM281" s="62"/>
      <c r="AN281" s="62"/>
      <c r="AO281" s="62"/>
    </row>
    <row r="282" spans="39:41" s="10" customFormat="1">
      <c r="AM282" s="62"/>
      <c r="AN282" s="62"/>
      <c r="AO282" s="62"/>
    </row>
    <row r="283" spans="39:41" s="10" customFormat="1">
      <c r="AM283" s="62"/>
      <c r="AN283" s="62"/>
      <c r="AO283" s="62"/>
    </row>
    <row r="284" spans="39:41" s="10" customFormat="1">
      <c r="AM284" s="62"/>
      <c r="AN284" s="62"/>
      <c r="AO284" s="62"/>
    </row>
    <row r="285" spans="39:41" s="10" customFormat="1">
      <c r="AM285" s="62"/>
      <c r="AN285" s="62"/>
      <c r="AO285" s="62"/>
    </row>
    <row r="286" spans="39:41" s="10" customFormat="1">
      <c r="AM286" s="62"/>
      <c r="AN286" s="62"/>
      <c r="AO286" s="62"/>
    </row>
    <row r="287" spans="39:41" s="10" customFormat="1">
      <c r="AM287" s="62"/>
      <c r="AN287" s="62"/>
      <c r="AO287" s="62"/>
    </row>
    <row r="288" spans="39:41" s="10" customFormat="1">
      <c r="AM288" s="62"/>
      <c r="AN288" s="62"/>
      <c r="AO288" s="62"/>
    </row>
    <row r="289" spans="39:41" s="10" customFormat="1">
      <c r="AM289" s="62"/>
      <c r="AN289" s="62"/>
      <c r="AO289" s="62"/>
    </row>
    <row r="290" spans="39:41" s="10" customFormat="1">
      <c r="AM290" s="62"/>
      <c r="AN290" s="62"/>
      <c r="AO290" s="62"/>
    </row>
    <row r="291" spans="39:41" s="10" customFormat="1">
      <c r="AM291" s="62"/>
      <c r="AN291" s="62"/>
      <c r="AO291" s="62"/>
    </row>
    <row r="292" spans="39:41" s="10" customFormat="1">
      <c r="AM292" s="62"/>
      <c r="AN292" s="62"/>
      <c r="AO292" s="62"/>
    </row>
    <row r="293" spans="39:41" s="10" customFormat="1">
      <c r="AM293" s="62"/>
      <c r="AN293" s="62"/>
      <c r="AO293" s="62"/>
    </row>
    <row r="294" spans="39:41" s="10" customFormat="1">
      <c r="AM294" s="62"/>
      <c r="AN294" s="62"/>
      <c r="AO294" s="62"/>
    </row>
    <row r="295" spans="39:41" s="10" customFormat="1">
      <c r="AM295" s="62"/>
      <c r="AN295" s="62"/>
      <c r="AO295" s="62"/>
    </row>
    <row r="296" spans="39:41" s="10" customFormat="1">
      <c r="AM296" s="62"/>
      <c r="AN296" s="62"/>
      <c r="AO296" s="62"/>
    </row>
    <row r="297" spans="39:41" s="10" customFormat="1">
      <c r="AM297" s="62"/>
      <c r="AN297" s="62"/>
      <c r="AO297" s="62"/>
    </row>
    <row r="298" spans="39:41" s="10" customFormat="1">
      <c r="AM298" s="62"/>
      <c r="AN298" s="62"/>
      <c r="AO298" s="62"/>
    </row>
    <row r="299" spans="39:41" s="10" customFormat="1">
      <c r="AM299" s="62"/>
      <c r="AN299" s="62"/>
      <c r="AO299" s="62"/>
    </row>
    <row r="300" spans="39:41" s="10" customFormat="1">
      <c r="AM300" s="62"/>
      <c r="AN300" s="62"/>
      <c r="AO300" s="62"/>
    </row>
    <row r="301" spans="39:41" s="10" customFormat="1">
      <c r="AM301" s="62"/>
      <c r="AN301" s="62"/>
      <c r="AO301" s="62"/>
    </row>
    <row r="302" spans="39:41" s="10" customFormat="1">
      <c r="AM302" s="62"/>
      <c r="AN302" s="62"/>
      <c r="AO302" s="62"/>
    </row>
    <row r="303" spans="39:41" s="10" customFormat="1">
      <c r="AM303" s="62"/>
      <c r="AN303" s="62"/>
      <c r="AO303" s="62"/>
    </row>
    <row r="304" spans="39:41" s="10" customFormat="1">
      <c r="AM304" s="62"/>
      <c r="AN304" s="62"/>
      <c r="AO304" s="62"/>
    </row>
    <row r="305" spans="39:41" s="10" customFormat="1">
      <c r="AM305" s="62"/>
      <c r="AN305" s="62"/>
      <c r="AO305" s="62"/>
    </row>
    <row r="306" spans="39:41" s="10" customFormat="1">
      <c r="AM306" s="62"/>
      <c r="AN306" s="62"/>
      <c r="AO306" s="62"/>
    </row>
    <row r="307" spans="39:41" s="10" customFormat="1">
      <c r="AM307" s="62"/>
      <c r="AN307" s="62"/>
      <c r="AO307" s="62"/>
    </row>
    <row r="308" spans="39:41" s="10" customFormat="1">
      <c r="AM308" s="62"/>
      <c r="AN308" s="62"/>
      <c r="AO308" s="62"/>
    </row>
    <row r="309" spans="39:41" s="10" customFormat="1">
      <c r="AM309" s="62"/>
      <c r="AN309" s="62"/>
      <c r="AO309" s="62"/>
    </row>
    <row r="310" spans="39:41" s="10" customFormat="1">
      <c r="AM310" s="62"/>
      <c r="AN310" s="62"/>
      <c r="AO310" s="62"/>
    </row>
    <row r="311" spans="39:41" s="10" customFormat="1">
      <c r="AM311" s="62"/>
      <c r="AN311" s="62"/>
      <c r="AO311" s="62"/>
    </row>
    <row r="312" spans="39:41" s="10" customFormat="1">
      <c r="AM312" s="62"/>
      <c r="AN312" s="62"/>
      <c r="AO312" s="62"/>
    </row>
    <row r="313" spans="39:41" s="10" customFormat="1">
      <c r="AM313" s="62"/>
      <c r="AN313" s="62"/>
      <c r="AO313" s="62"/>
    </row>
    <row r="314" spans="39:41" s="10" customFormat="1">
      <c r="AM314" s="62"/>
      <c r="AN314" s="62"/>
      <c r="AO314" s="62"/>
    </row>
    <row r="315" spans="39:41" s="10" customFormat="1">
      <c r="AM315" s="62"/>
      <c r="AN315" s="62"/>
      <c r="AO315" s="62"/>
    </row>
    <row r="316" spans="39:41" s="10" customFormat="1">
      <c r="AM316" s="62"/>
      <c r="AN316" s="62"/>
      <c r="AO316" s="62"/>
    </row>
    <row r="317" spans="39:41" s="10" customFormat="1">
      <c r="AM317" s="62"/>
      <c r="AN317" s="62"/>
      <c r="AO317" s="62"/>
    </row>
    <row r="318" spans="39:41" s="10" customFormat="1">
      <c r="AM318" s="62"/>
      <c r="AN318" s="62"/>
      <c r="AO318" s="62"/>
    </row>
    <row r="319" spans="39:41" s="10" customFormat="1">
      <c r="AM319" s="62"/>
      <c r="AN319" s="62"/>
      <c r="AO319" s="62"/>
    </row>
    <row r="320" spans="39:41" s="10" customFormat="1">
      <c r="AM320" s="62"/>
      <c r="AN320" s="62"/>
      <c r="AO320" s="62"/>
    </row>
    <row r="321" spans="39:41" s="10" customFormat="1">
      <c r="AM321" s="62"/>
      <c r="AN321" s="62"/>
      <c r="AO321" s="62"/>
    </row>
    <row r="322" spans="39:41" s="10" customFormat="1">
      <c r="AM322" s="62"/>
      <c r="AN322" s="62"/>
      <c r="AO322" s="62"/>
    </row>
    <row r="323" spans="39:41" s="10" customFormat="1">
      <c r="AM323" s="62"/>
      <c r="AN323" s="62"/>
      <c r="AO323" s="62"/>
    </row>
    <row r="324" spans="39:41" s="10" customFormat="1">
      <c r="AM324" s="62"/>
      <c r="AN324" s="62"/>
      <c r="AO324" s="62"/>
    </row>
    <row r="325" spans="39:41" s="10" customFormat="1">
      <c r="AM325" s="62"/>
      <c r="AN325" s="62"/>
      <c r="AO325" s="62"/>
    </row>
    <row r="326" spans="39:41" s="10" customFormat="1">
      <c r="AM326" s="62"/>
      <c r="AN326" s="62"/>
      <c r="AO326" s="62"/>
    </row>
    <row r="327" spans="39:41" s="10" customFormat="1">
      <c r="AM327" s="62"/>
      <c r="AN327" s="62"/>
      <c r="AO327" s="62"/>
    </row>
    <row r="328" spans="39:41" s="10" customFormat="1">
      <c r="AM328" s="62"/>
      <c r="AN328" s="62"/>
      <c r="AO328" s="62"/>
    </row>
    <row r="329" spans="39:41" s="10" customFormat="1">
      <c r="AM329" s="62"/>
      <c r="AN329" s="62"/>
      <c r="AO329" s="62"/>
    </row>
    <row r="330" spans="39:41" s="10" customFormat="1">
      <c r="AM330" s="62"/>
      <c r="AN330" s="62"/>
      <c r="AO330" s="62"/>
    </row>
    <row r="331" spans="39:41" s="10" customFormat="1">
      <c r="AM331" s="62"/>
      <c r="AN331" s="62"/>
      <c r="AO331" s="62"/>
    </row>
    <row r="332" spans="39:41" s="10" customFormat="1">
      <c r="AM332" s="62"/>
      <c r="AN332" s="62"/>
      <c r="AO332" s="62"/>
    </row>
    <row r="333" spans="39:41" s="10" customFormat="1">
      <c r="AM333" s="62"/>
      <c r="AN333" s="62"/>
      <c r="AO333" s="62"/>
    </row>
    <row r="334" spans="39:41" s="10" customFormat="1">
      <c r="AM334" s="62"/>
      <c r="AN334" s="62"/>
      <c r="AO334" s="62"/>
    </row>
    <row r="335" spans="39:41" s="10" customFormat="1">
      <c r="AM335" s="62"/>
      <c r="AN335" s="62"/>
      <c r="AO335" s="62"/>
    </row>
    <row r="336" spans="39:41" s="10" customFormat="1">
      <c r="AM336" s="62"/>
      <c r="AN336" s="62"/>
      <c r="AO336" s="62"/>
    </row>
    <row r="337" spans="39:41" s="10" customFormat="1">
      <c r="AM337" s="62"/>
      <c r="AN337" s="62"/>
      <c r="AO337" s="62"/>
    </row>
    <row r="338" spans="39:41" s="10" customFormat="1">
      <c r="AM338" s="62"/>
      <c r="AN338" s="62"/>
      <c r="AO338" s="62"/>
    </row>
    <row r="339" spans="39:41" s="10" customFormat="1">
      <c r="AM339" s="62"/>
      <c r="AN339" s="62"/>
      <c r="AO339" s="62"/>
    </row>
    <row r="340" spans="39:41" s="10" customFormat="1">
      <c r="AM340" s="62"/>
      <c r="AN340" s="62"/>
      <c r="AO340" s="62"/>
    </row>
    <row r="341" spans="39:41" s="10" customFormat="1">
      <c r="AM341" s="62"/>
      <c r="AN341" s="62"/>
      <c r="AO341" s="62"/>
    </row>
    <row r="342" spans="39:41" s="10" customFormat="1">
      <c r="AM342" s="62"/>
      <c r="AN342" s="62"/>
      <c r="AO342" s="62"/>
    </row>
    <row r="343" spans="39:41" s="10" customFormat="1">
      <c r="AM343" s="62"/>
      <c r="AN343" s="62"/>
      <c r="AO343" s="62"/>
    </row>
    <row r="344" spans="39:41" s="10" customFormat="1">
      <c r="AM344" s="62"/>
      <c r="AN344" s="62"/>
      <c r="AO344" s="62"/>
    </row>
    <row r="345" spans="39:41" s="10" customFormat="1">
      <c r="AM345" s="62"/>
      <c r="AN345" s="62"/>
      <c r="AO345" s="62"/>
    </row>
    <row r="346" spans="39:41" s="10" customFormat="1">
      <c r="AM346" s="62"/>
      <c r="AN346" s="62"/>
      <c r="AO346" s="62"/>
    </row>
    <row r="347" spans="39:41" s="10" customFormat="1">
      <c r="AM347" s="62"/>
      <c r="AN347" s="62"/>
      <c r="AO347" s="62"/>
    </row>
    <row r="348" spans="39:41" s="10" customFormat="1">
      <c r="AM348" s="62"/>
      <c r="AN348" s="62"/>
      <c r="AO348" s="62"/>
    </row>
    <row r="349" spans="39:41" s="10" customFormat="1">
      <c r="AM349" s="62"/>
      <c r="AN349" s="62"/>
      <c r="AO349" s="62"/>
    </row>
    <row r="350" spans="39:41" s="10" customFormat="1">
      <c r="AM350" s="62"/>
      <c r="AN350" s="62"/>
      <c r="AO350" s="62"/>
    </row>
    <row r="351" spans="39:41" s="10" customFormat="1">
      <c r="AM351" s="62"/>
      <c r="AN351" s="62"/>
      <c r="AO351" s="62"/>
    </row>
    <row r="352" spans="39:41" s="10" customFormat="1">
      <c r="AM352" s="62"/>
      <c r="AN352" s="62"/>
      <c r="AO352" s="62"/>
    </row>
    <row r="353" spans="39:41" s="10" customFormat="1">
      <c r="AM353" s="62"/>
      <c r="AN353" s="62"/>
      <c r="AO353" s="62"/>
    </row>
    <row r="354" spans="39:41" s="10" customFormat="1">
      <c r="AM354" s="62"/>
      <c r="AN354" s="62"/>
      <c r="AO354" s="62"/>
    </row>
    <row r="355" spans="39:41" s="10" customFormat="1">
      <c r="AM355" s="62"/>
      <c r="AN355" s="62"/>
      <c r="AO355" s="62"/>
    </row>
    <row r="356" spans="39:41" s="10" customFormat="1">
      <c r="AM356" s="62"/>
      <c r="AN356" s="62"/>
      <c r="AO356" s="62"/>
    </row>
    <row r="357" spans="39:41" s="10" customFormat="1">
      <c r="AM357" s="62"/>
      <c r="AN357" s="62"/>
      <c r="AO357" s="62"/>
    </row>
    <row r="358" spans="39:41" s="10" customFormat="1">
      <c r="AM358" s="62"/>
      <c r="AN358" s="62"/>
      <c r="AO358" s="62"/>
    </row>
    <row r="359" spans="39:41" s="10" customFormat="1">
      <c r="AM359" s="62"/>
      <c r="AN359" s="62"/>
      <c r="AO359" s="62"/>
    </row>
    <row r="360" spans="39:41" s="10" customFormat="1">
      <c r="AM360" s="62"/>
      <c r="AN360" s="62"/>
      <c r="AO360" s="62"/>
    </row>
    <row r="361" spans="39:41" s="10" customFormat="1">
      <c r="AM361" s="62"/>
      <c r="AN361" s="62"/>
      <c r="AO361" s="62"/>
    </row>
    <row r="362" spans="39:41" s="10" customFormat="1">
      <c r="AM362" s="62"/>
      <c r="AN362" s="62"/>
      <c r="AO362" s="62"/>
    </row>
    <row r="363" spans="39:41" s="10" customFormat="1">
      <c r="AM363" s="62"/>
      <c r="AN363" s="62"/>
      <c r="AO363" s="62"/>
    </row>
    <row r="364" spans="39:41" s="10" customFormat="1">
      <c r="AM364" s="62"/>
      <c r="AN364" s="62"/>
      <c r="AO364" s="62"/>
    </row>
    <row r="365" spans="39:41" s="10" customFormat="1">
      <c r="AM365" s="62"/>
      <c r="AN365" s="62"/>
      <c r="AO365" s="62"/>
    </row>
    <row r="366" spans="39:41" s="10" customFormat="1">
      <c r="AM366" s="62"/>
      <c r="AN366" s="62"/>
      <c r="AO366" s="62"/>
    </row>
    <row r="367" spans="39:41" s="10" customFormat="1">
      <c r="AM367" s="62"/>
      <c r="AN367" s="62"/>
      <c r="AO367" s="62"/>
    </row>
    <row r="368" spans="39:41" s="10" customFormat="1">
      <c r="AM368" s="62"/>
      <c r="AN368" s="62"/>
      <c r="AO368" s="62"/>
    </row>
    <row r="369" spans="39:41" s="10" customFormat="1">
      <c r="AM369" s="62"/>
      <c r="AN369" s="62"/>
      <c r="AO369" s="62"/>
    </row>
    <row r="370" spans="39:41" s="10" customFormat="1">
      <c r="AM370" s="62"/>
      <c r="AN370" s="62"/>
      <c r="AO370" s="62"/>
    </row>
    <row r="371" spans="39:41" s="10" customFormat="1">
      <c r="AM371" s="62"/>
      <c r="AN371" s="62"/>
      <c r="AO371" s="62"/>
    </row>
    <row r="372" spans="39:41" s="10" customFormat="1">
      <c r="AM372" s="62"/>
      <c r="AN372" s="62"/>
      <c r="AO372" s="62"/>
    </row>
    <row r="373" spans="39:41" s="10" customFormat="1">
      <c r="AM373" s="62"/>
      <c r="AN373" s="62"/>
      <c r="AO373" s="62"/>
    </row>
    <row r="374" spans="39:41" s="10" customFormat="1">
      <c r="AM374" s="62"/>
      <c r="AN374" s="62"/>
      <c r="AO374" s="62"/>
    </row>
    <row r="375" spans="39:41" s="10" customFormat="1">
      <c r="AM375" s="62"/>
      <c r="AN375" s="62"/>
      <c r="AO375" s="62"/>
    </row>
    <row r="376" spans="39:41" s="10" customFormat="1">
      <c r="AM376" s="62"/>
      <c r="AN376" s="62"/>
      <c r="AO376" s="62"/>
    </row>
    <row r="377" spans="39:41" s="10" customFormat="1">
      <c r="AM377" s="62"/>
      <c r="AN377" s="62"/>
      <c r="AO377" s="62"/>
    </row>
    <row r="378" spans="39:41" s="10" customFormat="1">
      <c r="AM378" s="62"/>
      <c r="AN378" s="62"/>
      <c r="AO378" s="62"/>
    </row>
    <row r="379" spans="39:41" s="10" customFormat="1">
      <c r="AM379" s="62"/>
      <c r="AN379" s="62"/>
      <c r="AO379" s="62"/>
    </row>
    <row r="380" spans="39:41" s="10" customFormat="1">
      <c r="AM380" s="62"/>
      <c r="AN380" s="62"/>
      <c r="AO380" s="62"/>
    </row>
    <row r="381" spans="39:41" s="10" customFormat="1">
      <c r="AM381" s="62"/>
      <c r="AN381" s="62"/>
      <c r="AO381" s="62"/>
    </row>
    <row r="382" spans="39:41" s="10" customFormat="1">
      <c r="AM382" s="62"/>
      <c r="AN382" s="62"/>
      <c r="AO382" s="62"/>
    </row>
    <row r="383" spans="39:41" s="10" customFormat="1">
      <c r="AM383" s="62"/>
      <c r="AN383" s="62"/>
      <c r="AO383" s="62"/>
    </row>
    <row r="384" spans="39:41" s="10" customFormat="1">
      <c r="AM384" s="62"/>
      <c r="AN384" s="62"/>
      <c r="AO384" s="62"/>
    </row>
    <row r="385" spans="39:41" s="10" customFormat="1">
      <c r="AM385" s="62"/>
      <c r="AN385" s="62"/>
      <c r="AO385" s="62"/>
    </row>
    <row r="386" spans="39:41" s="10" customFormat="1">
      <c r="AM386" s="62"/>
      <c r="AN386" s="62"/>
      <c r="AO386" s="62"/>
    </row>
    <row r="387" spans="39:41" s="10" customFormat="1">
      <c r="AM387" s="62"/>
      <c r="AN387" s="62"/>
      <c r="AO387" s="62"/>
    </row>
    <row r="388" spans="39:41" s="10" customFormat="1">
      <c r="AM388" s="62"/>
      <c r="AN388" s="62"/>
      <c r="AO388" s="62"/>
    </row>
  </sheetData>
  <mergeCells count="28">
    <mergeCell ref="A5:C5"/>
    <mergeCell ref="D5:H5"/>
    <mergeCell ref="K5:Z5"/>
    <mergeCell ref="AA5:AE5"/>
    <mergeCell ref="K6:L6"/>
    <mergeCell ref="M6:N6"/>
    <mergeCell ref="O6:P6"/>
    <mergeCell ref="Q6:R6"/>
    <mergeCell ref="S6:T6"/>
    <mergeCell ref="U6:V6"/>
    <mergeCell ref="W6:X6"/>
    <mergeCell ref="Y6:Z6"/>
    <mergeCell ref="A12:C12"/>
    <mergeCell ref="D12:H12"/>
    <mergeCell ref="K12:T12"/>
    <mergeCell ref="U12:Y12"/>
    <mergeCell ref="K13:L13"/>
    <mergeCell ref="M13:N13"/>
    <mergeCell ref="O13:P13"/>
    <mergeCell ref="Q13:R13"/>
    <mergeCell ref="S13:T13"/>
    <mergeCell ref="A19:C19"/>
    <mergeCell ref="D19:H19"/>
    <mergeCell ref="K19:P19"/>
    <mergeCell ref="Q19:U19"/>
    <mergeCell ref="K20:L20"/>
    <mergeCell ref="M20:N20"/>
    <mergeCell ref="O20:P20"/>
  </mergeCells>
  <dataValidations count="6">
    <dataValidation type="list" allowBlank="1" showInputMessage="1" showErrorMessage="1" sqref="V15:V17" xr:uid="{00000000-0002-0000-0200-000000000000}">
      <formula1>$AN$6:$AN$6</formula1>
      <formula2>0</formula2>
    </dataValidation>
    <dataValidation type="list" allowBlank="1" showInputMessage="1" showErrorMessage="1" sqref="R22:R23" xr:uid="{00000000-0002-0000-0200-000001000000}">
      <formula1>$AN$4:$AN$4</formula1>
      <formula2>0</formula2>
    </dataValidation>
    <dataValidation type="list" allowBlank="1" showInputMessage="1" showErrorMessage="1" sqref="AA8:AA10 U15:U17 Q22:Q23" xr:uid="{00000000-0002-0000-0200-000002000000}">
      <formula1>$AO$1</formula1>
      <formula2>0</formula2>
    </dataValidation>
    <dataValidation type="list" allowBlank="1" showInputMessage="1" showErrorMessage="1" sqref="AC8:AC10 W15:W17 S22:S23" xr:uid="{00000000-0002-0000-0200-000003000000}">
      <formula1>$AM$1:$AM$2</formula1>
      <formula2>0</formula2>
    </dataValidation>
    <dataValidation type="list" allowBlank="1" showInputMessage="1" showErrorMessage="1" sqref="AD8:AD10 X15:X17 T22:T23" xr:uid="{00000000-0002-0000-0200-000004000000}">
      <formula1>$AP$1:$AP$7</formula1>
      <formula2>0</formula2>
    </dataValidation>
    <dataValidation type="list" allowBlank="1" showInputMessage="1" showErrorMessage="1" sqref="AB8:AB10" xr:uid="{00000000-0002-0000-0200-000005000000}">
      <formula1>$AN$1:$AN$2</formula1>
      <formula2>0</formula2>
    </dataValidation>
  </dataValidations>
  <pageMargins left="0.7" right="0.7" top="0.75" bottom="0.75" header="0.511811023622047" footer="0.511811023622047"/>
  <pageSetup orientation="portrait" horizontalDpi="300" verticalDpi="300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6000000}">
          <x14:formula1>
            <xm:f>'Componentes e Produtos '!$C$37:$C$53</xm:f>
          </x14:formula1>
          <x14:formula2>
            <xm:f>0</xm:f>
          </x14:formula2>
          <xm:sqref>J8</xm:sqref>
        </x14:dataValidation>
        <x14:dataValidation type="list" allowBlank="1" showInputMessage="1" showErrorMessage="1" xr:uid="{00000000-0002-0000-0200-000007000000}">
          <x14:formula1>
            <xm:f>'Componentes e Produtos '!$C$30:$C$34</xm:f>
          </x14:formula1>
          <x14:formula2>
            <xm:f>0</xm:f>
          </x14:formula2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23"/>
  <sheetViews>
    <sheetView zoomScaleNormal="100" workbookViewId="0">
      <selection activeCell="D7" sqref="D7"/>
    </sheetView>
  </sheetViews>
  <sheetFormatPr defaultColWidth="11.42578125" defaultRowHeight="15" outlineLevelRow="1"/>
  <cols>
    <col min="1" max="1" width="11.42578125" style="10"/>
    <col min="2" max="2" width="60.42578125" style="10" customWidth="1"/>
    <col min="3" max="3" width="37.7109375" style="10" customWidth="1"/>
    <col min="4" max="4" width="15" style="10" customWidth="1"/>
    <col min="5" max="5" width="13.7109375" style="10" customWidth="1"/>
    <col min="6" max="6" width="11.42578125" style="10"/>
    <col min="7" max="7" width="15.5703125" style="10" customWidth="1"/>
    <col min="8" max="8" width="15.42578125" style="10" customWidth="1"/>
    <col min="9" max="9" width="43.7109375" style="10" customWidth="1"/>
    <col min="10" max="10" width="37.5703125" style="10" customWidth="1"/>
    <col min="11" max="11" width="15.28515625" style="10" customWidth="1"/>
    <col min="12" max="12" width="14.85546875" style="10" customWidth="1"/>
    <col min="13" max="13" width="22.42578125" style="10" customWidth="1"/>
    <col min="14" max="14" width="23.28515625" style="10" customWidth="1"/>
    <col min="15" max="15" width="37.28515625" style="10" customWidth="1"/>
    <col min="16" max="16" width="29.7109375" style="10" customWidth="1"/>
    <col min="17" max="17" width="36.28515625" style="10" customWidth="1"/>
    <col min="18" max="18" width="11.42578125" style="10"/>
    <col min="19" max="19" width="17.5703125" style="10" customWidth="1"/>
    <col min="20" max="24" width="11.42578125" style="10"/>
    <col min="25" max="25" width="18.28515625" style="10" customWidth="1"/>
    <col min="26" max="1024" width="11.42578125" style="10"/>
  </cols>
  <sheetData>
    <row r="1" spans="1:29" s="7" customFormat="1" ht="61.5">
      <c r="C1" s="8" t="s">
        <v>266</v>
      </c>
      <c r="Y1" s="61" t="s">
        <v>3</v>
      </c>
      <c r="Z1" s="61" t="s">
        <v>4</v>
      </c>
      <c r="AA1" s="61" t="s">
        <v>5</v>
      </c>
      <c r="AB1" s="1"/>
      <c r="AC1" s="1"/>
    </row>
    <row r="2" spans="1:29" ht="61.5">
      <c r="C2" s="63"/>
      <c r="Y2" s="61" t="s">
        <v>9</v>
      </c>
      <c r="Z2" s="61"/>
      <c r="AA2" s="61" t="s">
        <v>11</v>
      </c>
      <c r="AB2" s="1"/>
      <c r="AC2" s="1"/>
    </row>
    <row r="3" spans="1:29" ht="31.5">
      <c r="A3" s="77">
        <f>D23</f>
        <v>15947039.546741987</v>
      </c>
      <c r="B3" s="7"/>
      <c r="C3" s="12" t="s">
        <v>267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Y3" s="61" t="s">
        <v>13</v>
      </c>
      <c r="Z3" s="61"/>
      <c r="AA3" s="61" t="s">
        <v>20</v>
      </c>
      <c r="AB3" s="1"/>
      <c r="AC3" s="1"/>
    </row>
    <row r="4" spans="1:29" ht="23.25" outlineLevel="1">
      <c r="A4" s="113" t="s">
        <v>57</v>
      </c>
      <c r="B4" s="113"/>
      <c r="C4" s="113"/>
      <c r="D4" s="112" t="s">
        <v>58</v>
      </c>
      <c r="E4" s="112"/>
      <c r="F4" s="112"/>
      <c r="G4" s="112"/>
      <c r="H4" s="112"/>
      <c r="I4" s="13"/>
      <c r="J4" s="14"/>
      <c r="K4" s="117" t="s">
        <v>59</v>
      </c>
      <c r="L4" s="117"/>
      <c r="M4" s="117"/>
      <c r="N4" s="117"/>
      <c r="O4" s="114" t="s">
        <v>60</v>
      </c>
      <c r="P4" s="114"/>
      <c r="Q4" s="114"/>
      <c r="R4" s="114"/>
      <c r="S4" s="114"/>
      <c r="Y4" s="61" t="s">
        <v>268</v>
      </c>
      <c r="Z4" s="61"/>
      <c r="AA4" s="61" t="s">
        <v>26</v>
      </c>
      <c r="AB4" s="1"/>
      <c r="AC4" s="1"/>
    </row>
    <row r="5" spans="1:29" ht="46.5" customHeight="1" outlineLevel="1">
      <c r="A5" s="16" t="s">
        <v>62</v>
      </c>
      <c r="B5" s="17" t="s">
        <v>63</v>
      </c>
      <c r="C5" s="17" t="s">
        <v>64</v>
      </c>
      <c r="D5" s="17" t="s">
        <v>65</v>
      </c>
      <c r="E5" s="17" t="s">
        <v>66</v>
      </c>
      <c r="F5" s="17" t="s">
        <v>67</v>
      </c>
      <c r="G5" s="17" t="s">
        <v>68</v>
      </c>
      <c r="H5" s="17" t="s">
        <v>69</v>
      </c>
      <c r="I5" s="16" t="s">
        <v>70</v>
      </c>
      <c r="J5" s="16" t="s">
        <v>71</v>
      </c>
      <c r="K5" s="110" t="s">
        <v>269</v>
      </c>
      <c r="L5" s="110"/>
      <c r="M5" s="110" t="s">
        <v>270</v>
      </c>
      <c r="N5" s="110"/>
      <c r="O5" s="17" t="s">
        <v>77</v>
      </c>
      <c r="P5" s="17" t="s">
        <v>78</v>
      </c>
      <c r="Q5" s="17" t="s">
        <v>79</v>
      </c>
      <c r="R5" s="17" t="s">
        <v>80</v>
      </c>
      <c r="S5" s="17" t="s">
        <v>81</v>
      </c>
      <c r="Y5" s="61" t="s">
        <v>24</v>
      </c>
      <c r="Z5" s="61"/>
      <c r="AA5" s="61" t="s">
        <v>29</v>
      </c>
      <c r="AB5" s="1"/>
      <c r="AC5" s="1"/>
    </row>
    <row r="6" spans="1:29" outlineLevel="1">
      <c r="A6" s="18"/>
      <c r="B6" s="18"/>
      <c r="C6" s="18"/>
      <c r="D6" s="64"/>
      <c r="E6" s="18"/>
      <c r="F6" s="18"/>
      <c r="G6" s="18"/>
      <c r="H6" s="18"/>
      <c r="I6" s="18"/>
      <c r="J6" s="18"/>
      <c r="K6" s="20" t="s">
        <v>259</v>
      </c>
      <c r="L6" s="20" t="s">
        <v>85</v>
      </c>
      <c r="M6" s="20" t="s">
        <v>259</v>
      </c>
      <c r="N6" s="20" t="s">
        <v>85</v>
      </c>
      <c r="O6" s="18"/>
      <c r="P6" s="18"/>
      <c r="Q6" s="18"/>
      <c r="R6" s="18"/>
      <c r="S6" s="18"/>
      <c r="Y6" s="61"/>
      <c r="Z6" s="61"/>
      <c r="AA6" s="61" t="s">
        <v>39</v>
      </c>
      <c r="AB6" s="1"/>
      <c r="AC6" s="1"/>
    </row>
    <row r="7" spans="1:29" ht="75" outlineLevel="1">
      <c r="A7" s="21"/>
      <c r="B7" s="31" t="s">
        <v>271</v>
      </c>
      <c r="C7" s="39" t="s">
        <v>272</v>
      </c>
      <c r="D7" s="54">
        <v>2034056.7947736101</v>
      </c>
      <c r="E7" s="21"/>
      <c r="F7" s="25">
        <v>100</v>
      </c>
      <c r="G7" s="25">
        <v>0</v>
      </c>
      <c r="H7" s="46">
        <v>0</v>
      </c>
      <c r="I7" s="26" t="s">
        <v>107</v>
      </c>
      <c r="J7" s="26" t="s">
        <v>273</v>
      </c>
      <c r="K7" s="27">
        <v>45139</v>
      </c>
      <c r="L7" s="21"/>
      <c r="M7" s="27">
        <f t="shared" ref="M7:M22" si="0">K7+126</f>
        <v>45265</v>
      </c>
      <c r="N7" s="21"/>
      <c r="O7" s="25" t="s">
        <v>13</v>
      </c>
      <c r="P7" s="25" t="s">
        <v>274</v>
      </c>
      <c r="Q7" s="25" t="s">
        <v>4</v>
      </c>
      <c r="R7" s="21"/>
      <c r="S7" s="21"/>
      <c r="Y7" s="62"/>
      <c r="Z7" s="62"/>
      <c r="AA7" s="62" t="s">
        <v>43</v>
      </c>
      <c r="AB7" s="11"/>
      <c r="AC7" s="11"/>
    </row>
    <row r="8" spans="1:29" ht="75" outlineLevel="1">
      <c r="A8" s="21"/>
      <c r="B8" s="31" t="s">
        <v>275</v>
      </c>
      <c r="C8" s="39" t="s">
        <v>276</v>
      </c>
      <c r="D8" s="54">
        <v>301457.65582003997</v>
      </c>
      <c r="E8" s="21"/>
      <c r="F8" s="25">
        <v>100</v>
      </c>
      <c r="G8" s="25">
        <v>0</v>
      </c>
      <c r="H8" s="46">
        <v>0</v>
      </c>
      <c r="I8" s="26" t="s">
        <v>89</v>
      </c>
      <c r="J8" s="26" t="s">
        <v>120</v>
      </c>
      <c r="K8" s="27">
        <v>45200</v>
      </c>
      <c r="L8" s="21"/>
      <c r="M8" s="27">
        <f t="shared" si="0"/>
        <v>45326</v>
      </c>
      <c r="N8" s="21"/>
      <c r="O8" s="25" t="s">
        <v>13</v>
      </c>
      <c r="P8" s="25" t="s">
        <v>274</v>
      </c>
      <c r="Q8" s="25" t="s">
        <v>4</v>
      </c>
      <c r="R8" s="21"/>
      <c r="S8" s="21"/>
    </row>
    <row r="9" spans="1:29" ht="45" outlineLevel="1">
      <c r="A9" s="21"/>
      <c r="B9" s="31" t="s">
        <v>277</v>
      </c>
      <c r="C9" s="39" t="s">
        <v>278</v>
      </c>
      <c r="D9" s="54">
        <v>800000</v>
      </c>
      <c r="E9" s="21"/>
      <c r="F9" s="25">
        <v>100</v>
      </c>
      <c r="G9" s="25">
        <v>0</v>
      </c>
      <c r="H9" s="46">
        <v>0</v>
      </c>
      <c r="I9" s="26" t="s">
        <v>89</v>
      </c>
      <c r="J9" s="26" t="s">
        <v>90</v>
      </c>
      <c r="K9" s="27">
        <v>45717</v>
      </c>
      <c r="L9" s="21"/>
      <c r="M9" s="27">
        <f t="shared" si="0"/>
        <v>45843</v>
      </c>
      <c r="N9" s="21"/>
      <c r="O9" s="25" t="s">
        <v>13</v>
      </c>
      <c r="P9" s="25" t="s">
        <v>274</v>
      </c>
      <c r="Q9" s="25" t="s">
        <v>4</v>
      </c>
      <c r="R9" s="21"/>
      <c r="S9" s="21"/>
    </row>
    <row r="10" spans="1:29" ht="75" outlineLevel="1">
      <c r="A10" s="21"/>
      <c r="B10" s="31" t="s">
        <v>279</v>
      </c>
      <c r="C10" s="39" t="s">
        <v>280</v>
      </c>
      <c r="D10" s="54">
        <v>2386573.92232648</v>
      </c>
      <c r="E10" s="21"/>
      <c r="F10" s="25">
        <v>0</v>
      </c>
      <c r="G10" s="25">
        <v>100</v>
      </c>
      <c r="H10" s="46">
        <v>0</v>
      </c>
      <c r="I10" s="26" t="s">
        <v>89</v>
      </c>
      <c r="J10" s="26" t="s">
        <v>281</v>
      </c>
      <c r="K10" s="27">
        <v>45108</v>
      </c>
      <c r="L10" s="21"/>
      <c r="M10" s="27">
        <f t="shared" si="0"/>
        <v>45234</v>
      </c>
      <c r="N10" s="21"/>
      <c r="O10" s="25" t="s">
        <v>13</v>
      </c>
      <c r="P10" s="25" t="s">
        <v>274</v>
      </c>
      <c r="Q10" s="25" t="s">
        <v>4</v>
      </c>
      <c r="R10" s="21"/>
      <c r="S10" s="21"/>
    </row>
    <row r="11" spans="1:29" ht="75" outlineLevel="1">
      <c r="A11" s="21"/>
      <c r="B11" s="31" t="s">
        <v>271</v>
      </c>
      <c r="C11" s="39" t="s">
        <v>272</v>
      </c>
      <c r="D11" s="54">
        <v>937207.65100929397</v>
      </c>
      <c r="E11" s="21"/>
      <c r="F11" s="25">
        <v>100</v>
      </c>
      <c r="G11" s="25">
        <v>0</v>
      </c>
      <c r="H11" s="46">
        <v>0</v>
      </c>
      <c r="I11" s="26" t="s">
        <v>89</v>
      </c>
      <c r="J11" s="26" t="s">
        <v>281</v>
      </c>
      <c r="K11" s="27">
        <v>44986</v>
      </c>
      <c r="L11" s="21"/>
      <c r="M11" s="27">
        <f t="shared" si="0"/>
        <v>45112</v>
      </c>
      <c r="N11" s="21"/>
      <c r="O11" s="25" t="s">
        <v>13</v>
      </c>
      <c r="P11" s="25" t="s">
        <v>274</v>
      </c>
      <c r="Q11" s="25" t="s">
        <v>4</v>
      </c>
      <c r="R11" s="21"/>
      <c r="S11" s="21"/>
    </row>
    <row r="12" spans="1:29" ht="173.25" outlineLevel="1">
      <c r="A12" s="21"/>
      <c r="B12" s="31" t="s">
        <v>282</v>
      </c>
      <c r="C12" s="65" t="s">
        <v>283</v>
      </c>
      <c r="D12" s="54">
        <v>4848438.2204091102</v>
      </c>
      <c r="E12" s="21"/>
      <c r="F12" s="25">
        <v>100</v>
      </c>
      <c r="G12" s="25">
        <v>0</v>
      </c>
      <c r="H12" s="46">
        <v>0</v>
      </c>
      <c r="I12" s="26" t="s">
        <v>103</v>
      </c>
      <c r="J12" s="26" t="s">
        <v>104</v>
      </c>
      <c r="K12" s="27">
        <v>45108</v>
      </c>
      <c r="L12" s="21"/>
      <c r="M12" s="27">
        <f t="shared" si="0"/>
        <v>45234</v>
      </c>
      <c r="N12" s="21"/>
      <c r="O12" s="25" t="s">
        <v>13</v>
      </c>
      <c r="P12" s="25" t="s">
        <v>274</v>
      </c>
      <c r="Q12" s="25" t="s">
        <v>4</v>
      </c>
      <c r="R12" s="21"/>
      <c r="S12" s="21"/>
    </row>
    <row r="13" spans="1:29" ht="150" outlineLevel="1">
      <c r="A13" s="21"/>
      <c r="B13" s="32" t="s">
        <v>284</v>
      </c>
      <c r="C13" s="33" t="s">
        <v>285</v>
      </c>
      <c r="D13" s="53">
        <v>48107.452806588801</v>
      </c>
      <c r="E13" s="35"/>
      <c r="F13" s="36">
        <v>100</v>
      </c>
      <c r="G13" s="36">
        <v>0</v>
      </c>
      <c r="H13" s="50">
        <v>0</v>
      </c>
      <c r="I13" s="37" t="s">
        <v>133</v>
      </c>
      <c r="J13" s="37" t="s">
        <v>134</v>
      </c>
      <c r="K13" s="38">
        <v>45689</v>
      </c>
      <c r="L13" s="21"/>
      <c r="M13" s="27">
        <f t="shared" si="0"/>
        <v>45815</v>
      </c>
      <c r="N13" s="21"/>
      <c r="O13" s="25" t="s">
        <v>13</v>
      </c>
      <c r="P13" s="25" t="s">
        <v>274</v>
      </c>
      <c r="Q13" s="25" t="s">
        <v>4</v>
      </c>
      <c r="R13" s="21"/>
      <c r="S13" s="21"/>
    </row>
    <row r="14" spans="1:29" ht="120" outlineLevel="1">
      <c r="A14" s="21"/>
      <c r="B14" s="32" t="s">
        <v>286</v>
      </c>
      <c r="C14" s="33" t="s">
        <v>287</v>
      </c>
      <c r="D14" s="53">
        <v>28864.471683953299</v>
      </c>
      <c r="E14" s="35"/>
      <c r="F14" s="36">
        <v>100</v>
      </c>
      <c r="G14" s="36">
        <v>0</v>
      </c>
      <c r="H14" s="50">
        <v>0</v>
      </c>
      <c r="I14" s="37" t="s">
        <v>133</v>
      </c>
      <c r="J14" s="37" t="s">
        <v>134</v>
      </c>
      <c r="K14" s="38">
        <v>45597</v>
      </c>
      <c r="L14" s="21"/>
      <c r="M14" s="27">
        <f t="shared" si="0"/>
        <v>45723</v>
      </c>
      <c r="N14" s="21"/>
      <c r="O14" s="25" t="s">
        <v>13</v>
      </c>
      <c r="P14" s="25" t="s">
        <v>274</v>
      </c>
      <c r="Q14" s="25" t="s">
        <v>4</v>
      </c>
      <c r="R14" s="21"/>
      <c r="S14" s="21"/>
    </row>
    <row r="15" spans="1:29" ht="75" outlineLevel="1">
      <c r="A15" s="21"/>
      <c r="B15" s="32" t="s">
        <v>288</v>
      </c>
      <c r="C15" s="33" t="s">
        <v>289</v>
      </c>
      <c r="D15" s="53">
        <v>211672.792348991</v>
      </c>
      <c r="E15" s="35"/>
      <c r="F15" s="36">
        <v>100</v>
      </c>
      <c r="G15" s="36">
        <v>0</v>
      </c>
      <c r="H15" s="50">
        <v>0</v>
      </c>
      <c r="I15" s="37" t="s">
        <v>133</v>
      </c>
      <c r="J15" s="37" t="s">
        <v>139</v>
      </c>
      <c r="K15" s="38">
        <v>45047</v>
      </c>
      <c r="L15" s="21"/>
      <c r="M15" s="27">
        <f t="shared" si="0"/>
        <v>45173</v>
      </c>
      <c r="N15" s="21"/>
      <c r="O15" s="25" t="s">
        <v>13</v>
      </c>
      <c r="P15" s="25" t="s">
        <v>274</v>
      </c>
      <c r="Q15" s="25" t="s">
        <v>4</v>
      </c>
      <c r="R15" s="21"/>
      <c r="S15" s="21"/>
    </row>
    <row r="16" spans="1:29" ht="180" outlineLevel="1">
      <c r="A16" s="21"/>
      <c r="B16" s="32" t="s">
        <v>290</v>
      </c>
      <c r="C16" s="33" t="s">
        <v>291</v>
      </c>
      <c r="D16" s="53">
        <v>2223719.2574133598</v>
      </c>
      <c r="E16" s="35"/>
      <c r="F16" s="36">
        <v>100</v>
      </c>
      <c r="G16" s="36">
        <v>0</v>
      </c>
      <c r="H16" s="50">
        <v>0</v>
      </c>
      <c r="I16" s="37" t="s">
        <v>133</v>
      </c>
      <c r="J16" s="37" t="s">
        <v>139</v>
      </c>
      <c r="K16" s="38">
        <v>44986</v>
      </c>
      <c r="L16" s="21"/>
      <c r="M16" s="27">
        <f t="shared" si="0"/>
        <v>45112</v>
      </c>
      <c r="N16" s="21"/>
      <c r="O16" s="25" t="s">
        <v>13</v>
      </c>
      <c r="P16" s="25" t="s">
        <v>274</v>
      </c>
      <c r="Q16" s="25" t="s">
        <v>4</v>
      </c>
      <c r="R16" s="21"/>
      <c r="S16" s="21"/>
    </row>
    <row r="17" spans="1:19" ht="135" outlineLevel="1">
      <c r="A17" s="21"/>
      <c r="B17" s="60" t="s">
        <v>292</v>
      </c>
      <c r="C17" s="33" t="s">
        <v>293</v>
      </c>
      <c r="D17" s="66">
        <f>2216214.71318337-E17</f>
        <v>666214.71318336995</v>
      </c>
      <c r="E17" s="53">
        <v>1550000</v>
      </c>
      <c r="F17" s="36">
        <v>100</v>
      </c>
      <c r="G17" s="36">
        <v>0</v>
      </c>
      <c r="H17" s="50">
        <v>0</v>
      </c>
      <c r="I17" s="37" t="s">
        <v>133</v>
      </c>
      <c r="J17" s="37" t="s">
        <v>142</v>
      </c>
      <c r="K17" s="38">
        <v>44986</v>
      </c>
      <c r="L17" s="21"/>
      <c r="M17" s="27">
        <f t="shared" si="0"/>
        <v>45112</v>
      </c>
      <c r="N17" s="21"/>
      <c r="O17" s="25" t="s">
        <v>13</v>
      </c>
      <c r="P17" s="25" t="s">
        <v>274</v>
      </c>
      <c r="Q17" s="25" t="s">
        <v>4</v>
      </c>
      <c r="R17" s="21"/>
      <c r="S17" s="21"/>
    </row>
    <row r="18" spans="1:19" ht="75" outlineLevel="1">
      <c r="A18" s="21"/>
      <c r="B18" s="60" t="s">
        <v>294</v>
      </c>
      <c r="C18" s="33" t="s">
        <v>295</v>
      </c>
      <c r="D18" s="53">
        <v>481074.52806588798</v>
      </c>
      <c r="E18" s="35"/>
      <c r="F18" s="36">
        <v>100</v>
      </c>
      <c r="G18" s="36">
        <v>0</v>
      </c>
      <c r="H18" s="50">
        <v>0</v>
      </c>
      <c r="I18" s="37" t="s">
        <v>133</v>
      </c>
      <c r="J18" s="37" t="s">
        <v>142</v>
      </c>
      <c r="K18" s="38">
        <v>45413</v>
      </c>
      <c r="L18" s="21"/>
      <c r="M18" s="27">
        <f t="shared" si="0"/>
        <v>45539</v>
      </c>
      <c r="N18" s="21"/>
      <c r="O18" s="25" t="s">
        <v>13</v>
      </c>
      <c r="P18" s="25" t="s">
        <v>274</v>
      </c>
      <c r="Q18" s="25" t="s">
        <v>4</v>
      </c>
      <c r="R18" s="21"/>
      <c r="S18" s="21"/>
    </row>
    <row r="19" spans="1:19" ht="45" outlineLevel="1">
      <c r="A19" s="21"/>
      <c r="B19" s="60" t="s">
        <v>296</v>
      </c>
      <c r="C19" s="33" t="s">
        <v>297</v>
      </c>
      <c r="D19" s="53">
        <v>265360.70968114398</v>
      </c>
      <c r="E19" s="35"/>
      <c r="F19" s="36">
        <v>100</v>
      </c>
      <c r="G19" s="36">
        <v>0</v>
      </c>
      <c r="H19" s="50">
        <v>0</v>
      </c>
      <c r="I19" s="37" t="s">
        <v>133</v>
      </c>
      <c r="J19" s="37" t="s">
        <v>142</v>
      </c>
      <c r="K19" s="38">
        <v>45689</v>
      </c>
      <c r="L19" s="21"/>
      <c r="M19" s="27">
        <f t="shared" si="0"/>
        <v>45815</v>
      </c>
      <c r="N19" s="21"/>
      <c r="O19" s="25" t="s">
        <v>13</v>
      </c>
      <c r="P19" s="25" t="s">
        <v>274</v>
      </c>
      <c r="Q19" s="25" t="s">
        <v>4</v>
      </c>
      <c r="R19" s="21"/>
      <c r="S19" s="21"/>
    </row>
    <row r="20" spans="1:19" ht="60" outlineLevel="1">
      <c r="A20" s="21"/>
      <c r="B20" s="67" t="s">
        <v>298</v>
      </c>
      <c r="C20" s="48" t="s">
        <v>299</v>
      </c>
      <c r="D20" s="54">
        <v>38485.962245271003</v>
      </c>
      <c r="E20" s="21"/>
      <c r="F20" s="25">
        <v>100</v>
      </c>
      <c r="G20" s="25">
        <v>0</v>
      </c>
      <c r="H20" s="46">
        <v>0</v>
      </c>
      <c r="I20" s="26" t="s">
        <v>149</v>
      </c>
      <c r="J20" s="26" t="s">
        <v>150</v>
      </c>
      <c r="K20" s="27">
        <v>45108</v>
      </c>
      <c r="L20" s="21"/>
      <c r="M20" s="27">
        <f t="shared" si="0"/>
        <v>45234</v>
      </c>
      <c r="N20" s="21"/>
      <c r="O20" s="25" t="s">
        <v>13</v>
      </c>
      <c r="P20" s="25" t="s">
        <v>274</v>
      </c>
      <c r="Q20" s="25" t="s">
        <v>4</v>
      </c>
      <c r="R20" s="21"/>
      <c r="S20" s="21"/>
    </row>
    <row r="21" spans="1:19" ht="60" outlineLevel="1">
      <c r="A21" s="21"/>
      <c r="B21" s="67" t="s">
        <v>300</v>
      </c>
      <c r="C21" s="48" t="s">
        <v>299</v>
      </c>
      <c r="D21" s="24">
        <v>25805.414974887899</v>
      </c>
      <c r="E21" s="21"/>
      <c r="F21" s="25">
        <v>100</v>
      </c>
      <c r="G21" s="25">
        <v>0</v>
      </c>
      <c r="H21" s="46">
        <v>0</v>
      </c>
      <c r="I21" s="26" t="s">
        <v>149</v>
      </c>
      <c r="J21" s="26" t="s">
        <v>150</v>
      </c>
      <c r="K21" s="27">
        <v>45108</v>
      </c>
      <c r="L21" s="21"/>
      <c r="M21" s="27">
        <f t="shared" si="0"/>
        <v>45234</v>
      </c>
      <c r="N21" s="21"/>
      <c r="O21" s="25" t="s">
        <v>13</v>
      </c>
      <c r="P21" s="25" t="s">
        <v>274</v>
      </c>
      <c r="Q21" s="25" t="s">
        <v>4</v>
      </c>
      <c r="R21" s="21"/>
      <c r="S21" s="21"/>
    </row>
    <row r="22" spans="1:19" ht="45" outlineLevel="1">
      <c r="A22" s="21"/>
      <c r="B22" s="21" t="s">
        <v>301</v>
      </c>
      <c r="C22" s="48" t="s">
        <v>302</v>
      </c>
      <c r="D22" s="54">
        <v>650000</v>
      </c>
      <c r="E22" s="21"/>
      <c r="F22" s="21">
        <v>100</v>
      </c>
      <c r="G22" s="21">
        <v>0</v>
      </c>
      <c r="H22" s="21">
        <v>0</v>
      </c>
      <c r="I22" s="26" t="s">
        <v>107</v>
      </c>
      <c r="J22" s="26" t="s">
        <v>273</v>
      </c>
      <c r="K22" s="27">
        <v>45474</v>
      </c>
      <c r="L22" s="21"/>
      <c r="M22" s="27">
        <f t="shared" si="0"/>
        <v>45600</v>
      </c>
      <c r="N22" s="21"/>
      <c r="O22" s="25" t="s">
        <v>13</v>
      </c>
      <c r="P22" s="25" t="s">
        <v>274</v>
      </c>
      <c r="Q22" s="25" t="s">
        <v>4</v>
      </c>
      <c r="R22" s="21"/>
      <c r="S22" s="21"/>
    </row>
    <row r="23" spans="1:19" outlineLevel="1">
      <c r="A23" s="21"/>
      <c r="B23" s="21"/>
      <c r="C23" s="21"/>
      <c r="D23" s="76">
        <f>SUM(D7:D22)</f>
        <v>15947039.546741987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</sheetData>
  <autoFilter ref="A6:AMJ6" xr:uid="{00000000-0001-0000-0300-000000000000}"/>
  <mergeCells count="6">
    <mergeCell ref="A4:C4"/>
    <mergeCell ref="D4:H4"/>
    <mergeCell ref="K4:N4"/>
    <mergeCell ref="O4:S4"/>
    <mergeCell ref="K5:L5"/>
    <mergeCell ref="M5:N5"/>
  </mergeCells>
  <dataValidations count="4">
    <dataValidation allowBlank="1" showDropDown="1" showInputMessage="1" showErrorMessage="1" sqref="P7:P24" xr:uid="{00000000-0002-0000-0300-000000000000}">
      <formula1>0</formula1>
      <formula2>0</formula2>
    </dataValidation>
    <dataValidation type="list" allowBlank="1" showInputMessage="1" showErrorMessage="1" sqref="O7:O23" xr:uid="{00000000-0002-0000-0300-000001000000}">
      <formula1>$Y$1:$Y$5</formula1>
      <formula2>0</formula2>
    </dataValidation>
    <dataValidation type="list" allowBlank="1" showInputMessage="1" showErrorMessage="1" sqref="Q7:Q23" xr:uid="{00000000-0002-0000-0300-000002000000}">
      <formula1>$Z$1</formula1>
      <formula2>0</formula2>
    </dataValidation>
    <dataValidation type="list" allowBlank="1" showInputMessage="1" showErrorMessage="1" sqref="R7:R23" xr:uid="{00000000-0002-0000-0300-000003000000}">
      <formula1>$AA$1:$AA$7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4000000}">
          <x14:formula1>
            <xm:f>'Componentes e Produtos '!$C$30:$C$34</xm:f>
          </x14:formula1>
          <x14:formula2>
            <xm:f>0</xm:f>
          </x14:formula2>
          <xm:sqref>I7:I22</xm:sqref>
        </x14:dataValidation>
        <x14:dataValidation type="list" allowBlank="1" showInputMessage="1" showErrorMessage="1" xr:uid="{00000000-0002-0000-0300-000005000000}">
          <x14:formula1>
            <xm:f>'Componentes e Produtos '!$C$37:$C$53</xm:f>
          </x14:formula1>
          <x14:formula2>
            <xm:f>0</xm:f>
          </x14:formula2>
          <xm:sqref>J7:J22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66"/>
  <sheetViews>
    <sheetView zoomScale="110" zoomScaleNormal="110" workbookViewId="0">
      <selection activeCell="C7" sqref="C7"/>
    </sheetView>
  </sheetViews>
  <sheetFormatPr defaultColWidth="11.42578125" defaultRowHeight="15"/>
  <cols>
    <col min="1" max="1" width="11.42578125" style="10"/>
    <col min="2" max="2" width="35.28515625" style="10" customWidth="1"/>
    <col min="3" max="3" width="37.7109375" style="10" customWidth="1"/>
    <col min="4" max="6" width="11.42578125" style="10"/>
    <col min="7" max="7" width="15.5703125" style="10" customWidth="1"/>
    <col min="8" max="8" width="15.42578125" style="10" customWidth="1"/>
    <col min="9" max="9" width="43.7109375" style="10" customWidth="1"/>
    <col min="10" max="10" width="37.5703125" style="10" customWidth="1"/>
    <col min="11" max="11" width="29.42578125" style="10" customWidth="1"/>
    <col min="12" max="14" width="22.7109375" style="10" customWidth="1"/>
    <col min="15" max="15" width="26.7109375" style="10" customWidth="1"/>
    <col min="16" max="16" width="34.28515625" style="10" customWidth="1"/>
    <col min="17" max="17" width="37.28515625" style="10" customWidth="1"/>
    <col min="18" max="18" width="29.7109375" style="10" customWidth="1"/>
    <col min="19" max="19" width="36.28515625" style="10" customWidth="1"/>
    <col min="20" max="20" width="11.42578125" style="10"/>
    <col min="21" max="21" width="19.7109375" style="10" customWidth="1"/>
    <col min="22" max="26" width="11.42578125" style="10"/>
    <col min="27" max="27" width="18.28515625" style="10" customWidth="1"/>
    <col min="28" max="1024" width="11.42578125" style="10"/>
  </cols>
  <sheetData>
    <row r="1" spans="1:31" s="7" customFormat="1" ht="61.5">
      <c r="C1" s="8" t="s">
        <v>303</v>
      </c>
      <c r="AA1" s="61" t="s">
        <v>3</v>
      </c>
      <c r="AB1" s="61" t="s">
        <v>14</v>
      </c>
      <c r="AC1" s="61" t="s">
        <v>5</v>
      </c>
      <c r="AD1" s="61" t="s">
        <v>304</v>
      </c>
      <c r="AE1" s="1"/>
    </row>
    <row r="2" spans="1:31" ht="61.5">
      <c r="C2" s="63"/>
      <c r="AA2" s="61" t="s">
        <v>9</v>
      </c>
      <c r="AB2" s="61"/>
      <c r="AC2" s="61" t="s">
        <v>11</v>
      </c>
      <c r="AD2" s="1"/>
      <c r="AE2" s="1"/>
    </row>
    <row r="3" spans="1:31" ht="31.5">
      <c r="A3" s="7"/>
      <c r="B3" s="7"/>
      <c r="C3" s="12" t="s">
        <v>303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AA3" s="61" t="s">
        <v>13</v>
      </c>
      <c r="AB3" s="61"/>
      <c r="AC3" s="61" t="s">
        <v>20</v>
      </c>
      <c r="AD3" s="1"/>
      <c r="AE3" s="1"/>
    </row>
    <row r="4" spans="1:31" ht="23.25">
      <c r="A4" s="113" t="s">
        <v>57</v>
      </c>
      <c r="B4" s="113"/>
      <c r="C4" s="113"/>
      <c r="D4" s="112" t="s">
        <v>58</v>
      </c>
      <c r="E4" s="112"/>
      <c r="F4" s="112"/>
      <c r="G4" s="112"/>
      <c r="H4" s="112"/>
      <c r="I4" s="13"/>
      <c r="J4" s="14"/>
      <c r="K4" s="117" t="s">
        <v>59</v>
      </c>
      <c r="L4" s="117"/>
      <c r="M4" s="117"/>
      <c r="N4" s="117"/>
      <c r="O4" s="117"/>
      <c r="P4" s="117"/>
      <c r="Q4" s="114" t="s">
        <v>60</v>
      </c>
      <c r="R4" s="114"/>
      <c r="S4" s="114"/>
      <c r="T4" s="114"/>
      <c r="U4" s="114"/>
      <c r="AA4" s="61" t="s">
        <v>19</v>
      </c>
      <c r="AB4" s="61"/>
      <c r="AC4" s="61" t="s">
        <v>25</v>
      </c>
      <c r="AD4" s="1"/>
      <c r="AE4" s="1"/>
    </row>
    <row r="5" spans="1:31" ht="46.5" customHeight="1">
      <c r="A5" s="16" t="s">
        <v>62</v>
      </c>
      <c r="B5" s="17" t="s">
        <v>305</v>
      </c>
      <c r="C5" s="17" t="s">
        <v>64</v>
      </c>
      <c r="D5" s="17" t="s">
        <v>65</v>
      </c>
      <c r="E5" s="17" t="s">
        <v>66</v>
      </c>
      <c r="F5" s="17" t="s">
        <v>67</v>
      </c>
      <c r="G5" s="17" t="s">
        <v>68</v>
      </c>
      <c r="H5" s="17" t="s">
        <v>69</v>
      </c>
      <c r="I5" s="16" t="s">
        <v>70</v>
      </c>
      <c r="J5" s="16" t="s">
        <v>71</v>
      </c>
      <c r="K5" s="110" t="s">
        <v>306</v>
      </c>
      <c r="L5" s="110"/>
      <c r="M5" s="110" t="s">
        <v>307</v>
      </c>
      <c r="N5" s="110"/>
      <c r="O5" s="110" t="s">
        <v>76</v>
      </c>
      <c r="P5" s="110"/>
      <c r="Q5" s="17" t="s">
        <v>77</v>
      </c>
      <c r="R5" s="17" t="s">
        <v>78</v>
      </c>
      <c r="S5" s="17" t="s">
        <v>79</v>
      </c>
      <c r="T5" s="17" t="s">
        <v>80</v>
      </c>
      <c r="U5" s="17" t="s">
        <v>81</v>
      </c>
      <c r="AA5" s="61" t="s">
        <v>24</v>
      </c>
      <c r="AB5" s="61"/>
      <c r="AC5" s="61" t="s">
        <v>29</v>
      </c>
      <c r="AD5" s="1"/>
      <c r="AE5" s="1"/>
    </row>
    <row r="6" spans="1:31">
      <c r="A6" s="18"/>
      <c r="B6" s="18"/>
      <c r="C6" s="18"/>
      <c r="D6" s="18"/>
      <c r="E6" s="18"/>
      <c r="F6" s="18"/>
      <c r="G6" s="18"/>
      <c r="H6" s="18"/>
      <c r="I6" s="18"/>
      <c r="J6" s="18"/>
      <c r="K6" s="20" t="s">
        <v>259</v>
      </c>
      <c r="L6" s="20" t="s">
        <v>85</v>
      </c>
      <c r="M6" s="20" t="s">
        <v>259</v>
      </c>
      <c r="N6" s="20" t="s">
        <v>85</v>
      </c>
      <c r="O6" s="20" t="s">
        <v>259</v>
      </c>
      <c r="P6" s="20" t="s">
        <v>85</v>
      </c>
      <c r="Q6" s="18"/>
      <c r="R6" s="18"/>
      <c r="S6" s="18"/>
      <c r="T6" s="18"/>
      <c r="U6" s="18"/>
      <c r="AA6" s="61"/>
      <c r="AB6" s="61"/>
      <c r="AC6" s="61" t="s">
        <v>39</v>
      </c>
      <c r="AD6" s="1"/>
      <c r="AE6" s="1"/>
    </row>
    <row r="7" spans="1:3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AA7" s="62"/>
      <c r="AB7" s="62"/>
      <c r="AC7" s="62" t="s">
        <v>43</v>
      </c>
      <c r="AD7" s="11"/>
      <c r="AE7" s="11"/>
    </row>
    <row r="8" spans="1:3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AA8" s="62"/>
      <c r="AB8" s="62"/>
      <c r="AC8" s="62"/>
      <c r="AD8" s="11"/>
      <c r="AE8" s="11"/>
    </row>
    <row r="9" spans="1:31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3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3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31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31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3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</row>
    <row r="15" spans="1:31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</row>
    <row r="16" spans="1:31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1:21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</row>
    <row r="18" spans="1:2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</row>
    <row r="19" spans="1:2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1:2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</row>
    <row r="21" spans="1:2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</row>
    <row r="22" spans="1:2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</row>
    <row r="23" spans="1:2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</sheetData>
  <mergeCells count="7">
    <mergeCell ref="A4:C4"/>
    <mergeCell ref="D4:H4"/>
    <mergeCell ref="K4:P4"/>
    <mergeCell ref="Q4:U4"/>
    <mergeCell ref="K5:L5"/>
    <mergeCell ref="M5:N5"/>
    <mergeCell ref="O5:P5"/>
  </mergeCells>
  <dataValidations count="5">
    <dataValidation allowBlank="1" showDropDown="1" showInputMessage="1" showErrorMessage="1" sqref="R67" xr:uid="{00000000-0002-0000-0400-000000000000}">
      <formula1>0</formula1>
      <formula2>0</formula2>
    </dataValidation>
    <dataValidation type="list" allowBlank="1" showInputMessage="1" showErrorMessage="1" sqref="T7:T66" xr:uid="{00000000-0002-0000-0400-000001000000}">
      <formula1>$AC$1:$AC$7</formula1>
      <formula2>0</formula2>
    </dataValidation>
    <dataValidation type="list" allowBlank="1" showInputMessage="1" showErrorMessage="1" sqref="S7:S66" xr:uid="{00000000-0002-0000-0400-000002000000}">
      <formula1>$AB$1</formula1>
      <formula2>0</formula2>
    </dataValidation>
    <dataValidation type="list" allowBlank="1" showInputMessage="1" showErrorMessage="1" sqref="Q7:Q66" xr:uid="{00000000-0002-0000-0400-000003000000}">
      <formula1>$AA$1:$AA$5</formula1>
      <formula2>0</formula2>
    </dataValidation>
    <dataValidation type="list" allowBlank="1" showInputMessage="1" showErrorMessage="1" sqref="R7:R66" xr:uid="{00000000-0002-0000-0400-000004000000}">
      <formula1>$AD$1</formula1>
      <formula2>0</formula2>
    </dataValidation>
  </dataValidations>
  <pageMargins left="0.7" right="0.7" top="0.75" bottom="0.75" header="0.511811023622047" footer="0.511811023622047"/>
  <pageSetup orientation="portrait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4:C53"/>
  <sheetViews>
    <sheetView topLeftCell="A15" zoomScale="110" zoomScaleNormal="110" workbookViewId="0">
      <selection activeCell="F27" sqref="F27"/>
    </sheetView>
  </sheetViews>
  <sheetFormatPr defaultColWidth="8.7109375" defaultRowHeight="18.75"/>
  <cols>
    <col min="3" max="3" width="67.5703125" style="68" customWidth="1"/>
  </cols>
  <sheetData>
    <row r="4" spans="3:3" ht="18">
      <c r="C4" s="69" t="s">
        <v>308</v>
      </c>
    </row>
    <row r="5" spans="3:3" ht="36">
      <c r="C5" s="70" t="s">
        <v>107</v>
      </c>
    </row>
    <row r="6" spans="3:3" ht="18">
      <c r="C6" s="71" t="s">
        <v>273</v>
      </c>
    </row>
    <row r="7" spans="3:3" ht="36">
      <c r="C7" s="71" t="s">
        <v>309</v>
      </c>
    </row>
    <row r="8" spans="3:3" ht="36">
      <c r="C8" s="72" t="s">
        <v>108</v>
      </c>
    </row>
    <row r="9" spans="3:3" ht="36">
      <c r="C9" s="73" t="s">
        <v>89</v>
      </c>
    </row>
    <row r="10" spans="3:3" ht="36">
      <c r="C10" s="71" t="s">
        <v>111</v>
      </c>
    </row>
    <row r="11" spans="3:3" ht="36">
      <c r="C11" s="72" t="s">
        <v>120</v>
      </c>
    </row>
    <row r="12" spans="3:3" ht="18">
      <c r="C12" s="72" t="s">
        <v>90</v>
      </c>
    </row>
    <row r="13" spans="3:3" ht="18">
      <c r="C13" s="72" t="s">
        <v>123</v>
      </c>
    </row>
    <row r="14" spans="3:3" ht="36">
      <c r="C14" s="72" t="s">
        <v>126</v>
      </c>
    </row>
    <row r="15" spans="3:3" ht="36">
      <c r="C15" s="72" t="s">
        <v>281</v>
      </c>
    </row>
    <row r="16" spans="3:3" ht="18">
      <c r="C16" s="72" t="s">
        <v>201</v>
      </c>
    </row>
    <row r="17" spans="3:3" ht="36">
      <c r="C17" s="73" t="s">
        <v>103</v>
      </c>
    </row>
    <row r="18" spans="3:3" ht="36">
      <c r="C18" s="72" t="s">
        <v>104</v>
      </c>
    </row>
    <row r="19" spans="3:3" ht="18">
      <c r="C19" s="71" t="s">
        <v>204</v>
      </c>
    </row>
    <row r="20" spans="3:3" ht="36">
      <c r="C20" s="70" t="s">
        <v>133</v>
      </c>
    </row>
    <row r="21" spans="3:3" ht="18">
      <c r="C21" s="71" t="s">
        <v>134</v>
      </c>
    </row>
    <row r="22" spans="3:3" ht="36">
      <c r="C22" s="71" t="s">
        <v>139</v>
      </c>
    </row>
    <row r="23" spans="3:3" ht="18">
      <c r="C23" s="71" t="s">
        <v>142</v>
      </c>
    </row>
    <row r="24" spans="3:3" ht="18">
      <c r="C24" s="70" t="s">
        <v>149</v>
      </c>
    </row>
    <row r="25" spans="3:3" ht="18">
      <c r="C25" s="71" t="s">
        <v>150</v>
      </c>
    </row>
    <row r="26" spans="3:3" ht="18">
      <c r="C26" s="71" t="s">
        <v>262</v>
      </c>
    </row>
    <row r="27" spans="3:3" ht="18">
      <c r="C27" s="70" t="s">
        <v>310</v>
      </c>
    </row>
    <row r="29" spans="3:3" ht="18">
      <c r="C29" s="69" t="s">
        <v>308</v>
      </c>
    </row>
    <row r="30" spans="3:3" ht="36">
      <c r="C30" s="70" t="s">
        <v>107</v>
      </c>
    </row>
    <row r="31" spans="3:3" ht="36">
      <c r="C31" s="73" t="s">
        <v>89</v>
      </c>
    </row>
    <row r="32" spans="3:3" ht="36">
      <c r="C32" s="73" t="s">
        <v>103</v>
      </c>
    </row>
    <row r="33" spans="3:3" ht="36">
      <c r="C33" s="70" t="s">
        <v>133</v>
      </c>
    </row>
    <row r="34" spans="3:3" ht="18">
      <c r="C34" s="70" t="s">
        <v>149</v>
      </c>
    </row>
    <row r="36" spans="3:3" ht="18">
      <c r="C36" s="69" t="s">
        <v>311</v>
      </c>
    </row>
    <row r="37" spans="3:3" ht="18">
      <c r="C37" s="71" t="s">
        <v>273</v>
      </c>
    </row>
    <row r="38" spans="3:3" ht="36">
      <c r="C38" s="71" t="s">
        <v>309</v>
      </c>
    </row>
    <row r="39" spans="3:3" ht="36">
      <c r="C39" s="72" t="s">
        <v>108</v>
      </c>
    </row>
    <row r="40" spans="3:3" ht="36">
      <c r="C40" s="71" t="s">
        <v>111</v>
      </c>
    </row>
    <row r="41" spans="3:3" ht="36">
      <c r="C41" s="72" t="s">
        <v>120</v>
      </c>
    </row>
    <row r="42" spans="3:3" ht="18">
      <c r="C42" s="72" t="s">
        <v>90</v>
      </c>
    </row>
    <row r="43" spans="3:3" ht="18">
      <c r="C43" s="72" t="s">
        <v>123</v>
      </c>
    </row>
    <row r="44" spans="3:3" ht="36">
      <c r="C44" s="72" t="s">
        <v>126</v>
      </c>
    </row>
    <row r="45" spans="3:3" ht="36">
      <c r="C45" s="72" t="s">
        <v>281</v>
      </c>
    </row>
    <row r="46" spans="3:3" ht="18">
      <c r="C46" s="72" t="s">
        <v>201</v>
      </c>
    </row>
    <row r="47" spans="3:3" ht="36">
      <c r="C47" s="72" t="s">
        <v>104</v>
      </c>
    </row>
    <row r="48" spans="3:3" ht="18">
      <c r="C48" s="71" t="s">
        <v>204</v>
      </c>
    </row>
    <row r="49" spans="3:3" ht="18">
      <c r="C49" s="71" t="s">
        <v>134</v>
      </c>
    </row>
    <row r="50" spans="3:3" ht="36">
      <c r="C50" s="71" t="s">
        <v>139</v>
      </c>
    </row>
    <row r="51" spans="3:3" ht="18">
      <c r="C51" s="71" t="s">
        <v>142</v>
      </c>
    </row>
    <row r="52" spans="3:3" ht="18">
      <c r="C52" s="71" t="s">
        <v>150</v>
      </c>
    </row>
    <row r="53" spans="3:3" ht="18">
      <c r="C53" s="71" t="s">
        <v>262</v>
      </c>
    </row>
  </sheetData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I-CSC/CBR-2535/2022-A</SISCOR_x0020_Number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>Vanessa Lauar Moura</Other_x0020_Author>
    <Migration_x0020_Info xmlns="cdc7663a-08f0-4737-9e8c-148ce897a09c" xsi:nil="true"/>
    <Approval_x0020_Number xmlns="cdc7663a-08f0-4737-9e8c-148ce897a09c">5516/OC-BR</Approval_x0020_Number>
    <Phase xmlns="cdc7663a-08f0-4737-9e8c-148ce897a09c" xsi:nil="true"/>
    <Document_x0020_Author xmlns="cdc7663a-08f0-4737-9e8c-148ce897a09c">Lafuente Mariano</Document_x0020_Author>
    <b2ec7cfb18674cb8803df6b262e8b107 xmlns="cdc7663a-08f0-4737-9e8c-148ce897a09c">
      <Terms xmlns="http://schemas.microsoft.com/office/infopath/2007/PartnerControls"/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33</Value>
      <Value>31</Value>
      <Value>30</Value>
      <Value>7</Value>
    </TaxCatchAll>
    <Operation_x0020_Type xmlns="cdc7663a-08f0-4737-9e8c-148ce897a09c">Loan Operation</Operation_x0020_Type>
    <Package_x0020_Code xmlns="cdc7663a-08f0-4737-9e8c-148ce897a09c" xsi:nil="true"/>
    <To_x003a_ xmlns="cdc7663a-08f0-4737-9e8c-148ce897a09c" xsi:nil="true"/>
    <Identifier xmlns="cdc7663a-08f0-4737-9e8c-148ce897a09c">PA-001/2021</Identifier>
    <Project_x0020_Number xmlns="cdc7663a-08f0-4737-9e8c-148ce897a09c">BR-L1564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>
      <Value>TRANSFORMAÇÃO DIGITAL</Value>
      <Value>GESTÃO PÚBLICA</Value>
      <Value>proteção</Value>
      <Value>Valor Real</Value>
      <Value>serviços digitais</Value>
      <Value>participação</Value>
      <Value>Contrapartida Local</Value>
      <Value>Cofinanciamento</Value>
      <Value>Atividades finalística</Value>
      <Value>uso</Value>
      <Value>apoio</Value>
      <Value>Estado</Value>
      <Value>Descrição Valor Estimado</Value>
      <Value>Contrato Tipo de</Value>
      <Value>Supervisão</Value>
      <Value>Custo BID</Value>
      <Value>Produto</Value>
      <Value>Gestão estratégica</Value>
      <Value>COMPONENTE</Value>
      <Value>Interoperabilidade</Value>
      <Value>servidores</Value>
      <Value>MPCE</Value>
      <Value>Método</Value>
      <Value>transparência</Value>
      <Value>controle social</Value>
    </Extracted_x0020_Keywords>
    <Approval_x0020_date xmlns="cdc7663a-08f0-4737-9e8c-148ce897a09c" xsi:nil="true"/>
    <_dlc_DocId xmlns="cdc7663a-08f0-4737-9e8c-148ce897a09c">EZSHARE-1073953028-17</_dlc_DocId>
    <_dlc_DocIdUrl xmlns="cdc7663a-08f0-4737-9e8c-148ce897a09c">
      <Url>https://idbg.sharepoint.com/teams/EZ-BR-LON/BR-L1564/_layouts/15/DocIdRedir.aspx?ID=EZSHARE-1073953028-17</Url>
      <Description>EZSHARE-1073953028-17</Description>
    </_dlc_DocIdUrl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DAC0D4BB67DABC479D8CB8EAE38B2818" ma:contentTypeVersion="11302" ma:contentTypeDescription="The base project type from which other project content types inherit their information." ma:contentTypeScope="" ma:versionID="50e2145fee704a85d4d226972f92ad60">
  <xsd:schema xmlns:xsd="http://www.w3.org/2001/XMLSchema" xmlns:xs="http://www.w3.org/2001/XMLSchema" xmlns:p="http://schemas.microsoft.com/office/2006/metadata/properties" xmlns:ns2="cdc7663a-08f0-4737-9e8c-148ce897a09c" xmlns:ns3="5bf9fff8-0c4b-4bdb-8b9d-64286805d48c" targetNamespace="http://schemas.microsoft.com/office/2006/metadata/properties" ma:root="true" ma:fieldsID="f63f70c671bb07afe6d4ed3e2a3b5f73" ns2:_="" ns3:_="">
    <xsd:import namespace="cdc7663a-08f0-4737-9e8c-148ce897a09c"/>
    <xsd:import namespace="5bf9fff8-0c4b-4bdb-8b9d-64286805d48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564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f9fff8-0c4b-4bdb-8b9d-64286805d4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E82B26A0-D112-4079-9025-105B09B47DE9}"/>
</file>

<file path=customXml/itemProps2.xml><?xml version="1.0" encoding="utf-8"?>
<ds:datastoreItem xmlns:ds="http://schemas.openxmlformats.org/officeDocument/2006/customXml" ds:itemID="{512DB0C9-40C7-44A0-BD79-317477187215}"/>
</file>

<file path=customXml/itemProps3.xml><?xml version="1.0" encoding="utf-8"?>
<ds:datastoreItem xmlns:ds="http://schemas.openxmlformats.org/officeDocument/2006/customXml" ds:itemID="{0EF86B7A-80A7-4C50-9F32-A238A2BC8741}"/>
</file>

<file path=customXml/itemProps4.xml><?xml version="1.0" encoding="utf-8"?>
<ds:datastoreItem xmlns:ds="http://schemas.openxmlformats.org/officeDocument/2006/customXml" ds:itemID="{8478F22E-E24A-462C-89CB-B0EC9D7AE22D}"/>
</file>

<file path=customXml/itemProps5.xml><?xml version="1.0" encoding="utf-8"?>
<ds:datastoreItem xmlns:ds="http://schemas.openxmlformats.org/officeDocument/2006/customXml" ds:itemID="{F0872863-497B-45A8-836F-F457D31E600A}"/>
</file>

<file path=customXml/itemProps6.xml><?xml version="1.0" encoding="utf-8"?>
<ds:datastoreItem xmlns:ds="http://schemas.openxmlformats.org/officeDocument/2006/customXml" ds:itemID="{2CEBF02C-285C-419B-A74D-2F9E75AADF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RevolucionUnattended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Vanessa Moura</cp:lastModifiedBy>
  <cp:revision>81</cp:revision>
  <dcterms:created xsi:type="dcterms:W3CDTF">2021-02-19T13:39:42Z</dcterms:created>
  <dcterms:modified xsi:type="dcterms:W3CDTF">2022-12-08T14:56:34Z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0x010100ACF722E9F6B0B149B0CD8BE2560A667200DAC0D4BB67DABC479D8CB8EAE38B2818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7;#Goods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/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ab2d6546-0390-4a80-b5ed-7eb11d580201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/>
  </property>
  <property fmtid="{D5CDD505-2E9C-101B-9397-08002B2CF9AE}" pid="18" name="Series Operations IDB">
    <vt:lpwstr/>
  </property>
</Properties>
</file>