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hidePivotFieldList="1"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irenec\Desktop\PN-L1148\Publicacion\"/>
    </mc:Choice>
  </mc:AlternateContent>
  <bookViews>
    <workbookView xWindow="0" yWindow="0" windowWidth="20736" windowHeight="11760" tabRatio="885" xr2:uid="{00000000-000D-0000-FFFF-FFFF00000000}"/>
  </bookViews>
  <sheets>
    <sheet name="Presupuesto Detallado" sheetId="26" r:id="rId1"/>
    <sheet name="5_Info_PMR" sheetId="28" state="hidden" r:id="rId2"/>
    <sheet name="7_Curva S" sheetId="8" state="hidden" r:id="rId3"/>
    <sheet name="Temas" sheetId="29" state="hidden" r:id="rId4"/>
  </sheets>
  <externalReferences>
    <externalReference r:id="rId5"/>
  </externalReferences>
  <definedNames>
    <definedName name="\A">#REF!</definedName>
    <definedName name="\C">'[1]C-3'!#REF!</definedName>
    <definedName name="\e">#REF!</definedName>
    <definedName name="\S">#N/A</definedName>
    <definedName name="\x">#REF!</definedName>
    <definedName name="__123Graph_A" hidden="1">#REF!</definedName>
    <definedName name="__123Graph_AGRAF" hidden="1">#REF!</definedName>
    <definedName name="__123Graph_B" hidden="1">#REF!</definedName>
    <definedName name="__123Graph_BGRAF" hidden="1">#REF!</definedName>
    <definedName name="__123Graph_C" hidden="1">#REF!</definedName>
    <definedName name="__123Graph_CGRAF" hidden="1">#REF!</definedName>
    <definedName name="__123Graph_D" hidden="1">#REF!</definedName>
    <definedName name="__123Graph_DGRAF" hidden="1">#REF!</definedName>
    <definedName name="__123Graph_E" hidden="1">#REF!</definedName>
    <definedName name="__123Graph_EGRAF" hidden="1">#REF!</definedName>
    <definedName name="__123Graph_F" hidden="1">#REF!</definedName>
    <definedName name="__123Graph_FGRAF" hidden="1">#REF!</definedName>
    <definedName name="__123Graph_X" hidden="1">#REF!</definedName>
    <definedName name="__123Graph_XGRAF" hidden="1">#REF!</definedName>
    <definedName name="__POA2">#REF!</definedName>
    <definedName name="_1990">'[1]C-5'!#REF!</definedName>
    <definedName name="_2">#REF!</definedName>
    <definedName name="_6">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1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Fill" hidden="1">#REF!</definedName>
    <definedName name="_Key1" hidden="1">#REF!</definedName>
    <definedName name="_msoanchor_1">#REF!</definedName>
    <definedName name="_msoanchor_2">#REF!</definedName>
    <definedName name="_Order1" hidden="1">255</definedName>
    <definedName name="_POA2">#REF!</definedName>
    <definedName name="_POAAAA">#REF!</definedName>
    <definedName name="_Sort" hidden="1">#REF!</definedName>
    <definedName name="A">#REF!</definedName>
    <definedName name="A_IMPRESION_IM">#REF!</definedName>
    <definedName name="A_impresión_IM">#REF!</definedName>
    <definedName name="aaa">#REF!</definedName>
    <definedName name="AAAAAA">#REF!</definedName>
    <definedName name="AGO">#REF!</definedName>
    <definedName name="alo">#REF!</definedName>
    <definedName name="cebollaC">#REF!</definedName>
    <definedName name="cebollaP">#REF!</definedName>
    <definedName name="cebollaPr">#REF!</definedName>
    <definedName name="cebollaR">#REF!</definedName>
    <definedName name="cebollaS">#REF!</definedName>
    <definedName name="_xlnm.Criteria">#REF!</definedName>
    <definedName name="_xlnm.Database">#REF!</definedName>
    <definedName name="e">#REF!</definedName>
    <definedName name="ffff">#REF!</definedName>
    <definedName name="Garfico1">#REF!</definedName>
    <definedName name="GGGGGGG">#REF!</definedName>
    <definedName name="GRAFI">#REF!</definedName>
    <definedName name="GRAFI1">#REF!</definedName>
    <definedName name="GRAFICO">#REF!</definedName>
    <definedName name="nu">#REF!</definedName>
    <definedName name="Pal_Workbook_GUID" hidden="1">"8MAZQ1ICKXZHGXFQBCV4XLED"</definedName>
    <definedName name="POA_21" localSheetId="2">#REF!</definedName>
    <definedName name="POA_21">#REF!</definedName>
    <definedName name="Pres">#REF!</definedName>
    <definedName name="_xlnm.Print_Area">#N/A</definedName>
    <definedName name="_xlnm.Print_Titles">#REF!</definedName>
    <definedName name="Reesumen">#REF!</definedName>
    <definedName name="Resumen">#REF!</definedName>
    <definedName name="resumencito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FGH" localSheetId="2">#REF!</definedName>
    <definedName name="SFGH">#REF!</definedName>
    <definedName name="Tabla_asignación">#REF!</definedName>
    <definedName name="Tabla_Recursos">#REF!</definedName>
    <definedName name="timecito">#REF!</definedName>
    <definedName name="TTTTT">#REF!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29" l="1"/>
  <c r="G4" i="29"/>
  <c r="F5" i="29"/>
  <c r="F4" i="29"/>
  <c r="H4" i="29" s="1"/>
  <c r="F3" i="29"/>
  <c r="G3" i="29" s="1"/>
  <c r="H3" i="29" s="1"/>
  <c r="H5" i="29"/>
  <c r="C8" i="8"/>
  <c r="D8" i="8" s="1"/>
  <c r="C10" i="8"/>
  <c r="D10" i="8" s="1"/>
  <c r="E10" i="8" s="1"/>
  <c r="F10" i="8" s="1"/>
  <c r="G10" i="8" s="1"/>
  <c r="G11" i="8"/>
  <c r="F11" i="8"/>
  <c r="E11" i="8"/>
  <c r="D11" i="8"/>
  <c r="C11" i="8"/>
  <c r="O7" i="8"/>
  <c r="D12" i="8" l="1"/>
  <c r="E8" i="8"/>
  <c r="C12" i="8"/>
  <c r="F8" i="8" l="1"/>
  <c r="E12" i="8"/>
  <c r="F12" i="8" l="1"/>
  <c r="G8" i="8"/>
  <c r="G12" i="8" s="1"/>
</calcChain>
</file>

<file path=xl/sharedStrings.xml><?xml version="1.0" encoding="utf-8"?>
<sst xmlns="http://schemas.openxmlformats.org/spreadsheetml/2006/main" count="91" uniqueCount="85">
  <si>
    <t>Año 1</t>
  </si>
  <si>
    <t>Año 2</t>
  </si>
  <si>
    <t>Año 3</t>
  </si>
  <si>
    <t>Año 4</t>
  </si>
  <si>
    <t>Año 5</t>
  </si>
  <si>
    <t>EDT</t>
  </si>
  <si>
    <t>Componentes</t>
  </si>
  <si>
    <t>BID</t>
  </si>
  <si>
    <t>Contrapartida Local</t>
  </si>
  <si>
    <t>TOTAL</t>
  </si>
  <si>
    <t>%</t>
  </si>
  <si>
    <t>1</t>
  </si>
  <si>
    <t>2</t>
  </si>
  <si>
    <t>Administración, Auditoría y Evaluación</t>
  </si>
  <si>
    <t>Proyecto:</t>
  </si>
  <si>
    <t>Fecha de Inicio</t>
  </si>
  <si>
    <t>Fecha Fin:</t>
  </si>
  <si>
    <t>Valor acum. BID</t>
  </si>
  <si>
    <t>CL</t>
  </si>
  <si>
    <t>Valor acum. CL</t>
  </si>
  <si>
    <t>Valor acum. TOTAL</t>
  </si>
  <si>
    <t>Auditoría del Programa</t>
  </si>
  <si>
    <t>Administración del Programa</t>
  </si>
  <si>
    <t>3.3</t>
  </si>
  <si>
    <t>3.1</t>
  </si>
  <si>
    <t>1.3</t>
  </si>
  <si>
    <t>1.2</t>
  </si>
  <si>
    <r>
      <t xml:space="preserve">7. Curva S de Uso de Recursos </t>
    </r>
    <r>
      <rPr>
        <b/>
        <i/>
        <sz val="16"/>
        <color rgb="FFFF0000"/>
        <rFont val="Calibri"/>
        <family val="2"/>
        <scheme val="minor"/>
      </rPr>
      <t>(a desarrollar)</t>
    </r>
  </si>
  <si>
    <t>Temas</t>
  </si>
  <si>
    <t>PA: todos los procesos de adquisición con políticas del BID, aunque pague contrapartida local 100%</t>
  </si>
  <si>
    <t>PF: 20 millones usd techo de desembolso BID/año</t>
  </si>
  <si>
    <t>PF: POA año 1, disponible S/. 100 millones, 70 BID y 30 CL</t>
  </si>
  <si>
    <t>Inocuidad 1° año motos camionetas</t>
  </si>
  <si>
    <t>Control, despúes de la instalación de los PC, II semestre 2018</t>
  </si>
  <si>
    <t>PF: POA año 2, disponible S/. 125.454.545</t>
  </si>
  <si>
    <t>PF: POA año 3, disponible S/. 125.454.545</t>
  </si>
  <si>
    <t>RO: Recursos Ordinarios del MEF</t>
  </si>
  <si>
    <t>RDR: Recursos Directamente Recaudados (fondos propios del SENASA)</t>
  </si>
  <si>
    <t>Asesoría legal 100% BID</t>
  </si>
  <si>
    <t>Auditoría se contrata para los 5 años</t>
  </si>
  <si>
    <t>Auditoría ambiental, cada 3 años, intermedia y final BID 100%</t>
  </si>
  <si>
    <t>Adminsitración CL</t>
  </si>
  <si>
    <t>Temas para el PEP</t>
  </si>
  <si>
    <r>
      <t xml:space="preserve">5. Información para el PMR </t>
    </r>
    <r>
      <rPr>
        <i/>
        <sz val="11"/>
        <color rgb="FFFF0000"/>
        <rFont val="Calibri"/>
        <family val="2"/>
        <scheme val="minor"/>
      </rPr>
      <t>(a desarrollar)</t>
    </r>
  </si>
  <si>
    <t>1.4</t>
  </si>
  <si>
    <t>1.5</t>
  </si>
  <si>
    <t>1.6</t>
  </si>
  <si>
    <t>3</t>
  </si>
  <si>
    <t>2.1</t>
  </si>
  <si>
    <t>1.1</t>
  </si>
  <si>
    <t>3.2</t>
  </si>
  <si>
    <t>Evaluación del Programa</t>
  </si>
  <si>
    <t>1.7</t>
  </si>
  <si>
    <t>1.8</t>
  </si>
  <si>
    <t>Producto 2: Actividades del Plan de Negocios del AMP, implementadas</t>
  </si>
  <si>
    <t>Componente 1: Asistencia Técnica al IDAAN</t>
  </si>
  <si>
    <t>Programa de mejora a la Gestión Operativa del IDAAN en el Área Metropolitana de Panamá - PN-L1148.</t>
  </si>
  <si>
    <t>Programa de mejora a la Gestión Operativa del IDAAN en el Área Metropolitana de Panamá - PN-L1148</t>
  </si>
  <si>
    <t>1.9</t>
  </si>
  <si>
    <t>1.10</t>
  </si>
  <si>
    <t>1.11</t>
  </si>
  <si>
    <t>1.12</t>
  </si>
  <si>
    <t>2.2</t>
  </si>
  <si>
    <t>2.3</t>
  </si>
  <si>
    <t>2.4</t>
  </si>
  <si>
    <t>2.5</t>
  </si>
  <si>
    <t>1.13</t>
  </si>
  <si>
    <t>Componente 2: Optimización del sistema de producción y distribución del agua potable en el AMP</t>
  </si>
  <si>
    <t>Producto 14: Plantas de Tratamiento de Agua Potable PTAP, rehabilitadas</t>
  </si>
  <si>
    <t>Producto 15: Líneas de conducción, construidas y/o rehabilitadas</t>
  </si>
  <si>
    <t>Producto 1: Plan de Negocios del Área Metropolitana de Panamá, aprobado</t>
  </si>
  <si>
    <t>Producto 3: Plan Maestro de Acueductos del AMP, aprobado</t>
  </si>
  <si>
    <t>Producto 4: Paquete de diseños definitivos para redes de distribución de agua potable para el AMP, elaborados</t>
  </si>
  <si>
    <t>Producto 5: Catastro de viviendas y usuarios del AMP, actualizado</t>
  </si>
  <si>
    <t>Producto 6: Estudio de PTAR de urbanizaciones en la AMP, realizados</t>
  </si>
  <si>
    <t>Producto 9: Plan  de modernización y mejora de la eficiencia del Servicio de Atención a Clientes para la AMP, implementado</t>
  </si>
  <si>
    <t>Producto 10: Personal del IDAAN capacitado</t>
  </si>
  <si>
    <t>Producto 12: Plan de Reingeniería de Procesos y Estructura del IDAAN Central, aprobado</t>
  </si>
  <si>
    <t>Producto 16: Estaciones de bombeo rehabilitadas</t>
  </si>
  <si>
    <t>Producto 17: Macrosectores creados</t>
  </si>
  <si>
    <t>Producto 18: Macrosectores optimizados</t>
  </si>
  <si>
    <t>Producto 13: Plan de Reingeniería de Procesos y Estructura del IDAAN Central, implementado</t>
  </si>
  <si>
    <t>Producto 7: Talleres u Oficinas de las Regionales de Panamá Oeste, Panamá Metro y Arraiján y de la Dirección del AMP , mejoradas o construidas</t>
  </si>
  <si>
    <t>Producto 8: Personal para la Dirección del AMP, contratado</t>
  </si>
  <si>
    <t>Producto 11: Programa de Comunicación y Sensibilización a la población para reducción del consumo, implementado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</si>
</sst>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5" formatCode="&quot;$&quot;#,##0_);\(&quot;$&quot;#,##0\)"/>
    <numFmt numFmtId="41" formatCode="_(* #,##0_);_(* \(#,##0\);_(* &quot;-&quot;_);_(@_)"/>
    <numFmt numFmtId="43" formatCode="_(* #,##0.00_);_(* \(#,##0.00\);_(* &quot;-&quot;??_);_(@_)"/>
    <numFmt numFmtId="164" formatCode="_ * #,##0_ ;_ * \-#,##0_ ;_ * &quot;-&quot;_ ;_ @_ "/>
    <numFmt numFmtId="165" formatCode="_ * #,##0.00_ ;_ * \-#,##0.00_ ;_ * &quot;-&quot;??_ ;_ @_ "/>
    <numFmt numFmtId="166" formatCode="_-* #,##0_-;\-* #,##0_-;_-* &quot;-&quot;_-;_-@_-"/>
    <numFmt numFmtId="167" formatCode="_-&quot;$&quot;* #,##0.00_-;\-&quot;$&quot;* #,##0.00_-;_-&quot;$&quot;* &quot;-&quot;??_-;_-@_-"/>
    <numFmt numFmtId="168" formatCode="_-&quot;$&quot;* #,##0_-;\-&quot;$&quot;* #,##0_-;_-&quot;$&quot;* &quot;-&quot;??_-;_-@_-"/>
    <numFmt numFmtId="169" formatCode="&quot;$&quot;#,##0.0000_);\(&quot;$&quot;#,##0.0000\)"/>
    <numFmt numFmtId="170" formatCode="General_)"/>
    <numFmt numFmtId="171" formatCode="_-* #,##0.00\ [$€]_-;\-* #,##0.00\ [$€]_-;_-* &quot;-&quot;??\ [$€]_-;_-@_-"/>
    <numFmt numFmtId="172" formatCode="_([$€-2]\ * #,##0.00_);_([$€-2]\ * \(#,##0.00\);_([$€-2]\ * &quot;-&quot;??_)"/>
    <numFmt numFmtId="173" formatCode="#,##0.0_);\(#,##0.0\)"/>
    <numFmt numFmtId="174" formatCode="_-* #,##0\ _F_-;\-* #,##0\ _F_-;_-* &quot;-&quot;\ _F_-;_-@_-"/>
    <numFmt numFmtId="175" formatCode="_-* #,##0.00\ _F_-;\-* #,##0.00\ _F_-;_-* &quot;-&quot;??\ _F_-;_-@_-"/>
    <numFmt numFmtId="176" formatCode="_ &quot;S/.&quot;\ * #,##0.00_ ;_ &quot;S/.&quot;\ * \-#,##0.00_ ;_ &quot;S/.&quot;\ * &quot;-&quot;??_ ;_ @_ "/>
    <numFmt numFmtId="177" formatCode="_-* #,##0\ &quot;F&quot;_-;\-* #,##0\ &quot;F&quot;_-;_-* &quot;-&quot;\ &quot;F&quot;_-;_-@_-"/>
    <numFmt numFmtId="178" formatCode="_-* #,##0.00\ &quot;F&quot;_-;\-* #,##0.00\ &quot;F&quot;_-;_-* &quot;-&quot;??\ &quot;F&quot;_-;_-@_-"/>
    <numFmt numFmtId="179" formatCode="0.0000"/>
    <numFmt numFmtId="180" formatCode="mm/dd/yy"/>
    <numFmt numFmtId="181" formatCode="0.0%"/>
    <numFmt numFmtId="182" formatCode="_(&quot;$&quot;\ * #,##0.00_);_(&quot;$&quot;\ * \(#,##0.00\);_(&quot;$&quot;\ * &quot;-&quot;??_);_(@_)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b/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sz val="8"/>
      <name val="Times New Roman"/>
      <family val="1"/>
    </font>
    <font>
      <sz val="10"/>
      <name val="MS Serif"/>
      <family val="1"/>
    </font>
    <font>
      <sz val="10"/>
      <name val="Courier"/>
      <family val="3"/>
    </font>
    <font>
      <b/>
      <u/>
      <sz val="8"/>
      <name val="Times"/>
      <family val="1"/>
    </font>
    <font>
      <sz val="8"/>
      <name val="Times"/>
      <family val="1"/>
    </font>
    <font>
      <sz val="10"/>
      <color indexed="16"/>
      <name val="MS Serif"/>
      <family val="1"/>
    </font>
    <font>
      <sz val="12"/>
      <name val="Helv"/>
    </font>
    <font>
      <sz val="12"/>
      <color indexed="9"/>
      <name val="Helv"/>
    </font>
    <font>
      <sz val="10"/>
      <color indexed="64"/>
      <name val="Arial"/>
      <family val="2"/>
    </font>
    <font>
      <b/>
      <i/>
      <sz val="8"/>
      <name val="Times"/>
      <family val="1"/>
    </font>
    <font>
      <sz val="11"/>
      <name val="‚l‚r –¾’©"/>
      <charset val="128"/>
    </font>
    <font>
      <sz val="6"/>
      <name val="Helv"/>
    </font>
    <font>
      <i/>
      <sz val="6"/>
      <name val="Helv"/>
    </font>
    <font>
      <b/>
      <i/>
      <sz val="8"/>
      <name val="Helv"/>
    </font>
    <font>
      <sz val="10"/>
      <name val="Tms Rmn"/>
    </font>
    <font>
      <sz val="10"/>
      <name val="MS Sans Serif"/>
      <family val="2"/>
    </font>
    <font>
      <b/>
      <sz val="8"/>
      <name val="Times"/>
      <family val="1"/>
    </font>
    <font>
      <sz val="8"/>
      <name val="Helv"/>
    </font>
    <font>
      <b/>
      <sz val="8"/>
      <color indexed="8"/>
      <name val="Helv"/>
    </font>
    <font>
      <b/>
      <sz val="9"/>
      <name val="Bookman"/>
    </font>
    <font>
      <b/>
      <i/>
      <sz val="16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gray125">
        <fgColor indexed="8"/>
      </patternFill>
    </fill>
    <fill>
      <patternFill patternType="solid">
        <fgColor rgb="FF305496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91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5" fillId="0" borderId="0"/>
    <xf numFmtId="0" fontId="4" fillId="0" borderId="0"/>
    <xf numFmtId="41" fontId="4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41" fontId="4" fillId="0" borderId="0" applyFont="0" applyFill="0" applyBorder="0" applyAlignment="0" applyProtection="0"/>
    <xf numFmtId="0" fontId="10" fillId="0" borderId="0">
      <alignment horizontal="center" wrapText="1"/>
      <protection locked="0"/>
    </xf>
    <xf numFmtId="169" fontId="4" fillId="0" borderId="0" applyFill="0" applyBorder="0" applyAlignment="0"/>
    <xf numFmtId="0" fontId="11" fillId="0" borderId="0" applyNumberFormat="0" applyAlignment="0">
      <alignment horizontal="left"/>
    </xf>
    <xf numFmtId="0" fontId="12" fillId="0" borderId="0" applyNumberFormat="0" applyAlignment="0"/>
    <xf numFmtId="170" fontId="13" fillId="0" borderId="0"/>
    <xf numFmtId="170" fontId="14" fillId="0" borderId="0"/>
    <xf numFmtId="0" fontId="4" fillId="0" borderId="0"/>
    <xf numFmtId="0" fontId="15" fillId="0" borderId="0" applyNumberFormat="0" applyAlignment="0">
      <alignment horizontal="left"/>
    </xf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38" fontId="8" fillId="2" borderId="0" applyNumberFormat="0" applyBorder="0" applyAlignment="0" applyProtection="0"/>
    <xf numFmtId="0" fontId="9" fillId="0" borderId="9" applyNumberFormat="0" applyAlignment="0" applyProtection="0">
      <alignment horizontal="left" vertical="center"/>
    </xf>
    <xf numFmtId="0" fontId="9" fillId="0" borderId="8">
      <alignment horizontal="left" vertical="center"/>
    </xf>
    <xf numFmtId="10" fontId="8" fillId="9" borderId="3" applyNumberFormat="0" applyBorder="0" applyAlignment="0" applyProtection="0"/>
    <xf numFmtId="10" fontId="8" fillId="9" borderId="3" applyNumberFormat="0" applyBorder="0" applyAlignment="0" applyProtection="0"/>
    <xf numFmtId="173" fontId="16" fillId="10" borderId="0"/>
    <xf numFmtId="173" fontId="17" fillId="11" borderId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8" fillId="0" borderId="0" applyFont="0" applyFill="0" applyBorder="0" applyAlignment="0" applyProtection="0"/>
    <xf numFmtId="174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4" fillId="0" borderId="0" applyFill="0" applyBorder="0" applyAlignment="0" applyProtection="0"/>
    <xf numFmtId="176" fontId="4" fillId="0" borderId="0" applyFill="0" applyBorder="0" applyAlignment="0" applyProtection="0"/>
    <xf numFmtId="176" fontId="4" fillId="0" borderId="0" applyFill="0" applyBorder="0" applyAlignment="0" applyProtection="0"/>
    <xf numFmtId="177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79" fontId="4" fillId="0" borderId="0"/>
    <xf numFmtId="0" fontId="4" fillId="0" borderId="0"/>
    <xf numFmtId="0" fontId="4" fillId="0" borderId="0"/>
    <xf numFmtId="0" fontId="18" fillId="0" borderId="0"/>
    <xf numFmtId="170" fontId="19" fillId="0" borderId="0"/>
    <xf numFmtId="40" fontId="20" fillId="0" borderId="0" applyFont="0" applyFill="0" applyBorder="0" applyAlignment="0" applyProtection="0"/>
    <xf numFmtId="38" fontId="20" fillId="0" borderId="0" applyFont="0" applyFill="0" applyBorder="0" applyAlignment="0" applyProtection="0"/>
    <xf numFmtId="3" fontId="21" fillId="0" borderId="7" applyBorder="0"/>
    <xf numFmtId="0" fontId="22" fillId="0" borderId="7" applyBorder="0">
      <alignment horizontal="center"/>
    </xf>
    <xf numFmtId="0" fontId="22" fillId="0" borderId="0"/>
    <xf numFmtId="0" fontId="23" fillId="0" borderId="7" applyBorder="0"/>
    <xf numFmtId="14" fontId="10" fillId="0" borderId="0">
      <alignment horizontal="center" wrapText="1"/>
      <protection locked="0"/>
    </xf>
    <xf numFmtId="10" fontId="4" fillId="0" borderId="0" applyFont="0" applyFill="0" applyBorder="0" applyAlignment="0" applyProtection="0"/>
    <xf numFmtId="5" fontId="24" fillId="0" borderId="0"/>
    <xf numFmtId="0" fontId="25" fillId="0" borderId="0" applyNumberFormat="0" applyFont="0" applyFill="0" applyBorder="0" applyAlignment="0" applyProtection="0">
      <alignment horizontal="left"/>
    </xf>
    <xf numFmtId="170" fontId="26" fillId="12" borderId="0"/>
    <xf numFmtId="170" fontId="26" fillId="12" borderId="0"/>
    <xf numFmtId="180" fontId="27" fillId="0" borderId="0" applyNumberFormat="0" applyFill="0" applyBorder="0" applyAlignment="0" applyProtection="0">
      <alignment horizontal="left"/>
    </xf>
    <xf numFmtId="40" fontId="28" fillId="0" borderId="0" applyBorder="0">
      <alignment horizontal="right"/>
    </xf>
    <xf numFmtId="170" fontId="29" fillId="0" borderId="0"/>
    <xf numFmtId="170" fontId="26" fillId="0" borderId="0"/>
    <xf numFmtId="164" fontId="4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9" fontId="1" fillId="0" borderId="0" applyFont="0" applyFill="0" applyBorder="0" applyAlignment="0" applyProtection="0"/>
    <xf numFmtId="182" fontId="1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7" applyBorder="1"/>
    <xf numFmtId="0" fontId="1" fillId="0" borderId="0" xfId="7"/>
    <xf numFmtId="0" fontId="7" fillId="4" borderId="0" xfId="7" applyFont="1" applyFill="1" applyBorder="1" applyAlignment="1">
      <alignment horizontal="right"/>
    </xf>
    <xf numFmtId="14" fontId="1" fillId="0" borderId="0" xfId="7" applyNumberFormat="1" applyBorder="1" applyAlignment="1">
      <alignment horizontal="left" indent="1"/>
    </xf>
    <xf numFmtId="0" fontId="2" fillId="0" borderId="0" xfId="7" applyFont="1" applyFill="1" applyBorder="1" applyAlignment="1">
      <alignment horizontal="right"/>
    </xf>
    <xf numFmtId="0" fontId="1" fillId="0" borderId="0" xfId="7" applyBorder="1" applyAlignment="1">
      <alignment horizontal="left"/>
    </xf>
    <xf numFmtId="0" fontId="7" fillId="4" borderId="0" xfId="7" applyFont="1" applyFill="1" applyBorder="1"/>
    <xf numFmtId="0" fontId="7" fillId="4" borderId="0" xfId="7" applyFont="1" applyFill="1" applyBorder="1" applyAlignment="1">
      <alignment horizontal="center"/>
    </xf>
    <xf numFmtId="0" fontId="7" fillId="7" borderId="0" xfId="7" applyFont="1" applyFill="1" applyBorder="1" applyAlignment="1">
      <alignment horizontal="right"/>
    </xf>
    <xf numFmtId="168" fontId="0" fillId="0" borderId="0" xfId="8" applyNumberFormat="1" applyFont="1" applyBorder="1"/>
    <xf numFmtId="41" fontId="0" fillId="0" borderId="0" xfId="9" applyFont="1"/>
    <xf numFmtId="41" fontId="1" fillId="0" borderId="0" xfId="7" applyNumberFormat="1"/>
    <xf numFmtId="0" fontId="1" fillId="0" borderId="0" xfId="7" applyBorder="1" applyAlignment="1">
      <alignment wrapText="1"/>
    </xf>
    <xf numFmtId="0" fontId="1" fillId="0" borderId="0" xfId="7" applyBorder="1" applyAlignment="1">
      <alignment vertical="center"/>
    </xf>
    <xf numFmtId="9" fontId="0" fillId="0" borderId="0" xfId="10" applyFont="1" applyBorder="1" applyAlignment="1">
      <alignment vertical="center"/>
    </xf>
    <xf numFmtId="0" fontId="7" fillId="4" borderId="0" xfId="7" applyFont="1" applyFill="1" applyBorder="1" applyAlignment="1">
      <alignment horizontal="right" vertical="center"/>
    </xf>
    <xf numFmtId="0" fontId="3" fillId="0" borderId="0" xfId="0" applyFont="1"/>
    <xf numFmtId="164" fontId="0" fillId="0" borderId="0" xfId="1" applyFont="1"/>
    <xf numFmtId="0" fontId="6" fillId="6" borderId="0" xfId="7" applyFont="1" applyFill="1" applyBorder="1" applyAlignment="1">
      <alignment horizontal="center"/>
    </xf>
    <xf numFmtId="0" fontId="0" fillId="0" borderId="0" xfId="7" applyFont="1" applyBorder="1" applyAlignment="1">
      <alignment horizontal="left" vertical="center" wrapText="1" indent="1"/>
    </xf>
    <xf numFmtId="0" fontId="1" fillId="0" borderId="0" xfId="7" applyBorder="1" applyAlignment="1">
      <alignment horizontal="left" vertical="center" wrapText="1" indent="1"/>
    </xf>
    <xf numFmtId="14" fontId="1" fillId="0" borderId="0" xfId="7" applyNumberFormat="1" applyBorder="1" applyAlignment="1">
      <alignment horizontal="left" indent="1"/>
    </xf>
    <xf numFmtId="0" fontId="1" fillId="0" borderId="0" xfId="7" applyBorder="1" applyAlignment="1">
      <alignment horizontal="left" indent="1"/>
    </xf>
    <xf numFmtId="0" fontId="7" fillId="4" borderId="0" xfId="7" applyFont="1" applyFill="1" applyBorder="1" applyAlignment="1">
      <alignment horizontal="right"/>
    </xf>
    <xf numFmtId="0" fontId="33" fillId="0" borderId="0" xfId="0" applyFont="1"/>
    <xf numFmtId="0" fontId="34" fillId="3" borderId="6" xfId="0" applyFont="1" applyFill="1" applyBorder="1" applyAlignment="1">
      <alignment horizontal="center" vertical="center" wrapText="1"/>
    </xf>
    <xf numFmtId="0" fontId="34" fillId="3" borderId="5" xfId="0" applyFont="1" applyFill="1" applyBorder="1" applyAlignment="1">
      <alignment horizontal="center" vertical="center" wrapText="1"/>
    </xf>
    <xf numFmtId="0" fontId="34" fillId="3" borderId="4" xfId="0" applyFont="1" applyFill="1" applyBorder="1" applyAlignment="1">
      <alignment horizontal="center" vertical="center" wrapText="1"/>
    </xf>
    <xf numFmtId="49" fontId="35" fillId="13" borderId="2" xfId="2" applyNumberFormat="1" applyFont="1" applyFill="1" applyBorder="1" applyAlignment="1">
      <alignment horizontal="center" vertical="center" wrapText="1"/>
    </xf>
    <xf numFmtId="0" fontId="35" fillId="13" borderId="2" xfId="2" applyFont="1" applyFill="1" applyBorder="1" applyAlignment="1">
      <alignment horizontal="center" vertical="center" wrapText="1"/>
    </xf>
    <xf numFmtId="10" fontId="35" fillId="13" borderId="2" xfId="3" applyNumberFormat="1" applyFont="1" applyFill="1" applyBorder="1" applyAlignment="1">
      <alignment horizontal="center" vertical="center" wrapText="1"/>
    </xf>
    <xf numFmtId="3" fontId="36" fillId="8" borderId="1" xfId="4" applyNumberFormat="1" applyFont="1" applyFill="1" applyBorder="1" applyAlignment="1">
      <alignment horizontal="right" vertical="center" wrapText="1"/>
    </xf>
    <xf numFmtId="3" fontId="36" fillId="8" borderId="1" xfId="4" applyNumberFormat="1" applyFont="1" applyFill="1" applyBorder="1" applyAlignment="1">
      <alignment horizontal="left" vertical="center" wrapText="1"/>
    </xf>
    <xf numFmtId="164" fontId="36" fillId="8" borderId="1" xfId="1" applyFont="1" applyFill="1" applyBorder="1" applyAlignment="1">
      <alignment horizontal="left" vertical="center" wrapText="1" indent="1"/>
    </xf>
    <xf numFmtId="181" fontId="36" fillId="8" borderId="1" xfId="3" applyNumberFormat="1" applyFont="1" applyFill="1" applyBorder="1" applyAlignment="1">
      <alignment horizontal="center" vertical="center" wrapText="1"/>
    </xf>
    <xf numFmtId="0" fontId="37" fillId="0" borderId="0" xfId="0" applyFont="1"/>
    <xf numFmtId="49" fontId="38" fillId="0" borderId="1" xfId="4" applyNumberFormat="1" applyFont="1" applyFill="1" applyBorder="1" applyAlignment="1">
      <alignment horizontal="right" vertical="center" wrapText="1"/>
    </xf>
    <xf numFmtId="49" fontId="38" fillId="0" borderId="1" xfId="4" applyNumberFormat="1" applyFont="1" applyFill="1" applyBorder="1" applyAlignment="1">
      <alignment horizontal="left" vertical="center" wrapText="1"/>
    </xf>
    <xf numFmtId="41" fontId="38" fillId="0" borderId="1" xfId="4" applyNumberFormat="1" applyFont="1" applyFill="1" applyBorder="1" applyAlignment="1">
      <alignment horizontal="left" vertical="center" wrapText="1"/>
    </xf>
    <xf numFmtId="181" fontId="38" fillId="0" borderId="1" xfId="189" applyNumberFormat="1" applyFont="1" applyFill="1" applyBorder="1" applyAlignment="1">
      <alignment horizontal="center" vertical="center" wrapText="1"/>
    </xf>
    <xf numFmtId="0" fontId="33" fillId="0" borderId="0" xfId="0" applyNumberFormat="1" applyFont="1"/>
    <xf numFmtId="3" fontId="38" fillId="0" borderId="1" xfId="4" applyNumberFormat="1" applyFont="1" applyFill="1" applyBorder="1" applyAlignment="1">
      <alignment horizontal="right" vertical="center" wrapText="1"/>
    </xf>
    <xf numFmtId="3" fontId="38" fillId="0" borderId="1" xfId="4" applyNumberFormat="1" applyFont="1" applyFill="1" applyBorder="1" applyAlignment="1">
      <alignment horizontal="left" vertical="center" wrapText="1"/>
    </xf>
    <xf numFmtId="164" fontId="36" fillId="8" borderId="1" xfId="1" applyFont="1" applyFill="1" applyBorder="1" applyAlignment="1">
      <alignment horizontal="left" vertical="center" wrapText="1"/>
    </xf>
    <xf numFmtId="164" fontId="38" fillId="0" borderId="1" xfId="1" applyFont="1" applyFill="1" applyBorder="1" applyAlignment="1">
      <alignment horizontal="left" vertical="center" wrapText="1"/>
    </xf>
    <xf numFmtId="0" fontId="35" fillId="5" borderId="1" xfId="4" applyNumberFormat="1" applyFont="1" applyFill="1" applyBorder="1" applyAlignment="1">
      <alignment horizontal="right" vertical="center" wrapText="1"/>
    </xf>
    <xf numFmtId="0" fontId="35" fillId="5" borderId="1" xfId="4" applyNumberFormat="1" applyFont="1" applyFill="1" applyBorder="1" applyAlignment="1">
      <alignment horizontal="left" vertical="center" wrapText="1" indent="1"/>
    </xf>
    <xf numFmtId="164" fontId="35" fillId="5" borderId="1" xfId="1" applyFont="1" applyFill="1" applyBorder="1" applyAlignment="1">
      <alignment horizontal="left" vertical="center" wrapText="1" indent="1"/>
    </xf>
    <xf numFmtId="9" fontId="35" fillId="5" borderId="1" xfId="189" applyFont="1" applyFill="1" applyBorder="1" applyAlignment="1">
      <alignment horizontal="center" vertical="center" wrapText="1"/>
    </xf>
    <xf numFmtId="0" fontId="39" fillId="0" borderId="0" xfId="0" applyFont="1"/>
    <xf numFmtId="41" fontId="39" fillId="0" borderId="0" xfId="0" applyNumberFormat="1" applyFont="1"/>
    <xf numFmtId="41" fontId="40" fillId="0" borderId="0" xfId="0" applyNumberFormat="1" applyFont="1"/>
  </cellXfs>
  <cellStyles count="191">
    <cellStyle name="args.style" xfId="19" xr:uid="{00000000-0005-0000-0000-000000000000}"/>
    <cellStyle name="Calc Currency (0)" xfId="20" xr:uid="{00000000-0005-0000-0000-000001000000}"/>
    <cellStyle name="Comma" xfId="3" xr:uid="{00000000-0005-0000-0000-000002000000}"/>
    <cellStyle name="Comma [0]" xfId="1" builtinId="6"/>
    <cellStyle name="Comma [0] 2" xfId="104" xr:uid="{00000000-0005-0000-0000-000003000000}"/>
    <cellStyle name="Copied" xfId="21" xr:uid="{00000000-0005-0000-0000-000004000000}"/>
    <cellStyle name="COST1" xfId="22" xr:uid="{00000000-0005-0000-0000-000005000000}"/>
    <cellStyle name="CUADRO - Style1" xfId="23" xr:uid="{00000000-0005-0000-0000-000006000000}"/>
    <cellStyle name="CUERPO - Style2" xfId="24" xr:uid="{00000000-0005-0000-0000-000007000000}"/>
    <cellStyle name="Diseño" xfId="25" xr:uid="{00000000-0005-0000-0000-000008000000}"/>
    <cellStyle name="Entered" xfId="26" xr:uid="{00000000-0005-0000-0000-000009000000}"/>
    <cellStyle name="Euro" xfId="27" xr:uid="{00000000-0005-0000-0000-00000A000000}"/>
    <cellStyle name="Euro 2" xfId="28" xr:uid="{00000000-0005-0000-0000-00000B000000}"/>
    <cellStyle name="Euro 3" xfId="29" xr:uid="{00000000-0005-0000-0000-00000C000000}"/>
    <cellStyle name="Euro 4" xfId="30" xr:uid="{00000000-0005-0000-0000-00000D000000}"/>
    <cellStyle name="Euro 5" xfId="31" xr:uid="{00000000-0005-0000-0000-00000E000000}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Followed Hyperlink" xfId="95" builtinId="9" hidden="1"/>
    <cellStyle name="Followed Hyperlink" xfId="96" builtinId="9" hidden="1"/>
    <cellStyle name="Followed Hyperlink" xfId="97" builtinId="9" hidden="1"/>
    <cellStyle name="Followed Hyperlink" xfId="98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8" builtinId="9" hidden="1"/>
    <cellStyle name="Followed Hyperlink" xfId="129" builtinId="9" hidden="1"/>
    <cellStyle name="Followed Hyperlink" xfId="130" builtinId="9" hidden="1"/>
    <cellStyle name="Followed Hyperlink" xfId="131" builtinId="9" hidden="1"/>
    <cellStyle name="Followed Hyperlink" xfId="132" builtinId="9" hidden="1"/>
    <cellStyle name="Followed Hyperlink" xfId="133" builtinId="9" hidden="1"/>
    <cellStyle name="Followed Hyperlink" xfId="134" builtinId="9" hidden="1"/>
    <cellStyle name="Followed Hyperlink" xfId="135" builtinId="9" hidden="1"/>
    <cellStyle name="Followed Hyperlink" xfId="136" builtinId="9" hidden="1"/>
    <cellStyle name="Followed Hyperlink" xfId="137" builtinId="9" hidden="1"/>
    <cellStyle name="Followed Hyperlink" xfId="138" builtinId="9" hidden="1"/>
    <cellStyle name="Followed Hyperlink" xfId="139" builtinId="9" hidden="1"/>
    <cellStyle name="Followed Hyperlink" xfId="140" builtinId="9" hidden="1"/>
    <cellStyle name="Followed Hyperlink" xfId="141" builtinId="9" hidden="1"/>
    <cellStyle name="Followed Hyperlink" xfId="142" builtinId="9" hidden="1"/>
    <cellStyle name="Followed Hyperlink" xfId="143" builtinId="9" hidden="1"/>
    <cellStyle name="Followed Hyperlink" xfId="144" builtinId="9" hidden="1"/>
    <cellStyle name="Followed Hyperlink" xfId="145" builtinId="9" hidden="1"/>
    <cellStyle name="Followed Hyperlink" xfId="146" builtinId="9" hidden="1"/>
    <cellStyle name="Followed Hyperlink" xfId="147" builtinId="9" hidden="1"/>
    <cellStyle name="Followed Hyperlink" xfId="148" builtinId="9" hidden="1"/>
    <cellStyle name="Followed Hyperlink" xfId="149" builtinId="9" hidden="1"/>
    <cellStyle name="Followed Hyperlink" xfId="150" builtinId="9" hidden="1"/>
    <cellStyle name="Followed Hyperlink" xfId="151" builtinId="9" hidden="1"/>
    <cellStyle name="Followed Hyperlink" xfId="152" builtinId="9" hidden="1"/>
    <cellStyle name="Followed Hyperlink" xfId="153" builtinId="9" hidden="1"/>
    <cellStyle name="Followed Hyperlink" xfId="154" builtinId="9" hidden="1"/>
    <cellStyle name="Followed Hyperlink" xfId="155" builtinId="9" hidden="1"/>
    <cellStyle name="Followed Hyperlink" xfId="156" builtinId="9" hidden="1"/>
    <cellStyle name="Followed Hyperlink" xfId="157" builtinId="9" hidden="1"/>
    <cellStyle name="Followed Hyperlink" xfId="158" builtinId="9" hidden="1"/>
    <cellStyle name="Followed Hyperlink" xfId="159" builtinId="9" hidden="1"/>
    <cellStyle name="Followed Hyperlink" xfId="160" builtinId="9" hidden="1"/>
    <cellStyle name="Followed Hyperlink" xfId="161" builtinId="9" hidden="1"/>
    <cellStyle name="Followed Hyperlink" xfId="162" builtinId="9" hidden="1"/>
    <cellStyle name="Followed Hyperlink" xfId="163" builtinId="9" hidden="1"/>
    <cellStyle name="Followed Hyperlink" xfId="164" builtinId="9" hidden="1"/>
    <cellStyle name="Followed Hyperlink" xfId="165" builtinId="9" hidden="1"/>
    <cellStyle name="Followed Hyperlink" xfId="166" builtinId="9" hidden="1"/>
    <cellStyle name="Followed Hyperlink" xfId="167" builtinId="9" hidden="1"/>
    <cellStyle name="Followed Hyperlink" xfId="168" builtinId="9" hidden="1"/>
    <cellStyle name="Followed Hyperlink" xfId="169" builtinId="9" hidden="1"/>
    <cellStyle name="Followed Hyperlink" xfId="170" builtinId="9" hidden="1"/>
    <cellStyle name="Followed Hyperlink" xfId="171" builtinId="9" hidden="1"/>
    <cellStyle name="Followed Hyperlink" xfId="172" builtinId="9" hidden="1"/>
    <cellStyle name="Followed Hyperlink" xfId="173" builtinId="9" hidden="1"/>
    <cellStyle name="Followed Hyperlink" xfId="174" builtinId="9" hidden="1"/>
    <cellStyle name="Followed Hyperlink" xfId="175" builtinId="9" hidden="1"/>
    <cellStyle name="Followed Hyperlink" xfId="176" builtinId="9" hidden="1"/>
    <cellStyle name="Followed Hyperlink" xfId="177" builtinId="9" hidden="1"/>
    <cellStyle name="Followed Hyperlink" xfId="178" builtinId="9" hidden="1"/>
    <cellStyle name="Followed Hyperlink" xfId="179" builtinId="9" hidden="1"/>
    <cellStyle name="Followed Hyperlink" xfId="180" builtinId="9" hidden="1"/>
    <cellStyle name="Followed Hyperlink" xfId="181" builtinId="9" hidden="1"/>
    <cellStyle name="Followed Hyperlink" xfId="182" builtinId="9" hidden="1"/>
    <cellStyle name="Followed Hyperlink" xfId="183" builtinId="9" hidden="1"/>
    <cellStyle name="Followed Hyperlink" xfId="184" builtinId="9" hidden="1"/>
    <cellStyle name="Followed Hyperlink" xfId="185" builtinId="9" hidden="1"/>
    <cellStyle name="Followed Hyperlink" xfId="186" builtinId="9" hidden="1"/>
    <cellStyle name="Followed Hyperlink" xfId="187" builtinId="9" hidden="1"/>
    <cellStyle name="Followed Hyperlink" xfId="188" builtinId="9" hidden="1"/>
    <cellStyle name="Grey" xfId="32" xr:uid="{00000000-0005-0000-0000-00000F000000}"/>
    <cellStyle name="Header1" xfId="33" xr:uid="{00000000-0005-0000-0000-000010000000}"/>
    <cellStyle name="Header2" xfId="34" xr:uid="{00000000-0005-0000-0000-000011000000}"/>
    <cellStyle name="Input [yellow]" xfId="35" xr:uid="{00000000-0005-0000-0000-000087000000}"/>
    <cellStyle name="Input [yellow] 2" xfId="36" xr:uid="{00000000-0005-0000-0000-000088000000}"/>
    <cellStyle name="Input Cells" xfId="37" xr:uid="{00000000-0005-0000-0000-000089000000}"/>
    <cellStyle name="Linked Cells" xfId="38" xr:uid="{00000000-0005-0000-0000-00008A000000}"/>
    <cellStyle name="Millares [0] 2" xfId="6" xr:uid="{00000000-0005-0000-0000-00008C000000}"/>
    <cellStyle name="Millares [0] 2 2" xfId="18" xr:uid="{00000000-0005-0000-0000-00008D000000}"/>
    <cellStyle name="Millares [0] 2 3" xfId="9" xr:uid="{00000000-0005-0000-0000-00008E000000}"/>
    <cellStyle name="Millares [0] 3" xfId="71" xr:uid="{00000000-0005-0000-0000-00008F000000}"/>
    <cellStyle name="Millares 2" xfId="16" xr:uid="{00000000-0005-0000-0000-000090000000}"/>
    <cellStyle name="Millares 2 2" xfId="39" xr:uid="{00000000-0005-0000-0000-000091000000}"/>
    <cellStyle name="Millares 3" xfId="40" xr:uid="{00000000-0005-0000-0000-000092000000}"/>
    <cellStyle name="Millares 4" xfId="41" xr:uid="{00000000-0005-0000-0000-000093000000}"/>
    <cellStyle name="Milliers [0]_!!!GO" xfId="42" xr:uid="{00000000-0005-0000-0000-000094000000}"/>
    <cellStyle name="Milliers_!!!GO" xfId="43" xr:uid="{00000000-0005-0000-0000-000095000000}"/>
    <cellStyle name="Moneda 2" xfId="44" xr:uid="{00000000-0005-0000-0000-000096000000}"/>
    <cellStyle name="Moneda 2 2" xfId="45" xr:uid="{00000000-0005-0000-0000-000097000000}"/>
    <cellStyle name="Moneda 2 3" xfId="46" xr:uid="{00000000-0005-0000-0000-000098000000}"/>
    <cellStyle name="Moneda 2 4" xfId="47" xr:uid="{00000000-0005-0000-0000-000099000000}"/>
    <cellStyle name="Moneda 3" xfId="190" xr:uid="{00000000-0005-0000-0000-00009A000000}"/>
    <cellStyle name="Moneda 5 2" xfId="8" xr:uid="{00000000-0005-0000-0000-00009B000000}"/>
    <cellStyle name="Monétaire [0]_!!!GO" xfId="48" xr:uid="{00000000-0005-0000-0000-00009C000000}"/>
    <cellStyle name="Monétaire_!!!GO" xfId="49" xr:uid="{00000000-0005-0000-0000-00009D000000}"/>
    <cellStyle name="Normal" xfId="0" builtinId="0"/>
    <cellStyle name="Normal - Style1" xfId="50" xr:uid="{00000000-0005-0000-0000-00009F000000}"/>
    <cellStyle name="Normal 14" xfId="15" xr:uid="{00000000-0005-0000-0000-0000A0000000}"/>
    <cellStyle name="Normal 2" xfId="5" xr:uid="{00000000-0005-0000-0000-0000A1000000}"/>
    <cellStyle name="Normal 2 2" xfId="14" xr:uid="{00000000-0005-0000-0000-0000A2000000}"/>
    <cellStyle name="Normal 23 2" xfId="7" xr:uid="{00000000-0005-0000-0000-0000A3000000}"/>
    <cellStyle name="Normal 3" xfId="13" xr:uid="{00000000-0005-0000-0000-0000A4000000}"/>
    <cellStyle name="Normal 31" xfId="12" xr:uid="{00000000-0005-0000-0000-0000A5000000}"/>
    <cellStyle name="Normal 4" xfId="51" xr:uid="{00000000-0005-0000-0000-0000A6000000}"/>
    <cellStyle name="Normal 5" xfId="52" xr:uid="{00000000-0005-0000-0000-0000A7000000}"/>
    <cellStyle name="Normal 6" xfId="53" xr:uid="{00000000-0005-0000-0000-0000A8000000}"/>
    <cellStyle name="Normal 7" xfId="4" xr:uid="{00000000-0005-0000-0000-0000A9000000}"/>
    <cellStyle name="Normal 9 2" xfId="17" xr:uid="{00000000-0005-0000-0000-0000AA000000}"/>
    <cellStyle name="Normal_PEP" xfId="2" xr:uid="{00000000-0005-0000-0000-0000AC000000}"/>
    <cellStyle name="NOTAS - Style3" xfId="54" xr:uid="{00000000-0005-0000-0000-0000AD000000}"/>
    <cellStyle name="Œ…‹æØ‚è [0.00]_!!!GO" xfId="55" xr:uid="{00000000-0005-0000-0000-0000AE000000}"/>
    <cellStyle name="Œ…‹æØ‚è_!!!GO" xfId="56" xr:uid="{00000000-0005-0000-0000-0000AF000000}"/>
    <cellStyle name="PEN-Cuerpo-no dec" xfId="57" xr:uid="{00000000-0005-0000-0000-0000B0000000}"/>
    <cellStyle name="PEN-Encabezado" xfId="58" xr:uid="{00000000-0005-0000-0000-0000B1000000}"/>
    <cellStyle name="PEN-Fuente" xfId="59" xr:uid="{00000000-0005-0000-0000-0000B2000000}"/>
    <cellStyle name="PEN-Titulo" xfId="60" xr:uid="{00000000-0005-0000-0000-0000B3000000}"/>
    <cellStyle name="per.style" xfId="61" xr:uid="{00000000-0005-0000-0000-0000B4000000}"/>
    <cellStyle name="Percent" xfId="189" xr:uid="{00000000-0005-0000-0000-0000B5000000}"/>
    <cellStyle name="Percent [2]" xfId="62" xr:uid="{00000000-0005-0000-0000-0000B6000000}"/>
    <cellStyle name="Porcentaje 2" xfId="11" xr:uid="{00000000-0005-0000-0000-0000B7000000}"/>
    <cellStyle name="Porcentaje 4 2" xfId="10" xr:uid="{00000000-0005-0000-0000-0000B8000000}"/>
    <cellStyle name="pricing" xfId="63" xr:uid="{00000000-0005-0000-0000-0000B9000000}"/>
    <cellStyle name="PSChar" xfId="64" xr:uid="{00000000-0005-0000-0000-0000BA000000}"/>
    <cellStyle name="RECUAD - Style4" xfId="65" xr:uid="{00000000-0005-0000-0000-0000BB000000}"/>
    <cellStyle name="RECUAD - Style5" xfId="66" xr:uid="{00000000-0005-0000-0000-0000BC000000}"/>
    <cellStyle name="RevList" xfId="67" xr:uid="{00000000-0005-0000-0000-0000BD000000}"/>
    <cellStyle name="Subtotal" xfId="68" xr:uid="{00000000-0005-0000-0000-0000BE000000}"/>
    <cellStyle name="TITULO - Style5" xfId="69" xr:uid="{00000000-0005-0000-0000-0000BF000000}"/>
    <cellStyle name="TITULO - Style6" xfId="70" xr:uid="{00000000-0005-0000-0000-0000C0000000}"/>
  </cellStyles>
  <dxfs count="0"/>
  <tableStyles count="0" defaultTableStyle="TableStyleMedium2" defaultPivotStyle="PivotStyleLight16"/>
  <colors>
    <mruColors>
      <color rgb="FF305496"/>
      <color rgb="FFEDED00"/>
      <color rgb="FFEDEDED"/>
      <color rgb="FFC198E0"/>
      <color rgb="FFFFFF99"/>
      <color rgb="FFF2F2F2"/>
      <color rgb="FF203764"/>
      <color rgb="FF16365C"/>
      <color rgb="FF538DD5"/>
      <color rgb="FF8DB4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PY"/>
              <a:t>Curva</a:t>
            </a:r>
            <a:r>
              <a:rPr lang="es-PY" baseline="0"/>
              <a:t> S por Fuente de Financiamiento</a:t>
            </a:r>
            <a:endParaRPr lang="es-PY"/>
          </a:p>
        </c:rich>
      </c:tx>
      <c:layout>
        <c:manualLayout>
          <c:xMode val="edge"/>
          <c:yMode val="edge"/>
          <c:x val="0.161603386987585"/>
          <c:y val="3.87473879814609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293241516919599"/>
          <c:y val="3.1280015617882503E-2"/>
          <c:w val="0.646107130747825"/>
          <c:h val="0.89506836438833604"/>
        </c:manualLayout>
      </c:layout>
      <c:lineChart>
        <c:grouping val="standard"/>
        <c:varyColors val="0"/>
        <c:ser>
          <c:idx val="0"/>
          <c:order val="0"/>
          <c:tx>
            <c:strRef>
              <c:f>'7_Curva S'!$B$8</c:f>
              <c:strCache>
                <c:ptCount val="1"/>
                <c:pt idx="0">
                  <c:v>Valor acum. BID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'7_Curva S'!$C$6:$G$6</c:f>
              <c:strCache>
                <c:ptCount val="5"/>
                <c:pt idx="0">
                  <c:v>Año 1</c:v>
                </c:pt>
                <c:pt idx="1">
                  <c:v>Año 2</c:v>
                </c:pt>
                <c:pt idx="2">
                  <c:v>Año 3</c:v>
                </c:pt>
                <c:pt idx="3">
                  <c:v>Año 4</c:v>
                </c:pt>
                <c:pt idx="4">
                  <c:v>Año 5</c:v>
                </c:pt>
              </c:strCache>
            </c:strRef>
          </c:cat>
          <c:val>
            <c:numRef>
              <c:f>'7_Curva S'!$C$8:$G$8</c:f>
              <c:numCache>
                <c:formatCode>_-"$"* #,##0_-;\-"$"* #,##0_-;_-"$"* "-"??_-;_-@_-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56-4541-9275-CA63F3CF0E9E}"/>
            </c:ext>
          </c:extLst>
        </c:ser>
        <c:ser>
          <c:idx val="1"/>
          <c:order val="1"/>
          <c:tx>
            <c:strRef>
              <c:f>'7_Curva S'!$B$10</c:f>
              <c:strCache>
                <c:ptCount val="1"/>
                <c:pt idx="0">
                  <c:v>Valor acum. CL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val>
            <c:numRef>
              <c:f>'7_Curva S'!$C$10:$G$10</c:f>
              <c:numCache>
                <c:formatCode>_-"$"* #,##0_-;\-"$"* #,##0_-;_-"$"* "-"??_-;_-@_-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56-4541-9275-CA63F3CF0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95992"/>
        <c:axId val="458192464"/>
      </c:lineChart>
      <c:catAx>
        <c:axId val="458195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58192464"/>
        <c:crosses val="autoZero"/>
        <c:auto val="1"/>
        <c:lblAlgn val="ctr"/>
        <c:lblOffset val="100"/>
        <c:noMultiLvlLbl val="0"/>
      </c:catAx>
      <c:valAx>
        <c:axId val="458192464"/>
        <c:scaling>
          <c:orientation val="minMax"/>
        </c:scaling>
        <c:delete val="0"/>
        <c:axPos val="l"/>
        <c:majorGridlines/>
        <c:numFmt formatCode="_-&quot;$&quot;* #,##0_-;\-&quot;$&quot;* #,##0_-;_-&quot;$&quot;* &quot;-&quot;??_-;_-@_-" sourceLinked="1"/>
        <c:majorTickMark val="out"/>
        <c:minorTickMark val="none"/>
        <c:tickLblPos val="nextTo"/>
        <c:crossAx val="458195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331448068762101"/>
          <c:y val="0.294777444056606"/>
          <c:w val="0.193066762530788"/>
          <c:h val="0.4649729940782200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PY"/>
              <a:t>Curva</a:t>
            </a:r>
            <a:r>
              <a:rPr lang="es-PY" baseline="0"/>
              <a:t> S Costo</a:t>
            </a:r>
            <a:r>
              <a:rPr lang="es-PY"/>
              <a:t> Total del Programa</a:t>
            </a:r>
          </a:p>
        </c:rich>
      </c:tx>
      <c:layout>
        <c:manualLayout>
          <c:xMode val="edge"/>
          <c:yMode val="edge"/>
          <c:x val="0.161347797626992"/>
          <c:y val="6.14272809394761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293241516919599"/>
          <c:y val="5.2960331178114897E-2"/>
          <c:w val="0.66567107077717103"/>
          <c:h val="0.87458563614507701"/>
        </c:manualLayout>
      </c:layout>
      <c:lineChart>
        <c:grouping val="standard"/>
        <c:varyColors val="0"/>
        <c:ser>
          <c:idx val="1"/>
          <c:order val="0"/>
          <c:tx>
            <c:strRef>
              <c:f>'7_Curva S'!$B$12</c:f>
              <c:strCache>
                <c:ptCount val="1"/>
                <c:pt idx="0">
                  <c:v>Valor acum. TOTAL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'7_Curva S'!$C$6:$G$6</c:f>
              <c:strCache>
                <c:ptCount val="5"/>
                <c:pt idx="0">
                  <c:v>Año 1</c:v>
                </c:pt>
                <c:pt idx="1">
                  <c:v>Año 2</c:v>
                </c:pt>
                <c:pt idx="2">
                  <c:v>Año 3</c:v>
                </c:pt>
                <c:pt idx="3">
                  <c:v>Año 4</c:v>
                </c:pt>
                <c:pt idx="4">
                  <c:v>Año 5</c:v>
                </c:pt>
              </c:strCache>
            </c:strRef>
          </c:cat>
          <c:val>
            <c:numRef>
              <c:f>'7_Curva S'!$C$12:$G$12</c:f>
              <c:numCache>
                <c:formatCode>_-"$"* #,##0_-;\-"$"* #,##0_-;_-"$"* "-"??_-;_-@_-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5F-4835-A065-218E1950C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93640"/>
        <c:axId val="458196384"/>
      </c:lineChart>
      <c:catAx>
        <c:axId val="458193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58196384"/>
        <c:crosses val="autoZero"/>
        <c:auto val="1"/>
        <c:lblAlgn val="ctr"/>
        <c:lblOffset val="100"/>
        <c:noMultiLvlLbl val="0"/>
      </c:catAx>
      <c:valAx>
        <c:axId val="458196384"/>
        <c:scaling>
          <c:orientation val="minMax"/>
        </c:scaling>
        <c:delete val="0"/>
        <c:axPos val="l"/>
        <c:majorGridlines/>
        <c:numFmt formatCode="_-&quot;$&quot;* #,##0_-;\-&quot;$&quot;* #,##0_-;_-&quot;$&quot;* &quot;-&quot;??_-;_-@_-" sourceLinked="1"/>
        <c:majorTickMark val="out"/>
        <c:minorTickMark val="none"/>
        <c:tickLblPos val="nextTo"/>
        <c:crossAx val="458193640"/>
        <c:crosses val="autoZero"/>
        <c:crossBetween val="between"/>
      </c:valAx>
    </c:plotArea>
    <c:legend>
      <c:legendPos val="r"/>
      <c:overlay val="0"/>
      <c:spPr>
        <a:ln>
          <a:noFill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177801</xdr:colOff>
      <xdr:row>14</xdr:row>
      <xdr:rowOff>47624</xdr:rowOff>
    </xdr:from>
    <xdr:to>
      <xdr:col>8</xdr:col>
      <xdr:colOff>419100</xdr:colOff>
      <xdr:row>32</xdr:row>
      <xdr:rowOff>76199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142876</xdr:colOff>
      <xdr:row>35</xdr:row>
      <xdr:rowOff>9525</xdr:rowOff>
    </xdr:from>
    <xdr:to>
      <xdr:col>8</xdr:col>
      <xdr:colOff>409576</xdr:colOff>
      <xdr:row>53</xdr:row>
      <xdr:rowOff>95250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PROYECTOS%202015/MOSCA%20DE%20LA%20FRUTA%20IV/estadistica%20del%20SISAGR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1"/>
      <sheetName val="c-2"/>
      <sheetName val="C-3"/>
      <sheetName val="c-4"/>
      <sheetName val="C-5"/>
      <sheetName val="Hoja1"/>
      <sheetName val="C-6"/>
      <sheetName val="C-7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1:G30"/>
  <sheetViews>
    <sheetView showGridLines="0" tabSelected="1" zoomScale="110" zoomScaleNormal="110" zoomScalePageLayoutView="120" workbookViewId="0">
      <selection activeCell="L10" sqref="L10"/>
    </sheetView>
  </sheetViews>
  <sheetFormatPr defaultColWidth="11.5546875" defaultRowHeight="14.4"/>
  <cols>
    <col min="1" max="1" width="2" style="25" customWidth="1"/>
    <col min="2" max="2" width="4.6640625" style="25" customWidth="1"/>
    <col min="3" max="3" width="47.88671875" style="25" customWidth="1"/>
    <col min="4" max="4" width="11.5546875" style="25"/>
    <col min="5" max="5" width="10.33203125" style="25" customWidth="1"/>
    <col min="6" max="6" width="11.5546875" style="25"/>
    <col min="7" max="7" width="6.109375" style="25" customWidth="1"/>
    <col min="8" max="16384" width="11.5546875" style="25"/>
  </cols>
  <sheetData>
    <row r="1" spans="2:7" ht="10.199999999999999" customHeight="1"/>
    <row r="2" spans="2:7">
      <c r="B2" s="26" t="s">
        <v>57</v>
      </c>
      <c r="C2" s="27"/>
      <c r="D2" s="27"/>
      <c r="E2" s="27"/>
      <c r="F2" s="27"/>
      <c r="G2" s="28"/>
    </row>
    <row r="3" spans="2:7" ht="20.399999999999999">
      <c r="B3" s="29" t="s">
        <v>5</v>
      </c>
      <c r="C3" s="30" t="s">
        <v>6</v>
      </c>
      <c r="D3" s="30" t="s">
        <v>7</v>
      </c>
      <c r="E3" s="30" t="s">
        <v>8</v>
      </c>
      <c r="F3" s="30" t="s">
        <v>9</v>
      </c>
      <c r="G3" s="31" t="s">
        <v>10</v>
      </c>
    </row>
    <row r="4" spans="2:7" s="36" customFormat="1">
      <c r="B4" s="32" t="s">
        <v>11</v>
      </c>
      <c r="C4" s="33" t="s">
        <v>55</v>
      </c>
      <c r="D4" s="34">
        <v>57644000</v>
      </c>
      <c r="E4" s="34">
        <v>2976000</v>
      </c>
      <c r="F4" s="34">
        <v>60620000</v>
      </c>
      <c r="G4" s="35">
        <v>0.23726027380825154</v>
      </c>
    </row>
    <row r="5" spans="2:7" s="41" customFormat="1">
      <c r="B5" s="37" t="s">
        <v>49</v>
      </c>
      <c r="C5" s="38" t="s">
        <v>70</v>
      </c>
      <c r="D5" s="39">
        <v>1291500</v>
      </c>
      <c r="E5" s="39">
        <v>0</v>
      </c>
      <c r="F5" s="39">
        <v>1291500</v>
      </c>
      <c r="G5" s="40">
        <v>5.0547945170464677E-3</v>
      </c>
    </row>
    <row r="6" spans="2:7" s="41" customFormat="1">
      <c r="B6" s="37" t="s">
        <v>26</v>
      </c>
      <c r="C6" s="38" t="s">
        <v>54</v>
      </c>
      <c r="D6" s="39">
        <v>28948500</v>
      </c>
      <c r="E6" s="39">
        <v>0</v>
      </c>
      <c r="F6" s="39">
        <v>28948500</v>
      </c>
      <c r="G6" s="40">
        <v>0.11330136978452937</v>
      </c>
    </row>
    <row r="7" spans="2:7" s="41" customFormat="1">
      <c r="B7" s="37" t="s">
        <v>25</v>
      </c>
      <c r="C7" s="38" t="s">
        <v>71</v>
      </c>
      <c r="D7" s="39">
        <v>2100000</v>
      </c>
      <c r="E7" s="39">
        <v>0</v>
      </c>
      <c r="F7" s="39">
        <v>2100000</v>
      </c>
      <c r="G7" s="40">
        <v>8.2191780764983222E-3</v>
      </c>
    </row>
    <row r="8" spans="2:7" s="41" customFormat="1" ht="30.75" customHeight="1">
      <c r="B8" s="37" t="s">
        <v>44</v>
      </c>
      <c r="C8" s="38" t="s">
        <v>72</v>
      </c>
      <c r="D8" s="39">
        <v>7450000</v>
      </c>
      <c r="E8" s="39">
        <v>0</v>
      </c>
      <c r="F8" s="39">
        <v>7450000</v>
      </c>
      <c r="G8" s="40">
        <v>2.9158512699958332E-2</v>
      </c>
    </row>
    <row r="9" spans="2:7" s="41" customFormat="1">
      <c r="B9" s="37" t="s">
        <v>45</v>
      </c>
      <c r="C9" s="38" t="s">
        <v>73</v>
      </c>
      <c r="D9" s="39">
        <v>4200000</v>
      </c>
      <c r="E9" s="39">
        <v>0</v>
      </c>
      <c r="F9" s="39">
        <v>4200000</v>
      </c>
      <c r="G9" s="40">
        <v>1.6438356152996644E-2</v>
      </c>
    </row>
    <row r="10" spans="2:7" s="41" customFormat="1" ht="29.25" customHeight="1">
      <c r="B10" s="37" t="s">
        <v>46</v>
      </c>
      <c r="C10" s="38" t="s">
        <v>74</v>
      </c>
      <c r="D10" s="39">
        <v>525000</v>
      </c>
      <c r="E10" s="39">
        <v>0</v>
      </c>
      <c r="F10" s="39">
        <v>525000</v>
      </c>
      <c r="G10" s="40">
        <v>2.0547945191245805E-3</v>
      </c>
    </row>
    <row r="11" spans="2:7" s="41" customFormat="1" ht="30.6">
      <c r="B11" s="37" t="s">
        <v>52</v>
      </c>
      <c r="C11" s="38" t="s">
        <v>82</v>
      </c>
      <c r="D11" s="39">
        <v>4939000</v>
      </c>
      <c r="E11" s="39">
        <v>0</v>
      </c>
      <c r="F11" s="39">
        <v>4939000</v>
      </c>
      <c r="G11" s="40">
        <v>1.9330724057059625E-2</v>
      </c>
    </row>
    <row r="12" spans="2:7" s="41" customFormat="1">
      <c r="B12" s="37" t="s">
        <v>53</v>
      </c>
      <c r="C12" s="38" t="s">
        <v>83</v>
      </c>
      <c r="D12" s="39">
        <v>0</v>
      </c>
      <c r="E12" s="39">
        <v>2976000</v>
      </c>
      <c r="F12" s="39">
        <v>2976000</v>
      </c>
      <c r="G12" s="40">
        <v>1.1647749502694765E-2</v>
      </c>
    </row>
    <row r="13" spans="2:7" s="41" customFormat="1" ht="20.399999999999999">
      <c r="B13" s="37" t="s">
        <v>58</v>
      </c>
      <c r="C13" s="38" t="s">
        <v>75</v>
      </c>
      <c r="D13" s="39">
        <v>2415000</v>
      </c>
      <c r="E13" s="39">
        <v>0</v>
      </c>
      <c r="F13" s="39">
        <v>2415000</v>
      </c>
      <c r="G13" s="40">
        <v>9.4520547879730701E-3</v>
      </c>
    </row>
    <row r="14" spans="2:7" s="41" customFormat="1">
      <c r="B14" s="37" t="s">
        <v>59</v>
      </c>
      <c r="C14" s="38" t="s">
        <v>76</v>
      </c>
      <c r="D14" s="39">
        <v>210000</v>
      </c>
      <c r="E14" s="39">
        <v>0</v>
      </c>
      <c r="F14" s="39">
        <v>210000</v>
      </c>
      <c r="G14" s="40">
        <v>8.2191780764983213E-4</v>
      </c>
    </row>
    <row r="15" spans="2:7" s="41" customFormat="1" ht="20.399999999999999">
      <c r="B15" s="37" t="s">
        <v>60</v>
      </c>
      <c r="C15" s="38" t="s">
        <v>84</v>
      </c>
      <c r="D15" s="39">
        <v>2415000</v>
      </c>
      <c r="E15" s="39">
        <v>0</v>
      </c>
      <c r="F15" s="39">
        <v>2415000</v>
      </c>
      <c r="G15" s="40">
        <v>9.4520547879730701E-3</v>
      </c>
    </row>
    <row r="16" spans="2:7" s="41" customFormat="1" ht="20.399999999999999">
      <c r="B16" s="37" t="s">
        <v>61</v>
      </c>
      <c r="C16" s="38" t="s">
        <v>77</v>
      </c>
      <c r="D16" s="39">
        <v>630000</v>
      </c>
      <c r="E16" s="39">
        <v>0</v>
      </c>
      <c r="F16" s="39">
        <v>630000</v>
      </c>
      <c r="G16" s="40">
        <v>2.4657534229494964E-3</v>
      </c>
    </row>
    <row r="17" spans="2:7" s="41" customFormat="1" ht="20.399999999999999">
      <c r="B17" s="37" t="s">
        <v>66</v>
      </c>
      <c r="C17" s="38" t="s">
        <v>81</v>
      </c>
      <c r="D17" s="39">
        <v>2520000</v>
      </c>
      <c r="E17" s="39">
        <v>0</v>
      </c>
      <c r="F17" s="39">
        <v>2520000</v>
      </c>
      <c r="G17" s="40">
        <v>9.8630136917979856E-3</v>
      </c>
    </row>
    <row r="18" spans="2:7" s="36" customFormat="1" ht="20.399999999999999">
      <c r="B18" s="32" t="s">
        <v>12</v>
      </c>
      <c r="C18" s="33" t="s">
        <v>67</v>
      </c>
      <c r="D18" s="34">
        <v>188272000.17698592</v>
      </c>
      <c r="E18" s="34">
        <v>0</v>
      </c>
      <c r="F18" s="34">
        <v>188272000.17698592</v>
      </c>
      <c r="G18" s="35">
        <v>0.7368767125110337</v>
      </c>
    </row>
    <row r="19" spans="2:7" s="41" customFormat="1">
      <c r="B19" s="37" t="s">
        <v>48</v>
      </c>
      <c r="C19" s="38" t="s">
        <v>68</v>
      </c>
      <c r="D19" s="39">
        <v>30216281.580000006</v>
      </c>
      <c r="E19" s="39">
        <v>0</v>
      </c>
      <c r="F19" s="39">
        <v>30216281.580000006</v>
      </c>
      <c r="G19" s="40">
        <v>0.11826333291220767</v>
      </c>
    </row>
    <row r="20" spans="2:7">
      <c r="B20" s="42" t="s">
        <v>62</v>
      </c>
      <c r="C20" s="43" t="s">
        <v>69</v>
      </c>
      <c r="D20" s="39">
        <v>41547941.999999993</v>
      </c>
      <c r="E20" s="39">
        <v>0</v>
      </c>
      <c r="F20" s="39">
        <v>41547941.999999993</v>
      </c>
      <c r="G20" s="40">
        <v>0.16261425429048751</v>
      </c>
    </row>
    <row r="21" spans="2:7">
      <c r="B21" s="42" t="s">
        <v>64</v>
      </c>
      <c r="C21" s="43" t="s">
        <v>79</v>
      </c>
      <c r="D21" s="39">
        <v>28830203.336010799</v>
      </c>
      <c r="E21" s="39">
        <v>0</v>
      </c>
      <c r="F21" s="39">
        <v>28830203.336010799</v>
      </c>
      <c r="G21" s="40">
        <v>0.11283836914301368</v>
      </c>
    </row>
    <row r="22" spans="2:7">
      <c r="B22" s="42" t="s">
        <v>65</v>
      </c>
      <c r="C22" s="43" t="s">
        <v>80</v>
      </c>
      <c r="D22" s="39">
        <v>82847573.659560025</v>
      </c>
      <c r="E22" s="39">
        <v>0</v>
      </c>
      <c r="F22" s="39">
        <v>82847573.659560025</v>
      </c>
      <c r="G22" s="40">
        <v>0.32425664814939792</v>
      </c>
    </row>
    <row r="23" spans="2:7">
      <c r="B23" s="42" t="s">
        <v>63</v>
      </c>
      <c r="C23" s="43" t="s">
        <v>78</v>
      </c>
      <c r="D23" s="39">
        <v>4829999.601415094</v>
      </c>
      <c r="E23" s="39">
        <v>0</v>
      </c>
      <c r="F23" s="39">
        <v>4829999.601415094</v>
      </c>
      <c r="G23" s="40">
        <v>1.890410801592694E-2</v>
      </c>
    </row>
    <row r="24" spans="2:7" s="36" customFormat="1">
      <c r="B24" s="32" t="s">
        <v>47</v>
      </c>
      <c r="C24" s="33" t="s">
        <v>13</v>
      </c>
      <c r="D24" s="44">
        <v>4084000</v>
      </c>
      <c r="E24" s="44">
        <v>2524000</v>
      </c>
      <c r="F24" s="44">
        <v>6608000</v>
      </c>
      <c r="G24" s="35">
        <v>2.5863013680714718E-2</v>
      </c>
    </row>
    <row r="25" spans="2:7">
      <c r="B25" s="42" t="s">
        <v>24</v>
      </c>
      <c r="C25" s="43" t="s">
        <v>22</v>
      </c>
      <c r="D25" s="45">
        <v>3659000</v>
      </c>
      <c r="E25" s="45">
        <v>2524000</v>
      </c>
      <c r="F25" s="45">
        <v>6183000</v>
      </c>
      <c r="G25" s="40">
        <v>2.4199608593804343E-2</v>
      </c>
    </row>
    <row r="26" spans="2:7">
      <c r="B26" s="42" t="s">
        <v>50</v>
      </c>
      <c r="C26" s="43" t="s">
        <v>21</v>
      </c>
      <c r="D26" s="45">
        <v>300000</v>
      </c>
      <c r="E26" s="45">
        <v>0</v>
      </c>
      <c r="F26" s="45">
        <v>300000</v>
      </c>
      <c r="G26" s="40">
        <v>1.1741682966426173E-3</v>
      </c>
    </row>
    <row r="27" spans="2:7">
      <c r="B27" s="42" t="s">
        <v>23</v>
      </c>
      <c r="C27" s="43" t="s">
        <v>51</v>
      </c>
      <c r="D27" s="45">
        <v>125000</v>
      </c>
      <c r="E27" s="45">
        <v>0</v>
      </c>
      <c r="F27" s="45">
        <v>125000</v>
      </c>
      <c r="G27" s="40">
        <v>4.8923679026775726E-4</v>
      </c>
    </row>
    <row r="28" spans="2:7">
      <c r="B28" s="46"/>
      <c r="C28" s="47" t="s">
        <v>9</v>
      </c>
      <c r="D28" s="48">
        <v>250000000.17698592</v>
      </c>
      <c r="E28" s="48">
        <v>5500000</v>
      </c>
      <c r="F28" s="48">
        <v>255500000.17698592</v>
      </c>
      <c r="G28" s="49">
        <v>1</v>
      </c>
    </row>
    <row r="29" spans="2:7">
      <c r="B29" s="50"/>
      <c r="C29" s="50"/>
      <c r="D29" s="51"/>
      <c r="E29" s="51"/>
      <c r="F29" s="51"/>
      <c r="G29" s="50"/>
    </row>
    <row r="30" spans="2:7">
      <c r="B30" s="50"/>
      <c r="C30" s="50"/>
      <c r="D30" s="52"/>
      <c r="E30" s="52"/>
      <c r="F30" s="52"/>
      <c r="G30" s="50"/>
    </row>
  </sheetData>
  <mergeCells count="1">
    <mergeCell ref="B2:G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"/>
  <sheetViews>
    <sheetView workbookViewId="0">
      <selection activeCell="G18" sqref="G18"/>
    </sheetView>
  </sheetViews>
  <sheetFormatPr defaultColWidth="11.5546875" defaultRowHeight="14.4"/>
  <sheetData>
    <row r="1" spans="1:1">
      <c r="A1" s="17" t="s">
        <v>43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A1:O34"/>
  <sheetViews>
    <sheetView showGridLines="0" workbookViewId="0">
      <selection activeCell="C4" sqref="C4:D4"/>
    </sheetView>
  </sheetViews>
  <sheetFormatPr defaultColWidth="10.88671875" defaultRowHeight="14.4"/>
  <cols>
    <col min="1" max="1" width="3.33203125" style="2" customWidth="1"/>
    <col min="2" max="2" width="22.88671875" style="2" customWidth="1"/>
    <col min="3" max="3" width="16.44140625" style="2" customWidth="1"/>
    <col min="4" max="4" width="16.109375" style="2" customWidth="1"/>
    <col min="5" max="5" width="17.44140625" style="2" customWidth="1"/>
    <col min="6" max="7" width="17.33203125" style="2" customWidth="1"/>
    <col min="8" max="8" width="3.33203125" style="2" customWidth="1"/>
    <col min="9" max="14" width="10.88671875" style="2"/>
    <col min="15" max="15" width="12.44140625" style="2" customWidth="1"/>
    <col min="16" max="16384" width="10.88671875" style="2"/>
  </cols>
  <sheetData>
    <row r="1" spans="1:15" ht="21">
      <c r="A1" s="1"/>
      <c r="B1" s="19" t="s">
        <v>27</v>
      </c>
      <c r="C1" s="19"/>
      <c r="D1" s="19"/>
      <c r="E1" s="19"/>
      <c r="F1" s="19"/>
      <c r="G1" s="19"/>
      <c r="H1" s="1"/>
    </row>
    <row r="2" spans="1:15" ht="6.75" customHeight="1">
      <c r="A2" s="1"/>
      <c r="B2" s="1"/>
      <c r="C2" s="1"/>
      <c r="D2" s="1"/>
      <c r="E2" s="1"/>
      <c r="F2" s="1"/>
      <c r="G2" s="1"/>
      <c r="H2" s="1"/>
    </row>
    <row r="3" spans="1:15" ht="35.25" customHeight="1">
      <c r="A3" s="1"/>
      <c r="B3" s="16" t="s">
        <v>14</v>
      </c>
      <c r="C3" s="20" t="s">
        <v>56</v>
      </c>
      <c r="D3" s="21"/>
      <c r="E3" s="21"/>
      <c r="F3" s="21"/>
      <c r="G3" s="21"/>
      <c r="H3" s="1"/>
    </row>
    <row r="4" spans="1:15">
      <c r="A4" s="1"/>
      <c r="B4" s="3" t="s">
        <v>15</v>
      </c>
      <c r="C4" s="22">
        <v>43101</v>
      </c>
      <c r="D4" s="23"/>
      <c r="E4" s="24" t="s">
        <v>16</v>
      </c>
      <c r="F4" s="24"/>
      <c r="G4" s="4">
        <v>44926</v>
      </c>
      <c r="H4" s="1"/>
    </row>
    <row r="5" spans="1:15" ht="5.25" customHeight="1">
      <c r="A5" s="1"/>
      <c r="B5" s="5"/>
      <c r="C5" s="6"/>
      <c r="D5" s="6"/>
      <c r="E5" s="6"/>
      <c r="F5" s="6"/>
      <c r="G5" s="6"/>
      <c r="H5" s="1"/>
    </row>
    <row r="6" spans="1:15">
      <c r="A6" s="1"/>
      <c r="B6" s="7"/>
      <c r="C6" s="8" t="s">
        <v>0</v>
      </c>
      <c r="D6" s="8" t="s">
        <v>1</v>
      </c>
      <c r="E6" s="8" t="s">
        <v>2</v>
      </c>
      <c r="F6" s="8" t="s">
        <v>3</v>
      </c>
      <c r="G6" s="8" t="s">
        <v>4</v>
      </c>
      <c r="H6" s="1"/>
    </row>
    <row r="7" spans="1:15">
      <c r="A7" s="1"/>
      <c r="B7" s="9" t="s">
        <v>7</v>
      </c>
      <c r="C7" s="10"/>
      <c r="D7" s="10"/>
      <c r="E7" s="10"/>
      <c r="F7" s="10"/>
      <c r="G7" s="10"/>
      <c r="H7" s="1"/>
      <c r="J7" s="11"/>
      <c r="K7" s="11"/>
      <c r="L7" s="11"/>
      <c r="M7" s="11"/>
      <c r="N7" s="11"/>
      <c r="O7" s="12">
        <f>SUM(J7:N7)</f>
        <v>0</v>
      </c>
    </row>
    <row r="8" spans="1:15">
      <c r="A8" s="1"/>
      <c r="B8" s="3" t="s">
        <v>17</v>
      </c>
      <c r="C8" s="10">
        <f>C7</f>
        <v>0</v>
      </c>
      <c r="D8" s="10">
        <f>C8+D7</f>
        <v>0</v>
      </c>
      <c r="E8" s="10">
        <f t="shared" ref="E8:G8" si="0">D8+E7</f>
        <v>0</v>
      </c>
      <c r="F8" s="10">
        <f t="shared" si="0"/>
        <v>0</v>
      </c>
      <c r="G8" s="10">
        <f t="shared" si="0"/>
        <v>0</v>
      </c>
      <c r="H8" s="1"/>
    </row>
    <row r="9" spans="1:15">
      <c r="A9" s="1"/>
      <c r="B9" s="3" t="s">
        <v>18</v>
      </c>
      <c r="C9" s="10"/>
      <c r="D9" s="10"/>
      <c r="E9" s="10"/>
      <c r="F9" s="10"/>
      <c r="G9" s="10"/>
      <c r="H9" s="1"/>
    </row>
    <row r="10" spans="1:15">
      <c r="A10" s="1"/>
      <c r="B10" s="3" t="s">
        <v>19</v>
      </c>
      <c r="C10" s="10">
        <f>C9</f>
        <v>0</v>
      </c>
      <c r="D10" s="10">
        <f>C10+D9</f>
        <v>0</v>
      </c>
      <c r="E10" s="10">
        <f>D10+E9</f>
        <v>0</v>
      </c>
      <c r="F10" s="10">
        <f>E10+F9</f>
        <v>0</v>
      </c>
      <c r="G10" s="10">
        <f>+F10+G9</f>
        <v>0</v>
      </c>
      <c r="H10" s="1"/>
    </row>
    <row r="11" spans="1:15">
      <c r="A11" s="1"/>
      <c r="B11" s="3" t="s">
        <v>9</v>
      </c>
      <c r="C11" s="10">
        <f>+C7+C9</f>
        <v>0</v>
      </c>
      <c r="D11" s="10">
        <f t="shared" ref="D11:G12" si="1">+D7+D9</f>
        <v>0</v>
      </c>
      <c r="E11" s="10">
        <f t="shared" si="1"/>
        <v>0</v>
      </c>
      <c r="F11" s="10">
        <f t="shared" si="1"/>
        <v>0</v>
      </c>
      <c r="G11" s="10">
        <f t="shared" si="1"/>
        <v>0</v>
      </c>
      <c r="H11" s="1"/>
    </row>
    <row r="12" spans="1:15">
      <c r="A12" s="1"/>
      <c r="B12" s="3" t="s">
        <v>20</v>
      </c>
      <c r="C12" s="10">
        <f>+C8+C10</f>
        <v>0</v>
      </c>
      <c r="D12" s="10">
        <f t="shared" si="1"/>
        <v>0</v>
      </c>
      <c r="E12" s="10">
        <f t="shared" si="1"/>
        <v>0</v>
      </c>
      <c r="F12" s="10">
        <f t="shared" si="1"/>
        <v>0</v>
      </c>
      <c r="G12" s="10">
        <f t="shared" si="1"/>
        <v>0</v>
      </c>
      <c r="H12" s="1"/>
    </row>
    <row r="13" spans="1:15">
      <c r="A13" s="1"/>
      <c r="B13" s="13"/>
      <c r="C13" s="14"/>
      <c r="D13" s="15"/>
      <c r="E13" s="1"/>
      <c r="F13" s="1"/>
      <c r="G13" s="1"/>
      <c r="H13" s="1"/>
    </row>
    <row r="14" spans="1:15">
      <c r="A14" s="1"/>
      <c r="B14" s="1"/>
      <c r="C14" s="1"/>
      <c r="D14" s="1"/>
      <c r="E14" s="1"/>
      <c r="F14" s="1"/>
      <c r="G14" s="1"/>
      <c r="H14" s="1"/>
    </row>
    <row r="15" spans="1:15">
      <c r="A15" s="1"/>
      <c r="B15" s="1"/>
      <c r="C15" s="1"/>
      <c r="D15" s="1"/>
      <c r="E15" s="1"/>
      <c r="F15" s="1"/>
      <c r="G15" s="1"/>
      <c r="H15" s="1"/>
    </row>
    <row r="16" spans="1:15">
      <c r="A16" s="1"/>
      <c r="B16" s="1"/>
      <c r="C16" s="1"/>
      <c r="D16" s="1"/>
      <c r="E16" s="1"/>
      <c r="F16" s="1"/>
      <c r="G16" s="1"/>
      <c r="H16" s="1"/>
    </row>
    <row r="17" spans="1:8">
      <c r="A17" s="1"/>
      <c r="B17" s="1"/>
      <c r="C17" s="1"/>
      <c r="D17" s="1"/>
      <c r="E17" s="1"/>
      <c r="F17" s="1"/>
      <c r="G17" s="1"/>
      <c r="H17" s="1"/>
    </row>
    <row r="18" spans="1:8">
      <c r="A18" s="1"/>
      <c r="B18" s="1"/>
      <c r="C18" s="1"/>
      <c r="D18" s="1"/>
      <c r="E18" s="1"/>
      <c r="F18" s="1"/>
      <c r="G18" s="1"/>
      <c r="H18" s="1"/>
    </row>
    <row r="19" spans="1:8">
      <c r="A19" s="1"/>
      <c r="B19" s="1"/>
      <c r="C19" s="1"/>
      <c r="D19" s="1"/>
      <c r="E19" s="1"/>
      <c r="F19" s="1"/>
      <c r="G19" s="1"/>
      <c r="H19" s="1"/>
    </row>
    <row r="20" spans="1:8">
      <c r="A20" s="1"/>
      <c r="B20" s="1"/>
      <c r="C20" s="1"/>
      <c r="D20" s="1"/>
      <c r="E20" s="1"/>
      <c r="F20" s="1"/>
      <c r="G20" s="1"/>
      <c r="H20" s="1"/>
    </row>
    <row r="21" spans="1:8">
      <c r="A21" s="1"/>
      <c r="B21" s="1"/>
      <c r="C21" s="1"/>
      <c r="D21" s="1"/>
      <c r="E21" s="1"/>
      <c r="F21" s="1"/>
      <c r="G21" s="1"/>
      <c r="H21" s="1"/>
    </row>
    <row r="22" spans="1:8">
      <c r="A22" s="1"/>
      <c r="B22" s="1"/>
      <c r="C22" s="1"/>
      <c r="D22" s="1"/>
      <c r="E22" s="1"/>
      <c r="F22" s="1"/>
      <c r="G22" s="1"/>
      <c r="H22" s="1"/>
    </row>
    <row r="23" spans="1:8">
      <c r="A23" s="1"/>
      <c r="B23" s="1"/>
      <c r="C23" s="1"/>
      <c r="D23" s="1"/>
      <c r="E23" s="1"/>
      <c r="F23" s="1"/>
      <c r="G23" s="1"/>
      <c r="H23" s="1"/>
    </row>
    <row r="24" spans="1:8">
      <c r="A24" s="1"/>
      <c r="B24" s="1"/>
      <c r="C24" s="1"/>
      <c r="D24" s="1"/>
      <c r="E24" s="1"/>
      <c r="F24" s="1"/>
      <c r="G24" s="1"/>
    </row>
    <row r="25" spans="1:8">
      <c r="A25" s="1"/>
      <c r="B25" s="1"/>
      <c r="C25" s="1"/>
      <c r="D25" s="1"/>
      <c r="E25" s="1"/>
      <c r="F25" s="1"/>
      <c r="G25" s="1"/>
    </row>
    <row r="26" spans="1:8">
      <c r="A26" s="1"/>
      <c r="B26" s="1"/>
      <c r="C26" s="1"/>
      <c r="D26" s="1"/>
      <c r="E26" s="1"/>
      <c r="F26" s="1"/>
      <c r="G26" s="1"/>
    </row>
    <row r="27" spans="1:8">
      <c r="A27" s="1"/>
      <c r="B27" s="1"/>
      <c r="C27" s="1"/>
      <c r="D27" s="1"/>
      <c r="E27" s="1"/>
      <c r="F27" s="1"/>
      <c r="G27" s="1"/>
    </row>
    <row r="28" spans="1:8">
      <c r="A28" s="1"/>
      <c r="B28" s="1"/>
      <c r="C28" s="1"/>
      <c r="D28" s="1"/>
      <c r="E28" s="1"/>
      <c r="F28" s="1"/>
      <c r="G28" s="1"/>
    </row>
    <row r="29" spans="1:8">
      <c r="A29" s="1"/>
      <c r="B29" s="1"/>
      <c r="C29" s="1"/>
      <c r="D29" s="1"/>
      <c r="E29" s="1"/>
      <c r="F29" s="1"/>
      <c r="G29" s="1"/>
    </row>
    <row r="30" spans="1:8">
      <c r="A30" s="1"/>
      <c r="B30" s="1"/>
      <c r="C30" s="1"/>
      <c r="D30" s="1"/>
      <c r="E30" s="1"/>
      <c r="F30" s="1"/>
      <c r="G30" s="1"/>
    </row>
    <row r="31" spans="1:8">
      <c r="A31" s="1"/>
      <c r="B31" s="1"/>
      <c r="C31" s="1"/>
      <c r="D31" s="1"/>
      <c r="E31" s="1"/>
      <c r="F31" s="1"/>
      <c r="G31" s="1"/>
    </row>
    <row r="32" spans="1:8">
      <c r="A32" s="1"/>
      <c r="B32" s="1"/>
      <c r="C32" s="1"/>
      <c r="D32" s="1"/>
      <c r="E32" s="1"/>
      <c r="F32" s="1"/>
      <c r="G32" s="1"/>
    </row>
    <row r="33" spans="1:7">
      <c r="A33" s="1"/>
      <c r="B33" s="1"/>
      <c r="C33" s="1"/>
      <c r="D33" s="1"/>
      <c r="E33" s="1"/>
      <c r="F33" s="1"/>
      <c r="G33" s="1"/>
    </row>
    <row r="34" spans="1:7">
      <c r="A34" s="1"/>
      <c r="B34" s="1"/>
      <c r="C34" s="1"/>
      <c r="D34" s="1"/>
      <c r="E34" s="1"/>
      <c r="F34" s="1"/>
      <c r="G34" s="1"/>
    </row>
  </sheetData>
  <mergeCells count="4">
    <mergeCell ref="B1:G1"/>
    <mergeCell ref="C3:G3"/>
    <mergeCell ref="C4:D4"/>
    <mergeCell ref="E4:F4"/>
  </mergeCells>
  <pageMargins left="0.7" right="0.7" top="0.75" bottom="0.75" header="0.3" footer="0.3"/>
  <pageSetup scale="32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H19"/>
  <sheetViews>
    <sheetView topLeftCell="A10" workbookViewId="0">
      <selection activeCell="J35" sqref="J35"/>
    </sheetView>
  </sheetViews>
  <sheetFormatPr defaultColWidth="11.5546875" defaultRowHeight="14.4"/>
  <cols>
    <col min="5" max="5" width="7.109375" customWidth="1"/>
  </cols>
  <sheetData>
    <row r="1" spans="1:8">
      <c r="A1" t="s">
        <v>28</v>
      </c>
    </row>
    <row r="2" spans="1:8">
      <c r="A2" t="s">
        <v>30</v>
      </c>
      <c r="F2" t="s">
        <v>9</v>
      </c>
      <c r="G2" t="s">
        <v>7</v>
      </c>
      <c r="H2" t="s">
        <v>18</v>
      </c>
    </row>
    <row r="3" spans="1:8">
      <c r="A3" t="s">
        <v>31</v>
      </c>
      <c r="F3" s="18">
        <f>100000000/3.5</f>
        <v>28571428.571428571</v>
      </c>
      <c r="G3" s="18">
        <f>+F3*70%</f>
        <v>20000000</v>
      </c>
      <c r="H3" s="18">
        <f>+F3-G3</f>
        <v>8571428.5714285709</v>
      </c>
    </row>
    <row r="4" spans="1:8">
      <c r="A4" t="s">
        <v>34</v>
      </c>
      <c r="F4" s="18">
        <f>125454545/3.5</f>
        <v>35844155.714285716</v>
      </c>
      <c r="G4" s="18">
        <f>69000000/3.5</f>
        <v>19714285.714285713</v>
      </c>
      <c r="H4" s="18">
        <f>+F4-G4</f>
        <v>16129870.000000004</v>
      </c>
    </row>
    <row r="5" spans="1:8">
      <c r="A5" t="s">
        <v>35</v>
      </c>
      <c r="F5" s="18">
        <f>125454545/3.5</f>
        <v>35844155.714285716</v>
      </c>
      <c r="G5" s="18">
        <f>69000000/3.5</f>
        <v>19714285.714285713</v>
      </c>
      <c r="H5" s="18">
        <f>+F5-G5</f>
        <v>16129870.000000004</v>
      </c>
    </row>
    <row r="6" spans="1:8">
      <c r="A6" t="s">
        <v>29</v>
      </c>
    </row>
    <row r="8" spans="1:8">
      <c r="A8" t="s">
        <v>32</v>
      </c>
    </row>
    <row r="9" spans="1:8">
      <c r="A9" t="s">
        <v>33</v>
      </c>
    </row>
    <row r="11" spans="1:8">
      <c r="A11" t="s">
        <v>36</v>
      </c>
    </row>
    <row r="12" spans="1:8">
      <c r="A12" t="s">
        <v>37</v>
      </c>
    </row>
    <row r="14" spans="1:8">
      <c r="A14" t="s">
        <v>38</v>
      </c>
    </row>
    <row r="15" spans="1:8">
      <c r="A15" t="s">
        <v>39</v>
      </c>
    </row>
    <row r="16" spans="1:8">
      <c r="A16" t="s">
        <v>40</v>
      </c>
    </row>
    <row r="17" spans="1:1">
      <c r="A17" t="s">
        <v>41</v>
      </c>
    </row>
    <row r="19" spans="1:1">
      <c r="A19" t="s">
        <v>42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Presupuesto Detallado</vt:lpstr>
      <vt:lpstr>5_Info_PMR</vt:lpstr>
      <vt:lpstr>7_Curva S</vt:lpstr>
      <vt:lpstr>Temas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Mongelós</dc:creator>
  <cp:lastModifiedBy>Cartin Barrios, Irene</cp:lastModifiedBy>
  <cp:lastPrinted>2017-06-23T21:51:06Z</cp:lastPrinted>
  <dcterms:created xsi:type="dcterms:W3CDTF">2017-06-18T21:54:36Z</dcterms:created>
  <dcterms:modified xsi:type="dcterms:W3CDTF">2017-11-27T18:07:40Z</dcterms:modified>
</cp:coreProperties>
</file>