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externalLinks/externalLink2.xml" ContentType="application/vnd.openxmlformats-officedocument.spreadsheetml.externalLink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-my.sharepoint.com/personal/jorgeoya_iadb_org/Documents/Jorge Oyamada/Agua/Paraguay/Lambare/POD/"/>
    </mc:Choice>
  </mc:AlternateContent>
  <xr:revisionPtr revIDLastSave="0" documentId="8_{5615E717-D16D-469A-926C-C36FCDC93505}" xr6:coauthVersionLast="44" xr6:coauthVersionMax="44" xr10:uidLastSave="{00000000-0000-0000-0000-000000000000}"/>
  <bookViews>
    <workbookView xWindow="22932" yWindow="-108" windowWidth="23256" windowHeight="12576" xr2:uid="{6CD653BE-5BBB-4910-BFD2-B26DEA00ADB9}"/>
  </bookViews>
  <sheets>
    <sheet name="Proyeccion desembolso" sheetId="1" r:id="rId1"/>
  </sheets>
  <externalReferences>
    <externalReference r:id="rId2"/>
    <externalReference r:id="rId3"/>
  </externalReferences>
  <definedNames>
    <definedName name="_2">#REF!</definedName>
    <definedName name="_6">#REF!</definedName>
    <definedName name="_Fill" hidden="1">#REF!</definedName>
    <definedName name="aaa">#REF!</definedName>
    <definedName name="cuencas">[2]DatosComputos!$M$2:$M$7</definedName>
    <definedName name="e">#REF!</definedName>
    <definedName name="ffff">#REF!</definedName>
    <definedName name="GRAFI">#REF!</definedName>
    <definedName name="GRAFICO">#REF!</definedName>
    <definedName name="Pres">#REF!</definedName>
    <definedName name="Resumen">#REF!</definedName>
    <definedName name="SFGH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9" i="1" l="1"/>
  <c r="H38" i="1"/>
  <c r="G38" i="1"/>
  <c r="F38" i="1"/>
  <c r="E38" i="1"/>
  <c r="I38" i="1" s="1"/>
  <c r="D38" i="1"/>
  <c r="C38" i="1"/>
  <c r="H37" i="1"/>
  <c r="H39" i="1" s="1"/>
  <c r="G37" i="1"/>
  <c r="F37" i="1"/>
  <c r="E37" i="1"/>
  <c r="D37" i="1"/>
  <c r="D39" i="1" s="1"/>
  <c r="C37" i="1"/>
  <c r="H36" i="1"/>
  <c r="G36" i="1"/>
  <c r="G39" i="1" s="1"/>
  <c r="F36" i="1"/>
  <c r="E36" i="1"/>
  <c r="E39" i="1" s="1"/>
  <c r="D36" i="1"/>
  <c r="C36" i="1"/>
  <c r="I36" i="1" s="1"/>
  <c r="F28" i="1"/>
  <c r="H27" i="1"/>
  <c r="G27" i="1"/>
  <c r="F27" i="1"/>
  <c r="E27" i="1"/>
  <c r="I27" i="1" s="1"/>
  <c r="D27" i="1"/>
  <c r="C27" i="1"/>
  <c r="H26" i="1"/>
  <c r="H28" i="1" s="1"/>
  <c r="G26" i="1"/>
  <c r="F26" i="1"/>
  <c r="E26" i="1"/>
  <c r="D26" i="1"/>
  <c r="D28" i="1" s="1"/>
  <c r="C26" i="1"/>
  <c r="H25" i="1"/>
  <c r="G25" i="1"/>
  <c r="G28" i="1" s="1"/>
  <c r="F25" i="1"/>
  <c r="E25" i="1"/>
  <c r="E28" i="1" s="1"/>
  <c r="D25" i="1"/>
  <c r="C25" i="1"/>
  <c r="I25" i="1" s="1"/>
  <c r="F18" i="1"/>
  <c r="H17" i="1"/>
  <c r="G17" i="1"/>
  <c r="F17" i="1"/>
  <c r="E17" i="1"/>
  <c r="I17" i="1" s="1"/>
  <c r="D17" i="1"/>
  <c r="C17" i="1"/>
  <c r="H16" i="1"/>
  <c r="H18" i="1" s="1"/>
  <c r="G16" i="1"/>
  <c r="F16" i="1"/>
  <c r="E16" i="1"/>
  <c r="D16" i="1"/>
  <c r="D18" i="1" s="1"/>
  <c r="C16" i="1"/>
  <c r="H15" i="1"/>
  <c r="G15" i="1"/>
  <c r="G18" i="1" s="1"/>
  <c r="F15" i="1"/>
  <c r="E15" i="1"/>
  <c r="E18" i="1" s="1"/>
  <c r="D15" i="1"/>
  <c r="C15" i="1"/>
  <c r="I15" i="1" s="1"/>
  <c r="E7" i="1"/>
  <c r="D7" i="1"/>
  <c r="C7" i="1"/>
  <c r="F7" i="1" s="1"/>
  <c r="E6" i="1"/>
  <c r="D6" i="1"/>
  <c r="C6" i="1"/>
  <c r="F6" i="1" s="1"/>
  <c r="E5" i="1"/>
  <c r="E8" i="1" s="1"/>
  <c r="E9" i="1" s="1"/>
  <c r="D5" i="1"/>
  <c r="D8" i="1" s="1"/>
  <c r="D9" i="1" s="1"/>
  <c r="C5" i="1"/>
  <c r="C8" i="1" s="1"/>
  <c r="F8" i="1" s="1"/>
  <c r="E4" i="1"/>
  <c r="D4" i="1"/>
  <c r="C4" i="1"/>
  <c r="A1" i="1"/>
  <c r="F5" i="1" l="1"/>
  <c r="I16" i="1"/>
  <c r="I18" i="1" s="1"/>
  <c r="C18" i="1"/>
  <c r="I26" i="1"/>
  <c r="I28" i="1" s="1"/>
  <c r="I30" i="1" s="1"/>
  <c r="C28" i="1"/>
  <c r="I37" i="1"/>
  <c r="I39" i="1" s="1"/>
  <c r="I41" i="1" s="1"/>
  <c r="C39" i="1"/>
  <c r="I20" i="1" l="1"/>
  <c r="E30" i="1"/>
  <c r="E20" i="1"/>
  <c r="G20" i="1"/>
  <c r="F30" i="1"/>
  <c r="F20" i="1"/>
  <c r="G41" i="1"/>
  <c r="G30" i="1"/>
  <c r="E41" i="1"/>
  <c r="D41" i="1"/>
  <c r="D20" i="1"/>
  <c r="F41" i="1"/>
  <c r="H41" i="1"/>
  <c r="H30" i="1"/>
  <c r="H20" i="1"/>
  <c r="D30" i="1"/>
  <c r="C29" i="1"/>
  <c r="D29" i="1" s="1"/>
  <c r="E29" i="1" s="1"/>
  <c r="F29" i="1" s="1"/>
  <c r="G29" i="1" s="1"/>
  <c r="H29" i="1" s="1"/>
  <c r="C30" i="1"/>
  <c r="C31" i="1" s="1"/>
  <c r="C40" i="1"/>
  <c r="D40" i="1" s="1"/>
  <c r="E40" i="1" s="1"/>
  <c r="F40" i="1" s="1"/>
  <c r="G40" i="1" s="1"/>
  <c r="H40" i="1" s="1"/>
  <c r="C41" i="1"/>
  <c r="C42" i="1" s="1"/>
  <c r="D42" i="1" s="1"/>
  <c r="E42" i="1" s="1"/>
  <c r="F42" i="1" s="1"/>
  <c r="G42" i="1" s="1"/>
  <c r="H42" i="1" s="1"/>
  <c r="I42" i="1" s="1"/>
  <c r="C19" i="1"/>
  <c r="D19" i="1" s="1"/>
  <c r="E19" i="1" s="1"/>
  <c r="F19" i="1" s="1"/>
  <c r="G19" i="1" s="1"/>
  <c r="H19" i="1" s="1"/>
  <c r="C20" i="1"/>
  <c r="C21" i="1" s="1"/>
  <c r="D21" i="1" l="1"/>
  <c r="E21" i="1" s="1"/>
  <c r="F21" i="1" s="1"/>
  <c r="G21" i="1" s="1"/>
  <c r="H21" i="1" s="1"/>
  <c r="I21" i="1" s="1"/>
  <c r="D31" i="1"/>
  <c r="E31" i="1" s="1"/>
  <c r="F31" i="1" s="1"/>
  <c r="G31" i="1" s="1"/>
  <c r="H31" i="1" s="1"/>
  <c r="I31" i="1" s="1"/>
</calcChain>
</file>

<file path=xl/sharedStrings.xml><?xml version="1.0" encoding="utf-8"?>
<sst xmlns="http://schemas.openxmlformats.org/spreadsheetml/2006/main" count="64" uniqueCount="23">
  <si>
    <t xml:space="preserve">CUADRO DE COSTO GLOBAL </t>
  </si>
  <si>
    <t>EDT</t>
  </si>
  <si>
    <t>En millones de USD</t>
  </si>
  <si>
    <t>%</t>
  </si>
  <si>
    <t>COMPONENTE 1</t>
  </si>
  <si>
    <t>COMPONENTE 2</t>
  </si>
  <si>
    <t>A-S</t>
  </si>
  <si>
    <t>ADMIN. DEL PROGRAMA</t>
  </si>
  <si>
    <t>TOTAL</t>
  </si>
  <si>
    <t>Total</t>
  </si>
  <si>
    <t xml:space="preserve">Total por año del Programa </t>
  </si>
  <si>
    <t>AÑO 1</t>
  </si>
  <si>
    <t>AÑO 2</t>
  </si>
  <si>
    <t>AÑO 3</t>
  </si>
  <si>
    <t>AÑO 4</t>
  </si>
  <si>
    <t>AÑO 5</t>
  </si>
  <si>
    <t>AÑO 6</t>
  </si>
  <si>
    <t>Total por Año</t>
  </si>
  <si>
    <t>Total Acumulado</t>
  </si>
  <si>
    <t>Total % por Año</t>
  </si>
  <si>
    <t>Total % Acumulado</t>
  </si>
  <si>
    <t>Total por año Fondos BID</t>
  </si>
  <si>
    <t>Total por año Fondos  AECID/FONPRODE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</si>
</sst>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164" formatCode="_-* #,##0.00\ _$_-;\-* #,##0.00\ _$_-;_-* &quot;-&quot;??\ _$_-;_-@_-"/>
    <numFmt numFmtId="165" formatCode="_-* #,##0\ _$_-;\-* #,##0\ _$_-;_-* &quot;-&quot;??\ _$_-;_-@_-"/>
    <numFmt numFmtId="166" formatCode="_-* #,##0.000\ _$_-;\-* #,##0.000\ _$_-;_-* &quot;-&quot;??\ _$_-;_-@_-"/>
    <numFmt numFmtId="167" formatCode="_(* #,##0.00_);_(* \(#,##0.00\);_(* &quot;-&quot;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Gadug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Gadugi"/>
      <family val="2"/>
    </font>
    <font>
      <b/>
      <sz val="10"/>
      <name val="Gadugi"/>
      <family val="2"/>
    </font>
    <font>
      <sz val="10"/>
      <name val="Arial"/>
      <family val="2"/>
    </font>
    <font>
      <b/>
      <sz val="11"/>
      <color theme="0"/>
      <name val="Gadugi"/>
      <family val="2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</fills>
  <borders count="5">
    <border>
      <left/>
      <right/>
      <top/>
      <bottom/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/>
      <top/>
      <bottom style="thick">
        <color theme="0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3" fillId="0" borderId="0" xfId="0" applyFont="1"/>
    <xf numFmtId="0" fontId="4" fillId="3" borderId="0" xfId="0" applyFont="1" applyFill="1" applyAlignment="1">
      <alignment vertical="top" wrapText="1"/>
    </xf>
    <xf numFmtId="0" fontId="2" fillId="3" borderId="0" xfId="0" applyFont="1" applyFill="1" applyAlignment="1">
      <alignment horizontal="center" vertical="center" wrapText="1"/>
    </xf>
    <xf numFmtId="0" fontId="3" fillId="3" borderId="0" xfId="0" applyFont="1" applyFill="1"/>
    <xf numFmtId="0" fontId="5" fillId="4" borderId="0" xfId="0" applyFont="1" applyFill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9" fontId="6" fillId="5" borderId="2" xfId="2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vertical="center" wrapText="1"/>
    </xf>
    <xf numFmtId="165" fontId="6" fillId="6" borderId="2" xfId="3" quotePrefix="1" applyNumberFormat="1" applyFont="1" applyFill="1" applyBorder="1" applyAlignment="1">
      <alignment horizontal="right" vertical="center"/>
    </xf>
    <xf numFmtId="10" fontId="6" fillId="6" borderId="2" xfId="2" applyNumberFormat="1" applyFont="1" applyFill="1" applyBorder="1" applyAlignment="1">
      <alignment horizontal="center" vertical="center"/>
    </xf>
    <xf numFmtId="165" fontId="6" fillId="6" borderId="2" xfId="3" applyNumberFormat="1" applyFont="1" applyFill="1" applyBorder="1" applyAlignment="1">
      <alignment horizontal="right" vertical="center"/>
    </xf>
    <xf numFmtId="0" fontId="6" fillId="5" borderId="3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165" fontId="6" fillId="5" borderId="2" xfId="3" applyNumberFormat="1" applyFont="1" applyFill="1" applyBorder="1" applyAlignment="1">
      <alignment horizontal="right" vertical="center"/>
    </xf>
    <xf numFmtId="10" fontId="6" fillId="5" borderId="2" xfId="2" applyNumberFormat="1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 wrapText="1"/>
    </xf>
    <xf numFmtId="9" fontId="6" fillId="5" borderId="0" xfId="2" applyFont="1" applyFill="1" applyAlignment="1">
      <alignment horizontal="center" vertical="center"/>
    </xf>
    <xf numFmtId="0" fontId="3" fillId="3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165" fontId="3" fillId="0" borderId="0" xfId="3" applyNumberFormat="1" applyFont="1" applyAlignment="1">
      <alignment horizontal="right" vertical="center"/>
    </xf>
    <xf numFmtId="9" fontId="4" fillId="0" borderId="0" xfId="2" applyFont="1" applyAlignment="1">
      <alignment horizontal="center"/>
    </xf>
    <xf numFmtId="0" fontId="8" fillId="4" borderId="4" xfId="0" applyFont="1" applyFill="1" applyBorder="1" applyAlignment="1">
      <alignment vertical="center"/>
    </xf>
    <xf numFmtId="166" fontId="6" fillId="5" borderId="2" xfId="3" applyNumberFormat="1" applyFont="1" applyFill="1" applyBorder="1" applyAlignment="1">
      <alignment horizontal="center" vertical="center"/>
    </xf>
    <xf numFmtId="167" fontId="6" fillId="6" borderId="2" xfId="1" applyNumberFormat="1" applyFont="1" applyFill="1" applyBorder="1" applyAlignment="1">
      <alignment horizontal="right" vertical="center"/>
    </xf>
    <xf numFmtId="0" fontId="6" fillId="5" borderId="3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right" vertical="center" wrapText="1"/>
    </xf>
    <xf numFmtId="167" fontId="6" fillId="5" borderId="2" xfId="1" applyNumberFormat="1" applyFont="1" applyFill="1" applyBorder="1" applyAlignment="1">
      <alignment horizontal="right" vertical="center"/>
    </xf>
    <xf numFmtId="9" fontId="5" fillId="7" borderId="2" xfId="2" applyFont="1" applyFill="1" applyBorder="1" applyAlignment="1">
      <alignment horizontal="center" vertical="center"/>
    </xf>
    <xf numFmtId="9" fontId="5" fillId="8" borderId="2" xfId="2" applyFont="1" applyFill="1" applyBorder="1" applyAlignment="1">
      <alignment horizontal="center" vertical="center"/>
    </xf>
  </cellXfs>
  <cellStyles count="4">
    <cellStyle name="Comma [0]" xfId="1" builtinId="6"/>
    <cellStyle name="Comma 3" xfId="3" xr:uid="{D0C98DD8-4ACC-4C24-82AC-991B5336C0BF}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Y" sz="1100" b="1"/>
              <a:t>Fondos</a:t>
            </a:r>
            <a:r>
              <a:rPr lang="es-PY" sz="1100" b="1" baseline="0"/>
              <a:t> BID</a:t>
            </a:r>
            <a:endParaRPr lang="es-PY" sz="11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'Proyeccion desembolso'!$C$24:$H$24</c:f>
              <c:strCache>
                <c:ptCount val="6"/>
                <c:pt idx="0">
                  <c:v> AÑO 1 </c:v>
                </c:pt>
                <c:pt idx="1">
                  <c:v> AÑO 2 </c:v>
                </c:pt>
                <c:pt idx="2">
                  <c:v> AÑO 3 </c:v>
                </c:pt>
                <c:pt idx="3">
                  <c:v> AÑO 4 </c:v>
                </c:pt>
                <c:pt idx="4">
                  <c:v> AÑO 5 </c:v>
                </c:pt>
                <c:pt idx="5">
                  <c:v> AÑO 6 </c:v>
                </c:pt>
              </c:strCache>
            </c:strRef>
          </c:cat>
          <c:val>
            <c:numRef>
              <c:f>'Proyeccion desembolso'!$C$28:$H$28</c:f>
              <c:numCache>
                <c:formatCode>_(* #,##0.00_);_(* \(#,##0.00\);_(* "-"_);_(@_)</c:formatCode>
                <c:ptCount val="6"/>
                <c:pt idx="0">
                  <c:v>11.033984960000002</c:v>
                </c:pt>
                <c:pt idx="1">
                  <c:v>18.870859060000004</c:v>
                </c:pt>
                <c:pt idx="2">
                  <c:v>25.194680260000002</c:v>
                </c:pt>
                <c:pt idx="3">
                  <c:v>25.162611939999998</c:v>
                </c:pt>
                <c:pt idx="4">
                  <c:v>24.703712960000001</c:v>
                </c:pt>
                <c:pt idx="5">
                  <c:v>10.034151210000001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F0-4719-A3BB-1A849BDC0E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70032072"/>
        <c:axId val="370031744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'Proyeccion desembolso'!$C$24:$H$24</c:f>
              <c:strCache>
                <c:ptCount val="6"/>
                <c:pt idx="0">
                  <c:v> AÑO 1 </c:v>
                </c:pt>
                <c:pt idx="1">
                  <c:v> AÑO 2 </c:v>
                </c:pt>
                <c:pt idx="2">
                  <c:v> AÑO 3 </c:v>
                </c:pt>
                <c:pt idx="3">
                  <c:v> AÑO 4 </c:v>
                </c:pt>
                <c:pt idx="4">
                  <c:v> AÑO 5 </c:v>
                </c:pt>
                <c:pt idx="5">
                  <c:v> AÑO 6 </c:v>
                </c:pt>
              </c:strCache>
            </c:strRef>
          </c:cat>
          <c:val>
            <c:numRef>
              <c:f>'Proyeccion desembolso'!$C$29:$H$29</c:f>
              <c:numCache>
                <c:formatCode>_(* #,##0.00_);_(* \(#,##0.00\);_(* "-"_);_(@_)</c:formatCode>
                <c:ptCount val="6"/>
                <c:pt idx="0">
                  <c:v>11.033984960000002</c:v>
                </c:pt>
                <c:pt idx="1">
                  <c:v>29.904844020000006</c:v>
                </c:pt>
                <c:pt idx="2">
                  <c:v>55.099524280000011</c:v>
                </c:pt>
                <c:pt idx="3">
                  <c:v>80.262136220000002</c:v>
                </c:pt>
                <c:pt idx="4">
                  <c:v>104.96584918000001</c:v>
                </c:pt>
                <c:pt idx="5">
                  <c:v>115.00000039000001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F0-4719-A3BB-1A849BDC0E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6595584"/>
        <c:axId val="466588696"/>
      </c:lineChart>
      <c:catAx>
        <c:axId val="370032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031744"/>
        <c:crosses val="autoZero"/>
        <c:auto val="1"/>
        <c:lblAlgn val="ctr"/>
        <c:lblOffset val="100"/>
        <c:noMultiLvlLbl val="0"/>
      </c:catAx>
      <c:valAx>
        <c:axId val="370031744"/>
        <c:scaling>
          <c:orientation val="minMax"/>
        </c:scaling>
        <c:delete val="0"/>
        <c:axPos val="l"/>
        <c:numFmt formatCode="_(* #,##0.00_);_(* \(#,##0.0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032072"/>
        <c:crosses val="autoZero"/>
        <c:crossBetween val="between"/>
      </c:valAx>
      <c:valAx>
        <c:axId val="466588696"/>
        <c:scaling>
          <c:orientation val="minMax"/>
        </c:scaling>
        <c:delete val="0"/>
        <c:axPos val="r"/>
        <c:numFmt formatCode="_(* #,##0.00_);_(* \(#,##0.00\);_(* &quot;-&quot;_);_(@_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595584"/>
        <c:crosses val="max"/>
        <c:crossBetween val="between"/>
      </c:valAx>
      <c:catAx>
        <c:axId val="4665955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658869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Y" sz="1100" b="1"/>
              <a:t>Programa PR-L1172 -</a:t>
            </a:r>
            <a:r>
              <a:rPr lang="es-PY" sz="1100" b="1" baseline="0"/>
              <a:t> Total</a:t>
            </a:r>
            <a:endParaRPr lang="es-PY" sz="11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'Proyeccion desembolso'!$C$14:$H$14</c:f>
              <c:strCache>
                <c:ptCount val="6"/>
                <c:pt idx="0">
                  <c:v> AÑO 1 </c:v>
                </c:pt>
                <c:pt idx="1">
                  <c:v> AÑO 2 </c:v>
                </c:pt>
                <c:pt idx="2">
                  <c:v> AÑO 3 </c:v>
                </c:pt>
                <c:pt idx="3">
                  <c:v> AÑO 4 </c:v>
                </c:pt>
                <c:pt idx="4">
                  <c:v> AÑO 5 </c:v>
                </c:pt>
                <c:pt idx="5">
                  <c:v> AÑO 6 </c:v>
                </c:pt>
              </c:strCache>
            </c:strRef>
          </c:cat>
          <c:val>
            <c:numRef>
              <c:f>'Proyeccion desembolso'!$C$18:$H$18</c:f>
              <c:numCache>
                <c:formatCode>_(* #,##0.00_);_(* \(#,##0.00\);_(* "-"_);_(@_)</c:formatCode>
                <c:ptCount val="6"/>
                <c:pt idx="0">
                  <c:v>15.831370489999999</c:v>
                </c:pt>
                <c:pt idx="1">
                  <c:v>27.075580090000006</c:v>
                </c:pt>
                <c:pt idx="2">
                  <c:v>36.148890260000002</c:v>
                </c:pt>
                <c:pt idx="3">
                  <c:v>36.102877539999994</c:v>
                </c:pt>
                <c:pt idx="4">
                  <c:v>35.444457549999989</c:v>
                </c:pt>
                <c:pt idx="5">
                  <c:v>14.396824459999999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DB-4948-AD3F-604C287401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77694776"/>
        <c:axId val="477699696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'Proyeccion desembolso'!$C$14:$H$14</c:f>
              <c:strCache>
                <c:ptCount val="6"/>
                <c:pt idx="0">
                  <c:v> AÑO 1 </c:v>
                </c:pt>
                <c:pt idx="1">
                  <c:v> AÑO 2 </c:v>
                </c:pt>
                <c:pt idx="2">
                  <c:v> AÑO 3 </c:v>
                </c:pt>
                <c:pt idx="3">
                  <c:v> AÑO 4 </c:v>
                </c:pt>
                <c:pt idx="4">
                  <c:v> AÑO 5 </c:v>
                </c:pt>
                <c:pt idx="5">
                  <c:v> AÑO 6 </c:v>
                </c:pt>
              </c:strCache>
            </c:strRef>
          </c:cat>
          <c:val>
            <c:numRef>
              <c:f>'Proyeccion desembolso'!$C$19:$H$19</c:f>
              <c:numCache>
                <c:formatCode>_(* #,##0.00_);_(* \(#,##0.00\);_(* "-"_);_(@_)</c:formatCode>
                <c:ptCount val="6"/>
                <c:pt idx="0">
                  <c:v>15.831370489999999</c:v>
                </c:pt>
                <c:pt idx="1">
                  <c:v>42.906950580000007</c:v>
                </c:pt>
                <c:pt idx="2">
                  <c:v>79.055840840000002</c:v>
                </c:pt>
                <c:pt idx="3">
                  <c:v>115.15871838</c:v>
                </c:pt>
                <c:pt idx="4">
                  <c:v>150.60317592999999</c:v>
                </c:pt>
                <c:pt idx="5">
                  <c:v>165.00000039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1DB-4948-AD3F-604C287401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698384"/>
        <c:axId val="477698056"/>
      </c:lineChart>
      <c:catAx>
        <c:axId val="477694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699696"/>
        <c:crosses val="autoZero"/>
        <c:auto val="1"/>
        <c:lblAlgn val="ctr"/>
        <c:lblOffset val="100"/>
        <c:noMultiLvlLbl val="0"/>
      </c:catAx>
      <c:valAx>
        <c:axId val="477699696"/>
        <c:scaling>
          <c:orientation val="minMax"/>
        </c:scaling>
        <c:delete val="0"/>
        <c:axPos val="l"/>
        <c:numFmt formatCode="_(* #,##0.00_);_(* \(#,##0.0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694776"/>
        <c:crosses val="autoZero"/>
        <c:crossBetween val="between"/>
      </c:valAx>
      <c:valAx>
        <c:axId val="477698056"/>
        <c:scaling>
          <c:orientation val="minMax"/>
        </c:scaling>
        <c:delete val="0"/>
        <c:axPos val="r"/>
        <c:numFmt formatCode="_(* #,##0.00_);_(* \(#,##0.00\);_(* &quot;-&quot;_);_(@_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698384"/>
        <c:crosses val="max"/>
        <c:crossBetween val="between"/>
      </c:valAx>
      <c:catAx>
        <c:axId val="4776983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7769805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2A67-4D87-95F7-D74E88A277F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2A67-4D87-95F7-D74E88A277F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2A67-4D87-95F7-D74E88A277F6}"/>
              </c:ext>
            </c:extLst>
          </c:dPt>
          <c:dLbls>
            <c:dLbl>
              <c:idx val="0"/>
              <c:layout>
                <c:manualLayout>
                  <c:x val="0.15792880258899686"/>
                  <c:y val="-0.1390593047034764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A67-4D87-95F7-D74E88A277F6}"/>
                </c:ext>
              </c:extLst>
            </c:dLbl>
            <c:dLbl>
              <c:idx val="1"/>
              <c:layout>
                <c:manualLayout>
                  <c:x val="-0.10355987055016183"/>
                  <c:y val="0.1145194274028629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A67-4D87-95F7-D74E88A277F6}"/>
                </c:ext>
              </c:extLst>
            </c:dLbl>
            <c:dLbl>
              <c:idx val="2"/>
              <c:layout>
                <c:manualLayout>
                  <c:x val="0.21229773462783172"/>
                  <c:y val="6.134969325153374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A67-4D87-95F7-D74E88A277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spc="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'Proyeccion desembolso'!$B$5:$B$7</c:f>
              <c:strCache>
                <c:ptCount val="3"/>
                <c:pt idx="0">
                  <c:v>COMPONENTE 1</c:v>
                </c:pt>
                <c:pt idx="1">
                  <c:v>COMPONENTE 2</c:v>
                </c:pt>
                <c:pt idx="2">
                  <c:v>ADMIN. DEL PROGRAMA</c:v>
                </c:pt>
              </c:strCache>
            </c:strRef>
          </c:cat>
          <c:val>
            <c:numRef>
              <c:f>'Proyeccion desembolso'!$F$5:$F$7</c:f>
              <c:numCache>
                <c:formatCode>0.00%</c:formatCode>
                <c:ptCount val="3"/>
                <c:pt idx="0">
                  <c:v>0.95757576025429114</c:v>
                </c:pt>
                <c:pt idx="1">
                  <c:v>1.2121212155117616E-2</c:v>
                </c:pt>
                <c:pt idx="2">
                  <c:v>3.0303027590591232E-2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A67-4D87-95F7-D74E88A277F6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 b="1"/>
              <a:t>Fondos</a:t>
            </a:r>
            <a:r>
              <a:rPr lang="en-US" sz="1100" b="1" baseline="0"/>
              <a:t> AECID / FONDPRODE</a:t>
            </a:r>
            <a:endParaRPr lang="en-US" sz="1100" b="1"/>
          </a:p>
        </c:rich>
      </c:tx>
      <c:layout>
        <c:manualLayout>
          <c:xMode val="edge"/>
          <c:yMode val="edge"/>
          <c:x val="0.45094890510948904"/>
          <c:y val="2.033898305084745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'Proyeccion desembolso'!$C$39:$H$39</c:f>
              <c:numCache>
                <c:formatCode>_(* #,##0.00_);_(* \(#,##0.00\);_(* "-"_);_(@_)</c:formatCode>
                <c:ptCount val="6"/>
                <c:pt idx="0">
                  <c:v>4.7973855299999997</c:v>
                </c:pt>
                <c:pt idx="1">
                  <c:v>8.2047210299999982</c:v>
                </c:pt>
                <c:pt idx="2">
                  <c:v>10.954209999999998</c:v>
                </c:pt>
                <c:pt idx="3">
                  <c:v>10.940265600000002</c:v>
                </c:pt>
                <c:pt idx="4">
                  <c:v>10.740744590000002</c:v>
                </c:pt>
                <c:pt idx="5">
                  <c:v>4.3626732499999994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'CC Gral'!#REF!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B857-4F8D-9EC7-9A4A8B8B2C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76755608"/>
        <c:axId val="476752000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'Proyeccion desembolso'!$C$40:$H$40</c:f>
              <c:numCache>
                <c:formatCode>_(* #,##0.00_);_(* \(#,##0.00\);_(* "-"_);_(@_)</c:formatCode>
                <c:ptCount val="6"/>
                <c:pt idx="0">
                  <c:v>4.7973855299999997</c:v>
                </c:pt>
                <c:pt idx="1">
                  <c:v>13.002106559999998</c:v>
                </c:pt>
                <c:pt idx="2">
                  <c:v>23.956316559999998</c:v>
                </c:pt>
                <c:pt idx="3">
                  <c:v>34.896582160000001</c:v>
                </c:pt>
                <c:pt idx="4">
                  <c:v>45.63732675</c:v>
                </c:pt>
                <c:pt idx="5">
                  <c:v>50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'CC Gral'!#REF!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B857-4F8D-9EC7-9A4A8B8B2C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743720"/>
        <c:axId val="474738800"/>
      </c:lineChart>
      <c:catAx>
        <c:axId val="476755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752000"/>
        <c:crosses val="autoZero"/>
        <c:auto val="1"/>
        <c:lblAlgn val="ctr"/>
        <c:lblOffset val="100"/>
        <c:noMultiLvlLbl val="0"/>
      </c:catAx>
      <c:valAx>
        <c:axId val="476752000"/>
        <c:scaling>
          <c:orientation val="minMax"/>
        </c:scaling>
        <c:delete val="0"/>
        <c:axPos val="l"/>
        <c:numFmt formatCode="_(* #,##0.00_);_(* \(#,##0.0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755608"/>
        <c:crosses val="autoZero"/>
        <c:crossBetween val="between"/>
      </c:valAx>
      <c:valAx>
        <c:axId val="474738800"/>
        <c:scaling>
          <c:orientation val="minMax"/>
        </c:scaling>
        <c:delete val="0"/>
        <c:axPos val="r"/>
        <c:numFmt formatCode="_(* #,##0.00_);_(* \(#,##0.00\);_(* &quot;-&quot;_);_(@_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743720"/>
        <c:crosses val="max"/>
        <c:crossBetween val="between"/>
      </c:valAx>
      <c:catAx>
        <c:axId val="4747437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7473880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107951</xdr:colOff>
      <xdr:row>22</xdr:row>
      <xdr:rowOff>12700</xdr:rowOff>
    </xdr:from>
    <xdr:to>
      <xdr:col>14</xdr:col>
      <xdr:colOff>587828</xdr:colOff>
      <xdr:row>31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61B8603-F982-47CE-BD09-E824BBDCCA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82552</xdr:colOff>
      <xdr:row>12</xdr:row>
      <xdr:rowOff>30018</xdr:rowOff>
    </xdr:from>
    <xdr:to>
      <xdr:col>14</xdr:col>
      <xdr:colOff>555172</xdr:colOff>
      <xdr:row>20</xdr:row>
      <xdr:rowOff>176068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4DA80B0-B5B1-4A83-8A1B-96BFCA317E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794657</xdr:colOff>
      <xdr:row>2</xdr:row>
      <xdr:rowOff>118836</xdr:rowOff>
    </xdr:from>
    <xdr:to>
      <xdr:col>11</xdr:col>
      <xdr:colOff>596900</xdr:colOff>
      <xdr:row>9</xdr:row>
      <xdr:rowOff>112486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F129914-96A1-4C9B-B1CA-7EBA41B459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120650</xdr:colOff>
      <xdr:row>33</xdr:row>
      <xdr:rowOff>31750</xdr:rowOff>
    </xdr:from>
    <xdr:to>
      <xdr:col>14</xdr:col>
      <xdr:colOff>555171</xdr:colOff>
      <xdr:row>41</xdr:row>
      <xdr:rowOff>177800</xdr:rowOff>
    </xdr:to>
    <xdr:graphicFrame macro="">
      <xdr:nvGraphicFramePr>
        <xdr:cNvPr id="5" name="Chart 3">
          <a:extLst>
            <a:ext uri="{FF2B5EF4-FFF2-40B4-BE49-F238E27FC236}">
              <a16:creationId xmlns:a16="http://schemas.microsoft.com/office/drawing/2014/main" id="{FBB9FAD9-377C-476E-B19D-5635432C93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orgeoya\AppData\Local\Microsoft\Windows\INetCache\Content.Outlook\E9XFHPU6\PR-L1172_Instrumentos_vs_15_feb_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rtin%20Urbieta\Dropbox\PY-BID-POLO-01\Presentacion\ALTERNATIVA%2002\COMPUTO%20COLECTORES%20ALT%2002%20PARCIAL%20Y%20COMPLE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EDT"/>
      <sheetName val="CC Gral"/>
      <sheetName val="CC detallado"/>
      <sheetName val="PEP BID"/>
      <sheetName val="PEP AECID FONPRODE"/>
      <sheetName val="PEP Total"/>
      <sheetName val="POA Año 1"/>
      <sheetName val="Estructura"/>
      <sheetName val="PA"/>
      <sheetName val="PAI"/>
      <sheetName val="Hoja1"/>
      <sheetName val="RESUMEN CyP"/>
      <sheetName val="RESUMEN PQT DE OBRAS"/>
    </sheetNames>
    <sheetDataSet>
      <sheetData sheetId="0">
        <row r="1">
          <cell r="A1" t="str">
            <v>Proyecto de Agua Potable y Saneamiento para el Área Metropolitana de Asunción – Cuenca Lambaré PR-L1172</v>
          </cell>
        </row>
      </sheetData>
      <sheetData sheetId="1"/>
      <sheetData sheetId="2">
        <row r="5">
          <cell r="B5" t="str">
            <v>COMPONENTE 1</v>
          </cell>
          <cell r="F5">
            <v>0.95757576025429114</v>
          </cell>
        </row>
        <row r="6">
          <cell r="B6" t="str">
            <v>COMPONENTE 2</v>
          </cell>
          <cell r="F6">
            <v>1.2121212155117616E-2</v>
          </cell>
        </row>
        <row r="7">
          <cell r="B7" t="str">
            <v>ADMIN. DEL PROGRAMA</v>
          </cell>
          <cell r="F7">
            <v>3.0303027590591232E-2</v>
          </cell>
        </row>
        <row r="14">
          <cell r="C14" t="str">
            <v>AÑO 1</v>
          </cell>
          <cell r="D14" t="str">
            <v>AÑO 2</v>
          </cell>
          <cell r="E14" t="str">
            <v>AÑO 3</v>
          </cell>
          <cell r="F14" t="str">
            <v>AÑO 4</v>
          </cell>
          <cell r="G14" t="str">
            <v>AÑO 5</v>
          </cell>
          <cell r="H14" t="str">
            <v>AÑO 6</v>
          </cell>
        </row>
        <row r="18">
          <cell r="C18">
            <v>15.831370489999999</v>
          </cell>
          <cell r="D18">
            <v>27.075580090000006</v>
          </cell>
          <cell r="E18">
            <v>36.148890260000002</v>
          </cell>
          <cell r="F18">
            <v>36.102877539999994</v>
          </cell>
          <cell r="G18">
            <v>35.444457549999989</v>
          </cell>
          <cell r="H18">
            <v>14.396824459999999</v>
          </cell>
        </row>
        <row r="19">
          <cell r="C19">
            <v>15.831370489999999</v>
          </cell>
          <cell r="D19">
            <v>42.906950580000007</v>
          </cell>
          <cell r="E19">
            <v>79.055840840000002</v>
          </cell>
          <cell r="F19">
            <v>115.15871838</v>
          </cell>
          <cell r="G19">
            <v>150.60317592999999</v>
          </cell>
          <cell r="H19">
            <v>165.00000039</v>
          </cell>
        </row>
        <row r="24">
          <cell r="C24" t="str">
            <v>AÑO 1</v>
          </cell>
          <cell r="D24" t="str">
            <v>AÑO 2</v>
          </cell>
          <cell r="E24" t="str">
            <v>AÑO 3</v>
          </cell>
          <cell r="F24" t="str">
            <v>AÑO 4</v>
          </cell>
          <cell r="G24" t="str">
            <v>AÑO 5</v>
          </cell>
          <cell r="H24" t="str">
            <v>AÑO 6</v>
          </cell>
        </row>
        <row r="28">
          <cell r="C28">
            <v>11.033984960000002</v>
          </cell>
          <cell r="D28">
            <v>18.870859060000004</v>
          </cell>
          <cell r="E28">
            <v>25.194680260000002</v>
          </cell>
          <cell r="F28">
            <v>25.162611939999998</v>
          </cell>
          <cell r="G28">
            <v>24.703712960000001</v>
          </cell>
          <cell r="H28">
            <v>10.034151210000001</v>
          </cell>
        </row>
        <row r="29">
          <cell r="C29">
            <v>11.033984960000002</v>
          </cell>
          <cell r="D29">
            <v>29.904844020000006</v>
          </cell>
          <cell r="E29">
            <v>55.099524280000011</v>
          </cell>
          <cell r="F29">
            <v>80.262136220000002</v>
          </cell>
          <cell r="G29">
            <v>104.96584918000001</v>
          </cell>
          <cell r="H29">
            <v>115.00000039000001</v>
          </cell>
        </row>
        <row r="39">
          <cell r="C39">
            <v>4.7973855299999997</v>
          </cell>
          <cell r="D39">
            <v>8.2047210299999982</v>
          </cell>
          <cell r="E39">
            <v>10.954209999999998</v>
          </cell>
          <cell r="F39">
            <v>10.940265600000002</v>
          </cell>
          <cell r="G39">
            <v>10.740744590000002</v>
          </cell>
          <cell r="H39">
            <v>4.3626732499999994</v>
          </cell>
        </row>
        <row r="40">
          <cell r="C40">
            <v>4.7973855299999997</v>
          </cell>
          <cell r="D40">
            <v>13.002106559999998</v>
          </cell>
          <cell r="E40">
            <v>23.956316559999998</v>
          </cell>
          <cell r="F40">
            <v>34.896582160000001</v>
          </cell>
          <cell r="G40">
            <v>45.63732675</v>
          </cell>
          <cell r="H40">
            <v>50</v>
          </cell>
        </row>
      </sheetData>
      <sheetData sheetId="3">
        <row r="4">
          <cell r="N4" t="str">
            <v>TOTAL</v>
          </cell>
          <cell r="O4" t="str">
            <v>BID</v>
          </cell>
          <cell r="P4" t="str">
            <v>AECID/FONPRODE</v>
          </cell>
        </row>
        <row r="5">
          <cell r="N5">
            <v>157999999.99999991</v>
          </cell>
          <cell r="O5">
            <v>110121212.1212121</v>
          </cell>
          <cell r="P5">
            <v>47878787.87878786</v>
          </cell>
        </row>
        <row r="37">
          <cell r="N37">
            <v>2000000</v>
          </cell>
          <cell r="O37">
            <v>1393939.393939394</v>
          </cell>
          <cell r="P37">
            <v>606060.60606060608</v>
          </cell>
        </row>
        <row r="44">
          <cell r="N44">
            <v>4999999.538461538</v>
          </cell>
          <cell r="O44">
            <v>3484848.1631701626</v>
          </cell>
          <cell r="P44">
            <v>1515151.375291375</v>
          </cell>
        </row>
      </sheetData>
      <sheetData sheetId="4">
        <row r="5">
          <cell r="CA5">
            <v>10762835.280000001</v>
          </cell>
          <cell r="CB5">
            <v>18083171.590000004</v>
          </cell>
          <cell r="CC5">
            <v>24062205.219999999</v>
          </cell>
          <cell r="CD5">
            <v>24147975.390000001</v>
          </cell>
          <cell r="CE5">
            <v>23675136.390000001</v>
          </cell>
          <cell r="CF5">
            <v>9389888.9299999997</v>
          </cell>
        </row>
        <row r="25">
          <cell r="CA25">
            <v>0</v>
          </cell>
          <cell r="CB25">
            <v>0</v>
          </cell>
          <cell r="CC25">
            <v>463049.85999999993</v>
          </cell>
          <cell r="CD25">
            <v>413022.52</v>
          </cell>
          <cell r="CE25">
            <v>413022.52</v>
          </cell>
          <cell r="CF25">
            <v>104844.18</v>
          </cell>
        </row>
        <row r="32">
          <cell r="CA32">
            <v>271149.68</v>
          </cell>
          <cell r="CB32">
            <v>787687.47</v>
          </cell>
          <cell r="CC32">
            <v>669425.18000000005</v>
          </cell>
          <cell r="CD32">
            <v>601614.02999999991</v>
          </cell>
          <cell r="CE32">
            <v>615554.04999999993</v>
          </cell>
          <cell r="CF32">
            <v>539418.1</v>
          </cell>
        </row>
      </sheetData>
      <sheetData sheetId="5">
        <row r="5">
          <cell r="CA5">
            <v>4679494.5399999991</v>
          </cell>
          <cell r="CB5">
            <v>7862248.0999999978</v>
          </cell>
          <cell r="CC5">
            <v>10461828.609999998</v>
          </cell>
          <cell r="CD5">
            <v>10499118.800000001</v>
          </cell>
          <cell r="CE5">
            <v>10293537.800000001</v>
          </cell>
          <cell r="CF5">
            <v>4082560.21</v>
          </cell>
        </row>
        <row r="25">
          <cell r="CA25">
            <v>0</v>
          </cell>
          <cell r="CB25">
            <v>0</v>
          </cell>
          <cell r="CC25">
            <v>201326.77999999997</v>
          </cell>
          <cell r="CD25">
            <v>179574.9</v>
          </cell>
          <cell r="CE25">
            <v>179574.9</v>
          </cell>
          <cell r="CF25">
            <v>45584.399999999994</v>
          </cell>
        </row>
        <row r="32">
          <cell r="CA32">
            <v>117890.99</v>
          </cell>
          <cell r="CB32">
            <v>342472.93</v>
          </cell>
          <cell r="CC32">
            <v>291054.61</v>
          </cell>
          <cell r="CD32">
            <v>261571.90000000002</v>
          </cell>
          <cell r="CE32">
            <v>267631.88999999996</v>
          </cell>
          <cell r="CF32">
            <v>234528.63999999998</v>
          </cell>
        </row>
      </sheetData>
      <sheetData sheetId="6">
        <row r="5">
          <cell r="CA5">
            <v>15442329.82</v>
          </cell>
          <cell r="CB5">
            <v>25945419.690000005</v>
          </cell>
          <cell r="CC5">
            <v>34524033.829999998</v>
          </cell>
          <cell r="CD5">
            <v>34647094.189999998</v>
          </cell>
          <cell r="CE5">
            <v>33968674.189999998</v>
          </cell>
          <cell r="CF5">
            <v>13472448.139999999</v>
          </cell>
        </row>
        <row r="25">
          <cell r="CA25">
            <v>0</v>
          </cell>
          <cell r="CB25">
            <v>0</v>
          </cell>
          <cell r="CC25">
            <v>664376.6399999999</v>
          </cell>
          <cell r="CD25">
            <v>592597.42000000004</v>
          </cell>
          <cell r="CE25">
            <v>592597.41999999993</v>
          </cell>
          <cell r="CF25">
            <v>150428.58000000002</v>
          </cell>
        </row>
        <row r="32">
          <cell r="CA32">
            <v>389040.67</v>
          </cell>
          <cell r="CB32">
            <v>1130160.3999999997</v>
          </cell>
          <cell r="CC32">
            <v>960479.79</v>
          </cell>
          <cell r="CD32">
            <v>863185.92999999993</v>
          </cell>
          <cell r="CE32">
            <v>883185.94000000006</v>
          </cell>
          <cell r="CF32">
            <v>773947.73999999987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Computo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A8B4E3-9AF1-440F-8099-9D06EF969362}">
  <dimension ref="A1:R43"/>
  <sheetViews>
    <sheetView showGridLines="0" tabSelected="1" zoomScale="70" zoomScaleNormal="70" workbookViewId="0">
      <selection activeCell="O7" sqref="O7"/>
    </sheetView>
  </sheetViews>
  <sheetFormatPr defaultColWidth="8.88671875" defaultRowHeight="16.95" customHeight="1" x14ac:dyDescent="0.3"/>
  <cols>
    <col min="1" max="1" width="7" style="2" customWidth="1"/>
    <col min="2" max="2" width="37.33203125" style="2" customWidth="1"/>
    <col min="3" max="6" width="17.5546875" style="2" customWidth="1"/>
    <col min="7" max="9" width="17.44140625" style="2" customWidth="1"/>
    <col min="10" max="14" width="17.5546875" style="2" customWidth="1"/>
    <col min="15" max="16384" width="8.88671875" style="2"/>
  </cols>
  <sheetData>
    <row r="1" spans="1:18" ht="23.4" customHeight="1" x14ac:dyDescent="0.3">
      <c r="A1" s="1" t="str">
        <f>[1]INDICE!A1</f>
        <v>Proyecto de Agua Potable y Saneamiento para el Área Metropolitana de Asunción – Cuenca Lambaré PR-L1172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s="5" customFormat="1" ht="16.95" customHeight="1" x14ac:dyDescent="0.3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8" ht="16.95" customHeight="1" thickBot="1" x14ac:dyDescent="0.35">
      <c r="A3" s="6" t="s">
        <v>0</v>
      </c>
      <c r="B3" s="6"/>
      <c r="C3" s="6"/>
      <c r="D3" s="6"/>
      <c r="E3" s="6"/>
      <c r="F3" s="6"/>
    </row>
    <row r="4" spans="1:18" ht="57.6" customHeight="1" thickTop="1" thickBot="1" x14ac:dyDescent="0.35">
      <c r="A4" s="7" t="s">
        <v>1</v>
      </c>
      <c r="B4" s="7" t="s">
        <v>2</v>
      </c>
      <c r="C4" s="7" t="str">
        <f>'[1]CC detallado'!N4</f>
        <v>TOTAL</v>
      </c>
      <c r="D4" s="7" t="str">
        <f>'[1]CC detallado'!O4</f>
        <v>BID</v>
      </c>
      <c r="E4" s="7" t="str">
        <f>'[1]CC detallado'!P4</f>
        <v>AECID/FONPRODE</v>
      </c>
      <c r="F4" s="8" t="s">
        <v>3</v>
      </c>
    </row>
    <row r="5" spans="1:18" ht="47.4" customHeight="1" thickTop="1" thickBot="1" x14ac:dyDescent="0.35">
      <c r="A5" s="9">
        <v>1</v>
      </c>
      <c r="B5" s="10" t="s">
        <v>4</v>
      </c>
      <c r="C5" s="11">
        <f>'[1]CC detallado'!N5</f>
        <v>157999999.99999991</v>
      </c>
      <c r="D5" s="11">
        <f>'[1]CC detallado'!O5</f>
        <v>110121212.1212121</v>
      </c>
      <c r="E5" s="11">
        <f>'[1]CC detallado'!P5</f>
        <v>47878787.87878786</v>
      </c>
      <c r="F5" s="12">
        <f>C5/$C$8</f>
        <v>0.95757576025429114</v>
      </c>
    </row>
    <row r="6" spans="1:18" ht="51.6" customHeight="1" thickTop="1" thickBot="1" x14ac:dyDescent="0.35">
      <c r="A6" s="9">
        <v>2</v>
      </c>
      <c r="B6" s="10" t="s">
        <v>5</v>
      </c>
      <c r="C6" s="13">
        <f>'[1]CC detallado'!N37</f>
        <v>2000000</v>
      </c>
      <c r="D6" s="13">
        <f>'[1]CC detallado'!O37</f>
        <v>1393939.393939394</v>
      </c>
      <c r="E6" s="13">
        <f>'[1]CC detallado'!P37</f>
        <v>606060.60606060608</v>
      </c>
      <c r="F6" s="12">
        <f>C6/$C$8</f>
        <v>1.2121212155117616E-2</v>
      </c>
    </row>
    <row r="7" spans="1:18" ht="36.6" customHeight="1" thickTop="1" thickBot="1" x14ac:dyDescent="0.35">
      <c r="A7" s="9" t="s">
        <v>6</v>
      </c>
      <c r="B7" s="10" t="s">
        <v>7</v>
      </c>
      <c r="C7" s="13">
        <f>'[1]CC detallado'!N44</f>
        <v>4999999.538461538</v>
      </c>
      <c r="D7" s="13">
        <f>'[1]CC detallado'!O44</f>
        <v>3484848.1631701626</v>
      </c>
      <c r="E7" s="13">
        <f>'[1]CC detallado'!P44</f>
        <v>1515151.375291375</v>
      </c>
      <c r="F7" s="12">
        <f>C7/$C$8</f>
        <v>3.0303027590591232E-2</v>
      </c>
    </row>
    <row r="8" spans="1:18" ht="16.95" customHeight="1" thickTop="1" thickBot="1" x14ac:dyDescent="0.35">
      <c r="A8" s="14" t="s">
        <v>8</v>
      </c>
      <c r="B8" s="15" t="s">
        <v>9</v>
      </c>
      <c r="C8" s="16">
        <f>SUM(C5:C7)</f>
        <v>164999999.53846145</v>
      </c>
      <c r="D8" s="16">
        <f t="shared" ref="D8:E8" si="0">SUM(D5:D7)</f>
        <v>114999999.67832164</v>
      </c>
      <c r="E8" s="16">
        <f t="shared" si="0"/>
        <v>49999999.860139847</v>
      </c>
      <c r="F8" s="17">
        <f>C8/$C$8</f>
        <v>1</v>
      </c>
    </row>
    <row r="9" spans="1:18" ht="16.95" customHeight="1" thickTop="1" x14ac:dyDescent="0.3">
      <c r="A9" s="18"/>
      <c r="B9" s="18"/>
      <c r="C9" s="19"/>
      <c r="D9" s="19">
        <f>D8/$C$8</f>
        <v>0.69696969696969713</v>
      </c>
      <c r="E9" s="19">
        <f t="shared" ref="E9" si="1">E8/$C$8</f>
        <v>0.30303030303030309</v>
      </c>
    </row>
    <row r="10" spans="1:18" ht="16.95" customHeight="1" x14ac:dyDescent="0.3">
      <c r="A10" s="20"/>
      <c r="B10" s="21"/>
      <c r="C10" s="22"/>
      <c r="D10" s="22"/>
      <c r="E10" s="22"/>
      <c r="F10" s="23"/>
    </row>
    <row r="13" spans="1:18" ht="16.95" customHeight="1" thickBot="1" x14ac:dyDescent="0.35">
      <c r="A13" s="24"/>
      <c r="B13" s="24" t="s">
        <v>10</v>
      </c>
      <c r="C13" s="24"/>
      <c r="D13" s="24"/>
      <c r="E13" s="24"/>
      <c r="F13" s="24"/>
      <c r="G13" s="24"/>
      <c r="H13" s="24"/>
      <c r="I13" s="24"/>
    </row>
    <row r="14" spans="1:18" ht="16.95" customHeight="1" thickTop="1" thickBot="1" x14ac:dyDescent="0.35">
      <c r="A14" s="7" t="s">
        <v>1</v>
      </c>
      <c r="B14" s="7" t="s">
        <v>2</v>
      </c>
      <c r="C14" s="25" t="s">
        <v>11</v>
      </c>
      <c r="D14" s="25" t="s">
        <v>12</v>
      </c>
      <c r="E14" s="25" t="s">
        <v>13</v>
      </c>
      <c r="F14" s="25" t="s">
        <v>14</v>
      </c>
      <c r="G14" s="25" t="s">
        <v>15</v>
      </c>
      <c r="H14" s="25" t="s">
        <v>16</v>
      </c>
      <c r="I14" s="25" t="s">
        <v>8</v>
      </c>
    </row>
    <row r="15" spans="1:18" ht="16.95" customHeight="1" thickTop="1" thickBot="1" x14ac:dyDescent="0.35">
      <c r="A15" s="9">
        <v>1</v>
      </c>
      <c r="B15" s="10" t="s">
        <v>4</v>
      </c>
      <c r="C15" s="26">
        <f>'[1]PEP Total'!CA5/1000000</f>
        <v>15.442329819999999</v>
      </c>
      <c r="D15" s="26">
        <f>'[1]PEP Total'!CB5/1000000</f>
        <v>25.945419690000005</v>
      </c>
      <c r="E15" s="26">
        <f>'[1]PEP Total'!CC5/1000000</f>
        <v>34.52403383</v>
      </c>
      <c r="F15" s="26">
        <f>'[1]PEP Total'!CD5/1000000</f>
        <v>34.647094189999997</v>
      </c>
      <c r="G15" s="26">
        <f>'[1]PEP Total'!CE5/1000000</f>
        <v>33.968674189999994</v>
      </c>
      <c r="H15" s="26">
        <f>'[1]PEP Total'!CF5/1000000</f>
        <v>13.472448139999999</v>
      </c>
      <c r="I15" s="26">
        <f>SUM(C15:H15)</f>
        <v>157.99999986</v>
      </c>
    </row>
    <row r="16" spans="1:18" ht="16.95" customHeight="1" thickTop="1" thickBot="1" x14ac:dyDescent="0.35">
      <c r="A16" s="9">
        <v>2</v>
      </c>
      <c r="B16" s="10" t="s">
        <v>5</v>
      </c>
      <c r="C16" s="26">
        <f>'[1]PEP Total'!CA25/1000000</f>
        <v>0</v>
      </c>
      <c r="D16" s="26">
        <f>'[1]PEP Total'!CB25/1000000</f>
        <v>0</v>
      </c>
      <c r="E16" s="26">
        <f>'[1]PEP Total'!CC25/1000000</f>
        <v>0.66437663999999985</v>
      </c>
      <c r="F16" s="26">
        <f>'[1]PEP Total'!CD25/1000000</f>
        <v>0.59259742000000004</v>
      </c>
      <c r="G16" s="26">
        <f>'[1]PEP Total'!CE25/1000000</f>
        <v>0.59259741999999993</v>
      </c>
      <c r="H16" s="26">
        <f>'[1]PEP Total'!CF25/1000000</f>
        <v>0.15042858000000001</v>
      </c>
      <c r="I16" s="26">
        <f>SUM(C16:H16)</f>
        <v>2.0000000599999996</v>
      </c>
    </row>
    <row r="17" spans="1:9" ht="16.95" customHeight="1" thickTop="1" thickBot="1" x14ac:dyDescent="0.35">
      <c r="A17" s="9" t="s">
        <v>6</v>
      </c>
      <c r="B17" s="10" t="s">
        <v>7</v>
      </c>
      <c r="C17" s="26">
        <f>'[1]PEP Total'!CA32/1000000</f>
        <v>0.38904066999999998</v>
      </c>
      <c r="D17" s="26">
        <f>'[1]PEP Total'!CB32/1000000</f>
        <v>1.1301603999999996</v>
      </c>
      <c r="E17" s="26">
        <f>'[1]PEP Total'!CC32/1000000</f>
        <v>0.96047979000000006</v>
      </c>
      <c r="F17" s="26">
        <f>'[1]PEP Total'!CD32/1000000</f>
        <v>0.86318592999999999</v>
      </c>
      <c r="G17" s="26">
        <f>'[1]PEP Total'!CE32/1000000</f>
        <v>0.88318594000000006</v>
      </c>
      <c r="H17" s="26">
        <f>'[1]PEP Total'!CF32/1000000</f>
        <v>0.77394773999999988</v>
      </c>
      <c r="I17" s="26">
        <f>SUM(C17:H17)</f>
        <v>5.0000004699999989</v>
      </c>
    </row>
    <row r="18" spans="1:9" ht="16.95" customHeight="1" thickTop="1" thickBot="1" x14ac:dyDescent="0.35">
      <c r="A18" s="27"/>
      <c r="B18" s="28" t="s">
        <v>17</v>
      </c>
      <c r="C18" s="29">
        <f t="shared" ref="C18:I18" si="2">SUM(C15:C17)</f>
        <v>15.831370489999999</v>
      </c>
      <c r="D18" s="29">
        <f t="shared" si="2"/>
        <v>27.075580090000006</v>
      </c>
      <c r="E18" s="29">
        <f t="shared" si="2"/>
        <v>36.148890260000002</v>
      </c>
      <c r="F18" s="29">
        <f t="shared" si="2"/>
        <v>36.102877539999994</v>
      </c>
      <c r="G18" s="29">
        <f t="shared" si="2"/>
        <v>35.444457549999989</v>
      </c>
      <c r="H18" s="29">
        <f t="shared" si="2"/>
        <v>14.396824459999999</v>
      </c>
      <c r="I18" s="29">
        <f t="shared" si="2"/>
        <v>165.00000039</v>
      </c>
    </row>
    <row r="19" spans="1:9" ht="16.95" customHeight="1" thickTop="1" thickBot="1" x14ac:dyDescent="0.35">
      <c r="A19" s="27"/>
      <c r="B19" s="28" t="s">
        <v>18</v>
      </c>
      <c r="C19" s="29">
        <f>C18</f>
        <v>15.831370489999999</v>
      </c>
      <c r="D19" s="29">
        <f>C19+D18</f>
        <v>42.906950580000007</v>
      </c>
      <c r="E19" s="29">
        <f>D19+E18</f>
        <v>79.055840840000002</v>
      </c>
      <c r="F19" s="29">
        <f>E19+F18</f>
        <v>115.15871838</v>
      </c>
      <c r="G19" s="29">
        <f>F19+G18</f>
        <v>150.60317592999999</v>
      </c>
      <c r="H19" s="29">
        <f>G19+H18</f>
        <v>165.00000039</v>
      </c>
      <c r="I19" s="29"/>
    </row>
    <row r="20" spans="1:9" ht="16.95" customHeight="1" thickTop="1" thickBot="1" x14ac:dyDescent="0.35">
      <c r="A20" s="27"/>
      <c r="B20" s="28" t="s">
        <v>19</v>
      </c>
      <c r="C20" s="30">
        <f>C18/$I$18</f>
        <v>9.594769971260847E-2</v>
      </c>
      <c r="D20" s="30">
        <f t="shared" ref="D20:I20" si="3">D18/$I$18</f>
        <v>0.16409442440001928</v>
      </c>
      <c r="E20" s="30">
        <f t="shared" si="3"/>
        <v>0.21908418287610407</v>
      </c>
      <c r="F20" s="30">
        <f t="shared" si="3"/>
        <v>0.2188053179070662</v>
      </c>
      <c r="G20" s="30">
        <f t="shared" si="3"/>
        <v>0.21481489373467988</v>
      </c>
      <c r="H20" s="30">
        <f t="shared" si="3"/>
        <v>8.7253481369522073E-2</v>
      </c>
      <c r="I20" s="30">
        <f t="shared" si="3"/>
        <v>1</v>
      </c>
    </row>
    <row r="21" spans="1:9" ht="16.95" customHeight="1" thickTop="1" thickBot="1" x14ac:dyDescent="0.35">
      <c r="A21" s="27"/>
      <c r="B21" s="28" t="s">
        <v>20</v>
      </c>
      <c r="C21" s="31">
        <f>C20</f>
        <v>9.594769971260847E-2</v>
      </c>
      <c r="D21" s="31">
        <f>C21+D20</f>
        <v>0.26004212411262773</v>
      </c>
      <c r="E21" s="31">
        <f>D21+E20</f>
        <v>0.47912630698873182</v>
      </c>
      <c r="F21" s="31">
        <f>E21+F20</f>
        <v>0.69793162489579808</v>
      </c>
      <c r="G21" s="31">
        <f>F21+G20</f>
        <v>0.91274651863047795</v>
      </c>
      <c r="H21" s="31">
        <f>G21+H20</f>
        <v>1</v>
      </c>
      <c r="I21" s="31">
        <f>+H21</f>
        <v>1</v>
      </c>
    </row>
    <row r="22" spans="1:9" ht="16.95" customHeight="1" thickTop="1" x14ac:dyDescent="0.3"/>
    <row r="23" spans="1:9" ht="16.95" customHeight="1" thickBot="1" x14ac:dyDescent="0.35">
      <c r="A23" s="24"/>
      <c r="B23" s="24" t="s">
        <v>21</v>
      </c>
      <c r="C23" s="24"/>
      <c r="D23" s="24"/>
      <c r="E23" s="24"/>
      <c r="F23" s="24"/>
      <c r="G23" s="24"/>
      <c r="H23" s="24"/>
      <c r="I23" s="24"/>
    </row>
    <row r="24" spans="1:9" ht="16.95" customHeight="1" thickTop="1" thickBot="1" x14ac:dyDescent="0.35">
      <c r="A24" s="7" t="s">
        <v>1</v>
      </c>
      <c r="B24" s="7" t="s">
        <v>2</v>
      </c>
      <c r="C24" s="25" t="s">
        <v>11</v>
      </c>
      <c r="D24" s="25" t="s">
        <v>12</v>
      </c>
      <c r="E24" s="25" t="s">
        <v>13</v>
      </c>
      <c r="F24" s="25" t="s">
        <v>14</v>
      </c>
      <c r="G24" s="25" t="s">
        <v>15</v>
      </c>
      <c r="H24" s="25" t="s">
        <v>16</v>
      </c>
      <c r="I24" s="25" t="s">
        <v>8</v>
      </c>
    </row>
    <row r="25" spans="1:9" ht="16.95" customHeight="1" thickTop="1" thickBot="1" x14ac:dyDescent="0.35">
      <c r="A25" s="9">
        <v>1</v>
      </c>
      <c r="B25" s="10" t="s">
        <v>4</v>
      </c>
      <c r="C25" s="26">
        <f>'[1]PEP BID'!CA5/1000000</f>
        <v>10.762835280000001</v>
      </c>
      <c r="D25" s="26">
        <f>'[1]PEP BID'!CB5/1000000</f>
        <v>18.083171590000003</v>
      </c>
      <c r="E25" s="26">
        <f>'[1]PEP BID'!CC5/1000000</f>
        <v>24.062205219999999</v>
      </c>
      <c r="F25" s="26">
        <f>'[1]PEP BID'!CD5/1000000</f>
        <v>24.147975389999999</v>
      </c>
      <c r="G25" s="26">
        <f>'[1]PEP BID'!CE5/1000000</f>
        <v>23.675136390000002</v>
      </c>
      <c r="H25" s="26">
        <f>'[1]PEP BID'!CF5/1000000</f>
        <v>9.3898889299999997</v>
      </c>
      <c r="I25" s="26">
        <f>SUM(C25:H25)</f>
        <v>110.12121280000001</v>
      </c>
    </row>
    <row r="26" spans="1:9" ht="16.95" customHeight="1" thickTop="1" thickBot="1" x14ac:dyDescent="0.35">
      <c r="A26" s="9">
        <v>2</v>
      </c>
      <c r="B26" s="10" t="s">
        <v>5</v>
      </c>
      <c r="C26" s="26">
        <f>'[1]PEP BID'!CA25/1000000</f>
        <v>0</v>
      </c>
      <c r="D26" s="26">
        <f>'[1]PEP BID'!CB25/1000000</f>
        <v>0</v>
      </c>
      <c r="E26" s="26">
        <f>'[1]PEP BID'!CC25/1000000</f>
        <v>0.46304985999999992</v>
      </c>
      <c r="F26" s="26">
        <f>'[1]PEP BID'!CD25/1000000</f>
        <v>0.41302252</v>
      </c>
      <c r="G26" s="26">
        <f>'[1]PEP BID'!CE25/1000000</f>
        <v>0.41302252</v>
      </c>
      <c r="H26" s="26">
        <f>'[1]PEP BID'!CF25/1000000</f>
        <v>0.10484418</v>
      </c>
      <c r="I26" s="26">
        <f>SUM(C26:H26)</f>
        <v>1.3939390799999998</v>
      </c>
    </row>
    <row r="27" spans="1:9" ht="16.95" customHeight="1" thickTop="1" thickBot="1" x14ac:dyDescent="0.35">
      <c r="A27" s="9" t="s">
        <v>6</v>
      </c>
      <c r="B27" s="10" t="s">
        <v>7</v>
      </c>
      <c r="C27" s="26">
        <f>'[1]PEP BID'!CA32/1000000</f>
        <v>0.27114968</v>
      </c>
      <c r="D27" s="26">
        <f>'[1]PEP BID'!CB32/1000000</f>
        <v>0.78768746999999995</v>
      </c>
      <c r="E27" s="26">
        <f>'[1]PEP BID'!CC32/1000000</f>
        <v>0.66942518000000006</v>
      </c>
      <c r="F27" s="26">
        <f>'[1]PEP BID'!CD32/1000000</f>
        <v>0.60161402999999991</v>
      </c>
      <c r="G27" s="26">
        <f>'[1]PEP BID'!CE32/1000000</f>
        <v>0.61555404999999996</v>
      </c>
      <c r="H27" s="26">
        <f>'[1]PEP BID'!CF32/1000000</f>
        <v>0.53941810000000001</v>
      </c>
      <c r="I27" s="26">
        <f>SUM(C27:H27)</f>
        <v>3.48484851</v>
      </c>
    </row>
    <row r="28" spans="1:9" ht="16.95" customHeight="1" thickTop="1" thickBot="1" x14ac:dyDescent="0.35">
      <c r="A28" s="27"/>
      <c r="B28" s="28" t="s">
        <v>17</v>
      </c>
      <c r="C28" s="29">
        <f t="shared" ref="C28:I28" si="4">SUM(C25:C27)</f>
        <v>11.033984960000002</v>
      </c>
      <c r="D28" s="29">
        <f t="shared" si="4"/>
        <v>18.870859060000004</v>
      </c>
      <c r="E28" s="29">
        <f t="shared" si="4"/>
        <v>25.194680260000002</v>
      </c>
      <c r="F28" s="29">
        <f t="shared" si="4"/>
        <v>25.162611939999998</v>
      </c>
      <c r="G28" s="29">
        <f t="shared" si="4"/>
        <v>24.703712960000001</v>
      </c>
      <c r="H28" s="29">
        <f t="shared" si="4"/>
        <v>10.034151210000001</v>
      </c>
      <c r="I28" s="29">
        <f t="shared" si="4"/>
        <v>115.00000039000001</v>
      </c>
    </row>
    <row r="29" spans="1:9" ht="16.95" customHeight="1" thickTop="1" thickBot="1" x14ac:dyDescent="0.35">
      <c r="A29" s="27"/>
      <c r="B29" s="28" t="s">
        <v>18</v>
      </c>
      <c r="C29" s="29">
        <f>C28</f>
        <v>11.033984960000002</v>
      </c>
      <c r="D29" s="29">
        <f>C29+D28</f>
        <v>29.904844020000006</v>
      </c>
      <c r="E29" s="29">
        <f>D29+E28</f>
        <v>55.099524280000011</v>
      </c>
      <c r="F29" s="29">
        <f>E29+F28</f>
        <v>80.262136220000002</v>
      </c>
      <c r="G29" s="29">
        <f>F29+G28</f>
        <v>104.96584918000001</v>
      </c>
      <c r="H29" s="29">
        <f>G29+H28</f>
        <v>115.00000039000001</v>
      </c>
      <c r="I29" s="29"/>
    </row>
    <row r="30" spans="1:9" ht="16.95" customHeight="1" thickTop="1" thickBot="1" x14ac:dyDescent="0.35">
      <c r="A30" s="27"/>
      <c r="B30" s="28" t="s">
        <v>19</v>
      </c>
      <c r="C30" s="30">
        <f>C28/$I$18</f>
        <v>6.6872635963149532E-2</v>
      </c>
      <c r="D30" s="30">
        <f t="shared" ref="D30:I30" si="5">D28/$I$18</f>
        <v>0.11436884251755246</v>
      </c>
      <c r="E30" s="30">
        <f t="shared" si="5"/>
        <v>0.15269503151787236</v>
      </c>
      <c r="F30" s="30">
        <f t="shared" si="5"/>
        <v>0.15250067806378625</v>
      </c>
      <c r="G30" s="30">
        <f t="shared" si="5"/>
        <v>0.14971947213096609</v>
      </c>
      <c r="H30" s="30">
        <f t="shared" si="5"/>
        <v>6.0813037492623734E-2</v>
      </c>
      <c r="I30" s="30">
        <f t="shared" si="5"/>
        <v>0.69696969768595052</v>
      </c>
    </row>
    <row r="31" spans="1:9" ht="16.95" customHeight="1" thickTop="1" thickBot="1" x14ac:dyDescent="0.35">
      <c r="A31" s="27"/>
      <c r="B31" s="28" t="s">
        <v>20</v>
      </c>
      <c r="C31" s="31">
        <f>C30</f>
        <v>6.6872635963149532E-2</v>
      </c>
      <c r="D31" s="31">
        <f>C31+D30</f>
        <v>0.18124147848070199</v>
      </c>
      <c r="E31" s="31">
        <f>D31+E30</f>
        <v>0.33393650999857438</v>
      </c>
      <c r="F31" s="31">
        <f>E31+F30</f>
        <v>0.48643718806236064</v>
      </c>
      <c r="G31" s="31">
        <f>F31+G30</f>
        <v>0.63615666019332673</v>
      </c>
      <c r="H31" s="31">
        <f>G31+H30</f>
        <v>0.69696969768595052</v>
      </c>
      <c r="I31" s="31">
        <f>+H31</f>
        <v>0.69696969768595052</v>
      </c>
    </row>
    <row r="32" spans="1:9" ht="16.95" customHeight="1" thickTop="1" x14ac:dyDescent="0.3"/>
    <row r="34" spans="1:9" ht="16.95" customHeight="1" thickBot="1" x14ac:dyDescent="0.35">
      <c r="A34" s="24"/>
      <c r="B34" s="24" t="s">
        <v>22</v>
      </c>
      <c r="C34" s="24"/>
      <c r="D34" s="24"/>
      <c r="E34" s="24"/>
      <c r="F34" s="24"/>
      <c r="G34" s="24"/>
      <c r="H34" s="24"/>
      <c r="I34" s="24"/>
    </row>
    <row r="35" spans="1:9" ht="16.95" customHeight="1" thickTop="1" thickBot="1" x14ac:dyDescent="0.35">
      <c r="A35" s="7" t="s">
        <v>1</v>
      </c>
      <c r="B35" s="7" t="s">
        <v>2</v>
      </c>
      <c r="C35" s="25" t="s">
        <v>11</v>
      </c>
      <c r="D35" s="25" t="s">
        <v>12</v>
      </c>
      <c r="E35" s="25" t="s">
        <v>13</v>
      </c>
      <c r="F35" s="25" t="s">
        <v>14</v>
      </c>
      <c r="G35" s="25" t="s">
        <v>15</v>
      </c>
      <c r="H35" s="25" t="s">
        <v>16</v>
      </c>
      <c r="I35" s="25" t="s">
        <v>8</v>
      </c>
    </row>
    <row r="36" spans="1:9" ht="16.95" customHeight="1" thickTop="1" thickBot="1" x14ac:dyDescent="0.35">
      <c r="A36" s="9">
        <v>1</v>
      </c>
      <c r="B36" s="10" t="s">
        <v>4</v>
      </c>
      <c r="C36" s="26">
        <f>'[1]PEP AECID FONPRODE'!CA5/1000000</f>
        <v>4.6794945399999994</v>
      </c>
      <c r="D36" s="26">
        <f>'[1]PEP AECID FONPRODE'!CB5/1000000</f>
        <v>7.8622480999999977</v>
      </c>
      <c r="E36" s="26">
        <f>'[1]PEP AECID FONPRODE'!CC5/1000000</f>
        <v>10.461828609999998</v>
      </c>
      <c r="F36" s="26">
        <f>'[1]PEP AECID FONPRODE'!CD5/1000000</f>
        <v>10.499118800000002</v>
      </c>
      <c r="G36" s="26">
        <f>'[1]PEP AECID FONPRODE'!CE5/1000000</f>
        <v>10.293537800000001</v>
      </c>
      <c r="H36" s="26">
        <f>'[1]PEP AECID FONPRODE'!CF5/1000000</f>
        <v>4.0825602099999996</v>
      </c>
      <c r="I36" s="26">
        <f>SUM(C36:H36)</f>
        <v>47.878788059999998</v>
      </c>
    </row>
    <row r="37" spans="1:9" ht="16.95" customHeight="1" thickTop="1" thickBot="1" x14ac:dyDescent="0.35">
      <c r="A37" s="9">
        <v>2</v>
      </c>
      <c r="B37" s="10" t="s">
        <v>5</v>
      </c>
      <c r="C37" s="26">
        <f>'[1]PEP AECID FONPRODE'!CA25/1000000</f>
        <v>0</v>
      </c>
      <c r="D37" s="26">
        <f>'[1]PEP AECID FONPRODE'!CB25/1000000</f>
        <v>0</v>
      </c>
      <c r="E37" s="26">
        <f>'[1]PEP AECID FONPRODE'!CC25/1000000</f>
        <v>0.20132677999999998</v>
      </c>
      <c r="F37" s="26">
        <f>'[1]PEP AECID FONPRODE'!CD25/1000000</f>
        <v>0.17957489999999998</v>
      </c>
      <c r="G37" s="26">
        <f>'[1]PEP AECID FONPRODE'!CE25/1000000</f>
        <v>0.17957489999999998</v>
      </c>
      <c r="H37" s="26">
        <f>'[1]PEP AECID FONPRODE'!CF25/1000000</f>
        <v>4.5584399999999997E-2</v>
      </c>
      <c r="I37" s="26">
        <f>SUM(C37:H37)</f>
        <v>0.60606097999999997</v>
      </c>
    </row>
    <row r="38" spans="1:9" ht="16.95" customHeight="1" thickTop="1" thickBot="1" x14ac:dyDescent="0.35">
      <c r="A38" s="9" t="s">
        <v>6</v>
      </c>
      <c r="B38" s="10" t="s">
        <v>7</v>
      </c>
      <c r="C38" s="26">
        <f>'[1]PEP AECID FONPRODE'!CA32/1000000</f>
        <v>0.11789099</v>
      </c>
      <c r="D38" s="26">
        <f>'[1]PEP AECID FONPRODE'!CB32/1000000</f>
        <v>0.34247293000000001</v>
      </c>
      <c r="E38" s="26">
        <f>'[1]PEP AECID FONPRODE'!CC32/1000000</f>
        <v>0.29105460999999999</v>
      </c>
      <c r="F38" s="26">
        <f>'[1]PEP AECID FONPRODE'!CD32/1000000</f>
        <v>0.26157190000000002</v>
      </c>
      <c r="G38" s="26">
        <f>'[1]PEP AECID FONPRODE'!CE32/1000000</f>
        <v>0.26763188999999998</v>
      </c>
      <c r="H38" s="26">
        <f>'[1]PEP AECID FONPRODE'!CF32/1000000</f>
        <v>0.23452863999999998</v>
      </c>
      <c r="I38" s="26">
        <f>SUM(C38:H38)</f>
        <v>1.5151509599999999</v>
      </c>
    </row>
    <row r="39" spans="1:9" ht="16.95" customHeight="1" thickTop="1" thickBot="1" x14ac:dyDescent="0.35">
      <c r="A39" s="27"/>
      <c r="B39" s="28" t="s">
        <v>17</v>
      </c>
      <c r="C39" s="29">
        <f t="shared" ref="C39:I39" si="6">SUM(C36:C38)</f>
        <v>4.7973855299999997</v>
      </c>
      <c r="D39" s="29">
        <f t="shared" si="6"/>
        <v>8.2047210299999982</v>
      </c>
      <c r="E39" s="29">
        <f t="shared" si="6"/>
        <v>10.954209999999998</v>
      </c>
      <c r="F39" s="29">
        <f t="shared" si="6"/>
        <v>10.940265600000002</v>
      </c>
      <c r="G39" s="29">
        <f t="shared" si="6"/>
        <v>10.740744590000002</v>
      </c>
      <c r="H39" s="29">
        <f t="shared" si="6"/>
        <v>4.3626732499999994</v>
      </c>
      <c r="I39" s="29">
        <f t="shared" si="6"/>
        <v>50</v>
      </c>
    </row>
    <row r="40" spans="1:9" ht="16.95" customHeight="1" thickTop="1" thickBot="1" x14ac:dyDescent="0.35">
      <c r="A40" s="27"/>
      <c r="B40" s="28" t="s">
        <v>18</v>
      </c>
      <c r="C40" s="29">
        <f>C39</f>
        <v>4.7973855299999997</v>
      </c>
      <c r="D40" s="29">
        <f>C40+D39</f>
        <v>13.002106559999998</v>
      </c>
      <c r="E40" s="29">
        <f>D40+E39</f>
        <v>23.956316559999998</v>
      </c>
      <c r="F40" s="29">
        <f>E40+F39</f>
        <v>34.896582160000001</v>
      </c>
      <c r="G40" s="29">
        <f>F40+G39</f>
        <v>45.63732675</v>
      </c>
      <c r="H40" s="29">
        <f>G40+H39</f>
        <v>50</v>
      </c>
      <c r="I40" s="29"/>
    </row>
    <row r="41" spans="1:9" ht="16.95" customHeight="1" thickTop="1" thickBot="1" x14ac:dyDescent="0.35">
      <c r="A41" s="27"/>
      <c r="B41" s="28" t="s">
        <v>19</v>
      </c>
      <c r="C41" s="30">
        <f>C39/$I$18</f>
        <v>2.9075063749458938E-2</v>
      </c>
      <c r="D41" s="30">
        <f t="shared" ref="D41:I41" si="7">D39/$I$18</f>
        <v>4.9725581882466799E-2</v>
      </c>
      <c r="E41" s="30">
        <f t="shared" si="7"/>
        <v>6.6389151358231688E-2</v>
      </c>
      <c r="F41" s="30">
        <f t="shared" si="7"/>
        <v>6.6304639843279958E-2</v>
      </c>
      <c r="G41" s="30">
        <f t="shared" si="7"/>
        <v>6.5095421603713871E-2</v>
      </c>
      <c r="H41" s="30">
        <f t="shared" si="7"/>
        <v>2.6440443876898343E-2</v>
      </c>
      <c r="I41" s="30">
        <f t="shared" si="7"/>
        <v>0.30303030231404959</v>
      </c>
    </row>
    <row r="42" spans="1:9" ht="16.95" customHeight="1" thickTop="1" thickBot="1" x14ac:dyDescent="0.35">
      <c r="A42" s="27"/>
      <c r="B42" s="28" t="s">
        <v>20</v>
      </c>
      <c r="C42" s="31">
        <f>C41</f>
        <v>2.9075063749458938E-2</v>
      </c>
      <c r="D42" s="31">
        <f>C42+D41</f>
        <v>7.8800645631925736E-2</v>
      </c>
      <c r="E42" s="31">
        <f>D42+E41</f>
        <v>0.14518979699015744</v>
      </c>
      <c r="F42" s="31">
        <f>E42+F41</f>
        <v>0.21149443683343738</v>
      </c>
      <c r="G42" s="31">
        <f>F42+G41</f>
        <v>0.27658985843715123</v>
      </c>
      <c r="H42" s="31">
        <f>G42+H41</f>
        <v>0.30303030231404959</v>
      </c>
      <c r="I42" s="31">
        <f>+H42</f>
        <v>0.30303030231404959</v>
      </c>
    </row>
    <row r="43" spans="1:9" ht="16.95" customHeight="1" thickTop="1" x14ac:dyDescent="0.3"/>
  </sheetData>
  <mergeCells count="3">
    <mergeCell ref="A1:R1"/>
    <mergeCell ref="A3:F3"/>
    <mergeCell ref="A8:B8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0F73B3C4F5C8C145A6F551A70A1BA5F2" ma:contentTypeVersion="230" ma:contentTypeDescription="A content type to manage public (operations) IDB documents" ma:contentTypeScope="" ma:versionID="c7e9b965c0e78eff963005001bf794f2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d3b36203fb7f58174c0106d839314d23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</TermName>
          <TermId xmlns="http://schemas.microsoft.com/office/infopath/2007/PartnerControls">50282442-27e7-4526-9d04-55bf5da33a10</TermId>
        </TermInfo>
      </Terms>
    </ic46d7e087fd4a108fb86518ca413cc6>
    <IDBDocs_x0020_Number xmlns="cdc7663a-08f0-4737-9e8c-148ce897a09c" xsi:nil="true"/>
    <Division_x0020_or_x0020_Unit xmlns="cdc7663a-08f0-4737-9e8c-148ce897a09c">INE/WSA</Division_x0020_or_x0020_Unit>
    <Fiscal_x0020_Year_x0020_IDB xmlns="cdc7663a-08f0-4737-9e8c-148ce897a09c">2020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Guerrero Rivera, Marilyn Ivette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AS-AGU</TermName>
          <TermId xmlns="http://schemas.microsoft.com/office/infopath/2007/PartnerControls">28df1b5d-8f50-49f8-b50a-8bcbae67d2a4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24</Value>
      <Value>183</Value>
      <Value>25</Value>
      <Value>29</Value>
      <Value>1</Value>
    </TaxCatchAll>
    <Operation_x0020_Type xmlns="cdc7663a-08f0-4737-9e8c-148ce897a09c">LON</Operation_x0020_Type>
    <Package_x0020_Code xmlns="cdc7663a-08f0-4737-9e8c-148ce897a09c" xsi:nil="true"/>
    <Identifier xmlns="cdc7663a-08f0-4737-9e8c-148ce897a09c" xsi:nil="true"/>
    <Project_x0020_Number xmlns="cdc7663a-08f0-4737-9e8c-148ce897a09c">PR-L1172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AS</TermName>
          <TermId xmlns="http://schemas.microsoft.com/office/infopath/2007/PartnerControls">ba6b63cd-e402-47cb-9357-08149f7ce046</TermId>
        </TermInfo>
      </Terms>
    </nddeef1749674d76abdbe4b239a70bc6>
    <Record_x0020_Number xmlns="cdc7663a-08f0-4737-9e8c-148ce897a09c" xsi:nil="true"/>
    <_dlc_DocId xmlns="cdc7663a-08f0-4737-9e8c-148ce897a09c">EZSHARE-1097675305-26</_dlc_DocId>
    <_dlc_DocIdUrl xmlns="cdc7663a-08f0-4737-9e8c-148ce897a09c">
      <Url>https://idbg.sharepoint.com/teams/EZ-PR-LON/PR-L1172/_layouts/15/DocIdRedir.aspx?ID=EZSHARE-1097675305-26</Url>
      <Description>EZSHARE-1097675305-26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4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3A23F475-F9D0-44B8-9164-DB4BF13A0468}"/>
</file>

<file path=customXml/itemProps2.xml><?xml version="1.0" encoding="utf-8"?>
<ds:datastoreItem xmlns:ds="http://schemas.openxmlformats.org/officeDocument/2006/customXml" ds:itemID="{94C09E08-15C5-4B77-B2F9-B78E4BD378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5A81346-FC8A-45E0-83B5-F2F5D002FFC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06E2CD36-99C2-4B54-87FA-A8A3BF22524A}"/>
</file>

<file path=customXml/itemProps5.xml><?xml version="1.0" encoding="utf-8"?>
<ds:datastoreItem xmlns:ds="http://schemas.openxmlformats.org/officeDocument/2006/customXml" ds:itemID="{E63FEF12-1B11-46AB-89D9-D1A8664A6080}"/>
</file>

<file path=customXml/itemProps6.xml><?xml version="1.0" encoding="utf-8"?>
<ds:datastoreItem xmlns:ds="http://schemas.openxmlformats.org/officeDocument/2006/customXml" ds:itemID="{6C72BF44-4C82-4A7D-869E-03D74CE8EA5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Proyeccion desembolso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Oyamada Kroug, Jorge Ruben</dc:creator>
  <cp:keywords/>
  <cp:lastModifiedBy>Oyamada Kroug, Jorge Ruben</cp:lastModifiedBy>
  <dcterms:created xsi:type="dcterms:W3CDTF">2020-02-20T18:37:18Z</dcterms:created>
  <dcterms:modified xsi:type="dcterms:W3CDTF">2020-02-20T18:38:20Z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183;#AS-AGU|28df1b5d-8f50-49f8-b50a-8bcbae67d2a4</vt:lpwstr>
  </property>
  <property fmtid="{D5CDD505-2E9C-101B-9397-08002B2CF9AE}" pid="7" name="Fund IDB">
    <vt:lpwstr>29;#ORC|c028a4b2-ad8b-4cf4-9cac-a2ae6a778e23</vt:lpwstr>
  </property>
  <property fmtid="{D5CDD505-2E9C-101B-9397-08002B2CF9AE}" pid="8" name="Country">
    <vt:lpwstr>24;#PR|50282442-27e7-4526-9d04-55bf5da33a10</vt:lpwstr>
  </property>
  <property fmtid="{D5CDD505-2E9C-101B-9397-08002B2CF9AE}" pid="9" name="Sector IDB">
    <vt:lpwstr>25;#AS|ba6b63cd-e402-47cb-9357-08149f7ce046</vt:lpwstr>
  </property>
  <property fmtid="{D5CDD505-2E9C-101B-9397-08002B2CF9AE}" pid="10" name="Function Operations IDB">
    <vt:lpwstr>1;#Project Preparation Planning and Design|29ca0c72-1fc4-435f-a09c-28585cb5eac9</vt:lpwstr>
  </property>
  <property fmtid="{D5CDD505-2E9C-101B-9397-08002B2CF9AE}" pid="11" name="_dlc_DocIdItemGuid">
    <vt:lpwstr>d9ac4413-2fdb-415e-99e2-3a8c9694ac09</vt:lpwstr>
  </property>
  <property fmtid="{D5CDD505-2E9C-101B-9397-08002B2CF9AE}" pid="12" name="ContentTypeId">
    <vt:lpwstr>0x0101001A458A224826124E8B45B1D613300CFC000F73B3C4F5C8C145A6F551A70A1BA5F2</vt:lpwstr>
  </property>
</Properties>
</file>