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fdugas.IDB\Desktop\BID_MIF\Dossier_WSA\4353_GR_HA\"/>
    </mc:Choice>
  </mc:AlternateContent>
  <xr:revisionPtr revIDLastSave="0" documentId="8_{976614F7-DC0A-41B8-BAC5-5F5141F1ACFA}" xr6:coauthVersionLast="44" xr6:coauthVersionMax="44" xr10:uidLastSave="{00000000-0000-0000-0000-000000000000}"/>
  <bookViews>
    <workbookView xWindow="28680" yWindow="-120" windowWidth="29040" windowHeight="15840" xr2:uid="{00000000-000D-0000-FFFF-FFFF00000000}"/>
  </bookViews>
  <sheets>
    <sheet name="Sheet1" sheetId="1" r:id="rId1"/>
    <sheet name="Sheet2" sheetId="2" r:id="rId2"/>
    <sheet name="Sheet3" sheetId="3" r:id="rId3"/>
  </sheets>
  <externalReferences>
    <externalReference r:id="rId4"/>
  </externalReferenc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09" i="1" l="1"/>
  <c r="L108" i="1"/>
  <c r="L107" i="1"/>
  <c r="L106" i="1"/>
  <c r="L105" i="1"/>
  <c r="L104" i="1"/>
  <c r="L103" i="1"/>
  <c r="L100" i="1"/>
  <c r="L99" i="1"/>
  <c r="L98" i="1"/>
  <c r="L97" i="1"/>
  <c r="L95" i="1"/>
  <c r="L94" i="1"/>
  <c r="L93" i="1"/>
  <c r="L92" i="1"/>
  <c r="L91" i="1"/>
  <c r="L83" i="1"/>
  <c r="L82" i="1"/>
  <c r="L81" i="1"/>
  <c r="L80" i="1"/>
  <c r="L79" i="1"/>
  <c r="L78" i="1"/>
  <c r="L77" i="1"/>
  <c r="L76" i="1"/>
  <c r="L75" i="1"/>
  <c r="L37" i="1"/>
  <c r="L38" i="1"/>
  <c r="L39" i="1"/>
  <c r="L40" i="1"/>
  <c r="L43" i="1"/>
  <c r="L44" i="1"/>
  <c r="L45" i="1"/>
  <c r="L46" i="1"/>
  <c r="L47" i="1"/>
  <c r="L48" i="1"/>
  <c r="L49" i="1"/>
  <c r="L54" i="1"/>
  <c r="L55" i="1"/>
  <c r="L56" i="1"/>
  <c r="L57" i="1"/>
  <c r="L32" i="1"/>
  <c r="L36" i="1"/>
  <c r="L35" i="1"/>
  <c r="L34" i="1"/>
  <c r="L25" i="1"/>
  <c r="L24" i="1"/>
  <c r="L23" i="1"/>
  <c r="L22" i="1"/>
  <c r="L20" i="1"/>
  <c r="L19" i="1"/>
  <c r="L17" i="1"/>
  <c r="L16" i="1"/>
  <c r="L14" i="1"/>
  <c r="L13" i="1"/>
  <c r="L11" i="1"/>
  <c r="H27" i="1"/>
  <c r="L84" i="1" l="1"/>
  <c r="H85" i="1" l="1"/>
  <c r="H70" i="1"/>
  <c r="H120" i="1"/>
  <c r="L90" i="1"/>
  <c r="H52" i="1"/>
  <c r="H58" i="1" s="1"/>
  <c r="H122" i="1" l="1"/>
  <c r="H121" i="1" s="1"/>
</calcChain>
</file>

<file path=xl/sharedStrings.xml><?xml version="1.0" encoding="utf-8"?>
<sst xmlns="http://schemas.openxmlformats.org/spreadsheetml/2006/main" count="708" uniqueCount="262">
  <si>
    <t>Agence d'Exécution</t>
  </si>
  <si>
    <t>DIRECTION NATIONALE DE L'EAU POTABLE ET DE L'ASSAINISSEMENT</t>
  </si>
  <si>
    <t>Unité d'Exécution</t>
  </si>
  <si>
    <t xml:space="preserve">OREPA OUEST PORT AU PRINCE III </t>
  </si>
  <si>
    <t>Numéro et nom du programme</t>
  </si>
  <si>
    <r>
      <t xml:space="preserve"> PROGRAMME EAU POTABLE ET ASSAINISSEMENT A PORT AU PRINCE III</t>
    </r>
    <r>
      <rPr>
        <i/>
        <sz val="10"/>
        <color indexed="8"/>
        <rFont val="Times New Roman"/>
        <family val="1"/>
      </rPr>
      <t>: 4353/GR-HA et HA-L1103</t>
    </r>
  </si>
  <si>
    <t xml:space="preserve">Date de préparation </t>
  </si>
  <si>
    <t>Date de révision</t>
  </si>
  <si>
    <t>Période couverte par le PPM</t>
  </si>
  <si>
    <t>Janvier 2020 - Decembre 2020</t>
  </si>
  <si>
    <t>BIENS ET SERVICES CONNEXES (B)</t>
  </si>
  <si>
    <t>Numéro de référence du marché (1)</t>
  </si>
  <si>
    <t>Composante et Activité</t>
  </si>
  <si>
    <t>Description du marché</t>
  </si>
  <si>
    <t>Méthode de de passation de marché (2)</t>
  </si>
  <si>
    <t xml:space="preserve">Conduite de la procédure </t>
  </si>
  <si>
    <t>Révision                              Ex Ante ou Ex Post</t>
  </si>
  <si>
    <t>Montant estimatif</t>
  </si>
  <si>
    <t>Dates estimatives</t>
  </si>
  <si>
    <t>Commentaires  :   ((Pour ED/SED (3)  préciser nom de la firme et clause de justification tirée des politiques de passation de marchés de la BID))</t>
  </si>
  <si>
    <t>Statut : En attente, en cours, adjugé, annulé, clôturé (4)</t>
  </si>
  <si>
    <t>Coût estimatif (USD):</t>
  </si>
  <si>
    <t xml:space="preserve"> % BID:</t>
  </si>
  <si>
    <t>% Contrepartie:</t>
  </si>
  <si>
    <t xml:space="preserve">Publication de l'avis spécifique (Biens - Travaux- SNC) ou de l'Appel à Manifestation d'intérêt  (Firmes) </t>
  </si>
  <si>
    <t>Date de signature du contrat</t>
  </si>
  <si>
    <t>B-AOI-No. 12-12/20</t>
  </si>
  <si>
    <t xml:space="preserve">Composante III- Investissements dans l'eau potable, l'assainissement et l'hygiène dans la RMPP
</t>
  </si>
  <si>
    <t xml:space="preserve">Acquisition de matériaux pour la construction de mini-réseaux condominial d'eau potable et assainissement.- Matériaux hydrauliques correspondant à 400 mini-réseaux condominial d'eau potable et a 30 d'assainisememnt
</t>
  </si>
  <si>
    <t>AOI</t>
  </si>
  <si>
    <t>DINEPA</t>
  </si>
  <si>
    <t xml:space="preserve">Ex-Ante </t>
  </si>
  <si>
    <t>En attente</t>
  </si>
  <si>
    <t>B-CP  No 06-05/19</t>
  </si>
  <si>
    <t>Composante I- Renforcement institutionnel de la DINEPA et de ses unités décentralisées</t>
  </si>
  <si>
    <t>Fourniture et livraison de matériels informatiques pour l'inercconnexion de l'OREPA Nord</t>
  </si>
  <si>
    <t>CP</t>
  </si>
  <si>
    <t>OREPA Ouest</t>
  </si>
  <si>
    <t>adjuge</t>
  </si>
  <si>
    <t>B-AOI-No. 01-01/20</t>
  </si>
  <si>
    <t xml:space="preserve">Matériaux pour les installations de raccordement pour les maisons - Matériaux hydrauliques correspondant à 6,000 raccordements sans compteur, 6,000 raccordements avec compteur et  1,500 compteurs dans les raccordements existants.
</t>
  </si>
  <si>
    <t>B-AOI-No. 11-12/20</t>
  </si>
  <si>
    <t xml:space="preserve">Matériaux pour les installations de raccordement pour les maisons - Matériaux hydrauliques correspondant à 6,000 raccordements sans compteur, 6,000 raccordements avec compteur et 1,500 compteurs dans les raccordements existants.
</t>
  </si>
  <si>
    <t xml:space="preserve">Matériaux pour les installations de raccordement pour les maisons - Matériaux hydrauliques correspondant à 5 000 raccordements sans compteur, 5 000 raccordements avec compteur et 1,000 compteurs dans les raccordements existants.
</t>
  </si>
  <si>
    <t>avril 2021</t>
  </si>
  <si>
    <t>juin 2021</t>
  </si>
  <si>
    <t xml:space="preserve"> B-CP-No. 02-02/20</t>
  </si>
  <si>
    <t xml:space="preserve">Composante V-Administration du projet
</t>
  </si>
  <si>
    <t xml:space="preserve"> B CP-No. 10-05/20</t>
  </si>
  <si>
    <t>B-AOI- 04-05/19</t>
  </si>
  <si>
    <t>Fournitures de materiels hydrauliques et accessoires en 2 lots pour le renforcement du reseau d'eau potable de Port-au-Prince
Lot 1: Zone Tunnel Diquini et Route Nationale #1
Lot 2: Zone Liaison Haute, Diquini - Bolosse</t>
  </si>
  <si>
    <t>fev 2020</t>
  </si>
  <si>
    <t>En cours</t>
  </si>
  <si>
    <t>B-AON-No. 03-02/20</t>
  </si>
  <si>
    <t xml:space="preserve">Composante II- Appui à l'exploitation et à la maintenance du CTE de Port-au-prince </t>
  </si>
  <si>
    <t>Acquisition de Carburant pour le CTE-RMPP</t>
  </si>
  <si>
    <t>AON</t>
  </si>
  <si>
    <t xml:space="preserve">B-AOI-No. 06-03/20
</t>
  </si>
  <si>
    <t xml:space="preserve">Composante I- Renforcement Institutionnel du CTE-RMPP, de l'OREPA OUEST et de la DINEPA 
</t>
  </si>
  <si>
    <t xml:space="preserve">Lot 1: Fournitures de pompes et accessoires hydrauliques pour les forages F  
</t>
  </si>
  <si>
    <t>Lot : Fournitures de pompes et accessoires hydrauliques pour les forages T</t>
  </si>
  <si>
    <t>B-CP-No. 07-03/20</t>
  </si>
  <si>
    <t>Fournitures de materiels de protection</t>
  </si>
  <si>
    <t>B-AON-No. 08-03/20</t>
  </si>
  <si>
    <t>Fournitures de pieces de rechange pour generatrices</t>
  </si>
  <si>
    <t>B-AOI-No. 09-04/20</t>
  </si>
  <si>
    <t>Fournitures de potaux d'incendie</t>
  </si>
  <si>
    <t>B-AON-No. 05-02/20</t>
  </si>
  <si>
    <t>Acquisition de motos pour OREPA Ouest</t>
  </si>
  <si>
    <t>B-CP- 02-12/19</t>
  </si>
  <si>
    <t>Production et livraison de calendriers pour la DINEPA</t>
  </si>
  <si>
    <t>TOTAL</t>
  </si>
  <si>
    <t>TRAVAUX (T)</t>
  </si>
  <si>
    <t>Institution responsible de mener la methode de passation de marché ET signature</t>
  </si>
  <si>
    <t>Commentaires                       ((Pour ED/SED (3)  préciser nom de la firme et clause de justification tirée des politiques de passation de marchés de la BID))</t>
  </si>
  <si>
    <t>Publication de l'avis spécifique (Biens - Travaux- SNC) ou de l'Appel à Manifestation d'intérêt (Firmes )</t>
  </si>
  <si>
    <t>T-AOI-No. 01-02/20</t>
  </si>
  <si>
    <t xml:space="preserve">Composante III-Investissements dans l'eau potable, l'assainissement et l'hygiène dans la RMPP
</t>
  </si>
  <si>
    <t xml:space="preserve">Réseau Structurant en deux (2) lots
Travaux de Renforcement/Renouvellement de l’ossature ouest du réseau d’eau potable de la Région Métropolitaine de Port-au-Prince   : 
Lot 1   : Axe Mariani
Lot 2   : Axe Centre-Ville
</t>
  </si>
  <si>
    <t>Ex-Ante</t>
  </si>
  <si>
    <t xml:space="preserve">En attente </t>
  </si>
  <si>
    <t>T-AOI-09-08/19</t>
  </si>
  <si>
    <t>Travaux Pose Conduites hydrauliques et accessoires en 2 lots pour le renforcement du reseau d'eau potable de Port-au-Prince
Lot 1: Zone Tunnel Diquini et Route Nationale #1
Lot 2: Zone Liaison Haute, Diquini - Bolosse</t>
  </si>
  <si>
    <t>Aout -19</t>
  </si>
  <si>
    <t>T AOI-No. 02-02/20</t>
  </si>
  <si>
    <t xml:space="preserve">Renforcement ossature ouest. Marche D. Rehabilitation du reservoir de Bolosse </t>
  </si>
  <si>
    <t>T-AON-No. 03-02/20</t>
  </si>
  <si>
    <t xml:space="preserve">Marché B1. Extension conduites de distribution secteur Mariani. Extension Mariani secteur A.                                                            </t>
  </si>
  <si>
    <t>OREPA OUEST</t>
  </si>
  <si>
    <t>`</t>
  </si>
  <si>
    <t>T-AON-No. 04-02/20</t>
  </si>
  <si>
    <t xml:space="preserve"> Marché B2. Extension conduites de distribution secteur Mariani. Secteur B.                 </t>
  </si>
  <si>
    <t>T-AOI-No. 05-02/20</t>
  </si>
  <si>
    <t xml:space="preserve"> Marché B3. Extension conduites de distribution secteur Mariani. Secteur C 1/2.             </t>
  </si>
  <si>
    <t>T AON-No. 06-02-20</t>
  </si>
  <si>
    <t xml:space="preserve"> Marché B4. Extension conduites de distribution secteur Mariani. Secteur C 2/2 + D</t>
  </si>
  <si>
    <t>T-AON-07-02/20</t>
  </si>
  <si>
    <t xml:space="preserve"> Marché B5. Extension conduites de distribution secteur Mariani. Secteur E et F</t>
  </si>
  <si>
    <t>T-AOI-No. 17-12/20</t>
  </si>
  <si>
    <t>Reseau de distribution basique et station de pompage desserte Haute Martissant a partir de la source Leclerc. Marche N (Projet pilot condominial 3)</t>
  </si>
  <si>
    <t>T-AOI 21-11/19</t>
  </si>
  <si>
    <t>Reseau basique de distribution Mariani Oest et installation des reseaux condominaux . Marche H (Projet pilot 2)</t>
  </si>
  <si>
    <t>fev 2021</t>
  </si>
  <si>
    <t>mai 2021</t>
  </si>
  <si>
    <t>T-AOPI-05-04/14</t>
  </si>
  <si>
    <t>Construxtion du reservoir R236 Vivy Mitchell</t>
  </si>
  <si>
    <t>Contrat en cours d'éxécution, un avenant ets encours d'élaboration pour la continuité des grand travaux prioritaires à P-au-P</t>
  </si>
  <si>
    <t>Adjugé</t>
  </si>
  <si>
    <t>T-AOI-No. 11-03/20</t>
  </si>
  <si>
    <t>Extension conduites de distribution Vivy Michell. Vivy Mitchell/Dos Morne. Marché J</t>
  </si>
  <si>
    <t>T-AOI-No. 12-03/20</t>
  </si>
  <si>
    <t>Extension conduites de distribution Vivy Michell.  Structurant Bellevue Charbonnière. Marché K</t>
  </si>
  <si>
    <t>T-AOI-No. 08-02/20</t>
  </si>
  <si>
    <t>Extension conduites de distribution Vivy Michell. distribution Bellevue Charbonnière. Marché L</t>
  </si>
  <si>
    <t>T-AOI-No. 18-12/20</t>
  </si>
  <si>
    <t>Reseau basique de distribution et installation des reeaux condominiaux a Gerald Bataille. Marche H (projet pilot condominial 1)</t>
  </si>
  <si>
    <t>T-AOI-No. 13-03/20</t>
  </si>
  <si>
    <t>Renforcement Duvivier et Cite Soleil ( conduite de refoulement )</t>
  </si>
  <si>
    <t>T-AON-No. 09-02/20</t>
  </si>
  <si>
    <t xml:space="preserve">Rehabilitation du reservoir de Cite Soleil </t>
  </si>
  <si>
    <t>T-AON-No. 15-04/20</t>
  </si>
  <si>
    <t>Installation des branchements et des compteurs au niveau des menages a l'Agence de Carrefour</t>
  </si>
  <si>
    <t>T-AON-16-10/19</t>
  </si>
  <si>
    <t>Installation des branchements et des compteurs au niveau des menages a l'Agence de Delmas</t>
  </si>
  <si>
    <t>mars 2021</t>
  </si>
  <si>
    <t>T-AON-17-10/19</t>
  </si>
  <si>
    <t>Installation des branchements et des compteurs au niveau des menages a l'Agence de Port-au-Prince</t>
  </si>
  <si>
    <t>T-CP-15-08/17</t>
  </si>
  <si>
    <t xml:space="preserve">Construction du Batiment du CTE de Ouanaminthe </t>
  </si>
  <si>
    <t>T-AON-18-10/19</t>
  </si>
  <si>
    <t>Installation des branchements et des compteurs au niveau des menages a l'Agence de Tabarre</t>
  </si>
  <si>
    <t>T-AON-No. 14-03/20</t>
  </si>
  <si>
    <t>Travaux de Réhabilitation des armoires electriques et automatisme Lot 3</t>
  </si>
  <si>
    <t>T-AON-No. 19-12/20</t>
  </si>
  <si>
    <t xml:space="preserve">Construction et réhabilitation de kiosques pour le CTE de Port au Prince - 70 nouveau kiosques et 25 réhabilitations </t>
  </si>
  <si>
    <t>T-AOI-No. 16-09/20</t>
  </si>
  <si>
    <t xml:space="preserve">Composante IV: Investissements dans l'eau, l'assainissement et l'hygiène dans les zones rurales  de l'OREPA OUEST </t>
  </si>
  <si>
    <t>Eau rural. Construction et réhabilitation de points d’eau et de petits réseaux dans 8 sections communales ( en 4 lots)</t>
  </si>
  <si>
    <t>T-CP-No. 10-02/20</t>
  </si>
  <si>
    <t>Travaux De Construction De Six (6)  Réservoirs D’eau A La Localité De Belot En Trois (3) Lots                    Lot 1, Tavaux de Construction de deux (2) réservoirs de 40 m3 et un (1) réservoir de 20 m3   à la localité Au Silenc                                                 Lot 2 : Travaux de construction de deux (2) réservoirs de 40 m3   à la localité de Gode                             Lot 3: Travaux de construction d’un (1) réservoir de 40 m3 à la localité de Nan Mandie</t>
  </si>
  <si>
    <t>SERVICES NON CONSULTATIFS (S)</t>
  </si>
  <si>
    <t xml:space="preserve">Publication de l'avis spécifique (Biens - Travaux- SNC) ou de l'Appel à Manifestation d'intérêt   (Firmes </t>
  </si>
  <si>
    <t>Contract Signature</t>
  </si>
  <si>
    <t>SAC-GG No. 01-04/19</t>
  </si>
  <si>
    <t>Service d’interconnexion du système comptable ACCPAC des OREPA Ouest, Nord  avec la DINEPA</t>
  </si>
  <si>
    <t>ED</t>
  </si>
  <si>
    <t>SAC N0 02-05/19</t>
  </si>
  <si>
    <t xml:space="preserve">Service de location vehicule, chauffeur, securite pour le forum PPP Haiti - 1ere edition </t>
  </si>
  <si>
    <r>
      <rPr>
        <b/>
        <sz val="10"/>
        <rFont val="Times New Roman"/>
        <family val="1"/>
      </rPr>
      <t>Contrat avec Cerbere Securite</t>
    </r>
    <r>
      <rPr>
        <sz val="10"/>
        <rFont val="Times New Roman"/>
        <family val="1"/>
      </rPr>
      <t xml:space="preserve">  retenu apres Comparaison de Prix - Budget et Contrat ayant recu la non objection de la BID</t>
    </r>
  </si>
  <si>
    <t>SAC N0 03-05/19</t>
  </si>
  <si>
    <t xml:space="preserve">Service location de salles et Hebergement pour le forum PPP Haiti - 1ere edition </t>
  </si>
  <si>
    <r>
      <rPr>
        <b/>
        <sz val="10"/>
        <rFont val="Times New Roman"/>
        <family val="1"/>
      </rPr>
      <t>Contrat avec Hotel Marriott r</t>
    </r>
    <r>
      <rPr>
        <sz val="10"/>
        <rFont val="Times New Roman"/>
        <family val="1"/>
      </rPr>
      <t>etenu apres Comparaison de Prix - Budget de reference ayant recu la non objection de la BID mais pas encore le contrat. Les services sont deja fournis. Nous esperons un accord de principe de la Banque pour toute reconnaissance de depenses</t>
    </r>
  </si>
  <si>
    <r>
      <rPr>
        <b/>
        <strike/>
        <sz val="11"/>
        <color indexed="10"/>
        <rFont val="Times New Roman"/>
        <family val="1"/>
      </rPr>
      <t>A</t>
    </r>
    <r>
      <rPr>
        <b/>
        <sz val="11"/>
        <color indexed="10"/>
        <rFont val="Times New Roman"/>
        <family val="1"/>
      </rPr>
      <t>djugé</t>
    </r>
  </si>
  <si>
    <t>SAC N0 04-05/19</t>
  </si>
  <si>
    <t>Service pour la production et la mise a disposition de tous les materiels et supports communiquant les informations sur le secteur et pour la visibilite du forum PPP Haiti - 1ere Edition</t>
  </si>
  <si>
    <r>
      <rPr>
        <b/>
        <sz val="10"/>
        <rFont val="Times New Roman"/>
        <family val="1"/>
      </rPr>
      <t>Contrat avec GMS Design</t>
    </r>
    <r>
      <rPr>
        <sz val="10"/>
        <rFont val="Times New Roman"/>
        <family val="1"/>
      </rPr>
      <t xml:space="preserve"> retenu apres Comparaison de Prix - Budget de reference ayant recu la non objection de la BID mais pas encore le contrat. Les services sont deja fournis. Nous esperons un accord de principe de la Banque pour toute reconnaissance de depenses</t>
    </r>
  </si>
  <si>
    <t>SAC N0 05-05/19</t>
  </si>
  <si>
    <t>Contrat pour service traduction Anglais - Espagnol - Francais dans le cadre du forum PPP Haiti - 1ere edition</t>
  </si>
  <si>
    <r>
      <t xml:space="preserve">Contrat avec HTRANSLATION </t>
    </r>
    <r>
      <rPr>
        <sz val="10"/>
        <rFont val="Times New Roman"/>
        <family val="1"/>
      </rPr>
      <t>retenu apres Comparaison de Prix - Budget de reference ayant recu la non objection de la BID mais pas encore le contrat. Les services sont deja fournis. Nous esperons un accord de principe de la Banque pour toute reconnaissance de depenses.</t>
    </r>
  </si>
  <si>
    <t>SAC N0 06-05/19</t>
  </si>
  <si>
    <t>Contrat pour service de protocole et accueil des participants pour le forum PPP Haiti - 1ere edition</t>
  </si>
  <si>
    <r>
      <rPr>
        <b/>
        <sz val="10"/>
        <rFont val="Times New Roman"/>
        <family val="1"/>
      </rPr>
      <t>Contrat avec APPART AGENCE</t>
    </r>
    <r>
      <rPr>
        <sz val="10"/>
        <rFont val="Times New Roman"/>
        <family val="1"/>
      </rPr>
      <t xml:space="preserve"> retenu apres Comparaison de Prix - Budget de reference ayant recu la non objection de la BID mais pas encore le contrat. Les services sont deja fournis. Nous esperons un accord de principe de la Banque pour toute reconnaissance de depenses.</t>
    </r>
  </si>
  <si>
    <t>SAC No. 07-10/19</t>
  </si>
  <si>
    <t xml:space="preserve">Composante V- Administration du projet 
</t>
  </si>
  <si>
    <t>Confection, fourniture et livraison de vêtement  de travail pour le marketing du Programme Eau et Assainissement à Port-au-Prince III</t>
  </si>
  <si>
    <t xml:space="preserve">BUREAUX DE SERVICES-CONSEILS    (CF)                                                                                                                                            </t>
  </si>
  <si>
    <t xml:space="preserve">Publication de l'avis spécifique (Biens - Travaux- SNC) ou de l'Appel à Manifestation d'intérêt   (Firmes) </t>
  </si>
  <si>
    <t>SCF-DP-No. 09-10/20</t>
  </si>
  <si>
    <t>Cabinet externe pour appuyer à la gestion axée sur les résultats du CTE / PPP</t>
  </si>
  <si>
    <t>SFQC</t>
  </si>
  <si>
    <t>SCF-DP-No. 01-02/20</t>
  </si>
  <si>
    <t>Consultation pour developper des messages et outils de communication et de marketing pour améliorer la connectivité au réseau d'eau potable, l'access a l'assainissement et l'hygiène dans la zones urbaines  du projet..</t>
  </si>
  <si>
    <t>SCF-DP-No. 06-05/20</t>
  </si>
  <si>
    <t>Campagnes de communication et de marketing pour améliorer la connectivité au réseau d'eau potable, l'access a l'assainissement et l'hygiène dans la zones urbaines  du projet..</t>
  </si>
  <si>
    <t>SCF-DP-07-05/20</t>
  </si>
  <si>
    <t xml:space="preserve">Composante IV-Investissements dans l'eau potable, l'assainissement et l'hygiène en milieu rural </t>
  </si>
  <si>
    <t>Campagne de communication et de marketing pour améliorer l'hygiène menstruelle dans la zone du projet</t>
  </si>
  <si>
    <t>SCF-DP-No. 08-08/20</t>
  </si>
  <si>
    <t>Développement de campagnes d'assainissement et d'hygiène dans 8 sections communales de l'OREPA Ouest</t>
  </si>
  <si>
    <t>SCF-GG-02-03/20</t>
  </si>
  <si>
    <t>GG</t>
  </si>
  <si>
    <t xml:space="preserve">
Alpha Construction (lot 2)
paragraphes 3.10 (c et d) du GN-2350-9
 </t>
  </si>
  <si>
    <t>SCF-GG-No. 03-03/20</t>
  </si>
  <si>
    <t>Tempo Construction (lot 3)
paragraphes 3.10 (c et d) du GN-2350-9</t>
  </si>
  <si>
    <t>SCF-GG-No. 04-03/20</t>
  </si>
  <si>
    <t>Constructeur Universel (lot 1)
paragraphes 3.10 (c et d) du GN-2350-9</t>
  </si>
  <si>
    <t>SCF-DP-No. 10-10/20</t>
  </si>
  <si>
    <t>Développement d'un outil de planification rural au niveau de l'OREPA OUEST..</t>
  </si>
  <si>
    <t>SCF-DP-No. 05-04/20</t>
  </si>
  <si>
    <t xml:space="preserve">Firme de Supervision directe de travaux </t>
  </si>
  <si>
    <t>La rubrique consultant individuel devrait etre detaillé par Position avec une ligne distincte pour chaque poste.</t>
  </si>
  <si>
    <t xml:space="preserve">CONSULTANTS INDIVIDUELS         (CI)                                                                                                                                                              </t>
  </si>
  <si>
    <t>Date d'aprobation des TDR et de la grille d'évaluation</t>
  </si>
  <si>
    <t>Date de siganture du contrat</t>
  </si>
  <si>
    <t>SCI-CCV-No. 06-08/19</t>
  </si>
  <si>
    <r>
      <t xml:space="preserve">Consultant </t>
    </r>
    <r>
      <rPr>
        <b/>
        <sz val="10"/>
        <rFont val="Times New Roman"/>
        <family val="1"/>
      </rPr>
      <t>national</t>
    </r>
    <r>
      <rPr>
        <sz val="10"/>
        <rFont val="Times New Roman"/>
        <family val="1"/>
      </rPr>
      <t xml:space="preserve"> appui role de la DINEPA comme regulateur-supervision PPP</t>
    </r>
  </si>
  <si>
    <t>QCNI</t>
  </si>
  <si>
    <t>SCI-CCV-No. 13-04/20</t>
  </si>
  <si>
    <r>
      <t xml:space="preserve">Consultant </t>
    </r>
    <r>
      <rPr>
        <b/>
        <sz val="10"/>
        <rFont val="Times New Roman"/>
        <family val="1"/>
      </rPr>
      <t xml:space="preserve">international </t>
    </r>
    <r>
      <rPr>
        <sz val="10"/>
        <rFont val="Times New Roman"/>
        <family val="1"/>
      </rPr>
      <t>appui role de la DINEPA comme regulateur-supervision PPP</t>
    </r>
  </si>
  <si>
    <t>QCII</t>
  </si>
  <si>
    <t>SCI-CCV-No. 14-10/20</t>
  </si>
  <si>
    <t xml:space="preserve">Consulant national appui a la supervision des travaux dans le milieu rural </t>
  </si>
  <si>
    <t>SCI-CCV-No. 15-10/20</t>
  </si>
  <si>
    <t>Consulant international appui a la supervision travaux dans le milieu rural</t>
  </si>
  <si>
    <t>SCI-CCV-No. 08-03/20</t>
  </si>
  <si>
    <t>Consultant international -Ingénieur senior condominial Technique- pour implementation des projets reseaux condominiales</t>
  </si>
  <si>
    <t>SCI-CCV-No. 09-03/20</t>
  </si>
  <si>
    <t>Consultant international -Ingénieur senior Coordinnation- pour implementation des projets reseaux condominiales</t>
  </si>
  <si>
    <t>SCI-CCV-09-04/19</t>
  </si>
  <si>
    <t xml:space="preserve">Composante I- Renforcement Institutionnel du CTE-RMPP, de l'OREPA OUEST et de la DINEPA </t>
  </si>
  <si>
    <t xml:space="preserve">Consultant pour appui technique à la DINEPA et l'unite d'execution du projet 
</t>
  </si>
  <si>
    <t>SCI-CCV-No. 10-03/20</t>
  </si>
  <si>
    <t>Consultant  pour Support technique / operations au CTE RMPP</t>
  </si>
  <si>
    <t>SCI-CCV-No. 05-02/20</t>
  </si>
  <si>
    <t>Consultant  pour support  institutionnel / gestion Commercial et clientele  au CTE RMPP</t>
  </si>
  <si>
    <t>SCI-CCV-No. 06-02/20</t>
  </si>
  <si>
    <t>Consultat support  et assistance à la cellule ES / UE PAP3</t>
  </si>
  <si>
    <t>SCI-CCV-No. 07-02/20</t>
  </si>
  <si>
    <t>Consultant  pour Appui aux operations de station de pompage au CTE RMPP</t>
  </si>
  <si>
    <t>SCI-GG-03-09/19</t>
  </si>
  <si>
    <t>Consultant pour l'installation et la formation pour l'interconnexion du système comptable ACCPAC - OREPA Nord  et DINEPA</t>
  </si>
  <si>
    <t>Aout 19</t>
  </si>
  <si>
    <t>oct. 19</t>
  </si>
  <si>
    <r>
      <t>Contrat avec Coutilien Piquion selon l’article 5.4 (a)  des politiques GN-2350-9</t>
    </r>
    <r>
      <rPr>
        <i/>
        <sz val="11"/>
        <rFont val="Times New Roman"/>
        <family val="1"/>
      </rPr>
      <t xml:space="preserve">  </t>
    </r>
  </si>
  <si>
    <t>SCI-CCV-04-09/19</t>
  </si>
  <si>
    <t>Consultant national - Accompagnement des comites d'analyse d'offres pour les travaux PAUP3</t>
  </si>
  <si>
    <t>adjugé</t>
  </si>
  <si>
    <t>SCI-CCV-No. 11-03/20</t>
  </si>
  <si>
    <t>SCI-CCV-No. 12-03/20</t>
  </si>
  <si>
    <t xml:space="preserve">Consultant national - Appui à  l'administration de la DINEPA pour les dédouanements </t>
  </si>
  <si>
    <t>SCI-GG-No. 01-01/20</t>
  </si>
  <si>
    <t>Consultant en Evaluation structurelle des batiments de l'OREPA OUEST - DINEPA - OREPA NORD</t>
  </si>
  <si>
    <t>Contrat avec Fauche -selon l'article 5.4 a) et 5.4  b) des politiques GN 2350-9</t>
  </si>
  <si>
    <t>SCI-CCV-No. 02-01/20</t>
  </si>
  <si>
    <t>Consultant en charge de la supervision de travaux hydrauliques en appui à la cellule de supervision</t>
  </si>
  <si>
    <t>SCI-CCV-No. 03-01/20</t>
  </si>
  <si>
    <t>Consultant en charge de la supervision de travaux electromecaniques en appui à la cellule de supervision</t>
  </si>
  <si>
    <t>SCI-GG-No. 04-01/20</t>
  </si>
  <si>
    <t>Consultant en charge de la supervision de travaux genie civil et structurel en appui à la cellule de supervision</t>
  </si>
  <si>
    <t>DÉPENSES OPÉRATIONNELLES  (DO)</t>
  </si>
  <si>
    <t>Process Number:</t>
  </si>
  <si>
    <t xml:space="preserve">Conduite de la Procédure </t>
  </si>
  <si>
    <t>Date de lancememt du marché</t>
  </si>
  <si>
    <t>Cout de fonctionnement du CTE (salaire CTE et EDH)</t>
  </si>
  <si>
    <t>N/A</t>
  </si>
  <si>
    <t xml:space="preserve">Composante I- Renforcement Institutionnel </t>
  </si>
  <si>
    <t>Cout de fontionnement de L'OREPA (URDs et TEPACs)</t>
  </si>
  <si>
    <t xml:space="preserve">Cout de fonctionnement et salaire de l'unite d'execution et de la Cellule condominiale (OREPA Ouest)
</t>
  </si>
  <si>
    <t>Appui operationnel aux agences du CTERMPP ( Pétion-Ville, Delmas, Carrefour et P-au-P et bureau central CTE)</t>
  </si>
  <si>
    <t>Cout de fonctionnement de la DINEPA</t>
  </si>
  <si>
    <t>Appui à l'OREPA NORD</t>
  </si>
  <si>
    <r>
      <rPr>
        <b/>
        <sz val="8"/>
        <rFont val="Times New Roman"/>
        <family val="1"/>
      </rPr>
      <t xml:space="preserve">(1) LE NUMERO DE REFERENCE </t>
    </r>
    <r>
      <rPr>
        <sz val="8"/>
        <rFont val="Times New Roman"/>
        <family val="1"/>
      </rPr>
      <t xml:space="preserve"> doit inclure les informations suivantes : Le numéro de l'opération; l'unité d'exécution; le type de marché (B, T, S, CF, CI,DO); la méthode de sélection; la séquence; l'année. </t>
    </r>
  </si>
  <si>
    <r>
      <rPr>
        <b/>
        <sz val="8"/>
        <rFont val="Times New Roman"/>
        <family val="1"/>
      </rPr>
      <t>(2) METHODE DE PDM</t>
    </r>
    <r>
      <rPr>
        <sz val="8"/>
        <rFont val="Times New Roman"/>
        <family val="1"/>
      </rPr>
      <t>- Biens et Travaux: AOI - Appel d'Offres International; AOIR - Appel d'Offres International Restreint; AON - Appel d'Offres National; CP - Comparaison de Prix; ED - Entente Directe; FA - Force Account (En régie); Bureaux de Services Conseils :  SFQC - Sélection fondée sur la qualité et le coût; SFQ - Sélection fondée sur la qualité; SCBD - Sélection dans le cadre d'un budget déterminé; SMC - Sélection au « moindre coût »; QC - Sélection fondée sur les qualifications des consultants; SED - Sélection par entente directe; Services de Consultants Individuels: QCNI - Sélection fondée sur les qualifications des consultants individuels nationaux; QCII - Sélection fondée sur les qualifications des consultants individuels internationaux.</t>
    </r>
  </si>
  <si>
    <r>
      <rPr>
        <b/>
        <sz val="8"/>
        <rFont val="Times New Roman"/>
        <family val="1"/>
      </rPr>
      <t>(3) ENTENTE DIRECTE</t>
    </r>
    <r>
      <rPr>
        <sz val="8"/>
        <rFont val="Times New Roman"/>
        <family val="1"/>
      </rPr>
      <t xml:space="preserve"> - Chaque contrat dans le quel la methode d'entente direct est proposée inclue le numero de la clause et l'alinea correspondant aux Politiques de Passation des Marches de la BID. Réferences: 3.6 (a) ou (b) ou (c) ou (d) des GN-2349-9 pour Biens, Services et Travaux; 3.10 (a) ou (b) ou (c) ou (d) des GN-2350-9 pour Firmes de Consultation; et 5.4 (a) ou (b) ou (c) ou (d) des GN-2350-9 pour Consultants Individuels.</t>
    </r>
  </si>
  <si>
    <r>
      <rPr>
        <b/>
        <sz val="8"/>
        <rFont val="Times New Roman"/>
        <family val="1"/>
      </rPr>
      <t>(4) STATUT</t>
    </r>
    <r>
      <rPr>
        <sz val="8"/>
        <rFont val="Times New Roman"/>
        <family val="1"/>
      </rPr>
      <t>: En attente - Processus pas encore commencé ; En cours - Processus de passation des marchés en cours ; Adjugé non-objection de la Banque obtenue pour l'adjudication ; Annulé - Processus annulé ; Clôturé - Contrat dûment exécuté - dernier paiement exécuté</t>
    </r>
  </si>
  <si>
    <t>Achat de vehicules pick up double cabine pour l'UE PAP3</t>
  </si>
  <si>
    <t xml:space="preserve">Achat de vehicules SUV pour l'UE PAP3
</t>
  </si>
  <si>
    <t xml:space="preserve">Etudes pour realisation de travaux dans le Nord (OREPA NORD):  Limonade, de Quartier Morin, de Terrée Rouge et Mont Organisé </t>
  </si>
  <si>
    <t xml:space="preserve">Etudes pour realisation de travaux dans le Nord (OREPA NORD): Plaisance du Nord, de Limbé et de Port Margot </t>
  </si>
  <si>
    <t xml:space="preserve">Etudes pour realisation de travaux dans le Nord (OREPA NORD):  Saint Louis du Nord, Gros Morne, </t>
  </si>
  <si>
    <t>AON/Contrat Cadre</t>
  </si>
  <si>
    <t>Décembre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</si>
</sst>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mmm\-yy;@"/>
  </numFmts>
  <fonts count="33" x14ac:knownFonts="1">
    <font>
      <sz val="11"/>
      <color theme="1"/>
      <name val="Calibri"/>
      <family val="2"/>
      <scheme val="minor"/>
    </font>
    <font>
      <i/>
      <sz val="10"/>
      <color indexed="8"/>
      <name val="Times New Roman"/>
      <family val="1"/>
    </font>
    <font>
      <b/>
      <sz val="10"/>
      <name val="Times New Roman"/>
      <family val="1"/>
    </font>
    <font>
      <sz val="10"/>
      <name val="Arial"/>
      <family val="2"/>
    </font>
    <font>
      <b/>
      <sz val="12"/>
      <color indexed="9"/>
      <name val="Times New Roman"/>
      <family val="1"/>
    </font>
    <font>
      <sz val="10"/>
      <name val="Times New Roman"/>
      <family val="1"/>
    </font>
    <font>
      <sz val="10"/>
      <color indexed="9"/>
      <name val="Times New Roman"/>
      <family val="1"/>
    </font>
    <font>
      <b/>
      <sz val="12"/>
      <name val="Times New Roman"/>
      <family val="1"/>
    </font>
    <font>
      <b/>
      <sz val="9"/>
      <name val="Times New Roman"/>
      <family val="1"/>
    </font>
    <font>
      <b/>
      <sz val="11"/>
      <name val="Times New Roman"/>
      <family val="1"/>
    </font>
    <font>
      <b/>
      <sz val="8"/>
      <name val="Times New Roman"/>
      <family val="1"/>
    </font>
    <font>
      <sz val="8"/>
      <name val="Times New Roman"/>
      <family val="1"/>
    </font>
    <font>
      <sz val="12"/>
      <name val="Times New Roman"/>
      <family val="1"/>
    </font>
    <font>
      <b/>
      <sz val="14"/>
      <name val="Times New Roman"/>
      <family val="1"/>
    </font>
    <font>
      <i/>
      <sz val="11"/>
      <name val="Times New Roman"/>
      <family val="1"/>
    </font>
    <font>
      <b/>
      <sz val="11"/>
      <color indexed="10"/>
      <name val="Times New Roman"/>
      <family val="1"/>
    </font>
    <font>
      <b/>
      <strike/>
      <sz val="11"/>
      <color indexed="10"/>
      <name val="Times New Roman"/>
      <family val="1"/>
    </font>
    <font>
      <sz val="11"/>
      <color theme="1"/>
      <name val="Calibri"/>
      <family val="2"/>
      <scheme val="minor"/>
    </font>
    <font>
      <sz val="11"/>
      <color theme="1"/>
      <name val="Times New Roman"/>
      <family val="1"/>
    </font>
    <font>
      <b/>
      <sz val="10"/>
      <color theme="1"/>
      <name val="Times New Roman"/>
      <family val="1"/>
    </font>
    <font>
      <sz val="10"/>
      <color theme="1"/>
      <name val="Times New Roman"/>
      <family val="1"/>
    </font>
    <font>
      <b/>
      <sz val="10"/>
      <color rgb="FFFF0000"/>
      <name val="Times New Roman"/>
      <family val="1"/>
    </font>
    <font>
      <b/>
      <sz val="12"/>
      <color theme="1"/>
      <name val="Times New Roman"/>
      <family val="1"/>
    </font>
    <font>
      <sz val="12"/>
      <color theme="1"/>
      <name val="Times New Roman"/>
      <family val="1"/>
    </font>
    <font>
      <b/>
      <sz val="8"/>
      <color theme="1"/>
      <name val="Times New Roman"/>
      <family val="1"/>
    </font>
    <font>
      <b/>
      <sz val="11"/>
      <color theme="1"/>
      <name val="Times New Roman"/>
      <family val="1"/>
    </font>
    <font>
      <b/>
      <sz val="16"/>
      <color rgb="FFFF0000"/>
      <name val="Times New Roman"/>
      <family val="1"/>
    </font>
    <font>
      <sz val="8"/>
      <color theme="1"/>
      <name val="Times New Roman"/>
      <family val="1"/>
    </font>
    <font>
      <b/>
      <sz val="14"/>
      <color theme="1"/>
      <name val="Times New Roman"/>
      <family val="1"/>
    </font>
    <font>
      <b/>
      <sz val="14"/>
      <color rgb="FF000000"/>
      <name val="Times New Roman"/>
      <family val="1"/>
    </font>
    <font>
      <sz val="10"/>
      <color rgb="FFFF0000"/>
      <name val="Times New Roman"/>
      <family val="1"/>
    </font>
    <font>
      <b/>
      <sz val="11"/>
      <color theme="2" tint="-0.249977111117893"/>
      <name val="Times New Roman"/>
      <family val="1"/>
    </font>
    <font>
      <i/>
      <sz val="10"/>
      <color theme="1"/>
      <name val="Times New Roman"/>
      <family val="1"/>
    </font>
  </fonts>
  <fills count="9">
    <fill>
      <patternFill patternType="none"/>
    </fill>
    <fill>
      <patternFill patternType="gray125"/>
    </fill>
    <fill>
      <patternFill patternType="solid">
        <fgColor indexed="48"/>
        <bgColor indexed="64"/>
      </patternFill>
    </fill>
    <fill>
      <patternFill patternType="solid">
        <fgColor rgb="FF92D050"/>
        <bgColor indexed="64"/>
      </patternFill>
    </fill>
    <fill>
      <patternFill patternType="solid">
        <fgColor rgb="FF0066FF"/>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4"/>
        <bgColor indexed="64"/>
      </patternFill>
    </fill>
    <fill>
      <patternFill patternType="solid">
        <fgColor theme="3"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7" fillId="0" borderId="0" applyFont="0" applyFill="0" applyBorder="0" applyAlignment="0" applyProtection="0"/>
    <xf numFmtId="0" fontId="3" fillId="0" borderId="0"/>
    <xf numFmtId="9" fontId="17" fillId="0" borderId="0" applyFont="0" applyFill="0" applyBorder="0" applyAlignment="0" applyProtection="0"/>
  </cellStyleXfs>
  <cellXfs count="220">
    <xf numFmtId="0" fontId="0" fillId="0" borderId="0" xfId="0"/>
    <xf numFmtId="0" fontId="18" fillId="0" borderId="0" xfId="0" applyFont="1"/>
    <xf numFmtId="0" fontId="18" fillId="0" borderId="0" xfId="0" applyFont="1" applyAlignment="1">
      <alignment horizontal="center" vertical="center"/>
    </xf>
    <xf numFmtId="0" fontId="19" fillId="3" borderId="1" xfId="0" applyFont="1" applyFill="1" applyBorder="1" applyAlignment="1">
      <alignment horizontal="center" vertical="top"/>
    </xf>
    <xf numFmtId="9" fontId="18" fillId="0" borderId="0" xfId="3" applyFont="1" applyAlignment="1">
      <alignment horizontal="center" vertical="center"/>
    </xf>
    <xf numFmtId="0" fontId="18" fillId="0" borderId="0" xfId="0" applyFont="1" applyAlignment="1">
      <alignment horizontal="center"/>
    </xf>
    <xf numFmtId="0" fontId="20" fillId="0" borderId="0" xfId="0" applyNumberFormat="1" applyFont="1" applyAlignment="1">
      <alignment horizontal="justify" vertical="distributed"/>
    </xf>
    <xf numFmtId="0" fontId="20" fillId="0" borderId="0" xfId="0" applyNumberFormat="1" applyFont="1" applyBorder="1" applyAlignment="1">
      <alignment horizontal="justify" vertical="distributed"/>
    </xf>
    <xf numFmtId="0" fontId="19" fillId="0" borderId="0" xfId="0" applyNumberFormat="1" applyFont="1" applyFill="1" applyBorder="1" applyAlignment="1">
      <alignment horizontal="left" vertical="center" wrapText="1"/>
    </xf>
    <xf numFmtId="0" fontId="19" fillId="0" borderId="0" xfId="0" applyNumberFormat="1" applyFont="1" applyFill="1" applyBorder="1" applyAlignment="1">
      <alignment horizontal="justify" vertical="distributed"/>
    </xf>
    <xf numFmtId="0" fontId="20" fillId="0" borderId="0" xfId="0" applyNumberFormat="1" applyFont="1" applyFill="1" applyBorder="1" applyAlignment="1">
      <alignment vertical="distributed"/>
    </xf>
    <xf numFmtId="0" fontId="20" fillId="0" borderId="0" xfId="0" applyNumberFormat="1" applyFont="1" applyFill="1" applyBorder="1" applyAlignment="1">
      <alignment horizontal="justify" vertical="distributed"/>
    </xf>
    <xf numFmtId="0" fontId="19" fillId="3" borderId="1" xfId="0" applyFont="1" applyFill="1" applyBorder="1" applyAlignment="1">
      <alignment horizontal="center" vertical="top" wrapText="1"/>
    </xf>
    <xf numFmtId="0" fontId="19" fillId="0" borderId="0" xfId="0" applyNumberFormat="1" applyFont="1" applyFill="1" applyBorder="1" applyAlignment="1">
      <alignment vertical="distributed"/>
    </xf>
    <xf numFmtId="0" fontId="21" fillId="0" borderId="0" xfId="0" applyNumberFormat="1" applyFont="1" applyFill="1" applyBorder="1" applyAlignment="1">
      <alignment horizontal="justify" vertical="distributed"/>
    </xf>
    <xf numFmtId="0" fontId="2" fillId="0" borderId="0" xfId="0" applyNumberFormat="1" applyFont="1" applyFill="1" applyBorder="1" applyAlignment="1">
      <alignment horizontal="left" vertical="center"/>
    </xf>
    <xf numFmtId="0" fontId="19" fillId="0" borderId="0" xfId="0" applyNumberFormat="1" applyFont="1" applyFill="1" applyBorder="1" applyAlignment="1">
      <alignment vertical="center"/>
    </xf>
    <xf numFmtId="0" fontId="19" fillId="0" borderId="0" xfId="0" applyNumberFormat="1" applyFont="1" applyFill="1" applyBorder="1" applyAlignment="1">
      <alignment horizontal="center" vertical="center"/>
    </xf>
    <xf numFmtId="0" fontId="18" fillId="0" borderId="0" xfId="0" applyFont="1" applyAlignment="1">
      <alignment horizontal="center" vertical="top"/>
    </xf>
    <xf numFmtId="43" fontId="18" fillId="0" borderId="0" xfId="1" applyFont="1" applyAlignment="1">
      <alignment horizontal="center" vertical="center"/>
    </xf>
    <xf numFmtId="0" fontId="21" fillId="0" borderId="0" xfId="0" applyNumberFormat="1" applyFont="1" applyFill="1" applyBorder="1" applyAlignment="1">
      <alignment vertical="distributed"/>
    </xf>
    <xf numFmtId="0" fontId="2" fillId="0" borderId="0" xfId="0" applyNumberFormat="1" applyFont="1" applyFill="1" applyBorder="1" applyAlignment="1">
      <alignment horizontal="justify" vertical="distributed"/>
    </xf>
    <xf numFmtId="43" fontId="6" fillId="2" borderId="4" xfId="1" applyFont="1" applyFill="1" applyBorder="1" applyAlignment="1">
      <alignment horizontal="center" vertical="center" wrapText="1"/>
    </xf>
    <xf numFmtId="9" fontId="6" fillId="2" borderId="1" xfId="3" applyFont="1" applyFill="1" applyBorder="1" applyAlignment="1">
      <alignment horizontal="center" vertical="center" wrapText="1"/>
    </xf>
    <xf numFmtId="0" fontId="22" fillId="0" borderId="0" xfId="0" applyNumberFormat="1" applyFont="1" applyFill="1" applyBorder="1" applyAlignment="1">
      <alignment horizontal="center" vertical="center"/>
    </xf>
    <xf numFmtId="0" fontId="23" fillId="0" borderId="0" xfId="0" applyNumberFormat="1" applyFont="1" applyAlignment="1">
      <alignment horizontal="justify" vertical="distributed"/>
    </xf>
    <xf numFmtId="0" fontId="5" fillId="5" borderId="1" xfId="2" applyFont="1" applyFill="1" applyBorder="1" applyAlignment="1">
      <alignment horizontal="left" vertical="center" wrapText="1"/>
    </xf>
    <xf numFmtId="0" fontId="5" fillId="5" borderId="1" xfId="2" applyFont="1" applyFill="1" applyBorder="1" applyAlignment="1">
      <alignment horizontal="center" vertical="center" wrapText="1"/>
    </xf>
    <xf numFmtId="43" fontId="5" fillId="5" borderId="1" xfId="1" applyFont="1" applyFill="1" applyBorder="1" applyAlignment="1">
      <alignment vertical="center" wrapText="1"/>
    </xf>
    <xf numFmtId="9" fontId="5" fillId="5" borderId="1" xfId="3" applyFont="1" applyFill="1" applyBorder="1" applyAlignment="1">
      <alignment horizontal="left" vertical="center" wrapText="1"/>
    </xf>
    <xf numFmtId="17" fontId="5" fillId="5" borderId="1" xfId="2" applyNumberFormat="1" applyFont="1" applyFill="1" applyBorder="1" applyAlignment="1">
      <alignment horizontal="center" vertical="center" wrapText="1"/>
    </xf>
    <xf numFmtId="17" fontId="5" fillId="5" borderId="1" xfId="2" applyNumberFormat="1" applyFont="1" applyFill="1" applyBorder="1" applyAlignment="1">
      <alignment horizontal="right" vertical="center" wrapText="1"/>
    </xf>
    <xf numFmtId="0" fontId="8" fillId="0" borderId="0"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distributed"/>
    </xf>
    <xf numFmtId="0" fontId="8" fillId="0" borderId="0" xfId="0" applyNumberFormat="1" applyFont="1" applyFill="1" applyBorder="1" applyAlignment="1">
      <alignment horizontal="left" vertical="center" wrapText="1"/>
    </xf>
    <xf numFmtId="0" fontId="22" fillId="0" borderId="0" xfId="0" applyNumberFormat="1" applyFont="1" applyFill="1" applyBorder="1" applyAlignment="1">
      <alignment vertical="center" wrapText="1"/>
    </xf>
    <xf numFmtId="0" fontId="8" fillId="0" borderId="0" xfId="0" applyNumberFormat="1" applyFont="1" applyAlignment="1">
      <alignment horizontal="justify" vertical="distributed"/>
    </xf>
    <xf numFmtId="0" fontId="9" fillId="6" borderId="1" xfId="2" applyFont="1" applyFill="1" applyBorder="1" applyAlignment="1">
      <alignment vertical="center" wrapText="1"/>
    </xf>
    <xf numFmtId="0" fontId="9" fillId="6" borderId="1" xfId="2" applyFont="1" applyFill="1" applyBorder="1" applyAlignment="1">
      <alignment horizontal="center" vertical="center" wrapText="1"/>
    </xf>
    <xf numFmtId="43" fontId="9" fillId="6" borderId="1" xfId="1" applyFont="1" applyFill="1" applyBorder="1" applyAlignment="1">
      <alignment vertical="center" wrapText="1"/>
    </xf>
    <xf numFmtId="9" fontId="9" fillId="6" borderId="1" xfId="3" applyFont="1" applyFill="1" applyBorder="1" applyAlignment="1">
      <alignment vertical="center" wrapText="1"/>
    </xf>
    <xf numFmtId="0" fontId="6" fillId="2" borderId="1" xfId="2" applyFont="1" applyFill="1" applyBorder="1" applyAlignment="1">
      <alignment horizontal="center" wrapText="1"/>
    </xf>
    <xf numFmtId="0" fontId="22" fillId="0" borderId="0" xfId="0" applyNumberFormat="1" applyFont="1" applyFill="1" applyBorder="1" applyAlignment="1">
      <alignment horizontal="center" wrapText="1"/>
    </xf>
    <xf numFmtId="0" fontId="22" fillId="0" borderId="0" xfId="0" applyNumberFormat="1" applyFont="1" applyFill="1" applyBorder="1" applyAlignment="1">
      <alignment horizontal="center"/>
    </xf>
    <xf numFmtId="0" fontId="24" fillId="0" borderId="0" xfId="0" applyNumberFormat="1" applyFont="1" applyFill="1" applyBorder="1" applyAlignment="1">
      <alignment horizontal="center" wrapText="1"/>
    </xf>
    <xf numFmtId="0" fontId="23" fillId="0" borderId="0" xfId="0" applyNumberFormat="1" applyFont="1" applyAlignment="1">
      <alignment horizontal="center"/>
    </xf>
    <xf numFmtId="43" fontId="5" fillId="5" borderId="1" xfId="1" applyFont="1" applyFill="1" applyBorder="1" applyAlignment="1">
      <alignment horizontal="center" vertical="center" wrapText="1"/>
    </xf>
    <xf numFmtId="9" fontId="5" fillId="5" borderId="1" xfId="3" applyFont="1" applyFill="1" applyBorder="1" applyAlignment="1">
      <alignment horizontal="center" vertical="center" wrapText="1"/>
    </xf>
    <xf numFmtId="17" fontId="5" fillId="5" borderId="1" xfId="2" applyNumberFormat="1" applyFont="1" applyFill="1" applyBorder="1" applyAlignment="1">
      <alignment vertical="center" wrapText="1"/>
    </xf>
    <xf numFmtId="0" fontId="5" fillId="5" borderId="3" xfId="2" applyFont="1" applyFill="1" applyBorder="1" applyAlignment="1">
      <alignment vertical="center" wrapText="1"/>
    </xf>
    <xf numFmtId="43" fontId="5" fillId="5" borderId="4" xfId="1" applyFont="1" applyFill="1" applyBorder="1" applyAlignment="1">
      <alignment horizontal="center" vertical="center" wrapText="1"/>
    </xf>
    <xf numFmtId="0" fontId="5" fillId="5" borderId="6" xfId="2" applyFont="1" applyFill="1" applyBorder="1" applyAlignment="1">
      <alignment vertical="center" wrapText="1"/>
    </xf>
    <xf numFmtId="0" fontId="5" fillId="5" borderId="1" xfId="2" applyFont="1" applyFill="1" applyBorder="1" applyAlignment="1">
      <alignment horizontal="left" vertical="top" wrapText="1"/>
    </xf>
    <xf numFmtId="0" fontId="5" fillId="5" borderId="1" xfId="2" applyFont="1" applyFill="1" applyBorder="1" applyAlignment="1">
      <alignment horizontal="center" vertical="top" wrapText="1"/>
    </xf>
    <xf numFmtId="0" fontId="5" fillId="5" borderId="1" xfId="2" applyFont="1" applyFill="1" applyBorder="1" applyAlignment="1">
      <alignment vertical="center" wrapText="1"/>
    </xf>
    <xf numFmtId="0" fontId="23" fillId="5" borderId="1" xfId="0" applyNumberFormat="1" applyFont="1" applyFill="1" applyBorder="1" applyAlignment="1">
      <alignment horizontal="justify" vertical="distributed"/>
    </xf>
    <xf numFmtId="43" fontId="25" fillId="6" borderId="1" xfId="1" applyFont="1" applyFill="1" applyBorder="1" applyAlignment="1">
      <alignment horizontal="center" vertical="center"/>
    </xf>
    <xf numFmtId="0" fontId="7" fillId="0" borderId="0" xfId="0" applyNumberFormat="1" applyFont="1" applyFill="1" applyBorder="1" applyAlignment="1">
      <alignment vertical="center" wrapText="1"/>
    </xf>
    <xf numFmtId="0" fontId="7" fillId="0" borderId="0" xfId="0" applyNumberFormat="1" applyFont="1" applyFill="1" applyBorder="1" applyAlignment="1">
      <alignment horizontal="left" vertical="center"/>
    </xf>
    <xf numFmtId="0" fontId="10" fillId="0" borderId="0" xfId="0" applyNumberFormat="1" applyFont="1" applyFill="1" applyBorder="1" applyAlignment="1">
      <alignment vertical="center" wrapText="1"/>
    </xf>
    <xf numFmtId="0" fontId="22" fillId="0" borderId="0" xfId="0" applyNumberFormat="1" applyFont="1" applyFill="1" applyBorder="1" applyAlignment="1">
      <alignment vertical="distributed"/>
    </xf>
    <xf numFmtId="0" fontId="22" fillId="0" borderId="0" xfId="0" applyNumberFormat="1" applyFont="1" applyFill="1" applyBorder="1" applyAlignment="1">
      <alignment horizontal="left" vertical="center"/>
    </xf>
    <xf numFmtId="0" fontId="24" fillId="0" borderId="0" xfId="0" applyNumberFormat="1" applyFont="1" applyFill="1" applyBorder="1" applyAlignment="1">
      <alignment vertical="distributed"/>
    </xf>
    <xf numFmtId="164" fontId="5" fillId="5" borderId="1" xfId="2" applyNumberFormat="1" applyFont="1" applyFill="1" applyBorder="1" applyAlignment="1">
      <alignment horizontal="center" vertical="center" wrapText="1"/>
    </xf>
    <xf numFmtId="0" fontId="22" fillId="0" borderId="0" xfId="0" applyNumberFormat="1" applyFont="1" applyFill="1" applyBorder="1" applyAlignment="1">
      <alignment vertical="center"/>
    </xf>
    <xf numFmtId="43" fontId="9" fillId="6" borderId="1" xfId="1" applyFont="1" applyFill="1" applyBorder="1" applyAlignment="1">
      <alignment horizontal="center" vertical="center" wrapText="1"/>
    </xf>
    <xf numFmtId="0" fontId="11" fillId="0" borderId="0" xfId="0" applyNumberFormat="1" applyFont="1" applyFill="1" applyBorder="1" applyAlignment="1">
      <alignment horizontal="left" vertical="center" wrapText="1"/>
    </xf>
    <xf numFmtId="0" fontId="12" fillId="0" borderId="0" xfId="0" applyNumberFormat="1" applyFont="1" applyFill="1" applyBorder="1" applyAlignment="1">
      <alignment horizontal="left" vertical="top" wrapText="1"/>
    </xf>
    <xf numFmtId="0" fontId="26" fillId="0" borderId="0" xfId="0" applyFont="1"/>
    <xf numFmtId="0" fontId="26" fillId="0" borderId="0" xfId="0" applyFont="1" applyAlignment="1">
      <alignment horizontal="center" vertical="center"/>
    </xf>
    <xf numFmtId="0" fontId="26" fillId="0" borderId="0" xfId="0" applyFont="1" applyAlignment="1">
      <alignment horizontal="center" vertical="top"/>
    </xf>
    <xf numFmtId="0" fontId="27" fillId="0" borderId="0" xfId="0" applyNumberFormat="1" applyFont="1" applyFill="1" applyBorder="1" applyAlignment="1">
      <alignment horizontal="left" vertical="center" wrapText="1"/>
    </xf>
    <xf numFmtId="0" fontId="27" fillId="0" borderId="0" xfId="0" applyNumberFormat="1" applyFont="1" applyFill="1" applyBorder="1" applyAlignment="1">
      <alignment horizontal="left" vertical="center"/>
    </xf>
    <xf numFmtId="0" fontId="23" fillId="0" borderId="0" xfId="0" applyNumberFormat="1" applyFont="1" applyFill="1" applyBorder="1" applyAlignment="1">
      <alignment horizontal="justify" vertical="distributed"/>
    </xf>
    <xf numFmtId="43" fontId="9" fillId="6" borderId="1" xfId="2" applyNumberFormat="1" applyFont="1" applyFill="1" applyBorder="1" applyAlignment="1">
      <alignment horizontal="center" vertical="center" wrapText="1"/>
    </xf>
    <xf numFmtId="43" fontId="26" fillId="0" borderId="0" xfId="1" applyFont="1" applyAlignment="1">
      <alignment horizontal="center" vertical="center"/>
    </xf>
    <xf numFmtId="9" fontId="26" fillId="0" borderId="0" xfId="3" applyFont="1" applyAlignment="1">
      <alignment horizontal="center" vertical="center"/>
    </xf>
    <xf numFmtId="0" fontId="9" fillId="6" borderId="7" xfId="2" applyFont="1" applyFill="1" applyBorder="1" applyAlignment="1">
      <alignment vertical="center"/>
    </xf>
    <xf numFmtId="0" fontId="9" fillId="6" borderId="8" xfId="2" applyFont="1" applyFill="1" applyBorder="1" applyAlignment="1">
      <alignment vertical="center"/>
    </xf>
    <xf numFmtId="0" fontId="9" fillId="6" borderId="8" xfId="2" applyFont="1" applyFill="1" applyBorder="1" applyAlignment="1">
      <alignment horizontal="center" vertical="center"/>
    </xf>
    <xf numFmtId="43" fontId="9" fillId="6" borderId="8" xfId="2" applyNumberFormat="1" applyFont="1" applyFill="1" applyBorder="1" applyAlignment="1">
      <alignment horizontal="center" vertical="center"/>
    </xf>
    <xf numFmtId="9" fontId="9" fillId="6" borderId="8" xfId="3" applyFont="1" applyFill="1" applyBorder="1" applyAlignment="1">
      <alignment vertical="center"/>
    </xf>
    <xf numFmtId="0" fontId="9" fillId="6" borderId="9" xfId="2" applyFont="1" applyFill="1" applyBorder="1" applyAlignment="1">
      <alignment vertical="center"/>
    </xf>
    <xf numFmtId="43" fontId="23" fillId="0" borderId="0" xfId="1" applyFont="1" applyAlignment="1">
      <alignment horizontal="center" vertical="center"/>
    </xf>
    <xf numFmtId="43" fontId="18" fillId="0" borderId="0" xfId="3" applyNumberFormat="1" applyFont="1" applyAlignment="1">
      <alignment horizontal="center" vertical="center"/>
    </xf>
    <xf numFmtId="0" fontId="28" fillId="3" borderId="10" xfId="0" applyNumberFormat="1" applyFont="1" applyFill="1" applyBorder="1" applyAlignment="1">
      <alignment horizontal="justify" vertical="distributed"/>
    </xf>
    <xf numFmtId="0" fontId="13" fillId="3" borderId="10" xfId="2" applyFont="1" applyFill="1" applyBorder="1" applyAlignment="1">
      <alignment horizontal="left" vertical="center" wrapText="1"/>
    </xf>
    <xf numFmtId="0" fontId="13" fillId="3" borderId="10" xfId="2" applyFont="1" applyFill="1" applyBorder="1" applyAlignment="1">
      <alignment horizontal="center" vertical="center" wrapText="1"/>
    </xf>
    <xf numFmtId="43" fontId="25" fillId="3" borderId="10" xfId="1" applyFont="1" applyFill="1" applyBorder="1" applyAlignment="1">
      <alignment horizontal="center" vertical="center"/>
    </xf>
    <xf numFmtId="9" fontId="13" fillId="3" borderId="10" xfId="3" applyFont="1" applyFill="1" applyBorder="1" applyAlignment="1">
      <alignment horizontal="left" vertical="center" wrapText="1"/>
    </xf>
    <xf numFmtId="0" fontId="13" fillId="3" borderId="11" xfId="2"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horizontal="center" vertical="top" wrapText="1"/>
    </xf>
    <xf numFmtId="9" fontId="6" fillId="0" borderId="0" xfId="3" applyFont="1" applyFill="1" applyBorder="1" applyAlignment="1">
      <alignment horizontal="center" vertical="center" wrapText="1"/>
    </xf>
    <xf numFmtId="0" fontId="11" fillId="6" borderId="0" xfId="2" applyFont="1" applyFill="1" applyBorder="1" applyAlignment="1">
      <alignment vertical="center" wrapText="1"/>
    </xf>
    <xf numFmtId="0" fontId="11" fillId="6" borderId="0" xfId="2" applyFont="1" applyFill="1" applyBorder="1" applyAlignment="1">
      <alignment horizontal="center" vertical="center" wrapText="1"/>
    </xf>
    <xf numFmtId="0" fontId="11" fillId="6" borderId="0" xfId="2" applyFont="1" applyFill="1" applyBorder="1" applyAlignment="1">
      <alignment horizontal="center" vertical="top" wrapText="1"/>
    </xf>
    <xf numFmtId="43" fontId="11" fillId="6" borderId="0" xfId="1" applyFont="1" applyFill="1" applyBorder="1" applyAlignment="1">
      <alignment horizontal="center" vertical="center" wrapText="1"/>
    </xf>
    <xf numFmtId="9" fontId="11" fillId="6" borderId="0" xfId="3" applyFont="1" applyFill="1" applyBorder="1" applyAlignment="1">
      <alignment horizontal="center" vertical="center" wrapText="1"/>
    </xf>
    <xf numFmtId="0" fontId="27" fillId="6" borderId="0" xfId="0" applyFont="1" applyFill="1"/>
    <xf numFmtId="0" fontId="27" fillId="6" borderId="0" xfId="0" applyFont="1" applyFill="1" applyAlignment="1">
      <alignment horizontal="center" vertical="center"/>
    </xf>
    <xf numFmtId="0" fontId="23" fillId="0" borderId="0" xfId="0" applyNumberFormat="1" applyFont="1" applyAlignment="1">
      <alignment horizontal="center" vertical="center"/>
    </xf>
    <xf numFmtId="0" fontId="23" fillId="0" borderId="0" xfId="0" applyNumberFormat="1" applyFont="1" applyAlignment="1">
      <alignment horizontal="center" vertical="top"/>
    </xf>
    <xf numFmtId="9" fontId="23" fillId="0" borderId="0" xfId="3" applyFont="1" applyAlignment="1">
      <alignment horizontal="center" vertical="center"/>
    </xf>
    <xf numFmtId="0" fontId="23" fillId="0" borderId="0" xfId="0" applyNumberFormat="1" applyFont="1" applyAlignment="1">
      <alignment horizontal="center" vertical="distributed"/>
    </xf>
    <xf numFmtId="0" fontId="29" fillId="0" borderId="0" xfId="0" applyFont="1" applyAlignment="1">
      <alignment horizontal="center"/>
    </xf>
    <xf numFmtId="0" fontId="5" fillId="5" borderId="10" xfId="2" applyFont="1" applyFill="1" applyBorder="1" applyAlignment="1">
      <alignment horizontal="center" vertical="center" wrapText="1"/>
    </xf>
    <xf numFmtId="0" fontId="6" fillId="7" borderId="2" xfId="2" applyFont="1" applyFill="1" applyBorder="1" applyAlignment="1">
      <alignment horizontal="center" vertical="center" wrapText="1"/>
    </xf>
    <xf numFmtId="0" fontId="5" fillId="8" borderId="1" xfId="2" applyFont="1" applyFill="1" applyBorder="1" applyAlignment="1">
      <alignment horizontal="left" vertical="center" wrapText="1"/>
    </xf>
    <xf numFmtId="0" fontId="5" fillId="8" borderId="1" xfId="2" applyFont="1" applyFill="1" applyBorder="1" applyAlignment="1">
      <alignment horizontal="center" vertical="center" wrapText="1"/>
    </xf>
    <xf numFmtId="17" fontId="5" fillId="8" borderId="1" xfId="2" applyNumberFormat="1" applyFont="1" applyFill="1" applyBorder="1" applyAlignment="1">
      <alignment horizontal="center" vertical="center" wrapText="1"/>
    </xf>
    <xf numFmtId="9" fontId="5" fillId="8" borderId="1" xfId="3" applyFont="1" applyFill="1" applyBorder="1" applyAlignment="1">
      <alignment horizontal="center" vertical="center" wrapText="1"/>
    </xf>
    <xf numFmtId="43" fontId="5" fillId="8" borderId="1" xfId="1" applyFont="1" applyFill="1" applyBorder="1" applyAlignment="1">
      <alignment horizontal="center" vertical="center" wrapText="1"/>
    </xf>
    <xf numFmtId="17" fontId="5" fillId="8" borderId="1" xfId="2" applyNumberFormat="1" applyFont="1" applyFill="1" applyBorder="1" applyAlignment="1">
      <alignment vertical="center" wrapText="1"/>
    </xf>
    <xf numFmtId="0" fontId="2" fillId="5" borderId="1" xfId="2" applyFont="1" applyFill="1" applyBorder="1" applyAlignment="1">
      <alignment vertical="center" wrapText="1"/>
    </xf>
    <xf numFmtId="15" fontId="5" fillId="5" borderId="1" xfId="2" applyNumberFormat="1" applyFont="1" applyFill="1" applyBorder="1" applyAlignment="1">
      <alignment vertical="center" wrapText="1"/>
    </xf>
    <xf numFmtId="17" fontId="5" fillId="5" borderId="1" xfId="3" applyNumberFormat="1" applyFont="1" applyFill="1" applyBorder="1" applyAlignment="1">
      <alignment horizontal="center" vertical="center" wrapText="1"/>
    </xf>
    <xf numFmtId="43" fontId="5" fillId="0" borderId="0" xfId="1" applyFont="1" applyFill="1" applyBorder="1" applyAlignment="1">
      <alignment horizontal="center" vertical="center" wrapText="1"/>
    </xf>
    <xf numFmtId="0" fontId="30" fillId="5" borderId="1" xfId="2" applyFont="1" applyFill="1" applyBorder="1" applyAlignment="1">
      <alignment horizontal="left" vertical="center" wrapText="1"/>
    </xf>
    <xf numFmtId="0" fontId="30" fillId="5"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7" fillId="0" borderId="0" xfId="0" applyNumberFormat="1" applyFont="1" applyFill="1" applyBorder="1" applyAlignment="1">
      <alignment horizontal="center" vertical="center" wrapText="1"/>
    </xf>
    <xf numFmtId="0" fontId="5" fillId="5" borderId="4"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5" fillId="4" borderId="21" xfId="2" applyFont="1" applyFill="1" applyBorder="1" applyAlignment="1">
      <alignment horizontal="center" vertical="center"/>
    </xf>
    <xf numFmtId="0" fontId="5" fillId="5" borderId="26" xfId="2" applyFont="1" applyFill="1" applyBorder="1" applyAlignment="1">
      <alignment horizontal="left" vertical="center" wrapText="1"/>
    </xf>
    <xf numFmtId="0" fontId="5" fillId="5" borderId="25" xfId="2" applyFont="1" applyFill="1" applyBorder="1" applyAlignment="1">
      <alignment horizontal="left" vertical="center" wrapText="1"/>
    </xf>
    <xf numFmtId="0" fontId="9" fillId="6" borderId="26" xfId="2" applyFont="1" applyFill="1" applyBorder="1" applyAlignment="1">
      <alignment vertical="center" wrapText="1"/>
    </xf>
    <xf numFmtId="0" fontId="9" fillId="6" borderId="25" xfId="2" applyFont="1" applyFill="1" applyBorder="1" applyAlignment="1">
      <alignment vertical="center" wrapText="1"/>
    </xf>
    <xf numFmtId="0" fontId="18" fillId="0" borderId="29" xfId="0" applyFont="1" applyBorder="1"/>
    <xf numFmtId="0" fontId="18" fillId="0" borderId="0" xfId="0" applyFont="1" applyBorder="1" applyAlignment="1">
      <alignment horizontal="center" vertical="center"/>
    </xf>
    <xf numFmtId="0" fontId="18" fillId="0" borderId="0" xfId="0" applyFont="1" applyBorder="1" applyAlignment="1">
      <alignment horizontal="center" vertical="top"/>
    </xf>
    <xf numFmtId="43" fontId="18" fillId="0" borderId="0" xfId="1" applyFont="1" applyBorder="1" applyAlignment="1">
      <alignment horizontal="center" vertical="center"/>
    </xf>
    <xf numFmtId="9" fontId="18" fillId="0" borderId="0" xfId="3" applyFont="1" applyBorder="1" applyAlignment="1">
      <alignment horizontal="center" vertical="center"/>
    </xf>
    <xf numFmtId="0" fontId="18" fillId="0" borderId="0" xfId="0" applyFont="1" applyBorder="1" applyAlignment="1">
      <alignment horizontal="center"/>
    </xf>
    <xf numFmtId="0" fontId="18" fillId="0" borderId="0" xfId="0" applyFont="1" applyBorder="1"/>
    <xf numFmtId="0" fontId="18" fillId="0" borderId="28" xfId="0" applyFont="1" applyBorder="1" applyAlignment="1">
      <alignment horizontal="center" vertical="center"/>
    </xf>
    <xf numFmtId="0" fontId="5" fillId="4" borderId="25" xfId="2" applyFont="1" applyFill="1" applyBorder="1" applyAlignment="1">
      <alignment horizontal="center" vertical="center"/>
    </xf>
    <xf numFmtId="0" fontId="5" fillId="5" borderId="25" xfId="2" applyFont="1" applyFill="1" applyBorder="1" applyAlignment="1">
      <alignment horizontal="center" vertical="center"/>
    </xf>
    <xf numFmtId="0" fontId="5" fillId="5" borderId="26" xfId="2" applyFont="1" applyFill="1" applyBorder="1" applyAlignment="1">
      <alignment horizontal="center" vertical="center" wrapText="1"/>
    </xf>
    <xf numFmtId="0" fontId="5" fillId="5" borderId="25" xfId="2" applyFont="1" applyFill="1" applyBorder="1" applyAlignment="1">
      <alignment horizontal="center" vertical="center" wrapText="1"/>
    </xf>
    <xf numFmtId="0" fontId="5" fillId="5" borderId="30" xfId="2" applyFont="1" applyFill="1" applyBorder="1" applyAlignment="1">
      <alignment horizontal="left" vertical="center" wrapText="1"/>
    </xf>
    <xf numFmtId="0" fontId="18" fillId="0" borderId="31" xfId="0" applyFont="1" applyBorder="1" applyAlignment="1">
      <alignment horizontal="center" vertical="center"/>
    </xf>
    <xf numFmtId="0" fontId="18" fillId="5" borderId="25" xfId="0" applyFont="1" applyFill="1" applyBorder="1" applyAlignment="1">
      <alignment horizontal="center" vertical="center"/>
    </xf>
    <xf numFmtId="0" fontId="15" fillId="5" borderId="25" xfId="0" applyFont="1" applyFill="1" applyBorder="1" applyAlignment="1">
      <alignment horizontal="center" vertical="center" wrapText="1"/>
    </xf>
    <xf numFmtId="0" fontId="16" fillId="5" borderId="25" xfId="0" applyFont="1" applyFill="1" applyBorder="1" applyAlignment="1">
      <alignment horizontal="center" vertical="center" wrapText="1"/>
    </xf>
    <xf numFmtId="0" fontId="26" fillId="0" borderId="32" xfId="0" applyFont="1" applyBorder="1"/>
    <xf numFmtId="0" fontId="26" fillId="0" borderId="33" xfId="0" applyFont="1" applyBorder="1" applyAlignment="1">
      <alignment horizontal="center" vertical="center"/>
    </xf>
    <xf numFmtId="0" fontId="26" fillId="0" borderId="33" xfId="0" applyFont="1" applyBorder="1" applyAlignment="1">
      <alignment horizontal="center" vertical="top"/>
    </xf>
    <xf numFmtId="0" fontId="18" fillId="0" borderId="33" xfId="0" applyFont="1" applyBorder="1" applyAlignment="1">
      <alignment horizontal="center" vertical="center"/>
    </xf>
    <xf numFmtId="43" fontId="18" fillId="0" borderId="33" xfId="1" applyFont="1" applyBorder="1" applyAlignment="1">
      <alignment horizontal="center" vertical="center"/>
    </xf>
    <xf numFmtId="9" fontId="18" fillId="0" borderId="33" xfId="3" applyFont="1" applyBorder="1" applyAlignment="1">
      <alignment horizontal="center" vertical="center"/>
    </xf>
    <xf numFmtId="0" fontId="18" fillId="0" borderId="33" xfId="0" applyFont="1" applyBorder="1" applyAlignment="1">
      <alignment horizontal="center"/>
    </xf>
    <xf numFmtId="0" fontId="18" fillId="0" borderId="33" xfId="0" applyFont="1" applyBorder="1"/>
    <xf numFmtId="0" fontId="18" fillId="0" borderId="34" xfId="0" applyFont="1" applyBorder="1" applyAlignment="1">
      <alignment horizontal="center" vertical="center"/>
    </xf>
    <xf numFmtId="0" fontId="5" fillId="5" borderId="4" xfId="2" applyFont="1" applyFill="1" applyBorder="1" applyAlignment="1">
      <alignment horizontal="center" vertical="center" wrapText="1"/>
    </xf>
    <xf numFmtId="0" fontId="5" fillId="5" borderId="5" xfId="2" applyFont="1" applyFill="1" applyBorder="1" applyAlignment="1">
      <alignment horizontal="center" vertical="center" wrapText="1"/>
    </xf>
    <xf numFmtId="0" fontId="5" fillId="5" borderId="27" xfId="2" applyFont="1" applyFill="1" applyBorder="1" applyAlignment="1">
      <alignment horizontal="center" vertical="center" wrapText="1"/>
    </xf>
    <xf numFmtId="0" fontId="5" fillId="5" borderId="28" xfId="2" applyFont="1" applyFill="1" applyBorder="1" applyAlignment="1">
      <alignment horizontal="center" vertical="center" wrapText="1"/>
    </xf>
    <xf numFmtId="0" fontId="5" fillId="5" borderId="24" xfId="2" applyFont="1" applyFill="1" applyBorder="1" applyAlignment="1">
      <alignment horizontal="center" vertical="center" wrapText="1"/>
    </xf>
    <xf numFmtId="0" fontId="5" fillId="5" borderId="15" xfId="2" applyFont="1" applyFill="1" applyBorder="1" applyAlignment="1">
      <alignment horizontal="center" vertical="center" wrapText="1"/>
    </xf>
    <xf numFmtId="9" fontId="5" fillId="5" borderId="4" xfId="3" applyFont="1" applyFill="1" applyBorder="1" applyAlignment="1">
      <alignment horizontal="center" vertical="center" wrapText="1"/>
    </xf>
    <xf numFmtId="9" fontId="5" fillId="5" borderId="5" xfId="3" applyFont="1" applyFill="1" applyBorder="1" applyAlignment="1">
      <alignment horizontal="center" vertical="center" wrapText="1"/>
    </xf>
    <xf numFmtId="17" fontId="5" fillId="5" borderId="4" xfId="2" applyNumberFormat="1" applyFont="1" applyFill="1" applyBorder="1" applyAlignment="1">
      <alignment horizontal="center" vertical="center" wrapText="1"/>
    </xf>
    <xf numFmtId="17" fontId="5" fillId="5" borderId="5" xfId="2" applyNumberFormat="1" applyFont="1" applyFill="1" applyBorder="1" applyAlignment="1">
      <alignment horizontal="center" vertical="center" wrapText="1"/>
    </xf>
    <xf numFmtId="17" fontId="5" fillId="5" borderId="4" xfId="3" applyNumberFormat="1" applyFont="1" applyFill="1" applyBorder="1" applyAlignment="1">
      <alignment horizontal="center" vertical="center" wrapText="1"/>
    </xf>
    <xf numFmtId="17" fontId="5" fillId="5" borderId="5" xfId="3" applyNumberFormat="1" applyFont="1" applyFill="1" applyBorder="1" applyAlignment="1">
      <alignment horizontal="center" vertical="center" wrapText="1"/>
    </xf>
    <xf numFmtId="0" fontId="11" fillId="6" borderId="1" xfId="2" applyFont="1" applyFill="1" applyBorder="1" applyAlignment="1">
      <alignment vertical="center" wrapText="1"/>
    </xf>
    <xf numFmtId="0" fontId="11" fillId="6" borderId="1" xfId="2" applyFont="1" applyFill="1" applyBorder="1" applyAlignment="1">
      <alignment horizontal="center" vertical="center" wrapText="1"/>
    </xf>
    <xf numFmtId="0" fontId="11" fillId="6" borderId="1" xfId="2" applyFont="1" applyFill="1" applyBorder="1" applyAlignment="1">
      <alignment horizontal="left" vertical="center" wrapText="1"/>
    </xf>
    <xf numFmtId="0" fontId="6" fillId="2" borderId="12" xfId="2" applyFont="1" applyFill="1" applyBorder="1" applyAlignment="1">
      <alignment horizontal="center" vertical="center"/>
    </xf>
    <xf numFmtId="0" fontId="6" fillId="2" borderId="13" xfId="2" applyFont="1" applyFill="1" applyBorder="1" applyAlignment="1">
      <alignment horizontal="center" vertical="center"/>
    </xf>
    <xf numFmtId="0" fontId="6" fillId="2" borderId="14" xfId="2" applyFont="1" applyFill="1" applyBorder="1" applyAlignment="1">
      <alignment horizontal="center" vertical="center"/>
    </xf>
    <xf numFmtId="0" fontId="6" fillId="2" borderId="1"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11" fillId="6" borderId="3" xfId="2" applyFont="1" applyFill="1" applyBorder="1" applyAlignment="1">
      <alignment horizontal="center" vertical="center" wrapText="1"/>
    </xf>
    <xf numFmtId="0" fontId="11" fillId="6" borderId="10" xfId="2" applyFont="1" applyFill="1" applyBorder="1" applyAlignment="1">
      <alignment horizontal="center" vertical="center" wrapText="1"/>
    </xf>
    <xf numFmtId="0" fontId="11" fillId="6" borderId="11"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5" xfId="2" applyFont="1" applyFill="1" applyBorder="1" applyAlignment="1">
      <alignment horizontal="center" vertical="top" wrapText="1"/>
    </xf>
    <xf numFmtId="0" fontId="6" fillId="2" borderId="1" xfId="2" applyFont="1" applyFill="1" applyBorder="1" applyAlignment="1">
      <alignment horizontal="center" vertical="top" wrapText="1"/>
    </xf>
    <xf numFmtId="0" fontId="6" fillId="2" borderId="2" xfId="2" applyFont="1" applyFill="1" applyBorder="1" applyAlignment="1">
      <alignment horizontal="center" vertical="center" wrapText="1"/>
    </xf>
    <xf numFmtId="0" fontId="6" fillId="2" borderId="3" xfId="2" applyFont="1" applyFill="1" applyBorder="1" applyAlignment="1">
      <alignment horizontal="center" vertical="center"/>
    </xf>
    <xf numFmtId="0" fontId="6" fillId="2" borderId="10" xfId="2" applyFont="1" applyFill="1" applyBorder="1" applyAlignment="1">
      <alignment horizontal="center" vertical="center"/>
    </xf>
    <xf numFmtId="0" fontId="6" fillId="2" borderId="11"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4" fillId="2" borderId="1" xfId="2" applyFont="1" applyFill="1" applyBorder="1" applyAlignment="1">
      <alignment horizontal="left" vertical="center" wrapText="1"/>
    </xf>
    <xf numFmtId="0" fontId="23" fillId="0" borderId="0" xfId="0" applyNumberFormat="1" applyFont="1" applyFill="1" applyBorder="1" applyAlignment="1">
      <alignment horizontal="left" vertical="top"/>
    </xf>
    <xf numFmtId="0" fontId="4" fillId="2" borderId="5" xfId="2" applyFont="1" applyFill="1" applyBorder="1" applyAlignment="1">
      <alignment horizontal="left" vertical="center" wrapText="1"/>
    </xf>
    <xf numFmtId="0" fontId="4" fillId="2" borderId="17" xfId="2" applyFont="1" applyFill="1" applyBorder="1" applyAlignment="1">
      <alignment horizontal="left" vertical="center" wrapText="1"/>
    </xf>
    <xf numFmtId="0" fontId="4" fillId="2" borderId="18" xfId="2" applyFont="1" applyFill="1" applyBorder="1" applyAlignment="1">
      <alignment horizontal="left" vertical="center" wrapText="1"/>
    </xf>
    <xf numFmtId="0" fontId="4" fillId="2" borderId="25" xfId="2" applyFont="1" applyFill="1" applyBorder="1" applyAlignment="1">
      <alignment horizontal="left" vertical="center" wrapText="1"/>
    </xf>
    <xf numFmtId="0" fontId="31" fillId="6" borderId="3" xfId="0" applyFont="1" applyFill="1" applyBorder="1" applyAlignment="1">
      <alignment horizontal="center"/>
    </xf>
    <xf numFmtId="0" fontId="31" fillId="6" borderId="10" xfId="0" applyFont="1" applyFill="1" applyBorder="1" applyAlignment="1">
      <alignment horizontal="center"/>
    </xf>
    <xf numFmtId="0" fontId="31" fillId="6" borderId="16" xfId="0" applyFont="1" applyFill="1" applyBorder="1" applyAlignment="1">
      <alignment horizontal="center"/>
    </xf>
    <xf numFmtId="0" fontId="25" fillId="6" borderId="30" xfId="0" applyFont="1" applyFill="1" applyBorder="1" applyAlignment="1">
      <alignment horizontal="center"/>
    </xf>
    <xf numFmtId="0" fontId="25" fillId="6" borderId="10" xfId="0" applyFont="1" applyFill="1" applyBorder="1" applyAlignment="1">
      <alignment horizontal="center"/>
    </xf>
    <xf numFmtId="0" fontId="25" fillId="6" borderId="11" xfId="0" applyFont="1" applyFill="1" applyBorder="1" applyAlignment="1">
      <alignment horizontal="center"/>
    </xf>
    <xf numFmtId="0" fontId="6" fillId="2" borderId="16" xfId="2" applyFont="1" applyFill="1" applyBorder="1" applyAlignment="1">
      <alignment horizontal="center" vertical="center" wrapText="1"/>
    </xf>
    <xf numFmtId="0" fontId="6" fillId="2" borderId="25" xfId="2" applyFont="1" applyFill="1" applyBorder="1" applyAlignment="1">
      <alignment horizontal="center" vertical="center" wrapText="1"/>
    </xf>
    <xf numFmtId="0" fontId="25" fillId="6" borderId="3" xfId="0" applyFont="1" applyFill="1" applyBorder="1" applyAlignment="1">
      <alignment horizontal="center"/>
    </xf>
    <xf numFmtId="0" fontId="25" fillId="6" borderId="16" xfId="0" applyFont="1" applyFill="1" applyBorder="1" applyAlignment="1">
      <alignment horizontal="center"/>
    </xf>
    <xf numFmtId="0" fontId="4" fillId="2" borderId="19" xfId="2" applyFont="1" applyFill="1" applyBorder="1" applyAlignment="1">
      <alignment horizontal="left" vertical="center" wrapText="1"/>
    </xf>
    <xf numFmtId="0" fontId="4" fillId="2" borderId="20" xfId="2" applyFont="1" applyFill="1" applyBorder="1" applyAlignment="1">
      <alignment horizontal="left" vertical="center" wrapText="1"/>
    </xf>
    <xf numFmtId="0" fontId="4" fillId="2" borderId="21" xfId="2" applyFont="1" applyFill="1" applyBorder="1" applyAlignment="1">
      <alignment horizontal="left" vertical="center" wrapText="1"/>
    </xf>
    <xf numFmtId="0" fontId="4" fillId="2" borderId="22" xfId="2" applyFont="1" applyFill="1" applyBorder="1" applyAlignment="1">
      <alignment horizontal="left" vertical="center" wrapText="1"/>
    </xf>
    <xf numFmtId="0" fontId="19" fillId="0" borderId="0" xfId="0" applyNumberFormat="1" applyFont="1" applyFill="1" applyBorder="1" applyAlignment="1">
      <alignment horizontal="left" vertical="center"/>
    </xf>
    <xf numFmtId="0" fontId="7" fillId="0" borderId="0" xfId="0" applyNumberFormat="1" applyFont="1" applyFill="1" applyBorder="1" applyAlignment="1">
      <alignment horizontal="center" vertical="center" wrapText="1"/>
    </xf>
    <xf numFmtId="0" fontId="20" fillId="3" borderId="23" xfId="0" applyFont="1" applyFill="1" applyBorder="1" applyAlignment="1">
      <alignment horizontal="center"/>
    </xf>
    <xf numFmtId="0" fontId="20" fillId="3" borderId="0" xfId="0" applyFont="1" applyFill="1" applyBorder="1" applyAlignment="1">
      <alignment horizontal="center"/>
    </xf>
    <xf numFmtId="0" fontId="1" fillId="3" borderId="23" xfId="0" applyFont="1" applyFill="1" applyBorder="1" applyAlignment="1">
      <alignment horizontal="center"/>
    </xf>
    <xf numFmtId="0" fontId="1" fillId="3" borderId="0" xfId="0" applyFont="1" applyFill="1" applyBorder="1" applyAlignment="1">
      <alignment horizontal="center"/>
    </xf>
    <xf numFmtId="0" fontId="20" fillId="3" borderId="23" xfId="0" applyFont="1" applyFill="1" applyBorder="1" applyAlignment="1">
      <alignment horizontal="center" wrapText="1"/>
    </xf>
    <xf numFmtId="0" fontId="20" fillId="3" borderId="0" xfId="0" applyFont="1" applyFill="1" applyBorder="1" applyAlignment="1">
      <alignment horizontal="center" wrapText="1"/>
    </xf>
    <xf numFmtId="0" fontId="32" fillId="3" borderId="23" xfId="0" applyFont="1" applyFill="1" applyBorder="1" applyAlignment="1">
      <alignment horizontal="center"/>
    </xf>
    <xf numFmtId="0" fontId="32" fillId="3" borderId="0" xfId="0" applyFont="1" applyFill="1" applyBorder="1" applyAlignment="1">
      <alignment horizontal="center"/>
    </xf>
  </cellXfs>
  <cellStyles count="4">
    <cellStyle name="Comma" xfId="1" builtinId="3"/>
    <cellStyle name="Normal" xfId="0" builtinId="0"/>
    <cellStyle name="Normal 2 2" xfId="2" xr:uid="{00000000-0005-0000-0000-00000200000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alcChain" Target="calcChain.xml" Id="rId8" /><Relationship Type="http://schemas.openxmlformats.org/officeDocument/2006/relationships/worksheet" Target="worksheets/sheet3.xml" Id="rId3" /><Relationship Type="http://schemas.openxmlformats.org/officeDocument/2006/relationships/sharedStrings" Target="sharedStrings.xml" Id="rId7" /><Relationship Type="http://schemas.openxmlformats.org/officeDocument/2006/relationships/worksheet" Target="worksheets/sheet2.xml" Id="rId2" /><Relationship Type="http://schemas.openxmlformats.org/officeDocument/2006/relationships/worksheet" Target="worksheets/sheet1.xml" Id="rId1" /><Relationship Type="http://schemas.openxmlformats.org/officeDocument/2006/relationships/styles" Target="styles.xml" Id="rId6" /><Relationship Type="http://schemas.openxmlformats.org/officeDocument/2006/relationships/theme" Target="theme/theme1.xml" Id="rId5" /><Relationship Type="http://schemas.openxmlformats.org/officeDocument/2006/relationships/externalLink" Target="externalLinks/externalLink1.xml" Id="rId4" /></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dbg.sharepoint.com/Users/Joane/AppData/Local/Microsoft/Windows/INetCache/IE/YYPFBGGC/PMR%20POA%20PPM_PAP3%2018.10.1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PMR PEP"/>
      <sheetName val="1. Plan Opération Annuel"/>
      <sheetName val="2. Chronogramme"/>
      <sheetName val="3. Plan Passation Marché "/>
      <sheetName val="4. Tableau des engagements"/>
      <sheetName val="5.Prévision flux de trésorerie"/>
      <sheetName val="6.Exécution flux de trésorerie"/>
      <sheetName val="7.Ecarts flux de trésorerie"/>
      <sheetName val="8. Gestion Risques IDENTIF"/>
      <sheetName val="8.a Gestion Risques QUALIF"/>
      <sheetName val="8.b Gestion Risques PLAN-MITIG"/>
      <sheetName val="9. Plan d'entretien"/>
    </sheetNames>
    <sheetDataSet>
      <sheetData sheetId="0" refreshError="1"/>
      <sheetData sheetId="1" refreshError="1">
        <row r="72">
          <cell r="D72">
            <v>250000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U131"/>
  <sheetViews>
    <sheetView tabSelected="1" topLeftCell="B86" zoomScale="80" zoomScaleNormal="80" workbookViewId="0">
      <selection activeCell="E5" sqref="E5:K5"/>
    </sheetView>
  </sheetViews>
  <sheetFormatPr defaultColWidth="9.140625" defaultRowHeight="23.25" customHeight="1" x14ac:dyDescent="0.25"/>
  <cols>
    <col min="1" max="1" width="9.140625" style="25"/>
    <col min="2" max="2" width="21.42578125" style="25" customWidth="1"/>
    <col min="3" max="3" width="28.28515625" style="101" customWidth="1"/>
    <col min="4" max="4" width="54.140625" style="102" customWidth="1"/>
    <col min="5" max="5" width="16.140625" style="101" customWidth="1"/>
    <col min="6" max="6" width="16.140625" style="101" hidden="1" customWidth="1"/>
    <col min="7" max="7" width="17.28515625" style="101" hidden="1" customWidth="1"/>
    <col min="8" max="8" width="17.7109375" style="83" customWidth="1"/>
    <col min="9" max="9" width="10.28515625" style="103" customWidth="1"/>
    <col min="10" max="10" width="12" style="103" customWidth="1"/>
    <col min="11" max="11" width="17.28515625" style="104" customWidth="1"/>
    <col min="12" max="12" width="14.7109375" style="25" customWidth="1"/>
    <col min="13" max="13" width="45" style="25" customWidth="1"/>
    <col min="14" max="14" width="13.7109375" style="101" customWidth="1"/>
    <col min="15" max="15" width="10.85546875" style="25" customWidth="1"/>
    <col min="16" max="16" width="11.7109375" style="25" customWidth="1"/>
    <col min="17" max="17" width="11.140625" style="25" customWidth="1"/>
    <col min="18" max="18" width="19.140625" style="25" customWidth="1"/>
    <col min="19" max="19" width="13.85546875" style="25" customWidth="1"/>
    <col min="20" max="20" width="15.85546875" style="25" customWidth="1"/>
    <col min="21" max="21" width="12.85546875" style="25" customWidth="1"/>
    <col min="22" max="22" width="10.85546875" style="25" customWidth="1"/>
    <col min="23" max="23" width="16.85546875" style="25" customWidth="1"/>
    <col min="24" max="24" width="14.7109375" style="25" customWidth="1"/>
    <col min="25" max="26" width="12.140625" style="25" customWidth="1"/>
    <col min="27" max="27" width="13" style="25" customWidth="1"/>
    <col min="28" max="28" width="10.42578125" style="25" customWidth="1"/>
    <col min="29" max="29" width="10.7109375" style="25" customWidth="1"/>
    <col min="30" max="31" width="11.140625" style="25" customWidth="1"/>
    <col min="32" max="32" width="10.28515625" style="25" customWidth="1"/>
    <col min="33" max="33" width="36.140625" style="25" customWidth="1"/>
    <col min="34" max="35" width="13.28515625" style="25" customWidth="1"/>
    <col min="36" max="36" width="10.28515625" style="25" customWidth="1"/>
    <col min="37" max="37" width="9.85546875" style="25" customWidth="1"/>
    <col min="38" max="38" width="8.28515625" style="25" customWidth="1"/>
    <col min="39" max="39" width="7.85546875" style="25" customWidth="1"/>
    <col min="40" max="40" width="9" style="25" customWidth="1"/>
    <col min="41" max="41" width="9.140625" style="25" customWidth="1"/>
    <col min="42" max="42" width="8.5703125" style="25" customWidth="1"/>
    <col min="43" max="43" width="9" style="25" customWidth="1"/>
    <col min="44" max="44" width="9.140625" style="25" customWidth="1"/>
    <col min="45" max="45" width="9.85546875" style="25" customWidth="1"/>
    <col min="46" max="46" width="9" style="25" customWidth="1"/>
    <col min="47" max="48" width="10.140625" style="25" customWidth="1"/>
    <col min="49" max="49" width="11.28515625" style="25" customWidth="1"/>
    <col min="50" max="51" width="9.140625" style="25"/>
    <col min="52" max="55" width="10.140625" style="25" customWidth="1"/>
    <col min="56" max="57" width="10.7109375" style="25" customWidth="1"/>
    <col min="58" max="61" width="11" style="25" customWidth="1"/>
    <col min="62" max="62" width="19.5703125" style="25" customWidth="1"/>
    <col min="63" max="63" width="18.85546875" style="25" customWidth="1"/>
    <col min="64" max="67" width="11" style="25" customWidth="1"/>
    <col min="68" max="68" width="15.42578125" style="25" customWidth="1"/>
    <col min="69" max="16384" width="9.140625" style="25"/>
  </cols>
  <sheetData>
    <row r="1" spans="2:255" s="6" customFormat="1" ht="23.25" customHeight="1" x14ac:dyDescent="0.25">
      <c r="B1" s="1"/>
      <c r="C1" s="2"/>
      <c r="D1" s="3" t="s">
        <v>0</v>
      </c>
      <c r="E1" s="218" t="s">
        <v>1</v>
      </c>
      <c r="F1" s="219"/>
      <c r="G1" s="219"/>
      <c r="H1" s="219"/>
      <c r="I1" s="219"/>
      <c r="J1" s="219"/>
      <c r="K1" s="219"/>
      <c r="L1" s="1"/>
      <c r="M1" s="1"/>
      <c r="N1" s="2"/>
      <c r="AG1" s="7"/>
      <c r="AH1" s="7"/>
      <c r="AI1" s="7"/>
      <c r="AJ1" s="7"/>
      <c r="AK1" s="7"/>
      <c r="AL1" s="7"/>
      <c r="AM1" s="7"/>
      <c r="AN1" s="7"/>
      <c r="AO1" s="7"/>
      <c r="AP1" s="7"/>
      <c r="AQ1" s="7"/>
      <c r="AR1" s="7"/>
      <c r="AS1" s="7"/>
    </row>
    <row r="2" spans="2:255" s="6" customFormat="1" ht="16.5" customHeight="1" x14ac:dyDescent="0.25">
      <c r="B2" s="1"/>
      <c r="C2" s="2"/>
      <c r="D2" s="3" t="s">
        <v>2</v>
      </c>
      <c r="E2" s="214" t="s">
        <v>3</v>
      </c>
      <c r="F2" s="215"/>
      <c r="G2" s="215"/>
      <c r="H2" s="215"/>
      <c r="I2" s="215"/>
      <c r="J2" s="215"/>
      <c r="K2" s="215"/>
      <c r="L2" s="1"/>
      <c r="M2" s="1"/>
      <c r="N2" s="2"/>
      <c r="O2" s="8"/>
      <c r="P2" s="8"/>
      <c r="Q2" s="9"/>
      <c r="R2" s="9"/>
      <c r="S2" s="9"/>
      <c r="T2" s="9"/>
      <c r="U2" s="9"/>
      <c r="V2" s="9"/>
      <c r="W2" s="9"/>
      <c r="X2" s="9"/>
      <c r="Y2" s="9"/>
      <c r="Z2" s="9"/>
      <c r="AA2" s="9"/>
      <c r="AB2" s="9"/>
      <c r="AC2" s="9"/>
      <c r="AD2" s="9"/>
      <c r="AE2" s="9"/>
      <c r="AF2" s="9"/>
      <c r="AG2" s="10"/>
      <c r="AH2" s="10"/>
      <c r="AI2" s="10"/>
      <c r="AJ2" s="10"/>
      <c r="AK2" s="10"/>
      <c r="AL2" s="10"/>
      <c r="AM2" s="10"/>
      <c r="AN2" s="10"/>
      <c r="AO2" s="10"/>
      <c r="AP2" s="10"/>
      <c r="AQ2" s="10"/>
      <c r="AR2" s="10"/>
      <c r="AS2" s="10"/>
      <c r="AT2" s="11"/>
      <c r="AU2" s="11"/>
      <c r="AV2" s="11"/>
      <c r="AW2" s="11"/>
      <c r="AX2" s="11"/>
      <c r="AY2" s="11"/>
      <c r="AZ2" s="11"/>
      <c r="BA2" s="11"/>
      <c r="BB2" s="11"/>
      <c r="BC2" s="11"/>
      <c r="BD2" s="11"/>
      <c r="BE2" s="11"/>
      <c r="BF2" s="11"/>
      <c r="BG2" s="11"/>
      <c r="BH2" s="11"/>
      <c r="BI2" s="11"/>
      <c r="BJ2" s="11"/>
      <c r="BK2" s="11"/>
      <c r="BL2" s="11"/>
      <c r="BM2" s="11"/>
      <c r="BN2" s="11"/>
      <c r="BO2" s="11"/>
      <c r="BP2" s="11"/>
    </row>
    <row r="3" spans="2:255" s="6" customFormat="1" ht="42" customHeight="1" x14ac:dyDescent="0.25">
      <c r="B3" s="1"/>
      <c r="C3" s="2"/>
      <c r="D3" s="12" t="s">
        <v>4</v>
      </c>
      <c r="E3" s="216" t="s">
        <v>5</v>
      </c>
      <c r="F3" s="217"/>
      <c r="G3" s="217"/>
      <c r="H3" s="217"/>
      <c r="I3" s="217"/>
      <c r="J3" s="217"/>
      <c r="K3" s="217"/>
      <c r="L3" s="1"/>
      <c r="M3" s="1"/>
      <c r="N3" s="2"/>
      <c r="O3" s="8"/>
      <c r="P3" s="8"/>
      <c r="Q3" s="9"/>
      <c r="R3" s="9"/>
      <c r="S3" s="9"/>
      <c r="T3" s="9"/>
      <c r="U3" s="9"/>
      <c r="V3" s="9"/>
      <c r="W3" s="9"/>
      <c r="X3" s="9"/>
      <c r="Y3" s="9"/>
      <c r="Z3" s="9"/>
      <c r="AA3" s="9"/>
      <c r="AB3" s="9"/>
      <c r="AC3" s="9"/>
      <c r="AD3" s="9"/>
      <c r="AE3" s="9"/>
      <c r="AF3" s="9"/>
      <c r="AG3" s="10"/>
      <c r="AH3" s="10"/>
      <c r="AI3" s="10"/>
      <c r="AJ3" s="10"/>
      <c r="AK3" s="10"/>
      <c r="AL3" s="10"/>
      <c r="AM3" s="10"/>
      <c r="AN3" s="10"/>
      <c r="AO3" s="10"/>
      <c r="AP3" s="10"/>
      <c r="AQ3" s="10"/>
      <c r="AR3" s="10"/>
      <c r="AS3" s="10"/>
      <c r="AT3" s="11"/>
      <c r="AU3" s="11"/>
      <c r="AV3" s="11"/>
      <c r="AW3" s="11"/>
      <c r="AX3" s="11"/>
      <c r="AY3" s="11"/>
      <c r="AZ3" s="11"/>
      <c r="BA3" s="11"/>
      <c r="BB3" s="11"/>
      <c r="BC3" s="11"/>
      <c r="BD3" s="11"/>
      <c r="BE3" s="11"/>
      <c r="BF3" s="11"/>
      <c r="BG3" s="11"/>
      <c r="BH3" s="11"/>
      <c r="BI3" s="11"/>
      <c r="BJ3" s="11"/>
      <c r="BK3" s="11"/>
      <c r="BL3" s="11"/>
      <c r="BM3" s="11"/>
      <c r="BN3" s="11"/>
      <c r="BO3" s="11"/>
      <c r="BP3" s="11"/>
    </row>
    <row r="4" spans="2:255" s="6" customFormat="1" ht="15.75" customHeight="1" x14ac:dyDescent="0.25">
      <c r="B4" s="1"/>
      <c r="C4" s="2"/>
      <c r="D4" s="3" t="s">
        <v>6</v>
      </c>
      <c r="E4" s="212" t="s">
        <v>261</v>
      </c>
      <c r="F4" s="213"/>
      <c r="G4" s="213"/>
      <c r="H4" s="213"/>
      <c r="I4" s="213"/>
      <c r="J4" s="213"/>
      <c r="K4" s="213"/>
      <c r="L4" s="1"/>
      <c r="M4" s="1"/>
      <c r="N4" s="2"/>
      <c r="O4" s="13"/>
      <c r="P4" s="13"/>
      <c r="Q4" s="9"/>
      <c r="R4" s="9"/>
      <c r="S4" s="9"/>
      <c r="T4" s="9"/>
      <c r="U4" s="9"/>
      <c r="V4" s="9"/>
      <c r="W4" s="9"/>
      <c r="X4" s="9"/>
      <c r="Y4" s="9"/>
      <c r="Z4" s="9"/>
      <c r="AA4" s="9"/>
      <c r="AB4" s="9"/>
      <c r="AC4" s="9"/>
      <c r="AD4" s="9"/>
      <c r="AE4" s="9"/>
      <c r="AF4" s="9"/>
      <c r="AG4" s="10"/>
      <c r="AH4" s="10"/>
      <c r="AI4" s="10"/>
      <c r="AJ4" s="10"/>
      <c r="AK4" s="10"/>
      <c r="AL4" s="10"/>
      <c r="AM4" s="10"/>
      <c r="AN4" s="10"/>
      <c r="AO4" s="10"/>
      <c r="AP4" s="10"/>
      <c r="AQ4" s="10"/>
      <c r="AR4" s="10"/>
      <c r="AS4" s="10"/>
      <c r="AT4" s="11"/>
      <c r="AU4" s="11"/>
      <c r="AV4" s="11"/>
      <c r="AW4" s="11"/>
      <c r="AX4" s="11"/>
      <c r="AY4" s="11"/>
      <c r="AZ4" s="11"/>
      <c r="BA4" s="11"/>
      <c r="BB4" s="11"/>
      <c r="BC4" s="11"/>
      <c r="BD4" s="11"/>
      <c r="BE4" s="11"/>
      <c r="BF4" s="11"/>
      <c r="BG4" s="11"/>
      <c r="BH4" s="11"/>
      <c r="BI4" s="11"/>
      <c r="BJ4" s="11"/>
      <c r="BK4" s="11"/>
      <c r="BL4" s="11"/>
      <c r="BM4" s="11"/>
      <c r="BN4" s="11"/>
      <c r="BO4" s="11"/>
      <c r="BP4" s="11"/>
    </row>
    <row r="5" spans="2:255" s="6" customFormat="1" ht="15.75" customHeight="1" x14ac:dyDescent="0.25">
      <c r="B5" s="1"/>
      <c r="C5" s="2"/>
      <c r="D5" s="3" t="s">
        <v>7</v>
      </c>
      <c r="E5" s="212"/>
      <c r="F5" s="213"/>
      <c r="G5" s="213"/>
      <c r="H5" s="213"/>
      <c r="I5" s="213"/>
      <c r="J5" s="213"/>
      <c r="K5" s="213"/>
      <c r="L5" s="1"/>
      <c r="M5" s="1"/>
      <c r="N5" s="2"/>
      <c r="O5" s="13"/>
      <c r="P5" s="13"/>
      <c r="Q5" s="9"/>
      <c r="R5" s="9"/>
      <c r="S5" s="9"/>
      <c r="T5" s="9"/>
      <c r="U5" s="9"/>
      <c r="V5" s="9"/>
      <c r="W5" s="9"/>
      <c r="X5" s="9"/>
      <c r="Y5" s="9"/>
      <c r="Z5" s="9"/>
      <c r="AA5" s="9"/>
      <c r="AB5" s="9"/>
      <c r="AC5" s="9"/>
      <c r="AD5" s="9"/>
      <c r="AE5" s="9"/>
      <c r="AF5" s="9"/>
      <c r="AG5" s="10"/>
      <c r="AH5" s="10"/>
      <c r="AI5" s="10"/>
      <c r="AJ5" s="10"/>
      <c r="AK5" s="10"/>
      <c r="AL5" s="10"/>
      <c r="AM5" s="10"/>
      <c r="AN5" s="10"/>
      <c r="AO5" s="10"/>
      <c r="AP5" s="10"/>
      <c r="AQ5" s="10"/>
      <c r="AR5" s="10"/>
      <c r="AS5" s="10"/>
      <c r="AT5" s="11"/>
      <c r="AU5" s="11"/>
      <c r="AV5" s="11"/>
      <c r="AW5" s="11"/>
      <c r="AX5" s="11"/>
      <c r="AY5" s="11"/>
      <c r="AZ5" s="11"/>
      <c r="BA5" s="11"/>
      <c r="BB5" s="11"/>
      <c r="BC5" s="11"/>
      <c r="BD5" s="11"/>
      <c r="BE5" s="11"/>
      <c r="BF5" s="11"/>
      <c r="BG5" s="11"/>
      <c r="BH5" s="11"/>
      <c r="BI5" s="11"/>
      <c r="BJ5" s="11"/>
      <c r="BK5" s="11"/>
      <c r="BL5" s="11"/>
      <c r="BM5" s="11"/>
      <c r="BN5" s="11"/>
      <c r="BO5" s="11"/>
      <c r="BP5" s="11"/>
    </row>
    <row r="6" spans="2:255" s="6" customFormat="1" ht="15" customHeight="1" x14ac:dyDescent="0.25">
      <c r="B6" s="1"/>
      <c r="C6" s="2"/>
      <c r="D6" s="12" t="s">
        <v>8</v>
      </c>
      <c r="E6" s="212" t="s">
        <v>9</v>
      </c>
      <c r="F6" s="213"/>
      <c r="G6" s="213"/>
      <c r="H6" s="213"/>
      <c r="I6" s="213"/>
      <c r="J6" s="213"/>
      <c r="K6" s="213"/>
      <c r="L6" s="1"/>
      <c r="M6" s="1"/>
      <c r="N6" s="2"/>
      <c r="O6" s="14"/>
      <c r="P6" s="14"/>
      <c r="Q6" s="14"/>
      <c r="R6" s="14"/>
      <c r="S6" s="14"/>
      <c r="T6" s="14"/>
      <c r="U6" s="14"/>
      <c r="V6" s="14"/>
      <c r="W6" s="15"/>
      <c r="X6" s="15"/>
      <c r="Y6" s="15"/>
      <c r="Z6" s="15"/>
      <c r="AA6" s="15"/>
      <c r="AB6" s="15"/>
      <c r="AC6" s="15"/>
      <c r="AD6" s="15"/>
      <c r="AE6" s="15"/>
      <c r="AF6" s="15"/>
      <c r="AG6" s="16"/>
      <c r="AH6" s="17"/>
      <c r="AI6" s="17"/>
      <c r="AJ6" s="17"/>
      <c r="AK6" s="17"/>
      <c r="AL6" s="17"/>
      <c r="AM6" s="10"/>
      <c r="AN6" s="10"/>
      <c r="AO6" s="10"/>
      <c r="AP6" s="10"/>
      <c r="AQ6" s="10"/>
      <c r="AR6" s="10"/>
      <c r="AS6" s="10"/>
      <c r="AT6" s="11"/>
      <c r="AU6" s="11"/>
      <c r="AV6" s="11"/>
      <c r="AW6" s="11"/>
      <c r="AX6" s="11"/>
      <c r="AY6" s="11"/>
      <c r="AZ6" s="11"/>
      <c r="BA6" s="210"/>
      <c r="BB6" s="210"/>
      <c r="BC6" s="210"/>
      <c r="BD6" s="210"/>
      <c r="BE6" s="210"/>
      <c r="BF6" s="210"/>
      <c r="BG6" s="210"/>
      <c r="BH6" s="210"/>
      <c r="BI6" s="10"/>
      <c r="BJ6" s="10"/>
      <c r="BK6" s="11"/>
      <c r="BL6" s="11"/>
      <c r="BM6" s="11"/>
      <c r="BN6" s="11"/>
      <c r="BO6" s="11"/>
      <c r="BP6" s="11"/>
    </row>
    <row r="7" spans="2:255" s="6" customFormat="1" ht="15.75" thickBot="1" x14ac:dyDescent="0.3">
      <c r="B7" s="1"/>
      <c r="C7" s="2"/>
      <c r="D7" s="18"/>
      <c r="E7" s="2"/>
      <c r="F7" s="2"/>
      <c r="G7" s="2"/>
      <c r="H7" s="19"/>
      <c r="I7" s="4"/>
      <c r="J7" s="4"/>
      <c r="K7" s="5"/>
      <c r="L7" s="1"/>
      <c r="M7" s="1"/>
      <c r="N7" s="2"/>
      <c r="O7" s="14"/>
      <c r="P7" s="14"/>
      <c r="Q7" s="14"/>
      <c r="R7" s="14"/>
      <c r="S7" s="14"/>
      <c r="T7" s="14"/>
      <c r="U7" s="14"/>
      <c r="V7" s="20"/>
      <c r="W7" s="15"/>
      <c r="X7" s="15"/>
      <c r="Y7" s="15"/>
      <c r="Z7" s="15"/>
      <c r="AA7" s="15"/>
      <c r="AB7" s="15"/>
      <c r="AC7" s="15"/>
      <c r="AD7" s="15"/>
      <c r="AE7" s="15"/>
      <c r="AF7" s="15"/>
      <c r="AG7" s="11"/>
      <c r="AH7" s="11"/>
      <c r="AI7" s="11"/>
      <c r="AJ7" s="11"/>
      <c r="AK7" s="11"/>
      <c r="AL7" s="11"/>
      <c r="AM7" s="11"/>
      <c r="AN7" s="11"/>
      <c r="AO7" s="11"/>
      <c r="AP7" s="11"/>
      <c r="AQ7" s="11"/>
      <c r="AR7" s="11"/>
      <c r="AS7" s="11"/>
      <c r="AT7" s="11"/>
      <c r="AU7" s="11"/>
      <c r="AV7" s="11"/>
      <c r="AW7" s="11"/>
      <c r="AX7" s="11"/>
      <c r="AY7" s="11"/>
      <c r="AZ7" s="11"/>
      <c r="BA7" s="210"/>
      <c r="BB7" s="210"/>
      <c r="BC7" s="210"/>
      <c r="BD7" s="210"/>
      <c r="BE7" s="210"/>
      <c r="BF7" s="210"/>
      <c r="BG7" s="210"/>
      <c r="BH7" s="210"/>
      <c r="BI7" s="11"/>
      <c r="BJ7" s="11"/>
      <c r="BK7" s="11"/>
      <c r="BL7" s="11"/>
      <c r="BM7" s="11"/>
      <c r="BN7" s="11"/>
      <c r="BO7" s="11"/>
      <c r="BP7" s="11"/>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row>
    <row r="8" spans="2:255" s="6" customFormat="1" ht="15.75" customHeight="1" x14ac:dyDescent="0.25">
      <c r="B8" s="206" t="s">
        <v>10</v>
      </c>
      <c r="C8" s="207"/>
      <c r="D8" s="207"/>
      <c r="E8" s="207"/>
      <c r="F8" s="207"/>
      <c r="G8" s="207"/>
      <c r="H8" s="207"/>
      <c r="I8" s="207"/>
      <c r="J8" s="207"/>
      <c r="K8" s="207"/>
      <c r="L8" s="207"/>
      <c r="M8" s="209"/>
      <c r="N8" s="126"/>
      <c r="O8" s="13"/>
      <c r="P8" s="13"/>
      <c r="Q8" s="14"/>
      <c r="R8" s="14"/>
      <c r="S8" s="14"/>
      <c r="T8" s="14"/>
      <c r="U8" s="14"/>
      <c r="V8" s="20"/>
      <c r="W8" s="20"/>
      <c r="X8" s="20"/>
      <c r="Y8" s="20"/>
      <c r="Z8" s="20"/>
      <c r="AA8" s="20"/>
      <c r="AB8" s="20"/>
      <c r="AC8" s="20"/>
      <c r="AD8" s="20"/>
      <c r="AE8" s="20"/>
      <c r="AF8" s="20"/>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row>
    <row r="9" spans="2:255" s="6" customFormat="1" ht="15" customHeight="1" x14ac:dyDescent="0.25">
      <c r="B9" s="180" t="s">
        <v>11</v>
      </c>
      <c r="C9" s="176" t="s">
        <v>12</v>
      </c>
      <c r="D9" s="182" t="s">
        <v>13</v>
      </c>
      <c r="E9" s="184" t="s">
        <v>14</v>
      </c>
      <c r="F9" s="176" t="s">
        <v>15</v>
      </c>
      <c r="G9" s="176" t="s">
        <v>16</v>
      </c>
      <c r="H9" s="188" t="s">
        <v>17</v>
      </c>
      <c r="I9" s="173"/>
      <c r="J9" s="174"/>
      <c r="K9" s="189" t="s">
        <v>18</v>
      </c>
      <c r="L9" s="202"/>
      <c r="M9" s="188" t="s">
        <v>19</v>
      </c>
      <c r="N9" s="203" t="s">
        <v>20</v>
      </c>
      <c r="O9" s="21"/>
      <c r="P9" s="21"/>
      <c r="Q9" s="14"/>
      <c r="R9" s="14"/>
      <c r="S9" s="14"/>
      <c r="T9" s="14"/>
      <c r="U9" s="14"/>
      <c r="V9" s="20"/>
      <c r="W9" s="20"/>
      <c r="X9" s="20"/>
      <c r="Y9" s="20"/>
      <c r="Z9" s="20"/>
      <c r="AA9" s="20"/>
      <c r="AB9" s="20"/>
      <c r="AC9" s="20"/>
      <c r="AD9" s="20"/>
      <c r="AE9" s="20"/>
      <c r="AF9" s="20"/>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row>
    <row r="10" spans="2:255" ht="87.75" customHeight="1" x14ac:dyDescent="0.25">
      <c r="B10" s="181"/>
      <c r="C10" s="175"/>
      <c r="D10" s="183"/>
      <c r="E10" s="184"/>
      <c r="F10" s="175"/>
      <c r="G10" s="175"/>
      <c r="H10" s="22" t="s">
        <v>21</v>
      </c>
      <c r="I10" s="23" t="s">
        <v>22</v>
      </c>
      <c r="J10" s="23" t="s">
        <v>23</v>
      </c>
      <c r="K10" s="124" t="s">
        <v>24</v>
      </c>
      <c r="L10" s="124" t="s">
        <v>25</v>
      </c>
      <c r="M10" s="189"/>
      <c r="N10" s="203"/>
      <c r="O10" s="24"/>
      <c r="P10" s="24"/>
      <c r="Q10" s="24"/>
      <c r="R10" s="24"/>
      <c r="S10" s="24"/>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211"/>
      <c r="AV10" s="211"/>
      <c r="AW10" s="211"/>
      <c r="AX10" s="211"/>
      <c r="AY10" s="211"/>
      <c r="AZ10" s="211"/>
      <c r="BA10" s="211"/>
      <c r="BB10" s="211"/>
      <c r="BC10" s="211"/>
      <c r="BD10" s="211"/>
      <c r="BE10" s="211"/>
      <c r="BF10" s="211"/>
      <c r="BG10" s="211"/>
      <c r="BH10" s="211"/>
      <c r="BI10" s="211"/>
      <c r="BJ10" s="211"/>
      <c r="BK10" s="211"/>
      <c r="BL10" s="211"/>
      <c r="BM10" s="211"/>
      <c r="BN10" s="211"/>
      <c r="BO10" s="211"/>
      <c r="BP10" s="211"/>
    </row>
    <row r="11" spans="2:255" s="36" customFormat="1" ht="64.900000000000006" customHeight="1" x14ac:dyDescent="0.25">
      <c r="B11" s="127" t="s">
        <v>26</v>
      </c>
      <c r="C11" s="26" t="s">
        <v>27</v>
      </c>
      <c r="D11" s="27" t="s">
        <v>28</v>
      </c>
      <c r="E11" s="27" t="s">
        <v>29</v>
      </c>
      <c r="F11" s="27" t="s">
        <v>30</v>
      </c>
      <c r="G11" s="27" t="s">
        <v>31</v>
      </c>
      <c r="H11" s="28">
        <v>1800000</v>
      </c>
      <c r="I11" s="29">
        <v>1</v>
      </c>
      <c r="J11" s="29">
        <v>0</v>
      </c>
      <c r="K11" s="30">
        <v>44166</v>
      </c>
      <c r="L11" s="31">
        <f>K11+120</f>
        <v>44286</v>
      </c>
      <c r="M11" s="26"/>
      <c r="N11" s="128" t="s">
        <v>32</v>
      </c>
      <c r="O11" s="32"/>
      <c r="P11" s="32"/>
      <c r="Q11" s="32"/>
      <c r="R11" s="33"/>
      <c r="S11" s="34"/>
      <c r="T11" s="34"/>
      <c r="U11" s="34"/>
      <c r="V11" s="34"/>
      <c r="W11" s="34"/>
      <c r="X11" s="34"/>
      <c r="Y11" s="34"/>
      <c r="Z11" s="34"/>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4"/>
      <c r="BK11" s="34"/>
      <c r="BL11" s="32"/>
      <c r="BM11" s="32"/>
      <c r="BN11" s="32"/>
      <c r="BO11" s="32"/>
      <c r="BP11" s="35"/>
    </row>
    <row r="12" spans="2:255" s="36" customFormat="1" ht="62.25" customHeight="1" x14ac:dyDescent="0.25">
      <c r="B12" s="127" t="s">
        <v>33</v>
      </c>
      <c r="C12" s="26" t="s">
        <v>34</v>
      </c>
      <c r="D12" s="27" t="s">
        <v>35</v>
      </c>
      <c r="E12" s="27" t="s">
        <v>36</v>
      </c>
      <c r="F12" s="27" t="s">
        <v>37</v>
      </c>
      <c r="G12" s="27" t="s">
        <v>31</v>
      </c>
      <c r="H12" s="28">
        <v>25000</v>
      </c>
      <c r="I12" s="29">
        <v>1</v>
      </c>
      <c r="J12" s="29">
        <v>0</v>
      </c>
      <c r="K12" s="30">
        <v>43696</v>
      </c>
      <c r="L12" s="31">
        <v>43770</v>
      </c>
      <c r="M12" s="26"/>
      <c r="N12" s="128" t="s">
        <v>38</v>
      </c>
      <c r="O12" s="32"/>
      <c r="P12" s="32"/>
      <c r="Q12" s="32"/>
      <c r="R12" s="33"/>
      <c r="S12" s="34"/>
      <c r="T12" s="34"/>
      <c r="U12" s="34"/>
      <c r="V12" s="34"/>
      <c r="W12" s="34"/>
      <c r="X12" s="34"/>
      <c r="Y12" s="34"/>
      <c r="Z12" s="34"/>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4"/>
      <c r="BK12" s="34"/>
      <c r="BL12" s="32"/>
      <c r="BM12" s="32"/>
      <c r="BN12" s="32"/>
      <c r="BO12" s="32"/>
      <c r="BP12" s="35"/>
    </row>
    <row r="13" spans="2:255" s="36" customFormat="1" ht="65.45" customHeight="1" x14ac:dyDescent="0.25">
      <c r="B13" s="127" t="s">
        <v>39</v>
      </c>
      <c r="C13" s="26" t="s">
        <v>27</v>
      </c>
      <c r="D13" s="27" t="s">
        <v>40</v>
      </c>
      <c r="E13" s="27" t="s">
        <v>29</v>
      </c>
      <c r="F13" s="27" t="s">
        <v>30</v>
      </c>
      <c r="G13" s="27" t="s">
        <v>31</v>
      </c>
      <c r="H13" s="28">
        <v>1100000</v>
      </c>
      <c r="I13" s="29">
        <v>1</v>
      </c>
      <c r="J13" s="29">
        <v>0</v>
      </c>
      <c r="K13" s="30">
        <v>43850</v>
      </c>
      <c r="L13" s="31">
        <f>K13+120</f>
        <v>43970</v>
      </c>
      <c r="M13" s="26"/>
      <c r="N13" s="128" t="s">
        <v>32</v>
      </c>
      <c r="O13" s="32"/>
      <c r="P13" s="32"/>
      <c r="Q13" s="32"/>
      <c r="R13" s="33"/>
      <c r="S13" s="34"/>
      <c r="T13" s="34"/>
      <c r="U13" s="34"/>
      <c r="V13" s="34"/>
      <c r="W13" s="34"/>
      <c r="X13" s="34"/>
      <c r="Y13" s="34"/>
      <c r="Z13" s="34"/>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4"/>
      <c r="BK13" s="34"/>
      <c r="BL13" s="32"/>
      <c r="BM13" s="32"/>
      <c r="BN13" s="32"/>
      <c r="BO13" s="32"/>
      <c r="BP13" s="35"/>
    </row>
    <row r="14" spans="2:255" s="36" customFormat="1" ht="103.15" customHeight="1" x14ac:dyDescent="0.25">
      <c r="B14" s="127" t="s">
        <v>41</v>
      </c>
      <c r="C14" s="26" t="s">
        <v>27</v>
      </c>
      <c r="D14" s="27" t="s">
        <v>42</v>
      </c>
      <c r="E14" s="27" t="s">
        <v>29</v>
      </c>
      <c r="F14" s="27" t="s">
        <v>30</v>
      </c>
      <c r="G14" s="27" t="s">
        <v>31</v>
      </c>
      <c r="H14" s="28">
        <v>1000000</v>
      </c>
      <c r="I14" s="29">
        <v>1</v>
      </c>
      <c r="J14" s="29">
        <v>0</v>
      </c>
      <c r="K14" s="30">
        <v>44166</v>
      </c>
      <c r="L14" s="31">
        <f>K14+120</f>
        <v>44286</v>
      </c>
      <c r="M14" s="26"/>
      <c r="N14" s="128" t="s">
        <v>32</v>
      </c>
      <c r="O14" s="32"/>
      <c r="P14" s="32"/>
      <c r="Q14" s="32"/>
      <c r="R14" s="33"/>
      <c r="S14" s="34"/>
      <c r="T14" s="34"/>
      <c r="U14" s="34"/>
      <c r="V14" s="34"/>
      <c r="W14" s="34"/>
      <c r="X14" s="34"/>
      <c r="Y14" s="34"/>
      <c r="Z14" s="34"/>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4"/>
      <c r="BK14" s="34"/>
      <c r="BL14" s="32"/>
      <c r="BM14" s="32"/>
      <c r="BN14" s="32"/>
      <c r="BO14" s="32"/>
      <c r="BP14" s="35"/>
    </row>
    <row r="15" spans="2:255" s="36" customFormat="1" ht="103.15" customHeight="1" x14ac:dyDescent="0.25">
      <c r="B15" s="127"/>
      <c r="C15" s="26" t="s">
        <v>27</v>
      </c>
      <c r="D15" s="27" t="s">
        <v>43</v>
      </c>
      <c r="E15" s="27" t="s">
        <v>29</v>
      </c>
      <c r="F15" s="27" t="s">
        <v>30</v>
      </c>
      <c r="G15" s="27" t="s">
        <v>31</v>
      </c>
      <c r="H15" s="28">
        <v>600000</v>
      </c>
      <c r="I15" s="29">
        <v>1</v>
      </c>
      <c r="J15" s="29">
        <v>0</v>
      </c>
      <c r="K15" s="30" t="s">
        <v>44</v>
      </c>
      <c r="L15" s="31" t="s">
        <v>45</v>
      </c>
      <c r="M15" s="26"/>
      <c r="N15" s="128" t="s">
        <v>32</v>
      </c>
      <c r="O15" s="32"/>
      <c r="P15" s="32"/>
      <c r="Q15" s="32"/>
      <c r="R15" s="33"/>
      <c r="S15" s="34"/>
      <c r="T15" s="34"/>
      <c r="U15" s="34"/>
      <c r="V15" s="34"/>
      <c r="W15" s="34"/>
      <c r="X15" s="34"/>
      <c r="Y15" s="34"/>
      <c r="Z15" s="34"/>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4"/>
      <c r="BK15" s="34"/>
      <c r="BL15" s="32"/>
      <c r="BM15" s="32"/>
      <c r="BN15" s="32"/>
      <c r="BO15" s="32"/>
      <c r="BP15" s="35"/>
    </row>
    <row r="16" spans="2:255" s="36" customFormat="1" ht="34.15" customHeight="1" x14ac:dyDescent="0.25">
      <c r="B16" s="127" t="s">
        <v>46</v>
      </c>
      <c r="C16" s="26" t="s">
        <v>47</v>
      </c>
      <c r="D16" s="27" t="s">
        <v>255</v>
      </c>
      <c r="E16" s="27" t="s">
        <v>36</v>
      </c>
      <c r="F16" s="27" t="s">
        <v>30</v>
      </c>
      <c r="G16" s="27" t="s">
        <v>31</v>
      </c>
      <c r="H16" s="28">
        <v>40000</v>
      </c>
      <c r="I16" s="29">
        <v>1</v>
      </c>
      <c r="J16" s="29">
        <v>0</v>
      </c>
      <c r="K16" s="30">
        <v>43936</v>
      </c>
      <c r="L16" s="31">
        <f>K16+45</f>
        <v>43981</v>
      </c>
      <c r="M16" s="26"/>
      <c r="N16" s="128" t="s">
        <v>32</v>
      </c>
      <c r="O16" s="32"/>
      <c r="P16" s="32"/>
      <c r="Q16" s="32"/>
      <c r="R16" s="33"/>
      <c r="S16" s="34"/>
      <c r="T16" s="34"/>
      <c r="U16" s="34"/>
      <c r="V16" s="34"/>
      <c r="W16" s="34"/>
      <c r="X16" s="34"/>
      <c r="Y16" s="34"/>
      <c r="Z16" s="34"/>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4"/>
      <c r="BK16" s="34"/>
      <c r="BL16" s="32"/>
      <c r="BM16" s="32"/>
      <c r="BN16" s="32"/>
      <c r="BO16" s="32"/>
      <c r="BP16" s="35"/>
    </row>
    <row r="17" spans="2:68" s="36" customFormat="1" ht="39.6" customHeight="1" x14ac:dyDescent="0.25">
      <c r="B17" s="127" t="s">
        <v>48</v>
      </c>
      <c r="C17" s="26" t="s">
        <v>47</v>
      </c>
      <c r="D17" s="27" t="s">
        <v>256</v>
      </c>
      <c r="E17" s="27" t="s">
        <v>36</v>
      </c>
      <c r="F17" s="27" t="s">
        <v>30</v>
      </c>
      <c r="G17" s="27" t="s">
        <v>31</v>
      </c>
      <c r="H17" s="28">
        <v>99999</v>
      </c>
      <c r="I17" s="29">
        <v>1</v>
      </c>
      <c r="J17" s="29">
        <v>0</v>
      </c>
      <c r="K17" s="30">
        <v>43931</v>
      </c>
      <c r="L17" s="31">
        <f>K17+45</f>
        <v>43976</v>
      </c>
      <c r="M17" s="118"/>
      <c r="N17" s="128" t="s">
        <v>32</v>
      </c>
      <c r="O17" s="32"/>
      <c r="P17" s="32"/>
      <c r="Q17" s="32"/>
      <c r="R17" s="33"/>
      <c r="S17" s="34"/>
      <c r="T17" s="34"/>
      <c r="U17" s="34"/>
      <c r="V17" s="34"/>
      <c r="W17" s="34"/>
      <c r="X17" s="34"/>
      <c r="Y17" s="34"/>
      <c r="Z17" s="34"/>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4"/>
      <c r="BK17" s="34"/>
      <c r="BL17" s="32"/>
      <c r="BM17" s="32"/>
      <c r="BN17" s="32"/>
      <c r="BO17" s="32"/>
      <c r="BP17" s="35"/>
    </row>
    <row r="18" spans="2:68" s="36" customFormat="1" ht="85.15" customHeight="1" x14ac:dyDescent="0.25">
      <c r="B18" s="127" t="s">
        <v>49</v>
      </c>
      <c r="C18" s="26" t="s">
        <v>27</v>
      </c>
      <c r="D18" s="26" t="s">
        <v>50</v>
      </c>
      <c r="E18" s="27" t="s">
        <v>29</v>
      </c>
      <c r="F18" s="26" t="s">
        <v>30</v>
      </c>
      <c r="G18" s="26" t="s">
        <v>31</v>
      </c>
      <c r="H18" s="28">
        <v>4370226</v>
      </c>
      <c r="I18" s="29">
        <v>1</v>
      </c>
      <c r="J18" s="29">
        <v>0</v>
      </c>
      <c r="K18" s="30">
        <v>43800</v>
      </c>
      <c r="L18" s="31" t="s">
        <v>51</v>
      </c>
      <c r="M18" s="26"/>
      <c r="N18" s="128" t="s">
        <v>52</v>
      </c>
      <c r="O18" s="32"/>
      <c r="P18" s="32"/>
      <c r="Q18" s="32"/>
      <c r="R18" s="33"/>
      <c r="S18" s="34"/>
      <c r="T18" s="34"/>
      <c r="U18" s="34"/>
      <c r="V18" s="34"/>
      <c r="W18" s="34"/>
      <c r="X18" s="34"/>
      <c r="Y18" s="34"/>
      <c r="Z18" s="34"/>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4"/>
      <c r="BK18" s="34"/>
      <c r="BL18" s="32"/>
      <c r="BM18" s="32"/>
      <c r="BN18" s="32"/>
      <c r="BO18" s="32"/>
      <c r="BP18" s="35"/>
    </row>
    <row r="19" spans="2:68" s="36" customFormat="1" ht="68.25" customHeight="1" x14ac:dyDescent="0.25">
      <c r="B19" s="127" t="s">
        <v>53</v>
      </c>
      <c r="C19" s="26" t="s">
        <v>54</v>
      </c>
      <c r="D19" s="27" t="s">
        <v>55</v>
      </c>
      <c r="E19" s="27" t="s">
        <v>260</v>
      </c>
      <c r="F19" s="27" t="s">
        <v>30</v>
      </c>
      <c r="G19" s="27" t="s">
        <v>31</v>
      </c>
      <c r="H19" s="28">
        <v>750000</v>
      </c>
      <c r="I19" s="29">
        <v>1</v>
      </c>
      <c r="J19" s="29">
        <v>0</v>
      </c>
      <c r="K19" s="30">
        <v>43876</v>
      </c>
      <c r="L19" s="31">
        <f>K19+90</f>
        <v>43966</v>
      </c>
      <c r="M19" s="26"/>
      <c r="N19" s="128" t="s">
        <v>32</v>
      </c>
      <c r="O19" s="32"/>
      <c r="P19" s="32"/>
      <c r="Q19" s="32"/>
      <c r="R19" s="33"/>
      <c r="S19" s="34"/>
      <c r="T19" s="34"/>
      <c r="U19" s="34"/>
      <c r="V19" s="34"/>
      <c r="W19" s="34"/>
      <c r="X19" s="34"/>
      <c r="Y19" s="34"/>
      <c r="Z19" s="34"/>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4"/>
      <c r="BK19" s="34"/>
      <c r="BL19" s="32"/>
      <c r="BM19" s="32"/>
      <c r="BN19" s="32"/>
      <c r="BO19" s="32"/>
      <c r="BP19" s="35"/>
    </row>
    <row r="20" spans="2:68" ht="52.9" customHeight="1" x14ac:dyDescent="0.25">
      <c r="B20" s="161" t="s">
        <v>57</v>
      </c>
      <c r="C20" s="157" t="s">
        <v>58</v>
      </c>
      <c r="D20" s="27" t="s">
        <v>59</v>
      </c>
      <c r="E20" s="163" t="s">
        <v>29</v>
      </c>
      <c r="F20" s="157" t="s">
        <v>30</v>
      </c>
      <c r="G20" s="157" t="s">
        <v>31</v>
      </c>
      <c r="H20" s="46">
        <v>715000</v>
      </c>
      <c r="I20" s="163">
        <v>1</v>
      </c>
      <c r="J20" s="163">
        <v>0</v>
      </c>
      <c r="K20" s="165">
        <v>43905</v>
      </c>
      <c r="L20" s="167">
        <f>K20+120</f>
        <v>44025</v>
      </c>
      <c r="M20" s="157"/>
      <c r="N20" s="159" t="s">
        <v>32</v>
      </c>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row>
    <row r="21" spans="2:68" ht="49.15" customHeight="1" x14ac:dyDescent="0.25">
      <c r="B21" s="162"/>
      <c r="C21" s="158"/>
      <c r="D21" s="27" t="s">
        <v>60</v>
      </c>
      <c r="E21" s="164"/>
      <c r="F21" s="158"/>
      <c r="G21" s="158"/>
      <c r="H21" s="46">
        <v>510000</v>
      </c>
      <c r="I21" s="164"/>
      <c r="J21" s="164"/>
      <c r="K21" s="166"/>
      <c r="L21" s="168"/>
      <c r="M21" s="158"/>
      <c r="N21" s="160"/>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row>
    <row r="22" spans="2:68" ht="65.25" customHeight="1" x14ac:dyDescent="0.25">
      <c r="B22" s="127" t="s">
        <v>61</v>
      </c>
      <c r="C22" s="26" t="s">
        <v>54</v>
      </c>
      <c r="D22" s="27" t="s">
        <v>62</v>
      </c>
      <c r="E22" s="47" t="s">
        <v>36</v>
      </c>
      <c r="F22" s="27" t="s">
        <v>37</v>
      </c>
      <c r="G22" s="27" t="s">
        <v>31</v>
      </c>
      <c r="H22" s="46">
        <v>20000</v>
      </c>
      <c r="I22" s="47">
        <v>1</v>
      </c>
      <c r="J22" s="47">
        <v>0</v>
      </c>
      <c r="K22" s="30">
        <v>43910</v>
      </c>
      <c r="L22" s="116">
        <f>K22+45</f>
        <v>43955</v>
      </c>
      <c r="M22" s="26"/>
      <c r="N22" s="128" t="s">
        <v>32</v>
      </c>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row>
    <row r="23" spans="2:68" ht="49.15" customHeight="1" x14ac:dyDescent="0.25">
      <c r="B23" s="127" t="s">
        <v>63</v>
      </c>
      <c r="C23" s="26" t="s">
        <v>58</v>
      </c>
      <c r="D23" s="27" t="s">
        <v>64</v>
      </c>
      <c r="E23" s="47" t="s">
        <v>56</v>
      </c>
      <c r="F23" s="27" t="s">
        <v>37</v>
      </c>
      <c r="G23" s="27" t="s">
        <v>31</v>
      </c>
      <c r="H23" s="46">
        <v>30000</v>
      </c>
      <c r="I23" s="47">
        <v>1</v>
      </c>
      <c r="J23" s="47">
        <v>0</v>
      </c>
      <c r="K23" s="30">
        <v>43910</v>
      </c>
      <c r="L23" s="116">
        <f>K23+90</f>
        <v>44000</v>
      </c>
      <c r="M23" s="26"/>
      <c r="N23" s="128" t="s">
        <v>32</v>
      </c>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row>
    <row r="24" spans="2:68" ht="62.25" customHeight="1" x14ac:dyDescent="0.25">
      <c r="B24" s="127" t="s">
        <v>65</v>
      </c>
      <c r="C24" s="26" t="s">
        <v>27</v>
      </c>
      <c r="D24" s="27" t="s">
        <v>66</v>
      </c>
      <c r="E24" s="47" t="s">
        <v>29</v>
      </c>
      <c r="F24" s="27" t="s">
        <v>30</v>
      </c>
      <c r="G24" s="27" t="s">
        <v>31</v>
      </c>
      <c r="H24" s="46">
        <v>250000</v>
      </c>
      <c r="I24" s="47">
        <v>1</v>
      </c>
      <c r="J24" s="47">
        <v>0</v>
      </c>
      <c r="K24" s="30">
        <v>43941</v>
      </c>
      <c r="L24" s="116">
        <f>K24+120</f>
        <v>44061</v>
      </c>
      <c r="M24" s="26"/>
      <c r="N24" s="128" t="s">
        <v>32</v>
      </c>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row>
    <row r="25" spans="2:68" ht="54" customHeight="1" x14ac:dyDescent="0.25">
      <c r="B25" s="127" t="s">
        <v>67</v>
      </c>
      <c r="C25" s="26" t="s">
        <v>58</v>
      </c>
      <c r="D25" s="27" t="s">
        <v>68</v>
      </c>
      <c r="E25" s="47" t="s">
        <v>56</v>
      </c>
      <c r="F25" s="119"/>
      <c r="G25" s="119"/>
      <c r="H25" s="46">
        <v>30000</v>
      </c>
      <c r="I25" s="47">
        <v>1</v>
      </c>
      <c r="J25" s="47">
        <v>0</v>
      </c>
      <c r="K25" s="30">
        <v>43876</v>
      </c>
      <c r="L25" s="30">
        <f>K25+90</f>
        <v>43966</v>
      </c>
      <c r="M25" s="118"/>
      <c r="N25" s="128" t="s">
        <v>32</v>
      </c>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row>
    <row r="26" spans="2:68" ht="54" customHeight="1" x14ac:dyDescent="0.25">
      <c r="B26" s="127" t="s">
        <v>69</v>
      </c>
      <c r="C26" s="27" t="s">
        <v>58</v>
      </c>
      <c r="D26" s="27" t="s">
        <v>70</v>
      </c>
      <c r="E26" s="47" t="s">
        <v>36</v>
      </c>
      <c r="F26" s="119"/>
      <c r="G26" s="119"/>
      <c r="H26" s="46">
        <v>10200</v>
      </c>
      <c r="I26" s="47">
        <v>1</v>
      </c>
      <c r="J26" s="47">
        <v>0</v>
      </c>
      <c r="K26" s="30">
        <v>43800</v>
      </c>
      <c r="L26" s="30">
        <v>43831</v>
      </c>
      <c r="M26" s="118"/>
      <c r="N26" s="128" t="s">
        <v>38</v>
      </c>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row>
    <row r="27" spans="2:68" ht="15.75" x14ac:dyDescent="0.25">
      <c r="B27" s="129" t="s">
        <v>71</v>
      </c>
      <c r="C27" s="37"/>
      <c r="D27" s="38"/>
      <c r="E27" s="38"/>
      <c r="F27" s="38"/>
      <c r="G27" s="38"/>
      <c r="H27" s="39">
        <f>SUM(H11:H26)</f>
        <v>11350425</v>
      </c>
      <c r="I27" s="40"/>
      <c r="J27" s="40">
        <v>0</v>
      </c>
      <c r="K27" s="38"/>
      <c r="L27" s="37"/>
      <c r="M27" s="37"/>
      <c r="N27" s="130"/>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row>
    <row r="28" spans="2:68" ht="16.5" thickBot="1" x14ac:dyDescent="0.3">
      <c r="B28" s="131"/>
      <c r="C28" s="132"/>
      <c r="D28" s="133"/>
      <c r="E28" s="132"/>
      <c r="F28" s="132"/>
      <c r="G28" s="132"/>
      <c r="H28" s="134"/>
      <c r="I28" s="135"/>
      <c r="J28" s="135"/>
      <c r="K28" s="136"/>
      <c r="L28" s="137"/>
      <c r="M28" s="137"/>
      <c r="N28" s="138"/>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row>
    <row r="29" spans="2:68" ht="15.75" x14ac:dyDescent="0.25">
      <c r="B29" s="206" t="s">
        <v>72</v>
      </c>
      <c r="C29" s="207"/>
      <c r="D29" s="207"/>
      <c r="E29" s="207"/>
      <c r="F29" s="207"/>
      <c r="G29" s="207"/>
      <c r="H29" s="207"/>
      <c r="I29" s="207"/>
      <c r="J29" s="207"/>
      <c r="K29" s="207"/>
      <c r="L29" s="207"/>
      <c r="M29" s="209"/>
      <c r="N29" s="139"/>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row>
    <row r="30" spans="2:68" ht="15.75" customHeight="1" x14ac:dyDescent="0.25">
      <c r="B30" s="180" t="s">
        <v>11</v>
      </c>
      <c r="C30" s="176" t="s">
        <v>12</v>
      </c>
      <c r="D30" s="176" t="s">
        <v>13</v>
      </c>
      <c r="E30" s="184" t="s">
        <v>14</v>
      </c>
      <c r="F30" s="176" t="s">
        <v>73</v>
      </c>
      <c r="G30" s="176" t="s">
        <v>16</v>
      </c>
      <c r="H30" s="189" t="s">
        <v>17</v>
      </c>
      <c r="I30" s="186"/>
      <c r="J30" s="187"/>
      <c r="K30" s="189" t="s">
        <v>18</v>
      </c>
      <c r="L30" s="202"/>
      <c r="M30" s="188" t="s">
        <v>74</v>
      </c>
      <c r="N30" s="203" t="s">
        <v>20</v>
      </c>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row>
    <row r="31" spans="2:68" s="45" customFormat="1" ht="142.15" customHeight="1" x14ac:dyDescent="0.25">
      <c r="B31" s="181"/>
      <c r="C31" s="175"/>
      <c r="D31" s="175"/>
      <c r="E31" s="184"/>
      <c r="F31" s="175"/>
      <c r="G31" s="175"/>
      <c r="H31" s="22" t="s">
        <v>21</v>
      </c>
      <c r="I31" s="23" t="s">
        <v>22</v>
      </c>
      <c r="J31" s="23" t="s">
        <v>23</v>
      </c>
      <c r="K31" s="41" t="s">
        <v>75</v>
      </c>
      <c r="L31" s="41" t="s">
        <v>25</v>
      </c>
      <c r="M31" s="189"/>
      <c r="N31" s="203"/>
      <c r="O31" s="42"/>
      <c r="P31" s="42"/>
      <c r="Q31" s="42"/>
      <c r="R31" s="42"/>
      <c r="S31" s="42"/>
      <c r="T31" s="43"/>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3"/>
      <c r="AV31" s="44"/>
      <c r="AW31" s="42"/>
      <c r="AX31" s="42"/>
      <c r="AY31" s="42"/>
      <c r="AZ31" s="42"/>
      <c r="BA31" s="42"/>
      <c r="BB31" s="42"/>
      <c r="BC31" s="42"/>
      <c r="BD31" s="42"/>
      <c r="BE31" s="42"/>
      <c r="BF31" s="42"/>
      <c r="BG31" s="42"/>
      <c r="BH31" s="42"/>
      <c r="BI31" s="42"/>
      <c r="BJ31" s="42"/>
      <c r="BK31" s="42"/>
      <c r="BL31" s="42"/>
      <c r="BM31" s="42"/>
      <c r="BN31" s="42"/>
      <c r="BO31" s="42"/>
      <c r="BP31" s="42"/>
    </row>
    <row r="32" spans="2:68" ht="85.5" customHeight="1" x14ac:dyDescent="0.25">
      <c r="B32" s="127" t="s">
        <v>76</v>
      </c>
      <c r="C32" s="26" t="s">
        <v>77</v>
      </c>
      <c r="D32" s="26" t="s">
        <v>78</v>
      </c>
      <c r="E32" s="27" t="s">
        <v>29</v>
      </c>
      <c r="F32" s="27" t="s">
        <v>30</v>
      </c>
      <c r="G32" s="26" t="s">
        <v>79</v>
      </c>
      <c r="H32" s="50">
        <v>3100000</v>
      </c>
      <c r="I32" s="47">
        <v>1</v>
      </c>
      <c r="J32" s="47">
        <v>0</v>
      </c>
      <c r="K32" s="30">
        <v>43862</v>
      </c>
      <c r="L32" s="48">
        <f>K32+120</f>
        <v>43982</v>
      </c>
      <c r="M32" s="26"/>
      <c r="N32" s="128" t="s">
        <v>80</v>
      </c>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row>
    <row r="33" spans="2:69" ht="73.5" customHeight="1" x14ac:dyDescent="0.25">
      <c r="B33" s="127" t="s">
        <v>81</v>
      </c>
      <c r="C33" s="26" t="s">
        <v>77</v>
      </c>
      <c r="D33" s="26" t="s">
        <v>82</v>
      </c>
      <c r="E33" s="27" t="s">
        <v>29</v>
      </c>
      <c r="F33" s="27" t="s">
        <v>30</v>
      </c>
      <c r="G33" s="26" t="s">
        <v>79</v>
      </c>
      <c r="H33" s="50">
        <v>2548437</v>
      </c>
      <c r="I33" s="47">
        <v>1</v>
      </c>
      <c r="J33" s="47">
        <v>0</v>
      </c>
      <c r="K33" s="30" t="s">
        <v>83</v>
      </c>
      <c r="L33" s="48" t="s">
        <v>51</v>
      </c>
      <c r="M33" s="26"/>
      <c r="N33" s="128" t="s">
        <v>52</v>
      </c>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row>
    <row r="34" spans="2:69" ht="63.75" x14ac:dyDescent="0.25">
      <c r="B34" s="127" t="s">
        <v>84</v>
      </c>
      <c r="C34" s="26" t="s">
        <v>77</v>
      </c>
      <c r="D34" s="123" t="s">
        <v>85</v>
      </c>
      <c r="E34" s="27" t="s">
        <v>29</v>
      </c>
      <c r="F34" s="27" t="s">
        <v>30</v>
      </c>
      <c r="G34" s="27" t="s">
        <v>79</v>
      </c>
      <c r="H34" s="50">
        <v>1200000</v>
      </c>
      <c r="I34" s="47">
        <v>1</v>
      </c>
      <c r="J34" s="47">
        <v>0</v>
      </c>
      <c r="K34" s="30">
        <v>43862</v>
      </c>
      <c r="L34" s="48">
        <f>K34+120</f>
        <v>43982</v>
      </c>
      <c r="M34" s="51"/>
      <c r="N34" s="140" t="s">
        <v>80</v>
      </c>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row>
    <row r="35" spans="2:69" ht="63.75" x14ac:dyDescent="0.25">
      <c r="B35" s="127" t="s">
        <v>86</v>
      </c>
      <c r="C35" s="26" t="s">
        <v>77</v>
      </c>
      <c r="D35" s="123" t="s">
        <v>87</v>
      </c>
      <c r="E35" s="27" t="s">
        <v>56</v>
      </c>
      <c r="F35" s="27" t="s">
        <v>88</v>
      </c>
      <c r="G35" s="27" t="s">
        <v>79</v>
      </c>
      <c r="H35" s="50">
        <v>200000</v>
      </c>
      <c r="I35" s="47">
        <v>1</v>
      </c>
      <c r="J35" s="47">
        <v>0</v>
      </c>
      <c r="K35" s="30">
        <v>43862</v>
      </c>
      <c r="L35" s="48">
        <f>K35+90</f>
        <v>43952</v>
      </c>
      <c r="M35" s="51"/>
      <c r="N35" s="140" t="s">
        <v>80</v>
      </c>
      <c r="O35" s="11" t="s">
        <v>89</v>
      </c>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row>
    <row r="36" spans="2:69" ht="63.75" x14ac:dyDescent="0.25">
      <c r="B36" s="127" t="s">
        <v>90</v>
      </c>
      <c r="C36" s="26" t="s">
        <v>77</v>
      </c>
      <c r="D36" s="123" t="s">
        <v>91</v>
      </c>
      <c r="E36" s="27" t="s">
        <v>56</v>
      </c>
      <c r="F36" s="27" t="s">
        <v>88</v>
      </c>
      <c r="G36" s="27" t="s">
        <v>79</v>
      </c>
      <c r="H36" s="50">
        <v>800000</v>
      </c>
      <c r="I36" s="47">
        <v>1</v>
      </c>
      <c r="J36" s="47">
        <v>0</v>
      </c>
      <c r="K36" s="30">
        <v>43862</v>
      </c>
      <c r="L36" s="48">
        <f>K36+90</f>
        <v>43952</v>
      </c>
      <c r="M36" s="51"/>
      <c r="N36" s="140" t="s">
        <v>80</v>
      </c>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1"/>
      <c r="BL36" s="11"/>
      <c r="BM36" s="11"/>
      <c r="BN36" s="11"/>
      <c r="BO36" s="11"/>
      <c r="BP36" s="11"/>
    </row>
    <row r="37" spans="2:69" ht="63.75" x14ac:dyDescent="0.25">
      <c r="B37" s="127" t="s">
        <v>92</v>
      </c>
      <c r="C37" s="26" t="s">
        <v>77</v>
      </c>
      <c r="D37" s="123" t="s">
        <v>93</v>
      </c>
      <c r="E37" s="27" t="s">
        <v>29</v>
      </c>
      <c r="F37" s="27" t="s">
        <v>30</v>
      </c>
      <c r="G37" s="27" t="s">
        <v>79</v>
      </c>
      <c r="H37" s="50">
        <v>1000000</v>
      </c>
      <c r="I37" s="47">
        <v>1</v>
      </c>
      <c r="J37" s="47">
        <v>0</v>
      </c>
      <c r="K37" s="30">
        <v>43862</v>
      </c>
      <c r="L37" s="48">
        <f>K37+120</f>
        <v>43982</v>
      </c>
      <c r="M37" s="51"/>
      <c r="N37" s="140" t="s">
        <v>80</v>
      </c>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row>
    <row r="38" spans="2:69" ht="63.75" x14ac:dyDescent="0.25">
      <c r="B38" s="127" t="s">
        <v>94</v>
      </c>
      <c r="C38" s="26" t="s">
        <v>77</v>
      </c>
      <c r="D38" s="123" t="s">
        <v>95</v>
      </c>
      <c r="E38" s="27" t="s">
        <v>56</v>
      </c>
      <c r="F38" s="27" t="s">
        <v>88</v>
      </c>
      <c r="G38" s="27" t="s">
        <v>79</v>
      </c>
      <c r="H38" s="50">
        <v>800000</v>
      </c>
      <c r="I38" s="47">
        <v>1</v>
      </c>
      <c r="J38" s="47">
        <v>0</v>
      </c>
      <c r="K38" s="30">
        <v>43862</v>
      </c>
      <c r="L38" s="48">
        <f>K38+90</f>
        <v>43952</v>
      </c>
      <c r="M38" s="51"/>
      <c r="N38" s="140" t="s">
        <v>80</v>
      </c>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row>
    <row r="39" spans="2:69" ht="63.75" x14ac:dyDescent="0.25">
      <c r="B39" s="127" t="s">
        <v>96</v>
      </c>
      <c r="C39" s="26" t="s">
        <v>77</v>
      </c>
      <c r="D39" s="123" t="s">
        <v>97</v>
      </c>
      <c r="E39" s="27" t="s">
        <v>56</v>
      </c>
      <c r="F39" s="27" t="s">
        <v>88</v>
      </c>
      <c r="G39" s="27" t="s">
        <v>79</v>
      </c>
      <c r="H39" s="50">
        <v>800000</v>
      </c>
      <c r="I39" s="47">
        <v>1</v>
      </c>
      <c r="J39" s="47">
        <v>0</v>
      </c>
      <c r="K39" s="30">
        <v>43862</v>
      </c>
      <c r="L39" s="48">
        <f>K39+120</f>
        <v>43982</v>
      </c>
      <c r="M39" s="51"/>
      <c r="N39" s="140" t="s">
        <v>80</v>
      </c>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row>
    <row r="40" spans="2:69" ht="59.45" customHeight="1" x14ac:dyDescent="0.25">
      <c r="B40" s="127" t="s">
        <v>98</v>
      </c>
      <c r="C40" s="26" t="s">
        <v>77</v>
      </c>
      <c r="D40" s="52" t="s">
        <v>99</v>
      </c>
      <c r="E40" s="27" t="s">
        <v>29</v>
      </c>
      <c r="F40" s="27" t="s">
        <v>30</v>
      </c>
      <c r="G40" s="27" t="s">
        <v>79</v>
      </c>
      <c r="H40" s="46">
        <v>1500000</v>
      </c>
      <c r="I40" s="47">
        <v>1</v>
      </c>
      <c r="J40" s="47">
        <v>0</v>
      </c>
      <c r="K40" s="30">
        <v>44166</v>
      </c>
      <c r="L40" s="30">
        <f>K40+120</f>
        <v>44286</v>
      </c>
      <c r="M40" s="49"/>
      <c r="N40" s="140" t="s">
        <v>80</v>
      </c>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row>
    <row r="41" spans="2:69" ht="57" customHeight="1" x14ac:dyDescent="0.25">
      <c r="B41" s="127" t="s">
        <v>100</v>
      </c>
      <c r="C41" s="26" t="s">
        <v>77</v>
      </c>
      <c r="D41" s="53" t="s">
        <v>101</v>
      </c>
      <c r="E41" s="27" t="s">
        <v>29</v>
      </c>
      <c r="F41" s="27" t="s">
        <v>30</v>
      </c>
      <c r="G41" s="27" t="s">
        <v>79</v>
      </c>
      <c r="H41" s="46">
        <v>1800000</v>
      </c>
      <c r="I41" s="47">
        <v>1</v>
      </c>
      <c r="J41" s="47">
        <v>0</v>
      </c>
      <c r="K41" s="30" t="s">
        <v>102</v>
      </c>
      <c r="L41" s="48" t="s">
        <v>103</v>
      </c>
      <c r="M41" s="49"/>
      <c r="N41" s="140" t="s">
        <v>80</v>
      </c>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1"/>
      <c r="BL41" s="11"/>
      <c r="BM41" s="11"/>
      <c r="BN41" s="11"/>
      <c r="BO41" s="11"/>
      <c r="BP41" s="11"/>
    </row>
    <row r="42" spans="2:69" ht="63.75" hidden="1" x14ac:dyDescent="0.25">
      <c r="B42" s="141" t="s">
        <v>104</v>
      </c>
      <c r="C42" s="27" t="s">
        <v>77</v>
      </c>
      <c r="D42" s="27" t="s">
        <v>105</v>
      </c>
      <c r="E42" s="27" t="s">
        <v>29</v>
      </c>
      <c r="F42" s="27" t="s">
        <v>30</v>
      </c>
      <c r="G42" s="27" t="s">
        <v>79</v>
      </c>
      <c r="H42" s="46">
        <v>1915252.15</v>
      </c>
      <c r="I42" s="47">
        <v>1</v>
      </c>
      <c r="J42" s="47">
        <v>0</v>
      </c>
      <c r="K42" s="27">
        <v>43466</v>
      </c>
      <c r="L42" s="27">
        <v>43586</v>
      </c>
      <c r="M42" s="27" t="s">
        <v>106</v>
      </c>
      <c r="N42" s="142" t="s">
        <v>107</v>
      </c>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row>
    <row r="43" spans="2:69" ht="59.25" customHeight="1" x14ac:dyDescent="0.25">
      <c r="B43" s="127" t="s">
        <v>108</v>
      </c>
      <c r="C43" s="26" t="s">
        <v>77</v>
      </c>
      <c r="D43" s="53" t="s">
        <v>109</v>
      </c>
      <c r="E43" s="27" t="s">
        <v>29</v>
      </c>
      <c r="F43" s="27" t="s">
        <v>30</v>
      </c>
      <c r="G43" s="27" t="s">
        <v>79</v>
      </c>
      <c r="H43" s="46">
        <v>1752927</v>
      </c>
      <c r="I43" s="47">
        <v>1</v>
      </c>
      <c r="J43" s="47">
        <v>0</v>
      </c>
      <c r="K43" s="30">
        <v>43891</v>
      </c>
      <c r="L43" s="48">
        <f>K43+120</f>
        <v>44011</v>
      </c>
      <c r="M43" s="49"/>
      <c r="N43" s="140" t="s">
        <v>80</v>
      </c>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row>
    <row r="44" spans="2:69" ht="53.25" customHeight="1" x14ac:dyDescent="0.25">
      <c r="B44" s="127" t="s">
        <v>110</v>
      </c>
      <c r="C44" s="26" t="s">
        <v>77</v>
      </c>
      <c r="D44" s="53" t="s">
        <v>111</v>
      </c>
      <c r="E44" s="27" t="s">
        <v>29</v>
      </c>
      <c r="F44" s="27" t="s">
        <v>30</v>
      </c>
      <c r="G44" s="27" t="s">
        <v>79</v>
      </c>
      <c r="H44" s="46">
        <v>1864777</v>
      </c>
      <c r="I44" s="47">
        <v>1</v>
      </c>
      <c r="J44" s="47">
        <v>0</v>
      </c>
      <c r="K44" s="30">
        <v>43891</v>
      </c>
      <c r="L44" s="48">
        <f>K44+120</f>
        <v>44011</v>
      </c>
      <c r="M44" s="49"/>
      <c r="N44" s="140" t="s">
        <v>80</v>
      </c>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row>
    <row r="45" spans="2:69" ht="57.75" customHeight="1" x14ac:dyDescent="0.25">
      <c r="B45" s="127" t="s">
        <v>112</v>
      </c>
      <c r="C45" s="26" t="s">
        <v>77</v>
      </c>
      <c r="D45" s="53" t="s">
        <v>113</v>
      </c>
      <c r="E45" s="27" t="s">
        <v>29</v>
      </c>
      <c r="F45" s="27" t="s">
        <v>30</v>
      </c>
      <c r="G45" s="27" t="s">
        <v>79</v>
      </c>
      <c r="H45" s="46">
        <v>3027708</v>
      </c>
      <c r="I45" s="47">
        <v>1</v>
      </c>
      <c r="J45" s="47">
        <v>0</v>
      </c>
      <c r="K45" s="30">
        <v>43862</v>
      </c>
      <c r="L45" s="48">
        <f>K45+120</f>
        <v>43982</v>
      </c>
      <c r="M45" s="49"/>
      <c r="N45" s="140" t="s">
        <v>80</v>
      </c>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row>
    <row r="46" spans="2:69" ht="66.599999999999994" customHeight="1" x14ac:dyDescent="0.25">
      <c r="B46" s="127" t="s">
        <v>114</v>
      </c>
      <c r="C46" s="26" t="s">
        <v>77</v>
      </c>
      <c r="D46" s="27" t="s">
        <v>115</v>
      </c>
      <c r="E46" s="27" t="s">
        <v>29</v>
      </c>
      <c r="F46" s="27" t="s">
        <v>30</v>
      </c>
      <c r="G46" s="27" t="s">
        <v>79</v>
      </c>
      <c r="H46" s="46">
        <v>1850000</v>
      </c>
      <c r="I46" s="47">
        <v>1</v>
      </c>
      <c r="J46" s="47">
        <v>0</v>
      </c>
      <c r="K46" s="30">
        <v>44166</v>
      </c>
      <c r="L46" s="30">
        <f>K46+120</f>
        <v>44286</v>
      </c>
      <c r="M46" s="49"/>
      <c r="N46" s="140" t="s">
        <v>80</v>
      </c>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row>
    <row r="47" spans="2:69" ht="42.6" customHeight="1" x14ac:dyDescent="0.25">
      <c r="B47" s="127" t="s">
        <v>116</v>
      </c>
      <c r="C47" s="26" t="s">
        <v>77</v>
      </c>
      <c r="D47" s="53" t="s">
        <v>117</v>
      </c>
      <c r="E47" s="27" t="s">
        <v>29</v>
      </c>
      <c r="F47" s="27" t="s">
        <v>30</v>
      </c>
      <c r="G47" s="27" t="s">
        <v>79</v>
      </c>
      <c r="H47" s="46">
        <v>2300000</v>
      </c>
      <c r="I47" s="47">
        <v>1</v>
      </c>
      <c r="J47" s="47">
        <v>0</v>
      </c>
      <c r="K47" s="30">
        <v>43891</v>
      </c>
      <c r="L47" s="48">
        <f>K47+120</f>
        <v>44011</v>
      </c>
      <c r="M47" s="54"/>
      <c r="N47" s="140" t="s">
        <v>80</v>
      </c>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row>
    <row r="48" spans="2:69" ht="45.6" customHeight="1" x14ac:dyDescent="0.25">
      <c r="B48" s="127" t="s">
        <v>118</v>
      </c>
      <c r="C48" s="26" t="s">
        <v>77</v>
      </c>
      <c r="D48" s="27" t="s">
        <v>119</v>
      </c>
      <c r="E48" s="27" t="s">
        <v>56</v>
      </c>
      <c r="F48" s="27" t="s">
        <v>88</v>
      </c>
      <c r="G48" s="27" t="s">
        <v>79</v>
      </c>
      <c r="H48" s="46">
        <v>200000</v>
      </c>
      <c r="I48" s="47">
        <v>1</v>
      </c>
      <c r="J48" s="47">
        <v>0</v>
      </c>
      <c r="K48" s="30">
        <v>43862</v>
      </c>
      <c r="L48" s="48">
        <f>K48+90</f>
        <v>43952</v>
      </c>
      <c r="M48" s="54"/>
      <c r="N48" s="140" t="s">
        <v>80</v>
      </c>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row>
    <row r="49" spans="2:68" ht="56.45" customHeight="1" x14ac:dyDescent="0.25">
      <c r="B49" s="127" t="s">
        <v>120</v>
      </c>
      <c r="C49" s="26" t="s">
        <v>77</v>
      </c>
      <c r="D49" s="27" t="s">
        <v>121</v>
      </c>
      <c r="E49" s="27" t="s">
        <v>56</v>
      </c>
      <c r="F49" s="27" t="s">
        <v>88</v>
      </c>
      <c r="G49" s="27" t="s">
        <v>79</v>
      </c>
      <c r="H49" s="46">
        <v>330000</v>
      </c>
      <c r="I49" s="47">
        <v>1</v>
      </c>
      <c r="J49" s="47">
        <v>0</v>
      </c>
      <c r="K49" s="30">
        <v>43922</v>
      </c>
      <c r="L49" s="48">
        <f>K49+90</f>
        <v>44012</v>
      </c>
      <c r="M49" s="55"/>
      <c r="N49" s="140" t="s">
        <v>80</v>
      </c>
    </row>
    <row r="50" spans="2:68" ht="63.75" x14ac:dyDescent="0.25">
      <c r="B50" s="127" t="s">
        <v>122</v>
      </c>
      <c r="C50" s="26" t="s">
        <v>77</v>
      </c>
      <c r="D50" s="27" t="s">
        <v>123</v>
      </c>
      <c r="E50" s="27" t="s">
        <v>56</v>
      </c>
      <c r="F50" s="27" t="s">
        <v>88</v>
      </c>
      <c r="G50" s="27" t="s">
        <v>79</v>
      </c>
      <c r="H50" s="46">
        <v>330000</v>
      </c>
      <c r="I50" s="47">
        <v>1</v>
      </c>
      <c r="J50" s="47">
        <v>0</v>
      </c>
      <c r="K50" s="30" t="s">
        <v>124</v>
      </c>
      <c r="L50" s="48" t="s">
        <v>45</v>
      </c>
      <c r="M50" s="26"/>
      <c r="N50" s="128" t="s">
        <v>80</v>
      </c>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row>
    <row r="51" spans="2:68" ht="63.75" x14ac:dyDescent="0.25">
      <c r="B51" s="127" t="s">
        <v>125</v>
      </c>
      <c r="C51" s="26" t="s">
        <v>77</v>
      </c>
      <c r="D51" s="27" t="s">
        <v>126</v>
      </c>
      <c r="E51" s="27" t="s">
        <v>56</v>
      </c>
      <c r="F51" s="27" t="s">
        <v>88</v>
      </c>
      <c r="G51" s="27" t="s">
        <v>79</v>
      </c>
      <c r="H51" s="46">
        <v>330000</v>
      </c>
      <c r="I51" s="47">
        <v>1</v>
      </c>
      <c r="J51" s="47">
        <v>0</v>
      </c>
      <c r="K51" s="30" t="s">
        <v>124</v>
      </c>
      <c r="L51" s="48" t="s">
        <v>45</v>
      </c>
      <c r="M51" s="26"/>
      <c r="N51" s="128" t="s">
        <v>80</v>
      </c>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row>
    <row r="52" spans="2:68" ht="63.75" hidden="1" x14ac:dyDescent="0.25">
      <c r="B52" s="127" t="s">
        <v>127</v>
      </c>
      <c r="C52" s="26" t="s">
        <v>77</v>
      </c>
      <c r="D52" s="27" t="s">
        <v>128</v>
      </c>
      <c r="E52" s="27" t="s">
        <v>56</v>
      </c>
      <c r="F52" s="27" t="s">
        <v>88</v>
      </c>
      <c r="G52" s="27" t="s">
        <v>79</v>
      </c>
      <c r="H52" s="46">
        <f>'[1]1. Plan Opération Annuel'!D72</f>
        <v>250000</v>
      </c>
      <c r="I52" s="47">
        <v>1</v>
      </c>
      <c r="J52" s="47">
        <v>0</v>
      </c>
      <c r="K52" s="30">
        <v>43466</v>
      </c>
      <c r="L52" s="48">
        <v>43466</v>
      </c>
      <c r="M52" s="51"/>
      <c r="N52" s="140" t="s">
        <v>107</v>
      </c>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row>
    <row r="53" spans="2:68" ht="63.75" x14ac:dyDescent="0.25">
      <c r="B53" s="127" t="s">
        <v>129</v>
      </c>
      <c r="C53" s="26" t="s">
        <v>77</v>
      </c>
      <c r="D53" s="27" t="s">
        <v>130</v>
      </c>
      <c r="E53" s="27" t="s">
        <v>56</v>
      </c>
      <c r="F53" s="27" t="s">
        <v>88</v>
      </c>
      <c r="G53" s="27" t="s">
        <v>79</v>
      </c>
      <c r="H53" s="46">
        <v>330000</v>
      </c>
      <c r="I53" s="47">
        <v>1</v>
      </c>
      <c r="J53" s="47">
        <v>0</v>
      </c>
      <c r="K53" s="30">
        <v>44440</v>
      </c>
      <c r="L53" s="48">
        <v>44531</v>
      </c>
      <c r="M53" s="51"/>
      <c r="N53" s="140" t="s">
        <v>80</v>
      </c>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row>
    <row r="54" spans="2:68" ht="63.75" x14ac:dyDescent="0.25">
      <c r="B54" s="127" t="s">
        <v>131</v>
      </c>
      <c r="C54" s="26" t="s">
        <v>77</v>
      </c>
      <c r="D54" s="27" t="s">
        <v>132</v>
      </c>
      <c r="E54" s="27" t="s">
        <v>56</v>
      </c>
      <c r="F54" s="27" t="s">
        <v>88</v>
      </c>
      <c r="G54" s="27" t="s">
        <v>79</v>
      </c>
      <c r="H54" s="46">
        <v>220000</v>
      </c>
      <c r="I54" s="47">
        <v>1</v>
      </c>
      <c r="J54" s="47">
        <v>0</v>
      </c>
      <c r="K54" s="30">
        <v>43891</v>
      </c>
      <c r="L54" s="48">
        <f>K54+90</f>
        <v>43981</v>
      </c>
      <c r="M54" s="51"/>
      <c r="N54" s="140" t="s">
        <v>80</v>
      </c>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c r="AT54" s="11"/>
      <c r="AU54" s="11"/>
      <c r="AV54" s="11"/>
      <c r="AW54" s="11"/>
      <c r="AX54" s="11"/>
      <c r="AY54" s="11"/>
      <c r="AZ54" s="11"/>
      <c r="BA54" s="11"/>
      <c r="BB54" s="11"/>
      <c r="BC54" s="11"/>
      <c r="BD54" s="11"/>
      <c r="BE54" s="11"/>
      <c r="BF54" s="11"/>
      <c r="BG54" s="11"/>
      <c r="BH54" s="11"/>
      <c r="BI54" s="11"/>
      <c r="BJ54" s="11"/>
      <c r="BK54" s="11"/>
      <c r="BL54" s="11"/>
      <c r="BM54" s="11"/>
      <c r="BN54" s="11"/>
      <c r="BO54" s="11"/>
      <c r="BP54" s="11"/>
    </row>
    <row r="55" spans="2:68" ht="63.75" x14ac:dyDescent="0.25">
      <c r="B55" s="127" t="s">
        <v>133</v>
      </c>
      <c r="C55" s="26" t="s">
        <v>77</v>
      </c>
      <c r="D55" s="27" t="s">
        <v>134</v>
      </c>
      <c r="E55" s="27" t="s">
        <v>56</v>
      </c>
      <c r="F55" s="27" t="s">
        <v>88</v>
      </c>
      <c r="G55" s="27" t="s">
        <v>79</v>
      </c>
      <c r="H55" s="46">
        <v>560000</v>
      </c>
      <c r="I55" s="47">
        <v>1</v>
      </c>
      <c r="J55" s="47">
        <v>0</v>
      </c>
      <c r="K55" s="30">
        <v>44166</v>
      </c>
      <c r="L55" s="48">
        <f>K55+90</f>
        <v>44256</v>
      </c>
      <c r="M55" s="26"/>
      <c r="N55" s="128" t="s">
        <v>80</v>
      </c>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c r="AT55" s="11"/>
      <c r="AU55" s="11"/>
      <c r="AV55" s="11"/>
      <c r="AW55" s="11"/>
      <c r="AX55" s="11"/>
      <c r="AY55" s="11"/>
      <c r="AZ55" s="11"/>
      <c r="BA55" s="11"/>
      <c r="BB55" s="11"/>
      <c r="BC55" s="11"/>
      <c r="BD55" s="11"/>
      <c r="BE55" s="11"/>
      <c r="BF55" s="11"/>
      <c r="BG55" s="11"/>
      <c r="BH55" s="11"/>
      <c r="BI55" s="11"/>
      <c r="BJ55" s="11"/>
      <c r="BK55" s="11"/>
      <c r="BL55" s="11"/>
      <c r="BM55" s="11"/>
      <c r="BN55" s="11"/>
      <c r="BO55" s="11"/>
      <c r="BP55" s="11"/>
    </row>
    <row r="56" spans="2:68" ht="74.25" customHeight="1" x14ac:dyDescent="0.25">
      <c r="B56" s="127" t="s">
        <v>135</v>
      </c>
      <c r="C56" s="26" t="s">
        <v>136</v>
      </c>
      <c r="D56" s="27" t="s">
        <v>137</v>
      </c>
      <c r="E56" s="27" t="s">
        <v>29</v>
      </c>
      <c r="F56" s="27" t="s">
        <v>88</v>
      </c>
      <c r="G56" s="27" t="s">
        <v>79</v>
      </c>
      <c r="H56" s="46">
        <v>4800000</v>
      </c>
      <c r="I56" s="47">
        <v>1</v>
      </c>
      <c r="J56" s="47">
        <v>0</v>
      </c>
      <c r="K56" s="30">
        <v>44075</v>
      </c>
      <c r="L56" s="48">
        <f>K56+120</f>
        <v>44195</v>
      </c>
      <c r="M56" s="26"/>
      <c r="N56" s="128" t="s">
        <v>80</v>
      </c>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c r="AT56" s="11"/>
      <c r="AU56" s="11"/>
      <c r="AV56" s="11"/>
      <c r="AW56" s="11"/>
      <c r="AX56" s="11"/>
      <c r="AY56" s="11"/>
      <c r="AZ56" s="11"/>
      <c r="BA56" s="11"/>
      <c r="BB56" s="11"/>
      <c r="BC56" s="11"/>
      <c r="BD56" s="11"/>
      <c r="BE56" s="11"/>
      <c r="BF56" s="11"/>
      <c r="BG56" s="11"/>
      <c r="BH56" s="11"/>
      <c r="BI56" s="11"/>
      <c r="BJ56" s="11"/>
      <c r="BK56" s="11"/>
      <c r="BL56" s="11"/>
      <c r="BM56" s="11"/>
      <c r="BN56" s="11"/>
      <c r="BO56" s="11"/>
      <c r="BP56" s="11"/>
    </row>
    <row r="57" spans="2:68" ht="109.15" customHeight="1" x14ac:dyDescent="0.25">
      <c r="B57" s="143" t="s">
        <v>138</v>
      </c>
      <c r="C57" s="26" t="s">
        <v>77</v>
      </c>
      <c r="D57" s="27" t="s">
        <v>139</v>
      </c>
      <c r="E57" s="106" t="s">
        <v>36</v>
      </c>
      <c r="F57" s="27" t="s">
        <v>88</v>
      </c>
      <c r="G57" s="27" t="s">
        <v>79</v>
      </c>
      <c r="H57" s="46">
        <v>100000</v>
      </c>
      <c r="I57" s="47">
        <v>1</v>
      </c>
      <c r="J57" s="47">
        <v>0</v>
      </c>
      <c r="K57" s="30">
        <v>43862</v>
      </c>
      <c r="L57" s="48">
        <f>K57+45</f>
        <v>43907</v>
      </c>
      <c r="M57" s="26"/>
      <c r="N57" s="128" t="s">
        <v>80</v>
      </c>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row>
    <row r="58" spans="2:68" ht="32.25" customHeight="1" x14ac:dyDescent="0.2">
      <c r="B58" s="199" t="s">
        <v>71</v>
      </c>
      <c r="C58" s="200"/>
      <c r="D58" s="200"/>
      <c r="E58" s="200"/>
      <c r="F58" s="200"/>
      <c r="G58" s="201"/>
      <c r="H58" s="56">
        <f>SUM(H32:H57)</f>
        <v>33909101.149999999</v>
      </c>
      <c r="I58" s="204"/>
      <c r="J58" s="200"/>
      <c r="K58" s="200"/>
      <c r="L58" s="200"/>
      <c r="M58" s="200"/>
      <c r="N58" s="205"/>
      <c r="O58" s="57"/>
      <c r="P58" s="57"/>
      <c r="Q58" s="57"/>
      <c r="R58" s="57"/>
      <c r="S58" s="57"/>
      <c r="T58" s="58"/>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8"/>
      <c r="AV58" s="59"/>
      <c r="AW58" s="57"/>
      <c r="AX58" s="57"/>
      <c r="AY58" s="57"/>
      <c r="AZ58" s="57"/>
      <c r="BA58" s="57"/>
      <c r="BB58" s="57"/>
      <c r="BC58" s="57"/>
      <c r="BD58" s="57"/>
      <c r="BE58" s="57"/>
      <c r="BF58" s="57"/>
      <c r="BG58" s="57"/>
      <c r="BH58" s="57"/>
      <c r="BI58" s="57"/>
      <c r="BJ58" s="57"/>
      <c r="BK58" s="57"/>
      <c r="BL58" s="57"/>
      <c r="BM58" s="57"/>
      <c r="BN58" s="57"/>
      <c r="BO58" s="57"/>
      <c r="BP58" s="57"/>
    </row>
    <row r="59" spans="2:68" ht="15.75" x14ac:dyDescent="0.25">
      <c r="B59" s="131"/>
      <c r="C59" s="132"/>
      <c r="D59" s="133"/>
      <c r="E59" s="132"/>
      <c r="F59" s="132"/>
      <c r="G59" s="132"/>
      <c r="H59" s="134"/>
      <c r="I59" s="135"/>
      <c r="J59" s="135"/>
      <c r="K59" s="136"/>
      <c r="L59" s="137"/>
      <c r="M59" s="137"/>
      <c r="N59" s="144"/>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row>
    <row r="60" spans="2:68" ht="15.75" hidden="1" x14ac:dyDescent="0.25">
      <c r="B60" s="206" t="s">
        <v>140</v>
      </c>
      <c r="C60" s="207"/>
      <c r="D60" s="207"/>
      <c r="E60" s="207"/>
      <c r="F60" s="207"/>
      <c r="G60" s="207"/>
      <c r="H60" s="207"/>
      <c r="I60" s="207"/>
      <c r="J60" s="207"/>
      <c r="K60" s="207"/>
      <c r="L60" s="207"/>
      <c r="M60" s="208"/>
      <c r="N60" s="139"/>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row>
    <row r="61" spans="2:68" ht="15.75" hidden="1" customHeight="1" x14ac:dyDescent="0.25">
      <c r="B61" s="180" t="s">
        <v>11</v>
      </c>
      <c r="C61" s="176" t="s">
        <v>12</v>
      </c>
      <c r="D61" s="182" t="s">
        <v>13</v>
      </c>
      <c r="E61" s="184" t="s">
        <v>14</v>
      </c>
      <c r="F61" s="125"/>
      <c r="G61" s="176" t="s">
        <v>16</v>
      </c>
      <c r="H61" s="189" t="s">
        <v>17</v>
      </c>
      <c r="I61" s="186"/>
      <c r="J61" s="187"/>
      <c r="K61" s="189" t="s">
        <v>18</v>
      </c>
      <c r="L61" s="202"/>
      <c r="M61" s="188" t="s">
        <v>74</v>
      </c>
      <c r="N61" s="203" t="s">
        <v>20</v>
      </c>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row>
    <row r="62" spans="2:68" ht="126.75" hidden="1" customHeight="1" x14ac:dyDescent="0.25">
      <c r="B62" s="181"/>
      <c r="C62" s="175"/>
      <c r="D62" s="183"/>
      <c r="E62" s="184"/>
      <c r="F62" s="125" t="s">
        <v>73</v>
      </c>
      <c r="G62" s="175"/>
      <c r="H62" s="22" t="s">
        <v>21</v>
      </c>
      <c r="I62" s="23" t="s">
        <v>22</v>
      </c>
      <c r="J62" s="23" t="s">
        <v>23</v>
      </c>
      <c r="K62" s="124" t="s">
        <v>141</v>
      </c>
      <c r="L62" s="124" t="s">
        <v>142</v>
      </c>
      <c r="M62" s="189"/>
      <c r="N62" s="203"/>
      <c r="O62" s="57"/>
      <c r="P62" s="57"/>
      <c r="Q62" s="57"/>
      <c r="R62" s="57"/>
      <c r="S62" s="57"/>
      <c r="T62" s="58"/>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8"/>
      <c r="AV62" s="59"/>
      <c r="AW62" s="57"/>
      <c r="AX62" s="57"/>
      <c r="AY62" s="57"/>
      <c r="AZ62" s="57"/>
      <c r="BA62" s="57"/>
      <c r="BB62" s="57"/>
      <c r="BC62" s="57"/>
      <c r="BD62" s="57"/>
      <c r="BE62" s="57"/>
      <c r="BF62" s="57"/>
      <c r="BG62" s="57"/>
      <c r="BH62" s="57"/>
      <c r="BI62" s="57"/>
      <c r="BJ62" s="57"/>
      <c r="BK62" s="57"/>
      <c r="BL62" s="57"/>
      <c r="BM62" s="57"/>
      <c r="BN62" s="57"/>
      <c r="BO62" s="57"/>
      <c r="BP62" s="57"/>
    </row>
    <row r="63" spans="2:68" ht="42.75" hidden="1" customHeight="1" x14ac:dyDescent="0.25">
      <c r="B63" s="127" t="s">
        <v>143</v>
      </c>
      <c r="C63" s="26" t="s">
        <v>34</v>
      </c>
      <c r="D63" s="27" t="s">
        <v>144</v>
      </c>
      <c r="E63" s="27" t="s">
        <v>145</v>
      </c>
      <c r="F63" s="27" t="s">
        <v>37</v>
      </c>
      <c r="G63" s="27" t="s">
        <v>79</v>
      </c>
      <c r="H63" s="46">
        <v>13200</v>
      </c>
      <c r="I63" s="47">
        <v>1</v>
      </c>
      <c r="J63" s="47">
        <v>0</v>
      </c>
      <c r="K63" s="30">
        <v>43574</v>
      </c>
      <c r="L63" s="115">
        <v>43594</v>
      </c>
      <c r="M63" s="54"/>
      <c r="N63" s="145" t="s">
        <v>107</v>
      </c>
      <c r="O63" s="57"/>
      <c r="P63" s="57"/>
      <c r="Q63" s="57"/>
      <c r="R63" s="57"/>
      <c r="S63" s="57"/>
      <c r="T63" s="58"/>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8"/>
      <c r="AV63" s="59"/>
      <c r="AW63" s="57"/>
      <c r="AX63" s="57"/>
      <c r="AY63" s="57"/>
      <c r="AZ63" s="57"/>
      <c r="BA63" s="57"/>
      <c r="BB63" s="57"/>
      <c r="BC63" s="57"/>
      <c r="BD63" s="57"/>
      <c r="BE63" s="57"/>
      <c r="BF63" s="57"/>
      <c r="BG63" s="57"/>
      <c r="BH63" s="57"/>
      <c r="BI63" s="57"/>
      <c r="BJ63" s="57"/>
      <c r="BK63" s="57"/>
      <c r="BL63" s="57"/>
      <c r="BM63" s="57"/>
      <c r="BN63" s="57"/>
      <c r="BO63" s="57"/>
      <c r="BP63" s="57"/>
    </row>
    <row r="64" spans="2:68" ht="54" hidden="1" customHeight="1" x14ac:dyDescent="0.25">
      <c r="B64" s="127" t="s">
        <v>146</v>
      </c>
      <c r="C64" s="26" t="s">
        <v>34</v>
      </c>
      <c r="D64" s="26" t="s">
        <v>147</v>
      </c>
      <c r="E64" s="27" t="s">
        <v>36</v>
      </c>
      <c r="F64" s="27" t="s">
        <v>37</v>
      </c>
      <c r="G64" s="27" t="s">
        <v>79</v>
      </c>
      <c r="H64" s="46">
        <v>4895</v>
      </c>
      <c r="I64" s="47">
        <v>1</v>
      </c>
      <c r="J64" s="47">
        <v>0</v>
      </c>
      <c r="K64" s="30"/>
      <c r="L64" s="30">
        <v>43586</v>
      </c>
      <c r="M64" s="54" t="s">
        <v>148</v>
      </c>
      <c r="N64" s="145" t="s">
        <v>107</v>
      </c>
      <c r="O64" s="57"/>
      <c r="P64" s="57"/>
      <c r="Q64" s="57"/>
      <c r="R64" s="57"/>
      <c r="S64" s="57"/>
      <c r="T64" s="58"/>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8"/>
      <c r="AV64" s="59"/>
      <c r="AW64" s="57"/>
      <c r="AX64" s="57"/>
      <c r="AY64" s="57"/>
      <c r="AZ64" s="57"/>
      <c r="BA64" s="57"/>
      <c r="BB64" s="57"/>
      <c r="BC64" s="57"/>
      <c r="BD64" s="57"/>
      <c r="BE64" s="57"/>
      <c r="BF64" s="57"/>
      <c r="BG64" s="57"/>
      <c r="BH64" s="57"/>
      <c r="BI64" s="57"/>
      <c r="BJ64" s="57"/>
      <c r="BK64" s="57"/>
      <c r="BL64" s="57"/>
      <c r="BM64" s="57"/>
      <c r="BN64" s="57"/>
      <c r="BO64" s="57"/>
      <c r="BP64" s="57"/>
    </row>
    <row r="65" spans="2:68" ht="90.75" hidden="1" customHeight="1" x14ac:dyDescent="0.25">
      <c r="B65" s="127" t="s">
        <v>149</v>
      </c>
      <c r="C65" s="26" t="s">
        <v>34</v>
      </c>
      <c r="D65" s="26" t="s">
        <v>150</v>
      </c>
      <c r="E65" s="27" t="s">
        <v>36</v>
      </c>
      <c r="F65" s="27" t="s">
        <v>37</v>
      </c>
      <c r="G65" s="27" t="s">
        <v>79</v>
      </c>
      <c r="H65" s="46">
        <v>40675.5</v>
      </c>
      <c r="I65" s="47">
        <v>1</v>
      </c>
      <c r="J65" s="47">
        <v>0</v>
      </c>
      <c r="K65" s="30"/>
      <c r="L65" s="30">
        <v>43617</v>
      </c>
      <c r="M65" s="54" t="s">
        <v>151</v>
      </c>
      <c r="N65" s="146" t="s">
        <v>152</v>
      </c>
      <c r="O65" s="57"/>
      <c r="P65" s="57"/>
      <c r="Q65" s="57"/>
      <c r="R65" s="57"/>
      <c r="S65" s="57"/>
      <c r="T65" s="58"/>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8"/>
      <c r="AV65" s="59"/>
      <c r="AW65" s="57"/>
      <c r="AX65" s="57"/>
      <c r="AY65" s="57"/>
      <c r="AZ65" s="57"/>
      <c r="BA65" s="57"/>
      <c r="BB65" s="57"/>
      <c r="BC65" s="57"/>
      <c r="BD65" s="57"/>
      <c r="BE65" s="57"/>
      <c r="BF65" s="57"/>
      <c r="BG65" s="57"/>
      <c r="BH65" s="57"/>
      <c r="BI65" s="57"/>
      <c r="BJ65" s="57"/>
      <c r="BK65" s="57"/>
      <c r="BL65" s="57"/>
      <c r="BM65" s="57"/>
      <c r="BN65" s="57"/>
      <c r="BO65" s="57"/>
      <c r="BP65" s="57"/>
    </row>
    <row r="66" spans="2:68" ht="84" hidden="1" customHeight="1" x14ac:dyDescent="0.25">
      <c r="B66" s="127" t="s">
        <v>153</v>
      </c>
      <c r="C66" s="26" t="s">
        <v>34</v>
      </c>
      <c r="D66" s="26" t="s">
        <v>154</v>
      </c>
      <c r="E66" s="27" t="s">
        <v>36</v>
      </c>
      <c r="F66" s="27" t="s">
        <v>37</v>
      </c>
      <c r="G66" s="27" t="s">
        <v>79</v>
      </c>
      <c r="H66" s="46">
        <v>9400</v>
      </c>
      <c r="I66" s="47">
        <v>1</v>
      </c>
      <c r="J66" s="47">
        <v>0</v>
      </c>
      <c r="K66" s="30"/>
      <c r="L66" s="30">
        <v>43617</v>
      </c>
      <c r="M66" s="54" t="s">
        <v>155</v>
      </c>
      <c r="N66" s="147" t="s">
        <v>107</v>
      </c>
      <c r="O66" s="57"/>
      <c r="P66" s="57"/>
      <c r="Q66" s="57"/>
      <c r="R66" s="57"/>
      <c r="S66" s="57"/>
      <c r="T66" s="58"/>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8"/>
      <c r="AV66" s="59"/>
      <c r="AW66" s="57"/>
      <c r="AX66" s="57"/>
      <c r="AY66" s="57"/>
      <c r="AZ66" s="57"/>
      <c r="BA66" s="57"/>
      <c r="BB66" s="57"/>
      <c r="BC66" s="57"/>
      <c r="BD66" s="57"/>
      <c r="BE66" s="57"/>
      <c r="BF66" s="57"/>
      <c r="BG66" s="57"/>
      <c r="BH66" s="57"/>
      <c r="BI66" s="57"/>
      <c r="BJ66" s="57"/>
      <c r="BK66" s="57"/>
      <c r="BL66" s="57"/>
      <c r="BM66" s="57"/>
      <c r="BN66" s="57"/>
      <c r="BO66" s="57"/>
      <c r="BP66" s="57"/>
    </row>
    <row r="67" spans="2:68" ht="87" hidden="1" customHeight="1" x14ac:dyDescent="0.25">
      <c r="B67" s="127" t="s">
        <v>156</v>
      </c>
      <c r="C67" s="26" t="s">
        <v>34</v>
      </c>
      <c r="D67" s="26" t="s">
        <v>157</v>
      </c>
      <c r="E67" s="27" t="s">
        <v>36</v>
      </c>
      <c r="F67" s="27" t="s">
        <v>37</v>
      </c>
      <c r="G67" s="27" t="s">
        <v>79</v>
      </c>
      <c r="H67" s="46">
        <v>10050</v>
      </c>
      <c r="I67" s="47">
        <v>1</v>
      </c>
      <c r="J67" s="47">
        <v>0</v>
      </c>
      <c r="K67" s="30"/>
      <c r="L67" s="30">
        <v>43617</v>
      </c>
      <c r="M67" s="114" t="s">
        <v>158</v>
      </c>
      <c r="N67" s="147" t="s">
        <v>107</v>
      </c>
      <c r="O67" s="57"/>
      <c r="P67" s="57"/>
      <c r="Q67" s="57"/>
      <c r="R67" s="57"/>
      <c r="S67" s="57"/>
      <c r="T67" s="58"/>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8"/>
      <c r="AV67" s="59"/>
      <c r="AW67" s="57"/>
      <c r="AX67" s="57"/>
      <c r="AY67" s="57"/>
      <c r="AZ67" s="57"/>
      <c r="BA67" s="57"/>
      <c r="BB67" s="57"/>
      <c r="BC67" s="57"/>
      <c r="BD67" s="57"/>
      <c r="BE67" s="57"/>
      <c r="BF67" s="57"/>
      <c r="BG67" s="57"/>
      <c r="BH67" s="57"/>
      <c r="BI67" s="57"/>
      <c r="BJ67" s="57"/>
      <c r="BK67" s="57"/>
      <c r="BL67" s="57"/>
      <c r="BM67" s="57"/>
      <c r="BN67" s="57"/>
      <c r="BO67" s="57"/>
      <c r="BP67" s="57"/>
    </row>
    <row r="68" spans="2:68" ht="93" hidden="1" customHeight="1" x14ac:dyDescent="0.25">
      <c r="B68" s="127" t="s">
        <v>159</v>
      </c>
      <c r="C68" s="26" t="s">
        <v>34</v>
      </c>
      <c r="D68" s="26" t="s">
        <v>160</v>
      </c>
      <c r="E68" s="27" t="s">
        <v>36</v>
      </c>
      <c r="F68" s="27" t="s">
        <v>37</v>
      </c>
      <c r="G68" s="27" t="s">
        <v>79</v>
      </c>
      <c r="H68" s="46">
        <v>5303</v>
      </c>
      <c r="I68" s="47">
        <v>1</v>
      </c>
      <c r="J68" s="47">
        <v>0</v>
      </c>
      <c r="K68" s="30"/>
      <c r="L68" s="30">
        <v>43617</v>
      </c>
      <c r="M68" s="54" t="s">
        <v>161</v>
      </c>
      <c r="N68" s="147" t="s">
        <v>107</v>
      </c>
      <c r="O68" s="57"/>
      <c r="P68" s="57"/>
      <c r="Q68" s="57"/>
      <c r="R68" s="57"/>
      <c r="S68" s="57"/>
      <c r="T68" s="58"/>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8"/>
      <c r="AV68" s="59"/>
      <c r="AW68" s="57"/>
      <c r="AX68" s="57"/>
      <c r="AY68" s="57"/>
      <c r="AZ68" s="57"/>
      <c r="BA68" s="57"/>
      <c r="BB68" s="57"/>
      <c r="BC68" s="57"/>
      <c r="BD68" s="57"/>
      <c r="BE68" s="57"/>
      <c r="BF68" s="57"/>
      <c r="BG68" s="57"/>
      <c r="BH68" s="57"/>
      <c r="BI68" s="57"/>
      <c r="BJ68" s="57"/>
      <c r="BK68" s="57"/>
      <c r="BL68" s="57"/>
      <c r="BM68" s="57"/>
      <c r="BN68" s="57"/>
      <c r="BO68" s="57"/>
      <c r="BP68" s="57"/>
    </row>
    <row r="69" spans="2:68" s="36" customFormat="1" ht="72" hidden="1" customHeight="1" x14ac:dyDescent="0.25">
      <c r="B69" s="127" t="s">
        <v>162</v>
      </c>
      <c r="C69" s="26" t="s">
        <v>163</v>
      </c>
      <c r="D69" s="27" t="s">
        <v>164</v>
      </c>
      <c r="E69" s="27" t="s">
        <v>36</v>
      </c>
      <c r="F69" s="27" t="s">
        <v>37</v>
      </c>
      <c r="G69" s="27" t="s">
        <v>31</v>
      </c>
      <c r="H69" s="28">
        <v>3855</v>
      </c>
      <c r="I69" s="29">
        <v>1</v>
      </c>
      <c r="J69" s="29">
        <v>0</v>
      </c>
      <c r="K69" s="30">
        <v>43604</v>
      </c>
      <c r="L69" s="31">
        <v>43665</v>
      </c>
      <c r="M69" s="26"/>
      <c r="N69" s="128"/>
      <c r="O69" s="32"/>
      <c r="P69" s="32"/>
      <c r="Q69" s="32"/>
      <c r="R69" s="33"/>
      <c r="S69" s="34"/>
      <c r="T69" s="34"/>
      <c r="U69" s="34"/>
      <c r="V69" s="34"/>
      <c r="W69" s="34"/>
      <c r="X69" s="34"/>
      <c r="Y69" s="34"/>
      <c r="Z69" s="34"/>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4"/>
      <c r="BK69" s="34"/>
      <c r="BL69" s="32"/>
      <c r="BM69" s="32"/>
      <c r="BN69" s="32"/>
      <c r="BO69" s="32"/>
      <c r="BP69" s="35"/>
    </row>
    <row r="70" spans="2:68" ht="32.25" hidden="1" customHeight="1" x14ac:dyDescent="0.2">
      <c r="B70" s="199" t="s">
        <v>71</v>
      </c>
      <c r="C70" s="200"/>
      <c r="D70" s="200"/>
      <c r="E70" s="200"/>
      <c r="F70" s="200"/>
      <c r="G70" s="201"/>
      <c r="H70" s="56">
        <f>SUM(H63:H69)</f>
        <v>87378.5</v>
      </c>
      <c r="I70" s="196"/>
      <c r="J70" s="197"/>
      <c r="K70" s="197"/>
      <c r="L70" s="197"/>
      <c r="M70" s="197"/>
      <c r="N70" s="198"/>
      <c r="O70" s="57"/>
      <c r="P70" s="57"/>
      <c r="Q70" s="57"/>
      <c r="R70" s="57"/>
      <c r="S70" s="57"/>
      <c r="T70" s="58"/>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8"/>
      <c r="AV70" s="59"/>
      <c r="AW70" s="57"/>
      <c r="AX70" s="57"/>
      <c r="AY70" s="57"/>
      <c r="AZ70" s="57"/>
      <c r="BA70" s="57"/>
      <c r="BB70" s="57"/>
      <c r="BC70" s="57"/>
      <c r="BD70" s="57"/>
      <c r="BE70" s="57"/>
      <c r="BF70" s="57"/>
      <c r="BG70" s="57"/>
      <c r="BH70" s="57"/>
      <c r="BI70" s="57"/>
      <c r="BJ70" s="57"/>
      <c r="BK70" s="57"/>
      <c r="BL70" s="57"/>
      <c r="BM70" s="57"/>
      <c r="BN70" s="57"/>
      <c r="BO70" s="57"/>
      <c r="BP70" s="57"/>
    </row>
    <row r="71" spans="2:68" ht="23.25" customHeight="1" thickBot="1" x14ac:dyDescent="0.3">
      <c r="B71" s="131"/>
      <c r="C71" s="132"/>
      <c r="D71" s="133"/>
      <c r="E71" s="132"/>
      <c r="F71" s="132"/>
      <c r="G71" s="132"/>
      <c r="H71" s="134"/>
      <c r="I71" s="135"/>
      <c r="J71" s="135"/>
      <c r="K71" s="136"/>
      <c r="L71" s="137"/>
      <c r="M71" s="137"/>
      <c r="N71" s="144"/>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row>
    <row r="72" spans="2:68" ht="29.25" customHeight="1" x14ac:dyDescent="0.25">
      <c r="B72" s="193" t="s">
        <v>165</v>
      </c>
      <c r="C72" s="194"/>
      <c r="D72" s="194"/>
      <c r="E72" s="194"/>
      <c r="F72" s="194"/>
      <c r="G72" s="194"/>
      <c r="H72" s="194"/>
      <c r="I72" s="194"/>
      <c r="J72" s="194"/>
      <c r="K72" s="194"/>
      <c r="L72" s="190"/>
      <c r="M72" s="190"/>
      <c r="N72" s="195"/>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row>
    <row r="73" spans="2:68" ht="24.75" customHeight="1" x14ac:dyDescent="0.25">
      <c r="B73" s="180" t="s">
        <v>11</v>
      </c>
      <c r="C73" s="176" t="s">
        <v>12</v>
      </c>
      <c r="D73" s="182" t="s">
        <v>13</v>
      </c>
      <c r="E73" s="184" t="s">
        <v>14</v>
      </c>
      <c r="F73" s="184" t="s">
        <v>73</v>
      </c>
      <c r="G73" s="176" t="s">
        <v>16</v>
      </c>
      <c r="H73" s="189" t="s">
        <v>17</v>
      </c>
      <c r="I73" s="186"/>
      <c r="J73" s="187"/>
      <c r="K73" s="189" t="s">
        <v>18</v>
      </c>
      <c r="L73" s="202"/>
      <c r="M73" s="188" t="s">
        <v>74</v>
      </c>
      <c r="N73" s="203" t="s">
        <v>20</v>
      </c>
      <c r="O73" s="60"/>
      <c r="P73" s="60"/>
      <c r="Q73" s="60"/>
      <c r="R73" s="60"/>
      <c r="S73" s="60"/>
      <c r="T73" s="61"/>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1"/>
      <c r="AV73" s="62"/>
      <c r="AW73" s="60"/>
      <c r="AX73" s="60"/>
      <c r="AY73" s="60"/>
      <c r="AZ73" s="60"/>
      <c r="BA73" s="60"/>
      <c r="BB73" s="60"/>
      <c r="BC73" s="60"/>
      <c r="BD73" s="60"/>
      <c r="BE73" s="60"/>
      <c r="BF73" s="60"/>
      <c r="BG73" s="60"/>
      <c r="BH73" s="60"/>
      <c r="BI73" s="60"/>
      <c r="BJ73" s="60"/>
      <c r="BK73" s="60"/>
      <c r="BL73" s="60"/>
      <c r="BM73" s="60"/>
      <c r="BN73" s="60"/>
      <c r="BO73" s="60"/>
      <c r="BP73" s="60"/>
    </row>
    <row r="74" spans="2:68" ht="127.5" customHeight="1" x14ac:dyDescent="0.25">
      <c r="B74" s="181"/>
      <c r="C74" s="175"/>
      <c r="D74" s="183"/>
      <c r="E74" s="184"/>
      <c r="F74" s="184"/>
      <c r="G74" s="175"/>
      <c r="H74" s="22" t="s">
        <v>21</v>
      </c>
      <c r="I74" s="23" t="s">
        <v>22</v>
      </c>
      <c r="J74" s="23" t="s">
        <v>23</v>
      </c>
      <c r="K74" s="124" t="s">
        <v>166</v>
      </c>
      <c r="L74" s="124" t="s">
        <v>25</v>
      </c>
      <c r="M74" s="189"/>
      <c r="N74" s="203"/>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row>
    <row r="75" spans="2:68" ht="74.25" customHeight="1" x14ac:dyDescent="0.25">
      <c r="B75" s="127" t="s">
        <v>167</v>
      </c>
      <c r="C75" s="26" t="s">
        <v>34</v>
      </c>
      <c r="D75" s="27" t="s">
        <v>168</v>
      </c>
      <c r="E75" s="27" t="s">
        <v>169</v>
      </c>
      <c r="F75" s="27" t="s">
        <v>30</v>
      </c>
      <c r="G75" s="27" t="s">
        <v>79</v>
      </c>
      <c r="H75" s="46">
        <v>5610194</v>
      </c>
      <c r="I75" s="47">
        <v>1</v>
      </c>
      <c r="J75" s="47">
        <v>0</v>
      </c>
      <c r="K75" s="30">
        <v>44105</v>
      </c>
      <c r="L75" s="48">
        <f>K75+150</f>
        <v>44255</v>
      </c>
      <c r="M75" s="26"/>
      <c r="N75" s="128" t="s">
        <v>80</v>
      </c>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row>
    <row r="76" spans="2:68" ht="74.25" customHeight="1" x14ac:dyDescent="0.25">
      <c r="B76" s="127" t="s">
        <v>170</v>
      </c>
      <c r="C76" s="26" t="s">
        <v>34</v>
      </c>
      <c r="D76" s="27" t="s">
        <v>171</v>
      </c>
      <c r="E76" s="27" t="s">
        <v>169</v>
      </c>
      <c r="F76" s="27" t="s">
        <v>30</v>
      </c>
      <c r="G76" s="27" t="s">
        <v>79</v>
      </c>
      <c r="H76" s="46">
        <v>200000</v>
      </c>
      <c r="I76" s="47">
        <v>1</v>
      </c>
      <c r="J76" s="47">
        <v>0</v>
      </c>
      <c r="K76" s="30">
        <v>43880</v>
      </c>
      <c r="L76" s="30">
        <f>K76+120</f>
        <v>44000</v>
      </c>
      <c r="M76" s="26"/>
      <c r="N76" s="128" t="s">
        <v>80</v>
      </c>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row>
    <row r="77" spans="2:68" ht="74.25" customHeight="1" x14ac:dyDescent="0.25">
      <c r="B77" s="127" t="s">
        <v>172</v>
      </c>
      <c r="C77" s="26" t="s">
        <v>34</v>
      </c>
      <c r="D77" s="27" t="s">
        <v>173</v>
      </c>
      <c r="E77" s="27" t="s">
        <v>169</v>
      </c>
      <c r="F77" s="27"/>
      <c r="G77" s="27"/>
      <c r="H77" s="46">
        <v>310000</v>
      </c>
      <c r="I77" s="47">
        <v>1</v>
      </c>
      <c r="J77" s="47">
        <v>0</v>
      </c>
      <c r="K77" s="30">
        <v>43970</v>
      </c>
      <c r="L77" s="30">
        <f>K77+90</f>
        <v>44060</v>
      </c>
      <c r="M77" s="26"/>
      <c r="N77" s="128"/>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row>
    <row r="78" spans="2:68" ht="74.25" customHeight="1" x14ac:dyDescent="0.25">
      <c r="B78" s="127" t="s">
        <v>174</v>
      </c>
      <c r="C78" s="26" t="s">
        <v>175</v>
      </c>
      <c r="D78" s="27" t="s">
        <v>176</v>
      </c>
      <c r="E78" s="27" t="s">
        <v>169</v>
      </c>
      <c r="F78" s="27" t="s">
        <v>30</v>
      </c>
      <c r="G78" s="27" t="s">
        <v>79</v>
      </c>
      <c r="H78" s="46">
        <v>100000</v>
      </c>
      <c r="I78" s="47">
        <v>1</v>
      </c>
      <c r="J78" s="47">
        <v>0</v>
      </c>
      <c r="K78" s="30">
        <v>43970</v>
      </c>
      <c r="L78" s="30">
        <f>K78+90</f>
        <v>44060</v>
      </c>
      <c r="M78" s="26"/>
      <c r="N78" s="128" t="s">
        <v>80</v>
      </c>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row>
    <row r="79" spans="2:68" ht="74.25" customHeight="1" x14ac:dyDescent="0.25">
      <c r="B79" s="127" t="s">
        <v>177</v>
      </c>
      <c r="C79" s="26" t="s">
        <v>175</v>
      </c>
      <c r="D79" s="27" t="s">
        <v>178</v>
      </c>
      <c r="E79" s="27" t="s">
        <v>169</v>
      </c>
      <c r="F79" s="27" t="s">
        <v>30</v>
      </c>
      <c r="G79" s="27" t="s">
        <v>79</v>
      </c>
      <c r="H79" s="46">
        <v>511765</v>
      </c>
      <c r="I79" s="47">
        <v>1</v>
      </c>
      <c r="J79" s="47">
        <v>0</v>
      </c>
      <c r="K79" s="30">
        <v>44062</v>
      </c>
      <c r="L79" s="30">
        <f>K79+120</f>
        <v>44182</v>
      </c>
      <c r="M79" s="26"/>
      <c r="N79" s="128" t="s">
        <v>80</v>
      </c>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row>
    <row r="80" spans="2:68" ht="76.5" customHeight="1" x14ac:dyDescent="0.25">
      <c r="B80" s="127" t="s">
        <v>179</v>
      </c>
      <c r="C80" s="26" t="s">
        <v>77</v>
      </c>
      <c r="D80" s="27" t="s">
        <v>257</v>
      </c>
      <c r="E80" s="27" t="s">
        <v>180</v>
      </c>
      <c r="F80" s="27" t="s">
        <v>30</v>
      </c>
      <c r="G80" s="27" t="s">
        <v>79</v>
      </c>
      <c r="H80" s="46">
        <v>82400</v>
      </c>
      <c r="I80" s="47">
        <v>1</v>
      </c>
      <c r="J80" s="47">
        <v>0</v>
      </c>
      <c r="K80" s="30">
        <v>43909</v>
      </c>
      <c r="L80" s="63">
        <f>K80+45</f>
        <v>43954</v>
      </c>
      <c r="M80" s="27" t="s">
        <v>181</v>
      </c>
      <c r="N80" s="142" t="s">
        <v>80</v>
      </c>
      <c r="O80" s="11"/>
      <c r="P80" s="11"/>
      <c r="Q80" s="11"/>
      <c r="R80" s="11"/>
      <c r="S80" s="11"/>
      <c r="T80" s="64"/>
      <c r="U80" s="11"/>
      <c r="V80" s="11"/>
      <c r="W80" s="11"/>
      <c r="X80" s="11"/>
      <c r="Y80" s="11"/>
      <c r="Z80" s="11"/>
      <c r="AA80" s="11"/>
      <c r="AB80" s="11"/>
      <c r="AC80" s="11"/>
      <c r="AD80" s="11"/>
      <c r="AE80" s="11"/>
      <c r="AF80" s="11"/>
      <c r="AG80" s="11"/>
      <c r="AH80" s="64"/>
      <c r="AI80" s="64"/>
      <c r="AJ80" s="11"/>
      <c r="AK80" s="11"/>
      <c r="AL80" s="11"/>
      <c r="AM80" s="11"/>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row>
    <row r="81" spans="2:68" ht="76.5" customHeight="1" x14ac:dyDescent="0.25">
      <c r="B81" s="127" t="s">
        <v>182</v>
      </c>
      <c r="C81" s="26" t="s">
        <v>77</v>
      </c>
      <c r="D81" s="27" t="s">
        <v>258</v>
      </c>
      <c r="E81" s="27" t="s">
        <v>180</v>
      </c>
      <c r="F81" s="27" t="s">
        <v>30</v>
      </c>
      <c r="G81" s="27" t="s">
        <v>79</v>
      </c>
      <c r="H81" s="46">
        <v>76000</v>
      </c>
      <c r="I81" s="47">
        <v>1</v>
      </c>
      <c r="J81" s="47">
        <v>0</v>
      </c>
      <c r="K81" s="30">
        <v>43909</v>
      </c>
      <c r="L81" s="63">
        <f>K81+45</f>
        <v>43954</v>
      </c>
      <c r="M81" s="27" t="s">
        <v>183</v>
      </c>
      <c r="N81" s="142" t="s">
        <v>80</v>
      </c>
      <c r="O81" s="11"/>
      <c r="P81" s="11"/>
      <c r="Q81" s="11"/>
      <c r="R81" s="11"/>
      <c r="S81" s="11"/>
      <c r="T81" s="64"/>
      <c r="U81" s="11"/>
      <c r="V81" s="11"/>
      <c r="W81" s="11"/>
      <c r="X81" s="11"/>
      <c r="Y81" s="11"/>
      <c r="Z81" s="11"/>
      <c r="AA81" s="11"/>
      <c r="AB81" s="11"/>
      <c r="AC81" s="11"/>
      <c r="AD81" s="11"/>
      <c r="AE81" s="11"/>
      <c r="AF81" s="11"/>
      <c r="AG81" s="11"/>
      <c r="AH81" s="64"/>
      <c r="AI81" s="64"/>
      <c r="AJ81" s="11"/>
      <c r="AK81" s="11"/>
      <c r="AL81" s="11"/>
      <c r="AM81" s="11"/>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row>
    <row r="82" spans="2:68" ht="76.5" customHeight="1" x14ac:dyDescent="0.25">
      <c r="B82" s="127" t="s">
        <v>184</v>
      </c>
      <c r="C82" s="26" t="s">
        <v>77</v>
      </c>
      <c r="D82" s="27" t="s">
        <v>259</v>
      </c>
      <c r="E82" s="27" t="s">
        <v>180</v>
      </c>
      <c r="F82" s="27" t="s">
        <v>30</v>
      </c>
      <c r="G82" s="27" t="s">
        <v>79</v>
      </c>
      <c r="H82" s="46">
        <v>91600</v>
      </c>
      <c r="I82" s="47">
        <v>1</v>
      </c>
      <c r="J82" s="47">
        <v>0</v>
      </c>
      <c r="K82" s="30">
        <v>43909</v>
      </c>
      <c r="L82" s="63">
        <f>K82+45</f>
        <v>43954</v>
      </c>
      <c r="M82" s="27" t="s">
        <v>185</v>
      </c>
      <c r="N82" s="142" t="s">
        <v>80</v>
      </c>
      <c r="O82" s="11"/>
      <c r="P82" s="11"/>
      <c r="Q82" s="11"/>
      <c r="R82" s="11"/>
      <c r="S82" s="11"/>
      <c r="T82" s="64"/>
      <c r="U82" s="11"/>
      <c r="V82" s="11"/>
      <c r="W82" s="11"/>
      <c r="X82" s="11"/>
      <c r="Y82" s="11"/>
      <c r="Z82" s="11"/>
      <c r="AA82" s="11"/>
      <c r="AB82" s="11"/>
      <c r="AC82" s="11"/>
      <c r="AD82" s="11"/>
      <c r="AE82" s="11"/>
      <c r="AF82" s="11"/>
      <c r="AG82" s="11"/>
      <c r="AH82" s="64"/>
      <c r="AI82" s="64"/>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row>
    <row r="83" spans="2:68" ht="87" customHeight="1" x14ac:dyDescent="0.25">
      <c r="B83" s="127" t="s">
        <v>186</v>
      </c>
      <c r="C83" s="26" t="s">
        <v>175</v>
      </c>
      <c r="D83" s="27" t="s">
        <v>187</v>
      </c>
      <c r="E83" s="27" t="s">
        <v>169</v>
      </c>
      <c r="F83" s="27" t="s">
        <v>30</v>
      </c>
      <c r="G83" s="27" t="s">
        <v>79</v>
      </c>
      <c r="H83" s="46">
        <v>100000</v>
      </c>
      <c r="I83" s="47">
        <v>1</v>
      </c>
      <c r="J83" s="47">
        <v>0</v>
      </c>
      <c r="K83" s="63">
        <v>44105</v>
      </c>
      <c r="L83" s="63">
        <f>K83+90</f>
        <v>44195</v>
      </c>
      <c r="M83" s="27"/>
      <c r="N83" s="142" t="s">
        <v>80</v>
      </c>
      <c r="O83" s="11"/>
      <c r="P83" s="11"/>
      <c r="Q83" s="11"/>
      <c r="R83" s="11"/>
      <c r="S83" s="11"/>
      <c r="T83" s="64"/>
      <c r="U83" s="11"/>
      <c r="V83" s="11"/>
      <c r="W83" s="11"/>
      <c r="X83" s="11"/>
      <c r="Y83" s="11"/>
      <c r="Z83" s="11"/>
      <c r="AA83" s="11"/>
      <c r="AB83" s="11"/>
      <c r="AC83" s="11"/>
      <c r="AD83" s="11"/>
      <c r="AE83" s="11"/>
      <c r="AF83" s="11"/>
      <c r="AG83" s="11"/>
      <c r="AH83" s="64"/>
      <c r="AI83" s="64"/>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row>
    <row r="84" spans="2:68" ht="87" customHeight="1" x14ac:dyDescent="0.25">
      <c r="B84" s="127" t="s">
        <v>188</v>
      </c>
      <c r="C84" s="26" t="s">
        <v>77</v>
      </c>
      <c r="D84" s="27" t="s">
        <v>189</v>
      </c>
      <c r="E84" s="27" t="s">
        <v>169</v>
      </c>
      <c r="F84" s="27" t="s">
        <v>30</v>
      </c>
      <c r="G84" s="27" t="s">
        <v>79</v>
      </c>
      <c r="H84" s="46">
        <v>500000</v>
      </c>
      <c r="I84" s="47">
        <v>1</v>
      </c>
      <c r="J84" s="47">
        <v>0</v>
      </c>
      <c r="K84" s="63">
        <v>43941</v>
      </c>
      <c r="L84" s="63">
        <f>K84+55</f>
        <v>43996</v>
      </c>
      <c r="M84" s="27"/>
      <c r="N84" s="142" t="s">
        <v>80</v>
      </c>
      <c r="O84" s="11"/>
      <c r="P84" s="11"/>
      <c r="Q84" s="11"/>
      <c r="R84" s="11"/>
      <c r="S84" s="11"/>
      <c r="T84" s="64"/>
      <c r="U84" s="11"/>
      <c r="V84" s="11"/>
      <c r="W84" s="11"/>
      <c r="X84" s="11"/>
      <c r="Y84" s="11"/>
      <c r="Z84" s="11"/>
      <c r="AA84" s="11"/>
      <c r="AB84" s="11"/>
      <c r="AC84" s="11"/>
      <c r="AD84" s="11"/>
      <c r="AE84" s="11"/>
      <c r="AF84" s="11"/>
      <c r="AG84" s="11"/>
      <c r="AH84" s="64"/>
      <c r="AI84" s="64"/>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row>
    <row r="85" spans="2:68" ht="23.25" customHeight="1" x14ac:dyDescent="0.25">
      <c r="B85" s="129" t="s">
        <v>71</v>
      </c>
      <c r="C85" s="37"/>
      <c r="D85" s="38"/>
      <c r="E85" s="38"/>
      <c r="F85" s="38"/>
      <c r="G85" s="38"/>
      <c r="H85" s="65">
        <f>SUM(H75:H84)</f>
        <v>7581959</v>
      </c>
      <c r="I85" s="40"/>
      <c r="J85" s="40"/>
      <c r="K85" s="38"/>
      <c r="L85" s="37"/>
      <c r="M85" s="37"/>
      <c r="N85" s="130"/>
      <c r="O85" s="66"/>
      <c r="P85" s="66"/>
      <c r="Q85" s="66"/>
      <c r="R85" s="66"/>
      <c r="S85" s="66"/>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191"/>
      <c r="AV85" s="191"/>
      <c r="AW85" s="191"/>
      <c r="AX85" s="191"/>
      <c r="AY85" s="191"/>
      <c r="AZ85" s="191"/>
      <c r="BA85" s="191"/>
      <c r="BB85" s="191"/>
      <c r="BC85" s="191"/>
      <c r="BD85" s="191"/>
      <c r="BE85" s="191"/>
      <c r="BF85" s="191"/>
      <c r="BG85" s="191"/>
      <c r="BH85" s="191"/>
      <c r="BI85" s="191"/>
      <c r="BJ85" s="191"/>
      <c r="BK85" s="191"/>
      <c r="BL85" s="191"/>
      <c r="BM85" s="191"/>
      <c r="BN85" s="191"/>
      <c r="BO85" s="191"/>
      <c r="BP85" s="191"/>
    </row>
    <row r="86" spans="2:68" ht="24.6" customHeight="1" thickBot="1" x14ac:dyDescent="0.35">
      <c r="B86" s="148" t="s">
        <v>190</v>
      </c>
      <c r="C86" s="149"/>
      <c r="D86" s="150"/>
      <c r="E86" s="151"/>
      <c r="F86" s="151"/>
      <c r="G86" s="151"/>
      <c r="H86" s="152"/>
      <c r="I86" s="153"/>
      <c r="J86" s="153"/>
      <c r="K86" s="154"/>
      <c r="L86" s="155"/>
      <c r="M86" s="155"/>
      <c r="N86" s="156"/>
      <c r="O86" s="71"/>
      <c r="P86" s="71"/>
      <c r="Q86" s="71"/>
      <c r="R86" s="71"/>
      <c r="S86" s="71"/>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191"/>
      <c r="AV86" s="191"/>
      <c r="AW86" s="191"/>
      <c r="AX86" s="191"/>
      <c r="AY86" s="191"/>
      <c r="AZ86" s="191"/>
      <c r="BA86" s="191"/>
      <c r="BB86" s="191"/>
      <c r="BC86" s="191"/>
      <c r="BD86" s="191"/>
      <c r="BE86" s="191"/>
      <c r="BF86" s="191"/>
      <c r="BG86" s="191"/>
      <c r="BH86" s="191"/>
      <c r="BI86" s="191"/>
      <c r="BJ86" s="191"/>
      <c r="BK86" s="191"/>
      <c r="BL86" s="191"/>
      <c r="BM86" s="191"/>
      <c r="BN86" s="191"/>
      <c r="BO86" s="191"/>
      <c r="BP86" s="191"/>
    </row>
    <row r="87" spans="2:68" ht="19.5" customHeight="1" x14ac:dyDescent="0.25">
      <c r="B87" s="192" t="s">
        <v>191</v>
      </c>
      <c r="C87" s="192"/>
      <c r="D87" s="192"/>
      <c r="E87" s="192"/>
      <c r="F87" s="192"/>
      <c r="G87" s="192"/>
      <c r="H87" s="192"/>
      <c r="I87" s="192"/>
      <c r="J87" s="192"/>
      <c r="K87" s="192"/>
      <c r="L87" s="192"/>
      <c r="M87" s="192"/>
      <c r="N87" s="192"/>
      <c r="O87" s="72"/>
      <c r="P87" s="72"/>
      <c r="Q87" s="72"/>
      <c r="R87" s="72"/>
      <c r="S87" s="72"/>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191"/>
      <c r="AV87" s="191"/>
      <c r="AW87" s="191"/>
      <c r="AX87" s="191"/>
      <c r="AY87" s="191"/>
      <c r="AZ87" s="191"/>
      <c r="BA87" s="191"/>
      <c r="BB87" s="191"/>
      <c r="BC87" s="191"/>
      <c r="BD87" s="191"/>
      <c r="BE87" s="191"/>
      <c r="BF87" s="191"/>
      <c r="BG87" s="191"/>
      <c r="BH87" s="191"/>
      <c r="BI87" s="191"/>
      <c r="BJ87" s="191"/>
      <c r="BK87" s="191"/>
      <c r="BL87" s="191"/>
      <c r="BM87" s="191"/>
      <c r="BN87" s="191"/>
      <c r="BO87" s="191"/>
      <c r="BP87" s="191"/>
    </row>
    <row r="88" spans="2:68" ht="23.25" customHeight="1" x14ac:dyDescent="0.25">
      <c r="B88" s="180" t="s">
        <v>11</v>
      </c>
      <c r="C88" s="176" t="s">
        <v>12</v>
      </c>
      <c r="D88" s="182" t="s">
        <v>13</v>
      </c>
      <c r="E88" s="184" t="s">
        <v>14</v>
      </c>
      <c r="F88" s="184" t="s">
        <v>73</v>
      </c>
      <c r="G88" s="176" t="s">
        <v>16</v>
      </c>
      <c r="H88" s="185" t="s">
        <v>17</v>
      </c>
      <c r="I88" s="186"/>
      <c r="J88" s="187"/>
      <c r="K88" s="175" t="s">
        <v>18</v>
      </c>
      <c r="L88" s="175"/>
      <c r="M88" s="188" t="s">
        <v>74</v>
      </c>
      <c r="N88" s="175" t="s">
        <v>20</v>
      </c>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row>
    <row r="89" spans="2:68" ht="102" customHeight="1" x14ac:dyDescent="0.25">
      <c r="B89" s="181"/>
      <c r="C89" s="175"/>
      <c r="D89" s="183"/>
      <c r="E89" s="184"/>
      <c r="F89" s="184"/>
      <c r="G89" s="175"/>
      <c r="H89" s="22" t="s">
        <v>21</v>
      </c>
      <c r="I89" s="23" t="s">
        <v>22</v>
      </c>
      <c r="J89" s="23" t="s">
        <v>23</v>
      </c>
      <c r="K89" s="120" t="s">
        <v>192</v>
      </c>
      <c r="L89" s="121" t="s">
        <v>193</v>
      </c>
      <c r="M89" s="189"/>
      <c r="N89" s="175"/>
    </row>
    <row r="90" spans="2:68" ht="65.25" customHeight="1" x14ac:dyDescent="0.25">
      <c r="B90" s="26" t="s">
        <v>194</v>
      </c>
      <c r="C90" s="26" t="s">
        <v>34</v>
      </c>
      <c r="D90" s="27" t="s">
        <v>195</v>
      </c>
      <c r="E90" s="27" t="s">
        <v>196</v>
      </c>
      <c r="F90" s="27" t="s">
        <v>30</v>
      </c>
      <c r="G90" s="27" t="s">
        <v>79</v>
      </c>
      <c r="H90" s="46">
        <v>75000</v>
      </c>
      <c r="I90" s="47">
        <v>1</v>
      </c>
      <c r="J90" s="47">
        <v>0</v>
      </c>
      <c r="K90" s="30">
        <v>43757</v>
      </c>
      <c r="L90" s="48">
        <f>K90+90</f>
        <v>43847</v>
      </c>
      <c r="M90" s="26"/>
      <c r="N90" s="26" t="s">
        <v>52</v>
      </c>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row>
    <row r="91" spans="2:68" ht="65.25" customHeight="1" x14ac:dyDescent="0.25">
      <c r="B91" s="26" t="s">
        <v>197</v>
      </c>
      <c r="C91" s="26" t="s">
        <v>34</v>
      </c>
      <c r="D91" s="27" t="s">
        <v>198</v>
      </c>
      <c r="E91" s="27" t="s">
        <v>199</v>
      </c>
      <c r="F91" s="27" t="s">
        <v>30</v>
      </c>
      <c r="G91" s="27" t="s">
        <v>79</v>
      </c>
      <c r="H91" s="46">
        <v>100000</v>
      </c>
      <c r="I91" s="47">
        <v>1</v>
      </c>
      <c r="J91" s="47">
        <v>0</v>
      </c>
      <c r="K91" s="30">
        <v>43922</v>
      </c>
      <c r="L91" s="30">
        <f>K91+60</f>
        <v>43982</v>
      </c>
      <c r="M91" s="26"/>
      <c r="N91" s="26" t="s">
        <v>80</v>
      </c>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row>
    <row r="92" spans="2:68" ht="65.25" customHeight="1" x14ac:dyDescent="0.25">
      <c r="B92" s="26" t="s">
        <v>200</v>
      </c>
      <c r="C92" s="26" t="s">
        <v>34</v>
      </c>
      <c r="D92" s="27" t="s">
        <v>201</v>
      </c>
      <c r="E92" s="27" t="s">
        <v>196</v>
      </c>
      <c r="F92" s="27" t="s">
        <v>30</v>
      </c>
      <c r="G92" s="27" t="s">
        <v>79</v>
      </c>
      <c r="H92" s="46">
        <v>100000</v>
      </c>
      <c r="I92" s="47">
        <v>1</v>
      </c>
      <c r="J92" s="47">
        <v>0</v>
      </c>
      <c r="K92" s="30">
        <v>44105</v>
      </c>
      <c r="L92" s="30">
        <f>K92+60</f>
        <v>44165</v>
      </c>
      <c r="M92" s="26"/>
      <c r="N92" s="26" t="s">
        <v>80</v>
      </c>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c r="AZ92" s="11"/>
      <c r="BA92" s="11"/>
      <c r="BB92" s="11"/>
      <c r="BC92" s="11"/>
      <c r="BD92" s="11"/>
      <c r="BE92" s="11"/>
      <c r="BF92" s="11"/>
      <c r="BG92" s="11"/>
      <c r="BH92" s="11"/>
      <c r="BI92" s="11"/>
      <c r="BJ92" s="11"/>
      <c r="BK92" s="11"/>
      <c r="BL92" s="11"/>
      <c r="BM92" s="11"/>
      <c r="BN92" s="11"/>
      <c r="BO92" s="11"/>
      <c r="BP92" s="11"/>
    </row>
    <row r="93" spans="2:68" ht="65.25" customHeight="1" x14ac:dyDescent="0.25">
      <c r="B93" s="26" t="s">
        <v>202</v>
      </c>
      <c r="C93" s="26" t="s">
        <v>34</v>
      </c>
      <c r="D93" s="27" t="s">
        <v>203</v>
      </c>
      <c r="E93" s="27" t="s">
        <v>199</v>
      </c>
      <c r="F93" s="27" t="s">
        <v>30</v>
      </c>
      <c r="G93" s="27" t="s">
        <v>79</v>
      </c>
      <c r="H93" s="46">
        <v>300000</v>
      </c>
      <c r="I93" s="47">
        <v>1</v>
      </c>
      <c r="J93" s="47">
        <v>0</v>
      </c>
      <c r="K93" s="30">
        <v>44105</v>
      </c>
      <c r="L93" s="30">
        <f>K93+60</f>
        <v>44165</v>
      </c>
      <c r="M93" s="26"/>
      <c r="N93" s="26" t="s">
        <v>80</v>
      </c>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Q93" s="11"/>
      <c r="AR93" s="11"/>
      <c r="AS93" s="11"/>
      <c r="AT93" s="11"/>
      <c r="AU93" s="11"/>
      <c r="AV93" s="11"/>
      <c r="AW93" s="11"/>
      <c r="AX93" s="11"/>
      <c r="AY93" s="11"/>
      <c r="AZ93" s="11"/>
      <c r="BA93" s="11"/>
      <c r="BB93" s="11"/>
      <c r="BC93" s="11"/>
      <c r="BD93" s="11"/>
      <c r="BE93" s="11"/>
      <c r="BF93" s="11"/>
      <c r="BG93" s="11"/>
      <c r="BH93" s="11"/>
      <c r="BI93" s="11"/>
      <c r="BJ93" s="11"/>
      <c r="BK93" s="11"/>
      <c r="BL93" s="11"/>
      <c r="BM93" s="11"/>
      <c r="BN93" s="11"/>
      <c r="BO93" s="11"/>
      <c r="BP93" s="11"/>
    </row>
    <row r="94" spans="2:68" ht="65.25" customHeight="1" x14ac:dyDescent="0.25">
      <c r="B94" s="26" t="s">
        <v>204</v>
      </c>
      <c r="C94" s="26" t="s">
        <v>77</v>
      </c>
      <c r="D94" s="27" t="s">
        <v>205</v>
      </c>
      <c r="E94" s="27" t="s">
        <v>199</v>
      </c>
      <c r="F94" s="27" t="s">
        <v>30</v>
      </c>
      <c r="G94" s="27" t="s">
        <v>79</v>
      </c>
      <c r="H94" s="46">
        <v>80000</v>
      </c>
      <c r="I94" s="47">
        <v>1</v>
      </c>
      <c r="J94" s="47">
        <v>0</v>
      </c>
      <c r="K94" s="30">
        <v>43891</v>
      </c>
      <c r="L94" s="30">
        <f>K94+60</f>
        <v>43951</v>
      </c>
      <c r="M94" s="26"/>
      <c r="N94" s="26" t="s">
        <v>80</v>
      </c>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Q94" s="11"/>
      <c r="AR94" s="11"/>
      <c r="AS94" s="11"/>
      <c r="AT94" s="11"/>
      <c r="AU94" s="11"/>
      <c r="AV94" s="11"/>
      <c r="AW94" s="11"/>
      <c r="AX94" s="11"/>
      <c r="AY94" s="11"/>
      <c r="AZ94" s="11"/>
      <c r="BA94" s="11"/>
      <c r="BB94" s="11"/>
      <c r="BC94" s="11"/>
      <c r="BD94" s="11"/>
      <c r="BE94" s="11"/>
      <c r="BF94" s="11"/>
      <c r="BG94" s="11"/>
      <c r="BH94" s="11"/>
      <c r="BI94" s="11"/>
      <c r="BJ94" s="11"/>
      <c r="BK94" s="11"/>
      <c r="BL94" s="11"/>
      <c r="BM94" s="11"/>
      <c r="BN94" s="11"/>
      <c r="BO94" s="11"/>
      <c r="BP94" s="11"/>
    </row>
    <row r="95" spans="2:68" ht="65.25" customHeight="1" x14ac:dyDescent="0.25">
      <c r="B95" s="26" t="s">
        <v>206</v>
      </c>
      <c r="C95" s="26" t="s">
        <v>77</v>
      </c>
      <c r="D95" s="27" t="s">
        <v>207</v>
      </c>
      <c r="E95" s="27" t="s">
        <v>199</v>
      </c>
      <c r="F95" s="27" t="s">
        <v>30</v>
      </c>
      <c r="G95" s="27" t="s">
        <v>79</v>
      </c>
      <c r="H95" s="46">
        <v>124000</v>
      </c>
      <c r="I95" s="47">
        <v>1</v>
      </c>
      <c r="J95" s="47">
        <v>0</v>
      </c>
      <c r="K95" s="30">
        <v>43891</v>
      </c>
      <c r="L95" s="30">
        <f>K95+60</f>
        <v>43951</v>
      </c>
      <c r="M95" s="26"/>
      <c r="N95" s="26" t="s">
        <v>80</v>
      </c>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c r="BI95" s="11"/>
      <c r="BJ95" s="11"/>
      <c r="BK95" s="11"/>
      <c r="BL95" s="11"/>
      <c r="BM95" s="11"/>
      <c r="BN95" s="11"/>
      <c r="BO95" s="11"/>
      <c r="BP95" s="11"/>
    </row>
    <row r="96" spans="2:68" ht="65.25" customHeight="1" x14ac:dyDescent="0.25">
      <c r="B96" s="26" t="s">
        <v>208</v>
      </c>
      <c r="C96" s="26" t="s">
        <v>209</v>
      </c>
      <c r="D96" s="27" t="s">
        <v>210</v>
      </c>
      <c r="E96" s="27" t="s">
        <v>196</v>
      </c>
      <c r="F96" s="27" t="s">
        <v>30</v>
      </c>
      <c r="G96" s="27" t="s">
        <v>79</v>
      </c>
      <c r="H96" s="46">
        <v>80000</v>
      </c>
      <c r="I96" s="47">
        <v>1</v>
      </c>
      <c r="J96" s="47">
        <v>0</v>
      </c>
      <c r="K96" s="30">
        <v>43556</v>
      </c>
      <c r="L96" s="48">
        <v>43709</v>
      </c>
      <c r="M96" s="26"/>
      <c r="N96" s="26" t="s">
        <v>52</v>
      </c>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Q96" s="11"/>
      <c r="AR96" s="11"/>
      <c r="AS96" s="11"/>
      <c r="AT96" s="11"/>
      <c r="AU96" s="11"/>
      <c r="AV96" s="11"/>
      <c r="AW96" s="11"/>
      <c r="AX96" s="11"/>
      <c r="AY96" s="11"/>
      <c r="AZ96" s="11"/>
      <c r="BA96" s="11"/>
      <c r="BB96" s="11"/>
      <c r="BC96" s="11"/>
      <c r="BD96" s="11"/>
      <c r="BE96" s="11"/>
      <c r="BF96" s="11"/>
      <c r="BG96" s="11"/>
      <c r="BH96" s="11"/>
      <c r="BI96" s="11"/>
      <c r="BJ96" s="11"/>
      <c r="BK96" s="11"/>
      <c r="BL96" s="11"/>
      <c r="BM96" s="11"/>
      <c r="BN96" s="11"/>
      <c r="BO96" s="11"/>
      <c r="BP96" s="11"/>
    </row>
    <row r="97" spans="2:68" ht="65.25" customHeight="1" x14ac:dyDescent="0.25">
      <c r="B97" s="26" t="s">
        <v>211</v>
      </c>
      <c r="C97" s="26" t="s">
        <v>209</v>
      </c>
      <c r="D97" s="27" t="s">
        <v>212</v>
      </c>
      <c r="E97" s="27" t="s">
        <v>199</v>
      </c>
      <c r="F97" s="27" t="s">
        <v>30</v>
      </c>
      <c r="G97" s="27" t="s">
        <v>79</v>
      </c>
      <c r="H97" s="46">
        <v>250000</v>
      </c>
      <c r="I97" s="47">
        <v>1</v>
      </c>
      <c r="J97" s="47">
        <v>0</v>
      </c>
      <c r="K97" s="30">
        <v>43891</v>
      </c>
      <c r="L97" s="30">
        <f>K97+60</f>
        <v>43951</v>
      </c>
      <c r="M97" s="26"/>
      <c r="N97" s="26" t="s">
        <v>80</v>
      </c>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Q97" s="11"/>
      <c r="AR97" s="11"/>
      <c r="AS97" s="11"/>
      <c r="AT97" s="11"/>
      <c r="AU97" s="11"/>
      <c r="AV97" s="11"/>
      <c r="AW97" s="11"/>
      <c r="AX97" s="11"/>
      <c r="AY97" s="11"/>
      <c r="AZ97" s="11"/>
      <c r="BA97" s="11"/>
      <c r="BB97" s="11"/>
      <c r="BC97" s="11"/>
      <c r="BD97" s="11"/>
      <c r="BE97" s="11"/>
      <c r="BF97" s="11"/>
      <c r="BG97" s="11"/>
      <c r="BH97" s="11"/>
      <c r="BI97" s="11"/>
      <c r="BJ97" s="11"/>
      <c r="BK97" s="11"/>
      <c r="BL97" s="11"/>
      <c r="BM97" s="11"/>
      <c r="BN97" s="11"/>
      <c r="BO97" s="11"/>
      <c r="BP97" s="11"/>
    </row>
    <row r="98" spans="2:68" ht="65.25" customHeight="1" x14ac:dyDescent="0.25">
      <c r="B98" s="26" t="s">
        <v>213</v>
      </c>
      <c r="C98" s="26" t="s">
        <v>209</v>
      </c>
      <c r="D98" s="27" t="s">
        <v>214</v>
      </c>
      <c r="E98" s="27" t="s">
        <v>199</v>
      </c>
      <c r="F98" s="27" t="s">
        <v>30</v>
      </c>
      <c r="G98" s="27" t="s">
        <v>79</v>
      </c>
      <c r="H98" s="46">
        <v>250000</v>
      </c>
      <c r="I98" s="47">
        <v>1</v>
      </c>
      <c r="J98" s="47">
        <v>0</v>
      </c>
      <c r="K98" s="30">
        <v>43862</v>
      </c>
      <c r="L98" s="30">
        <f>K98+60</f>
        <v>43922</v>
      </c>
      <c r="M98" s="26"/>
      <c r="N98" s="26" t="s">
        <v>80</v>
      </c>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c r="BP98" s="11"/>
    </row>
    <row r="99" spans="2:68" ht="65.25" customHeight="1" x14ac:dyDescent="0.25">
      <c r="B99" s="26" t="s">
        <v>215</v>
      </c>
      <c r="C99" s="26" t="s">
        <v>77</v>
      </c>
      <c r="D99" s="27" t="s">
        <v>216</v>
      </c>
      <c r="E99" s="27" t="s">
        <v>199</v>
      </c>
      <c r="F99" s="27"/>
      <c r="G99" s="27"/>
      <c r="H99" s="46">
        <v>200000</v>
      </c>
      <c r="I99" s="47">
        <v>1</v>
      </c>
      <c r="J99" s="47">
        <v>0</v>
      </c>
      <c r="K99" s="30">
        <v>43862</v>
      </c>
      <c r="L99" s="30">
        <f>K99+60</f>
        <v>43922</v>
      </c>
      <c r="M99" s="26"/>
      <c r="N99" s="26" t="s">
        <v>80</v>
      </c>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c r="AT99" s="11"/>
      <c r="AU99" s="11"/>
      <c r="AV99" s="11"/>
      <c r="AW99" s="11"/>
      <c r="AX99" s="11"/>
      <c r="AY99" s="11"/>
      <c r="AZ99" s="11"/>
      <c r="BA99" s="11"/>
      <c r="BB99" s="11"/>
      <c r="BC99" s="11"/>
      <c r="BD99" s="11"/>
      <c r="BE99" s="11"/>
      <c r="BF99" s="11"/>
      <c r="BG99" s="11"/>
      <c r="BH99" s="11"/>
      <c r="BI99" s="11"/>
      <c r="BJ99" s="11"/>
      <c r="BK99" s="11"/>
      <c r="BL99" s="11"/>
      <c r="BM99" s="11"/>
      <c r="BN99" s="11"/>
      <c r="BO99" s="11"/>
      <c r="BP99" s="11"/>
    </row>
    <row r="100" spans="2:68" ht="65.25" customHeight="1" x14ac:dyDescent="0.25">
      <c r="B100" s="26" t="s">
        <v>217</v>
      </c>
      <c r="C100" s="26" t="s">
        <v>209</v>
      </c>
      <c r="D100" s="27" t="s">
        <v>218</v>
      </c>
      <c r="E100" s="27" t="s">
        <v>199</v>
      </c>
      <c r="F100" s="27" t="s">
        <v>30</v>
      </c>
      <c r="G100" s="27" t="s">
        <v>79</v>
      </c>
      <c r="H100" s="46">
        <v>65000</v>
      </c>
      <c r="I100" s="47">
        <v>1</v>
      </c>
      <c r="J100" s="47">
        <v>0</v>
      </c>
      <c r="K100" s="30">
        <v>43862</v>
      </c>
      <c r="L100" s="30">
        <f>K100+60</f>
        <v>43922</v>
      </c>
      <c r="M100" s="26"/>
      <c r="N100" s="26" t="s">
        <v>80</v>
      </c>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c r="BP100" s="11"/>
    </row>
    <row r="101" spans="2:68" ht="65.25" customHeight="1" x14ac:dyDescent="0.25">
      <c r="B101" s="26" t="s">
        <v>219</v>
      </c>
      <c r="C101" s="26" t="s">
        <v>209</v>
      </c>
      <c r="D101" s="27" t="s">
        <v>220</v>
      </c>
      <c r="E101" s="27" t="s">
        <v>180</v>
      </c>
      <c r="F101" s="27" t="s">
        <v>30</v>
      </c>
      <c r="G101" s="27" t="s">
        <v>79</v>
      </c>
      <c r="H101" s="46">
        <v>65000</v>
      </c>
      <c r="I101" s="47">
        <v>1</v>
      </c>
      <c r="J101" s="47">
        <v>0</v>
      </c>
      <c r="K101" s="30" t="s">
        <v>221</v>
      </c>
      <c r="L101" s="48" t="s">
        <v>222</v>
      </c>
      <c r="M101" s="26" t="s">
        <v>223</v>
      </c>
      <c r="N101" s="26" t="s">
        <v>107</v>
      </c>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Q101" s="11"/>
      <c r="AR101" s="11"/>
      <c r="AS101" s="11"/>
      <c r="AT101" s="11"/>
      <c r="AU101" s="11"/>
      <c r="AV101" s="11"/>
      <c r="AW101" s="11"/>
      <c r="AX101" s="11"/>
      <c r="AY101" s="11"/>
      <c r="AZ101" s="11"/>
      <c r="BA101" s="11"/>
      <c r="BB101" s="11"/>
      <c r="BC101" s="11"/>
      <c r="BD101" s="11"/>
      <c r="BE101" s="11"/>
      <c r="BF101" s="11"/>
      <c r="BG101" s="11"/>
      <c r="BH101" s="11"/>
      <c r="BI101" s="11"/>
      <c r="BJ101" s="11"/>
      <c r="BK101" s="11"/>
      <c r="BL101" s="11"/>
      <c r="BM101" s="11"/>
      <c r="BN101" s="11"/>
      <c r="BO101" s="11"/>
      <c r="BP101" s="11"/>
    </row>
    <row r="102" spans="2:68" ht="47.45" customHeight="1" x14ac:dyDescent="0.25">
      <c r="B102" s="26" t="s">
        <v>224</v>
      </c>
      <c r="C102" s="26" t="s">
        <v>47</v>
      </c>
      <c r="D102" s="27" t="s">
        <v>225</v>
      </c>
      <c r="E102" s="27" t="s">
        <v>196</v>
      </c>
      <c r="F102" s="27" t="s">
        <v>30</v>
      </c>
      <c r="G102" s="27" t="s">
        <v>79</v>
      </c>
      <c r="H102" s="46">
        <v>60000</v>
      </c>
      <c r="I102" s="47">
        <v>1</v>
      </c>
      <c r="J102" s="47">
        <v>0</v>
      </c>
      <c r="K102" s="30" t="s">
        <v>221</v>
      </c>
      <c r="L102" s="48">
        <v>43788</v>
      </c>
      <c r="M102" s="26"/>
      <c r="N102" s="26" t="s">
        <v>226</v>
      </c>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Q102" s="11"/>
      <c r="AR102" s="11"/>
      <c r="AS102" s="11"/>
      <c r="AT102" s="11"/>
      <c r="AU102" s="11"/>
      <c r="AV102" s="11"/>
      <c r="AW102" s="11"/>
      <c r="AX102" s="11"/>
      <c r="AY102" s="11"/>
      <c r="AZ102" s="11"/>
      <c r="BA102" s="11"/>
      <c r="BB102" s="11"/>
      <c r="BC102" s="11"/>
      <c r="BD102" s="11"/>
      <c r="BE102" s="11"/>
      <c r="BF102" s="11"/>
      <c r="BG102" s="11"/>
      <c r="BH102" s="11"/>
      <c r="BI102" s="11"/>
      <c r="BJ102" s="11"/>
      <c r="BK102" s="11"/>
      <c r="BL102" s="11"/>
      <c r="BM102" s="11"/>
      <c r="BN102" s="11"/>
      <c r="BO102" s="11"/>
      <c r="BP102" s="11"/>
    </row>
    <row r="103" spans="2:68" ht="52.15" customHeight="1" x14ac:dyDescent="0.25">
      <c r="B103" s="26" t="s">
        <v>227</v>
      </c>
      <c r="C103" s="26" t="s">
        <v>47</v>
      </c>
      <c r="D103" s="27" t="s">
        <v>225</v>
      </c>
      <c r="E103" s="27" t="s">
        <v>196</v>
      </c>
      <c r="F103" s="27" t="s">
        <v>30</v>
      </c>
      <c r="G103" s="27" t="s">
        <v>79</v>
      </c>
      <c r="H103" s="46">
        <v>60000</v>
      </c>
      <c r="I103" s="47">
        <v>1</v>
      </c>
      <c r="J103" s="47">
        <v>0</v>
      </c>
      <c r="K103" s="30">
        <v>43891</v>
      </c>
      <c r="L103" s="30">
        <f t="shared" ref="L103:L108" si="0">K103+60</f>
        <v>43951</v>
      </c>
      <c r="M103" s="26"/>
      <c r="N103" s="26" t="s">
        <v>80</v>
      </c>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Q103" s="11"/>
      <c r="AR103" s="11"/>
      <c r="AS103" s="11"/>
      <c r="AT103" s="11"/>
      <c r="AU103" s="11"/>
      <c r="AV103" s="11"/>
      <c r="AW103" s="11"/>
      <c r="AX103" s="11"/>
      <c r="AY103" s="11"/>
      <c r="AZ103" s="11"/>
      <c r="BA103" s="11"/>
      <c r="BB103" s="11"/>
      <c r="BC103" s="11"/>
      <c r="BD103" s="11"/>
      <c r="BE103" s="11"/>
      <c r="BF103" s="11"/>
      <c r="BG103" s="11"/>
      <c r="BH103" s="11"/>
      <c r="BI103" s="11"/>
      <c r="BJ103" s="11"/>
      <c r="BK103" s="11"/>
      <c r="BL103" s="11"/>
      <c r="BM103" s="11"/>
      <c r="BN103" s="11"/>
      <c r="BO103" s="11"/>
      <c r="BP103" s="11"/>
    </row>
    <row r="104" spans="2:68" ht="52.15" customHeight="1" x14ac:dyDescent="0.25">
      <c r="B104" s="26" t="s">
        <v>228</v>
      </c>
      <c r="C104" s="26" t="s">
        <v>209</v>
      </c>
      <c r="D104" s="27" t="s">
        <v>229</v>
      </c>
      <c r="E104" s="27" t="s">
        <v>196</v>
      </c>
      <c r="F104" s="119" t="s">
        <v>30</v>
      </c>
      <c r="G104" s="119" t="s">
        <v>79</v>
      </c>
      <c r="H104" s="46">
        <v>49999</v>
      </c>
      <c r="I104" s="47">
        <v>1</v>
      </c>
      <c r="J104" s="47">
        <v>0</v>
      </c>
      <c r="K104" s="30">
        <v>43891</v>
      </c>
      <c r="L104" s="30">
        <f t="shared" si="0"/>
        <v>43951</v>
      </c>
      <c r="M104" s="118"/>
      <c r="N104" s="26" t="s">
        <v>80</v>
      </c>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c r="AQ104" s="11"/>
      <c r="AR104" s="11"/>
      <c r="AS104" s="11"/>
      <c r="AT104" s="11"/>
      <c r="AU104" s="11"/>
      <c r="AV104" s="11"/>
      <c r="AW104" s="11"/>
      <c r="AX104" s="11"/>
      <c r="AY104" s="11"/>
      <c r="AZ104" s="11"/>
      <c r="BA104" s="11"/>
      <c r="BB104" s="11"/>
      <c r="BC104" s="11"/>
      <c r="BD104" s="11"/>
      <c r="BE104" s="11"/>
      <c r="BF104" s="11"/>
      <c r="BG104" s="11"/>
      <c r="BH104" s="11"/>
      <c r="BI104" s="11"/>
      <c r="BJ104" s="11"/>
      <c r="BK104" s="11"/>
      <c r="BL104" s="11"/>
      <c r="BM104" s="11"/>
      <c r="BN104" s="11"/>
      <c r="BO104" s="11"/>
      <c r="BP104" s="11"/>
    </row>
    <row r="105" spans="2:68" ht="52.15" customHeight="1" x14ac:dyDescent="0.25">
      <c r="B105" s="26" t="s">
        <v>230</v>
      </c>
      <c r="C105" s="26" t="s">
        <v>209</v>
      </c>
      <c r="D105" s="27" t="s">
        <v>231</v>
      </c>
      <c r="E105" s="27" t="s">
        <v>180</v>
      </c>
      <c r="F105" s="119" t="s">
        <v>30</v>
      </c>
      <c r="G105" s="119" t="s">
        <v>79</v>
      </c>
      <c r="H105" s="46">
        <v>49999</v>
      </c>
      <c r="I105" s="47">
        <v>1</v>
      </c>
      <c r="J105" s="47">
        <v>0</v>
      </c>
      <c r="K105" s="30">
        <v>43846</v>
      </c>
      <c r="L105" s="30">
        <f t="shared" si="0"/>
        <v>43906</v>
      </c>
      <c r="M105" s="26" t="s">
        <v>232</v>
      </c>
      <c r="N105" s="26" t="s">
        <v>52</v>
      </c>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1"/>
      <c r="AT105" s="11"/>
      <c r="AU105" s="11"/>
      <c r="AV105" s="11"/>
      <c r="AW105" s="11"/>
      <c r="AX105" s="11"/>
      <c r="AY105" s="11"/>
      <c r="AZ105" s="11"/>
      <c r="BA105" s="11"/>
      <c r="BB105" s="11"/>
      <c r="BC105" s="11"/>
      <c r="BD105" s="11"/>
      <c r="BE105" s="11"/>
      <c r="BF105" s="11"/>
      <c r="BG105" s="11"/>
      <c r="BH105" s="11"/>
      <c r="BI105" s="11"/>
      <c r="BJ105" s="11"/>
      <c r="BK105" s="11"/>
      <c r="BL105" s="11"/>
      <c r="BM105" s="11"/>
      <c r="BN105" s="11"/>
      <c r="BO105" s="11"/>
      <c r="BP105" s="11"/>
    </row>
    <row r="106" spans="2:68" ht="52.15" customHeight="1" x14ac:dyDescent="0.25">
      <c r="B106" s="26" t="s">
        <v>233</v>
      </c>
      <c r="C106" s="26" t="s">
        <v>77</v>
      </c>
      <c r="D106" s="27" t="s">
        <v>234</v>
      </c>
      <c r="E106" s="27" t="s">
        <v>196</v>
      </c>
      <c r="F106" s="119"/>
      <c r="G106" s="119"/>
      <c r="H106" s="46">
        <v>70000</v>
      </c>
      <c r="I106" s="47">
        <v>1</v>
      </c>
      <c r="J106" s="47">
        <v>0</v>
      </c>
      <c r="K106" s="30">
        <v>43850</v>
      </c>
      <c r="L106" s="30">
        <f t="shared" si="0"/>
        <v>43910</v>
      </c>
      <c r="M106" s="118"/>
      <c r="N106" s="26" t="s">
        <v>32</v>
      </c>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Q106" s="11"/>
      <c r="AR106" s="11"/>
      <c r="AS106" s="11"/>
      <c r="AT106" s="11"/>
      <c r="AU106" s="11"/>
      <c r="AV106" s="11"/>
      <c r="AW106" s="11"/>
      <c r="AX106" s="11"/>
      <c r="AY106" s="11"/>
      <c r="AZ106" s="11"/>
      <c r="BA106" s="11"/>
      <c r="BB106" s="11"/>
      <c r="BC106" s="11"/>
      <c r="BD106" s="11"/>
      <c r="BE106" s="11"/>
      <c r="BF106" s="11"/>
      <c r="BG106" s="11"/>
      <c r="BH106" s="11"/>
      <c r="BI106" s="11"/>
      <c r="BJ106" s="11"/>
      <c r="BK106" s="11"/>
      <c r="BL106" s="11"/>
      <c r="BM106" s="11"/>
      <c r="BN106" s="11"/>
      <c r="BO106" s="11"/>
      <c r="BP106" s="11"/>
    </row>
    <row r="107" spans="2:68" ht="52.15" customHeight="1" x14ac:dyDescent="0.25">
      <c r="B107" s="26" t="s">
        <v>235</v>
      </c>
      <c r="C107" s="26" t="s">
        <v>77</v>
      </c>
      <c r="D107" s="27" t="s">
        <v>236</v>
      </c>
      <c r="E107" s="27" t="s">
        <v>196</v>
      </c>
      <c r="F107" s="119"/>
      <c r="G107" s="119"/>
      <c r="H107" s="46">
        <v>70000</v>
      </c>
      <c r="I107" s="47">
        <v>1</v>
      </c>
      <c r="J107" s="47">
        <v>0</v>
      </c>
      <c r="K107" s="30">
        <v>43850</v>
      </c>
      <c r="L107" s="30">
        <f t="shared" si="0"/>
        <v>43910</v>
      </c>
      <c r="M107" s="118"/>
      <c r="N107" s="26" t="s">
        <v>32</v>
      </c>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c r="AM107" s="11"/>
      <c r="AN107" s="11"/>
      <c r="AO107" s="11"/>
      <c r="AP107" s="11"/>
      <c r="AQ107" s="11"/>
      <c r="AR107" s="11"/>
      <c r="AS107" s="11"/>
      <c r="AT107" s="11"/>
      <c r="AU107" s="11"/>
      <c r="AV107" s="11"/>
      <c r="AW107" s="11"/>
      <c r="AX107" s="11"/>
      <c r="AY107" s="11"/>
      <c r="AZ107" s="11"/>
      <c r="BA107" s="11"/>
      <c r="BB107" s="11"/>
      <c r="BC107" s="11"/>
      <c r="BD107" s="11"/>
      <c r="BE107" s="11"/>
      <c r="BF107" s="11"/>
      <c r="BG107" s="11"/>
      <c r="BH107" s="11"/>
      <c r="BI107" s="11"/>
      <c r="BJ107" s="11"/>
      <c r="BK107" s="11"/>
      <c r="BL107" s="11"/>
      <c r="BM107" s="11"/>
      <c r="BN107" s="11"/>
      <c r="BO107" s="11"/>
      <c r="BP107" s="11"/>
    </row>
    <row r="108" spans="2:68" ht="52.15" customHeight="1" x14ac:dyDescent="0.25">
      <c r="B108" s="26" t="s">
        <v>237</v>
      </c>
      <c r="C108" s="26" t="s">
        <v>77</v>
      </c>
      <c r="D108" s="27" t="s">
        <v>238</v>
      </c>
      <c r="E108" s="27" t="s">
        <v>196</v>
      </c>
      <c r="F108" s="119"/>
      <c r="G108" s="119"/>
      <c r="H108" s="46">
        <v>70000</v>
      </c>
      <c r="I108" s="47">
        <v>1</v>
      </c>
      <c r="J108" s="47">
        <v>0</v>
      </c>
      <c r="K108" s="30">
        <v>43850</v>
      </c>
      <c r="L108" s="30">
        <f t="shared" si="0"/>
        <v>43910</v>
      </c>
      <c r="M108" s="118"/>
      <c r="N108" s="26" t="s">
        <v>32</v>
      </c>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c r="AQ108" s="11"/>
      <c r="AR108" s="11"/>
      <c r="AS108" s="11"/>
      <c r="AT108" s="11"/>
      <c r="AU108" s="11"/>
      <c r="AV108" s="11"/>
      <c r="AW108" s="11"/>
      <c r="AX108" s="11"/>
      <c r="AY108" s="11"/>
      <c r="AZ108" s="11"/>
      <c r="BA108" s="11"/>
      <c r="BB108" s="11"/>
      <c r="BC108" s="11"/>
      <c r="BD108" s="11"/>
      <c r="BE108" s="11"/>
      <c r="BF108" s="11"/>
      <c r="BG108" s="11"/>
      <c r="BH108" s="11"/>
      <c r="BI108" s="11"/>
      <c r="BJ108" s="11"/>
      <c r="BK108" s="11"/>
      <c r="BL108" s="11"/>
      <c r="BM108" s="11"/>
      <c r="BN108" s="11"/>
      <c r="BO108" s="11"/>
      <c r="BP108" s="11"/>
    </row>
    <row r="109" spans="2:68" ht="23.25" customHeight="1" x14ac:dyDescent="0.25">
      <c r="B109" s="37" t="s">
        <v>71</v>
      </c>
      <c r="C109" s="37"/>
      <c r="D109" s="38"/>
      <c r="E109" s="38"/>
      <c r="F109" s="38"/>
      <c r="G109" s="38"/>
      <c r="H109" s="74">
        <f>SUM(H90:H108)</f>
        <v>2118998</v>
      </c>
      <c r="I109" s="40"/>
      <c r="J109" s="40"/>
      <c r="K109" s="38"/>
      <c r="L109" s="37"/>
      <c r="M109" s="37"/>
      <c r="N109" s="37"/>
    </row>
    <row r="110" spans="2:68" ht="23.25" customHeight="1" x14ac:dyDescent="0.3">
      <c r="B110" s="68"/>
      <c r="C110" s="105"/>
      <c r="D110" s="70"/>
      <c r="E110" s="69"/>
      <c r="F110" s="69"/>
      <c r="G110" s="69"/>
      <c r="H110" s="75"/>
      <c r="I110" s="76"/>
      <c r="J110" s="4"/>
      <c r="K110" s="5"/>
      <c r="L110" s="1"/>
      <c r="M110" s="1"/>
      <c r="N110" s="2"/>
    </row>
    <row r="111" spans="2:68" ht="23.25" hidden="1" customHeight="1" x14ac:dyDescent="0.25">
      <c r="B111" s="190" t="s">
        <v>239</v>
      </c>
      <c r="C111" s="190"/>
      <c r="D111" s="190"/>
      <c r="E111" s="190"/>
      <c r="F111" s="190"/>
      <c r="G111" s="190"/>
      <c r="H111" s="190"/>
      <c r="I111" s="190"/>
      <c r="J111" s="190"/>
      <c r="K111" s="190"/>
      <c r="L111" s="190"/>
      <c r="M111" s="190"/>
      <c r="N111" s="190"/>
    </row>
    <row r="112" spans="2:68" ht="23.25" hidden="1" customHeight="1" x14ac:dyDescent="0.25">
      <c r="B112" s="180" t="s">
        <v>11</v>
      </c>
      <c r="C112" s="176" t="s">
        <v>12</v>
      </c>
      <c r="D112" s="182" t="s">
        <v>13</v>
      </c>
      <c r="E112" s="184" t="s">
        <v>14</v>
      </c>
      <c r="F112" s="107"/>
      <c r="G112" s="184" t="s">
        <v>240</v>
      </c>
      <c r="H112" s="172" t="s">
        <v>17</v>
      </c>
      <c r="I112" s="173"/>
      <c r="J112" s="174"/>
      <c r="K112" s="175" t="s">
        <v>18</v>
      </c>
      <c r="L112" s="175"/>
      <c r="M112" s="176" t="s">
        <v>74</v>
      </c>
      <c r="N112" s="176" t="s">
        <v>20</v>
      </c>
    </row>
    <row r="113" spans="2:68" ht="117" hidden="1" customHeight="1" x14ac:dyDescent="0.25">
      <c r="B113" s="181"/>
      <c r="C113" s="175"/>
      <c r="D113" s="183"/>
      <c r="E113" s="184"/>
      <c r="F113" s="107" t="s">
        <v>241</v>
      </c>
      <c r="G113" s="184"/>
      <c r="H113" s="22" t="s">
        <v>21</v>
      </c>
      <c r="I113" s="23" t="s">
        <v>22</v>
      </c>
      <c r="J113" s="23" t="s">
        <v>23</v>
      </c>
      <c r="K113" s="120" t="s">
        <v>242</v>
      </c>
      <c r="L113" s="121" t="s">
        <v>193</v>
      </c>
      <c r="M113" s="175"/>
      <c r="N113" s="175"/>
    </row>
    <row r="114" spans="2:68" ht="65.25" hidden="1" customHeight="1" x14ac:dyDescent="0.25">
      <c r="B114" s="108"/>
      <c r="C114" s="108" t="s">
        <v>54</v>
      </c>
      <c r="D114" s="109" t="s">
        <v>243</v>
      </c>
      <c r="E114" s="111" t="s">
        <v>244</v>
      </c>
      <c r="F114" s="109" t="s">
        <v>88</v>
      </c>
      <c r="G114" s="109"/>
      <c r="H114" s="112">
        <v>0</v>
      </c>
      <c r="I114" s="111">
        <v>1</v>
      </c>
      <c r="J114" s="111">
        <v>0</v>
      </c>
      <c r="K114" s="110"/>
      <c r="L114" s="113"/>
      <c r="M114" s="108"/>
      <c r="N114" s="108" t="s">
        <v>80</v>
      </c>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c r="AQ114" s="11"/>
      <c r="AR114" s="11"/>
      <c r="AS114" s="11"/>
      <c r="AT114" s="11"/>
      <c r="AU114" s="11"/>
      <c r="AV114" s="11"/>
      <c r="AW114" s="11"/>
      <c r="AX114" s="11"/>
      <c r="AY114" s="11"/>
      <c r="AZ114" s="11"/>
      <c r="BA114" s="11"/>
      <c r="BB114" s="11"/>
      <c r="BC114" s="11"/>
      <c r="BD114" s="11"/>
      <c r="BE114" s="11"/>
      <c r="BF114" s="11"/>
      <c r="BG114" s="11"/>
      <c r="BH114" s="11"/>
      <c r="BI114" s="11"/>
      <c r="BJ114" s="11"/>
      <c r="BK114" s="11"/>
      <c r="BL114" s="11"/>
      <c r="BM114" s="11"/>
      <c r="BN114" s="11"/>
      <c r="BO114" s="11"/>
      <c r="BP114" s="11"/>
    </row>
    <row r="115" spans="2:68" ht="65.25" hidden="1" customHeight="1" x14ac:dyDescent="0.25">
      <c r="B115" s="108"/>
      <c r="C115" s="108" t="s">
        <v>245</v>
      </c>
      <c r="D115" s="109" t="s">
        <v>246</v>
      </c>
      <c r="E115" s="111" t="s">
        <v>244</v>
      </c>
      <c r="F115" s="109" t="s">
        <v>88</v>
      </c>
      <c r="G115" s="109"/>
      <c r="H115" s="112">
        <v>0</v>
      </c>
      <c r="I115" s="111">
        <v>1</v>
      </c>
      <c r="J115" s="111">
        <v>0</v>
      </c>
      <c r="K115" s="111" t="s">
        <v>244</v>
      </c>
      <c r="L115" s="111" t="s">
        <v>244</v>
      </c>
      <c r="M115" s="108"/>
      <c r="N115" s="108" t="s">
        <v>80</v>
      </c>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c r="AM115" s="11"/>
      <c r="AN115" s="11"/>
      <c r="AO115" s="11"/>
      <c r="AP115" s="11"/>
      <c r="AQ115" s="11"/>
      <c r="AR115" s="11"/>
      <c r="AS115" s="11"/>
      <c r="AT115" s="11"/>
      <c r="AU115" s="11"/>
      <c r="AV115" s="11"/>
      <c r="AW115" s="11"/>
      <c r="AX115" s="11"/>
      <c r="AY115" s="11"/>
      <c r="AZ115" s="11"/>
      <c r="BA115" s="11"/>
      <c r="BB115" s="11"/>
      <c r="BC115" s="11"/>
      <c r="BD115" s="11"/>
      <c r="BE115" s="11"/>
      <c r="BF115" s="11"/>
      <c r="BG115" s="11"/>
      <c r="BH115" s="11"/>
      <c r="BI115" s="11"/>
      <c r="BJ115" s="11"/>
      <c r="BK115" s="11"/>
      <c r="BL115" s="11"/>
      <c r="BM115" s="11"/>
      <c r="BN115" s="11"/>
      <c r="BO115" s="11"/>
      <c r="BP115" s="11"/>
    </row>
    <row r="116" spans="2:68" ht="65.25" hidden="1" customHeight="1" x14ac:dyDescent="0.25">
      <c r="B116" s="108"/>
      <c r="C116" s="108" t="s">
        <v>163</v>
      </c>
      <c r="D116" s="109" t="s">
        <v>247</v>
      </c>
      <c r="E116" s="111" t="s">
        <v>244</v>
      </c>
      <c r="F116" s="109" t="s">
        <v>88</v>
      </c>
      <c r="G116" s="109"/>
      <c r="H116" s="112">
        <v>0</v>
      </c>
      <c r="I116" s="111">
        <v>1</v>
      </c>
      <c r="J116" s="111">
        <v>0</v>
      </c>
      <c r="K116" s="111" t="s">
        <v>244</v>
      </c>
      <c r="L116" s="111" t="s">
        <v>244</v>
      </c>
      <c r="M116" s="108"/>
      <c r="N116" s="108" t="s">
        <v>80</v>
      </c>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Q116" s="11"/>
      <c r="AR116" s="11"/>
      <c r="AS116" s="11"/>
      <c r="AT116" s="11"/>
      <c r="AU116" s="11"/>
      <c r="AV116" s="11"/>
      <c r="AW116" s="11"/>
      <c r="AX116" s="11"/>
      <c r="AY116" s="11"/>
      <c r="AZ116" s="11"/>
      <c r="BA116" s="11"/>
      <c r="BB116" s="11"/>
      <c r="BC116" s="11"/>
      <c r="BD116" s="11"/>
      <c r="BE116" s="11"/>
      <c r="BF116" s="11"/>
      <c r="BG116" s="11"/>
      <c r="BH116" s="11"/>
      <c r="BI116" s="11"/>
      <c r="BJ116" s="11"/>
      <c r="BK116" s="11"/>
      <c r="BL116" s="11"/>
      <c r="BM116" s="11"/>
      <c r="BN116" s="11"/>
      <c r="BO116" s="11"/>
      <c r="BP116" s="11"/>
    </row>
    <row r="117" spans="2:68" ht="65.25" hidden="1" customHeight="1" x14ac:dyDescent="0.25">
      <c r="B117" s="108"/>
      <c r="C117" s="108" t="s">
        <v>54</v>
      </c>
      <c r="D117" s="109" t="s">
        <v>248</v>
      </c>
      <c r="E117" s="111" t="s">
        <v>244</v>
      </c>
      <c r="F117" s="109" t="s">
        <v>88</v>
      </c>
      <c r="G117" s="109"/>
      <c r="H117" s="112">
        <v>0</v>
      </c>
      <c r="I117" s="111">
        <v>1</v>
      </c>
      <c r="J117" s="111">
        <v>0</v>
      </c>
      <c r="K117" s="111" t="s">
        <v>244</v>
      </c>
      <c r="L117" s="111" t="s">
        <v>244</v>
      </c>
      <c r="M117" s="108"/>
      <c r="N117" s="108" t="s">
        <v>80</v>
      </c>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Q117" s="11"/>
      <c r="AR117" s="11"/>
      <c r="AS117" s="11"/>
      <c r="AT117" s="11"/>
      <c r="AU117" s="11"/>
      <c r="AV117" s="11"/>
      <c r="AW117" s="11"/>
      <c r="AX117" s="11"/>
      <c r="AY117" s="11"/>
      <c r="AZ117" s="11"/>
      <c r="BA117" s="11"/>
      <c r="BB117" s="11"/>
      <c r="BC117" s="11"/>
      <c r="BD117" s="11"/>
      <c r="BE117" s="11"/>
      <c r="BF117" s="11"/>
      <c r="BG117" s="11"/>
      <c r="BH117" s="11"/>
      <c r="BI117" s="11"/>
      <c r="BJ117" s="11"/>
      <c r="BK117" s="11"/>
      <c r="BL117" s="11"/>
      <c r="BM117" s="11"/>
      <c r="BN117" s="11"/>
      <c r="BO117" s="11"/>
      <c r="BP117" s="11"/>
    </row>
    <row r="118" spans="2:68" ht="65.25" hidden="1" customHeight="1" x14ac:dyDescent="0.25">
      <c r="B118" s="108"/>
      <c r="C118" s="108" t="s">
        <v>245</v>
      </c>
      <c r="D118" s="109" t="s">
        <v>249</v>
      </c>
      <c r="E118" s="111" t="s">
        <v>244</v>
      </c>
      <c r="F118" s="109" t="s">
        <v>88</v>
      </c>
      <c r="G118" s="109"/>
      <c r="H118" s="112">
        <v>0</v>
      </c>
      <c r="I118" s="111">
        <v>1</v>
      </c>
      <c r="J118" s="111">
        <v>0</v>
      </c>
      <c r="K118" s="111" t="s">
        <v>244</v>
      </c>
      <c r="L118" s="111" t="s">
        <v>244</v>
      </c>
      <c r="M118" s="108"/>
      <c r="N118" s="108" t="s">
        <v>80</v>
      </c>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Q118" s="11"/>
      <c r="AR118" s="11"/>
      <c r="AS118" s="11"/>
      <c r="AT118" s="11"/>
      <c r="AU118" s="11"/>
      <c r="AV118" s="11"/>
      <c r="AW118" s="11"/>
      <c r="AX118" s="11"/>
      <c r="AY118" s="11"/>
      <c r="AZ118" s="11"/>
      <c r="BA118" s="11"/>
      <c r="BB118" s="11"/>
      <c r="BC118" s="11"/>
      <c r="BD118" s="11"/>
      <c r="BE118" s="11"/>
      <c r="BF118" s="11"/>
      <c r="BG118" s="11"/>
      <c r="BH118" s="11"/>
      <c r="BI118" s="11"/>
      <c r="BJ118" s="11"/>
      <c r="BK118" s="11"/>
      <c r="BL118" s="11"/>
      <c r="BM118" s="11"/>
      <c r="BN118" s="11"/>
      <c r="BO118" s="11"/>
      <c r="BP118" s="11"/>
    </row>
    <row r="119" spans="2:68" ht="65.25" hidden="1" customHeight="1" x14ac:dyDescent="0.25">
      <c r="B119" s="108"/>
      <c r="C119" s="108" t="s">
        <v>245</v>
      </c>
      <c r="D119" s="109" t="s">
        <v>250</v>
      </c>
      <c r="E119" s="111" t="s">
        <v>244</v>
      </c>
      <c r="F119" s="109" t="s">
        <v>88</v>
      </c>
      <c r="G119" s="109"/>
      <c r="H119" s="112">
        <v>0</v>
      </c>
      <c r="I119" s="111">
        <v>1</v>
      </c>
      <c r="J119" s="111">
        <v>0</v>
      </c>
      <c r="K119" s="111" t="s">
        <v>244</v>
      </c>
      <c r="L119" s="111" t="s">
        <v>244</v>
      </c>
      <c r="M119" s="108"/>
      <c r="N119" s="108" t="s">
        <v>80</v>
      </c>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c r="AR119" s="11"/>
      <c r="AS119" s="11"/>
      <c r="AT119" s="11"/>
      <c r="AU119" s="11"/>
      <c r="AV119" s="11"/>
      <c r="AW119" s="11"/>
      <c r="AX119" s="11"/>
      <c r="AY119" s="11"/>
      <c r="AZ119" s="11"/>
      <c r="BA119" s="11"/>
      <c r="BB119" s="11"/>
      <c r="BC119" s="11"/>
      <c r="BD119" s="11"/>
      <c r="BE119" s="11"/>
      <c r="BF119" s="11"/>
      <c r="BG119" s="11"/>
      <c r="BH119" s="11"/>
      <c r="BI119" s="11"/>
      <c r="BJ119" s="11"/>
      <c r="BK119" s="11"/>
      <c r="BL119" s="11"/>
      <c r="BM119" s="11"/>
      <c r="BN119" s="11"/>
      <c r="BO119" s="11"/>
      <c r="BP119" s="11"/>
    </row>
    <row r="120" spans="2:68" ht="23.25" hidden="1" customHeight="1" thickBot="1" x14ac:dyDescent="0.3">
      <c r="B120" s="77" t="s">
        <v>71</v>
      </c>
      <c r="C120" s="78"/>
      <c r="D120" s="79"/>
      <c r="E120" s="79"/>
      <c r="F120" s="79"/>
      <c r="G120" s="79"/>
      <c r="H120" s="80">
        <f>SUM(H114:H119)</f>
        <v>0</v>
      </c>
      <c r="I120" s="81"/>
      <c r="J120" s="81"/>
      <c r="K120" s="79"/>
      <c r="L120" s="78"/>
      <c r="M120" s="78"/>
      <c r="N120" s="82"/>
    </row>
    <row r="121" spans="2:68" ht="23.25" hidden="1" customHeight="1" x14ac:dyDescent="0.25">
      <c r="B121" s="1"/>
      <c r="C121" s="2"/>
      <c r="D121" s="18"/>
      <c r="E121" s="2"/>
      <c r="F121" s="2"/>
      <c r="G121" s="2"/>
      <c r="H121" s="83">
        <f>65000000-H122</f>
        <v>9952138.3500000015</v>
      </c>
      <c r="I121" s="84"/>
      <c r="J121" s="4"/>
      <c r="K121" s="5"/>
      <c r="L121" s="1"/>
      <c r="M121" s="1"/>
      <c r="N121" s="2"/>
    </row>
    <row r="122" spans="2:68" ht="23.25" hidden="1" customHeight="1" x14ac:dyDescent="0.25">
      <c r="B122" s="85" t="s">
        <v>71</v>
      </c>
      <c r="C122" s="86"/>
      <c r="D122" s="87"/>
      <c r="E122" s="87"/>
      <c r="F122" s="87"/>
      <c r="G122" s="87"/>
      <c r="H122" s="88">
        <f>H109+H85+H58+H27+H120+H70</f>
        <v>55047861.649999999</v>
      </c>
      <c r="I122" s="89"/>
      <c r="J122" s="89"/>
      <c r="K122" s="87"/>
      <c r="L122" s="86"/>
      <c r="M122" s="86"/>
      <c r="N122" s="90"/>
    </row>
    <row r="123" spans="2:68" ht="21" customHeight="1" x14ac:dyDescent="0.25">
      <c r="B123" s="91"/>
      <c r="C123" s="91"/>
      <c r="D123" s="92"/>
      <c r="E123" s="91"/>
      <c r="F123" s="91"/>
      <c r="G123" s="91"/>
      <c r="H123" s="117"/>
      <c r="I123" s="93"/>
      <c r="J123" s="93"/>
      <c r="K123" s="91"/>
      <c r="L123" s="1"/>
      <c r="M123" s="1"/>
      <c r="N123" s="2"/>
    </row>
    <row r="124" spans="2:68" ht="23.25" customHeight="1" x14ac:dyDescent="0.25">
      <c r="B124" s="171" t="s">
        <v>251</v>
      </c>
      <c r="C124" s="171"/>
      <c r="D124" s="171"/>
      <c r="E124" s="171"/>
      <c r="F124" s="171"/>
      <c r="G124" s="171"/>
      <c r="H124" s="171"/>
      <c r="I124" s="171"/>
      <c r="J124" s="171"/>
      <c r="K124" s="171"/>
      <c r="L124" s="171"/>
      <c r="M124" s="171"/>
      <c r="N124" s="171"/>
    </row>
    <row r="125" spans="2:68" ht="10.5" customHeight="1" x14ac:dyDescent="0.25">
      <c r="B125" s="177"/>
      <c r="C125" s="178"/>
      <c r="D125" s="178"/>
      <c r="E125" s="178"/>
      <c r="F125" s="178"/>
      <c r="G125" s="178"/>
      <c r="H125" s="178"/>
      <c r="I125" s="178"/>
      <c r="J125" s="178"/>
      <c r="K125" s="178"/>
      <c r="L125" s="178"/>
      <c r="M125" s="178"/>
      <c r="N125" s="179"/>
    </row>
    <row r="126" spans="2:68" ht="42" customHeight="1" x14ac:dyDescent="0.25">
      <c r="B126" s="169" t="s">
        <v>252</v>
      </c>
      <c r="C126" s="169"/>
      <c r="D126" s="169"/>
      <c r="E126" s="169"/>
      <c r="F126" s="169"/>
      <c r="G126" s="169"/>
      <c r="H126" s="169"/>
      <c r="I126" s="169"/>
      <c r="J126" s="169"/>
      <c r="K126" s="169"/>
      <c r="L126" s="169"/>
      <c r="M126" s="169"/>
      <c r="N126" s="169"/>
    </row>
    <row r="127" spans="2:68" ht="7.5" customHeight="1" x14ac:dyDescent="0.25">
      <c r="B127" s="170"/>
      <c r="C127" s="170"/>
      <c r="D127" s="170"/>
      <c r="E127" s="170"/>
      <c r="F127" s="170"/>
      <c r="G127" s="170"/>
      <c r="H127" s="170"/>
      <c r="I127" s="170"/>
      <c r="J127" s="170"/>
      <c r="K127" s="170"/>
      <c r="L127" s="170"/>
      <c r="M127" s="170"/>
      <c r="N127" s="170"/>
    </row>
    <row r="128" spans="2:68" ht="23.25" customHeight="1" x14ac:dyDescent="0.25">
      <c r="B128" s="171" t="s">
        <v>253</v>
      </c>
      <c r="C128" s="171"/>
      <c r="D128" s="171"/>
      <c r="E128" s="171"/>
      <c r="F128" s="171"/>
      <c r="G128" s="171"/>
      <c r="H128" s="171"/>
      <c r="I128" s="171"/>
      <c r="J128" s="171"/>
      <c r="K128" s="171"/>
      <c r="L128" s="171"/>
      <c r="M128" s="171"/>
      <c r="N128" s="171"/>
    </row>
    <row r="129" spans="2:14" ht="9.75" customHeight="1" x14ac:dyDescent="0.2">
      <c r="B129" s="94"/>
      <c r="C129" s="95"/>
      <c r="D129" s="96"/>
      <c r="E129" s="95"/>
      <c r="F129" s="95"/>
      <c r="G129" s="95"/>
      <c r="H129" s="97"/>
      <c r="I129" s="98"/>
      <c r="J129" s="98"/>
      <c r="K129" s="95"/>
      <c r="L129" s="99"/>
      <c r="M129" s="99"/>
      <c r="N129" s="100"/>
    </row>
    <row r="130" spans="2:14" ht="23.25" customHeight="1" x14ac:dyDescent="0.25">
      <c r="B130" s="171" t="s">
        <v>254</v>
      </c>
      <c r="C130" s="171"/>
      <c r="D130" s="171"/>
      <c r="E130" s="171"/>
      <c r="F130" s="171"/>
      <c r="G130" s="171"/>
      <c r="H130" s="171"/>
      <c r="I130" s="171"/>
      <c r="J130" s="171"/>
      <c r="K130" s="171"/>
      <c r="L130" s="171"/>
      <c r="M130" s="171"/>
      <c r="N130" s="171"/>
    </row>
    <row r="131" spans="2:14" ht="23.25" customHeight="1" x14ac:dyDescent="0.25">
      <c r="B131" s="1"/>
      <c r="C131" s="2"/>
      <c r="D131" s="18"/>
      <c r="E131" s="2"/>
      <c r="F131" s="2"/>
      <c r="G131" s="2"/>
      <c r="H131" s="19"/>
      <c r="I131" s="4"/>
      <c r="J131" s="4"/>
      <c r="K131" s="5"/>
      <c r="L131" s="1"/>
      <c r="M131" s="1"/>
      <c r="N131" s="2"/>
    </row>
  </sheetData>
  <mergeCells count="95">
    <mergeCell ref="E5:K5"/>
    <mergeCell ref="E2:K2"/>
    <mergeCell ref="E3:K3"/>
    <mergeCell ref="E4:K4"/>
    <mergeCell ref="E1:K1"/>
    <mergeCell ref="BA6:BH7"/>
    <mergeCell ref="E9:E10"/>
    <mergeCell ref="G9:G10"/>
    <mergeCell ref="H9:J9"/>
    <mergeCell ref="K9:L9"/>
    <mergeCell ref="M9:M10"/>
    <mergeCell ref="N9:N10"/>
    <mergeCell ref="F9:F10"/>
    <mergeCell ref="AU10:BP10"/>
    <mergeCell ref="B8:M8"/>
    <mergeCell ref="B9:B10"/>
    <mergeCell ref="C9:C10"/>
    <mergeCell ref="D9:D10"/>
    <mergeCell ref="E6:K6"/>
    <mergeCell ref="B29:M29"/>
    <mergeCell ref="B30:B31"/>
    <mergeCell ref="C30:C31"/>
    <mergeCell ref="D30:D31"/>
    <mergeCell ref="E30:E31"/>
    <mergeCell ref="G30:G31"/>
    <mergeCell ref="H30:J30"/>
    <mergeCell ref="K30:L30"/>
    <mergeCell ref="M30:M31"/>
    <mergeCell ref="N30:N31"/>
    <mergeCell ref="B58:G58"/>
    <mergeCell ref="I58:N58"/>
    <mergeCell ref="B60:M60"/>
    <mergeCell ref="B61:B62"/>
    <mergeCell ref="C61:C62"/>
    <mergeCell ref="D61:D62"/>
    <mergeCell ref="E61:E62"/>
    <mergeCell ref="G61:G62"/>
    <mergeCell ref="F30:F31"/>
    <mergeCell ref="H61:J61"/>
    <mergeCell ref="K61:L61"/>
    <mergeCell ref="M61:M62"/>
    <mergeCell ref="N61:N62"/>
    <mergeCell ref="B72:K72"/>
    <mergeCell ref="L72:N72"/>
    <mergeCell ref="I70:N70"/>
    <mergeCell ref="B70:G70"/>
    <mergeCell ref="K73:L73"/>
    <mergeCell ref="M73:M74"/>
    <mergeCell ref="N73:N74"/>
    <mergeCell ref="AU85:BP87"/>
    <mergeCell ref="B87:N87"/>
    <mergeCell ref="B73:B74"/>
    <mergeCell ref="C73:C74"/>
    <mergeCell ref="D73:D74"/>
    <mergeCell ref="E73:E74"/>
    <mergeCell ref="G73:G74"/>
    <mergeCell ref="H73:J73"/>
    <mergeCell ref="F73:F74"/>
    <mergeCell ref="H88:J88"/>
    <mergeCell ref="K88:L88"/>
    <mergeCell ref="M88:M89"/>
    <mergeCell ref="N88:N89"/>
    <mergeCell ref="B111:N111"/>
    <mergeCell ref="B88:B89"/>
    <mergeCell ref="C88:C89"/>
    <mergeCell ref="D88:D89"/>
    <mergeCell ref="E88:E89"/>
    <mergeCell ref="G88:G89"/>
    <mergeCell ref="F88:F89"/>
    <mergeCell ref="B126:N126"/>
    <mergeCell ref="B127:N127"/>
    <mergeCell ref="B128:N128"/>
    <mergeCell ref="B130:N130"/>
    <mergeCell ref="H112:J112"/>
    <mergeCell ref="K112:L112"/>
    <mergeCell ref="M112:M113"/>
    <mergeCell ref="N112:N113"/>
    <mergeCell ref="B124:N124"/>
    <mergeCell ref="B125:N125"/>
    <mergeCell ref="B112:B113"/>
    <mergeCell ref="C112:C113"/>
    <mergeCell ref="D112:D113"/>
    <mergeCell ref="E112:E113"/>
    <mergeCell ref="G112:G113"/>
    <mergeCell ref="M20:M21"/>
    <mergeCell ref="N20:N21"/>
    <mergeCell ref="B20:B21"/>
    <mergeCell ref="C20:C21"/>
    <mergeCell ref="J20:J21"/>
    <mergeCell ref="K20:K21"/>
    <mergeCell ref="L20:L21"/>
    <mergeCell ref="I20:I21"/>
    <mergeCell ref="E20:E21"/>
    <mergeCell ref="F20:F21"/>
    <mergeCell ref="G20:G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554687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55468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Base/>
  <HyperlinksChanged>false</HyperlinksChanged>
  <AppVersion>16.0300</AppVersion>
</Properties>
</file>

<file path=docProps/core.xml><?xml version="1.0" encoding="utf-8"?>
<coreProperties xmlns:dc="http://purl.org/dc/elements/1.1/" xmlns:dcterms="http://purl.org/dc/terms/" xmlns:xsi="http://www.w3.org/2001/XMLSchema-instance" xmlns="http://schemas.openxmlformats.org/package/2006/metadata/core-properties">
  <dc:creator>johens.michel</dc:creator>
  <lastModifiedBy>Dugas,Fabrice Ghisler</lastModifiedBy>
  <revision/>
  <dcterms:created xsi:type="dcterms:W3CDTF">2019-02-22T18:54:40.0000000Z</dcterms:created>
  <dcterms:modified xsi:type="dcterms:W3CDTF">2020-02-11T20:49:40.0000000Z</dcterms:modified>
  <dc:title/>
</coreProperties>
</file>

<file path=docProps/custom.xml><?xml version="1.0" encoding="utf-8"?>
<op:Properties xmlns:vt="http://schemas.openxmlformats.org/officeDocument/2006/docPropsVTypes" xmlns:op="http://schemas.openxmlformats.org/officeDocument/2006/custom-properties"/>
</file>