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fdugas_iadb_org1/Documents/Desktop/BID_MIF/Dossier_WSA/4353_GR_HA/"/>
    </mc:Choice>
  </mc:AlternateContent>
  <xr:revisionPtr revIDLastSave="1" documentId="8_{237D1C79-2741-46DD-A009-28049D738D3F}" xr6:coauthVersionLast="46" xr6:coauthVersionMax="46" xr10:uidLastSave="{21364515-15DA-43C7-835E-D62282B719D8}"/>
  <bookViews>
    <workbookView xWindow="2868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1" l="1"/>
  <c r="H111" i="1"/>
  <c r="H97" i="1"/>
  <c r="L22" i="1"/>
  <c r="L21" i="1"/>
  <c r="L20" i="1"/>
  <c r="H57" i="1"/>
  <c r="H24" i="1"/>
  <c r="L94" i="1"/>
  <c r="L95" i="1"/>
  <c r="L96" i="1"/>
  <c r="L93" i="1"/>
  <c r="L92" i="1"/>
  <c r="L91" i="1"/>
  <c r="L90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7" i="1"/>
  <c r="L36" i="1"/>
  <c r="L35" i="1"/>
  <c r="L34" i="1"/>
  <c r="L33" i="1"/>
  <c r="L32" i="1"/>
  <c r="L31" i="1"/>
  <c r="L30" i="1"/>
  <c r="H69" i="1"/>
  <c r="L67" i="1"/>
  <c r="L66" i="1"/>
  <c r="L65" i="1"/>
  <c r="L64" i="1"/>
  <c r="L89" i="1"/>
  <c r="L80" i="1"/>
  <c r="L74" i="1"/>
  <c r="L18" i="1"/>
  <c r="L16" i="1"/>
  <c r="L19" i="1"/>
  <c r="L102" i="1"/>
  <c r="L85" i="1"/>
  <c r="L84" i="1"/>
  <c r="L82" i="1"/>
  <c r="L81" i="1"/>
  <c r="L79" i="1"/>
  <c r="L78" i="1"/>
  <c r="L77" i="1"/>
  <c r="L76" i="1"/>
  <c r="L75" i="1"/>
  <c r="L68" i="1"/>
  <c r="L15" i="1"/>
  <c r="L14" i="1"/>
  <c r="L13" i="1"/>
  <c r="L11" i="1"/>
  <c r="H124" i="1"/>
  <c r="H126" i="1"/>
  <c r="H125" i="1"/>
</calcChain>
</file>

<file path=xl/sharedStrings.xml><?xml version="1.0" encoding="utf-8"?>
<sst xmlns="http://schemas.openxmlformats.org/spreadsheetml/2006/main" count="704" uniqueCount="238">
  <si>
    <t>Agence d'Exécution</t>
  </si>
  <si>
    <t>DIRECTION NATIONALE DE L'EAU POTABLE ET DE L'ASSAINISSEMENT</t>
  </si>
  <si>
    <t>Unité d'Exécution</t>
  </si>
  <si>
    <t xml:space="preserve">OREPA OUEST PORT AU PRINCE III </t>
  </si>
  <si>
    <t>Numéro et nom du programme</t>
  </si>
  <si>
    <r>
      <t xml:space="preserve"> PROGRAMME EAU POTABLE ET ASSAINISSEMENT A PORT AU PRINCE III</t>
    </r>
    <r>
      <rPr>
        <i/>
        <sz val="10"/>
        <rFont val="Arial"/>
        <family val="2"/>
      </rPr>
      <t>: 4353/GR-HA et HA-L1103</t>
    </r>
  </si>
  <si>
    <t xml:space="preserve">Date de préparation </t>
  </si>
  <si>
    <t>Décembre 2020</t>
  </si>
  <si>
    <t>Date de révision</t>
  </si>
  <si>
    <t>2 mars 2021</t>
  </si>
  <si>
    <t>Période couverte par le PPM</t>
  </si>
  <si>
    <t>Janvier 2021 - Decembre 2021</t>
  </si>
  <si>
    <t>BIENS ET SERVICES CONNEXES (B)</t>
  </si>
  <si>
    <t>Numéro de référence du marché (1)</t>
  </si>
  <si>
    <t>Composante et Activité</t>
  </si>
  <si>
    <t>Description du marché</t>
  </si>
  <si>
    <t>Méthode de de passation de marché (2)</t>
  </si>
  <si>
    <t xml:space="preserve">Conduite de la procédure </t>
  </si>
  <si>
    <t>Révision                              Ex Ante ou Ex Post</t>
  </si>
  <si>
    <t>Montant estimatif</t>
  </si>
  <si>
    <t>Dates estimatives</t>
  </si>
  <si>
    <t>Commentaires  :   ((Pour ED/SED (3)  préciser nom de la firme et clause de justification tirée des politiques de passation de marchés de la BID))</t>
  </si>
  <si>
    <t>Statut : En attente, en cours, adjugé, annulé, clôturé (4)</t>
  </si>
  <si>
    <t>Coût estimatif (USD):</t>
  </si>
  <si>
    <t xml:space="preserve"> % BID:</t>
  </si>
  <si>
    <t>% Contrepartie:</t>
  </si>
  <si>
    <t xml:space="preserve">Publication de l'avis spécifique (Biens - Travaux- SNC) ou de l'Appel à Manifestation d'intérêt  (Firmes) </t>
  </si>
  <si>
    <t>Date de signature du contrat</t>
  </si>
  <si>
    <t>B-AOI-No. 12-10/21</t>
  </si>
  <si>
    <t xml:space="preserve">Composante III- Investissements dans l'eau potable, l'assainissement et l'hygiène dans la RMPP
</t>
  </si>
  <si>
    <t xml:space="preserve">Acquisition de matériaux pour la construction de mini-réseaux condominial d'eau potable et assainissement.- Matériaux hydrauliques correspondant à 400 mini-réseaux condominial d'eau potable et a 30 d'assainisememnt
</t>
  </si>
  <si>
    <t>AOI</t>
  </si>
  <si>
    <t>DINEPA</t>
  </si>
  <si>
    <t xml:space="preserve">Ex-Ante </t>
  </si>
  <si>
    <t>En attente</t>
  </si>
  <si>
    <t>B-AOI-No. 01-01/21</t>
  </si>
  <si>
    <t xml:space="preserve">Fourniture et livraison de branchements et poste de comptage pour les CTE RMPP / Jacmel / Cayes / Port de Paix / Ouanaminthe en trois (3) lots (Lot 1: branchements et accessoires, Lot 2: Compteurs et accessoires, Lot 3: Matériels)
</t>
  </si>
  <si>
    <t xml:space="preserve"> B-AOI No. 02-03/21</t>
  </si>
  <si>
    <t xml:space="preserve">Composante V-Administration du projet
</t>
  </si>
  <si>
    <t>Achat de véhicules pick up double cabine pour l'UE PAP3 et CTE RMPP</t>
  </si>
  <si>
    <t>B-AOI-No. 03-04/21</t>
  </si>
  <si>
    <t xml:space="preserve">Composante II- Appui à l'exploitation et à la maintenance du CTE de Port-au-prince </t>
  </si>
  <si>
    <t>Acquisition de Carburant pour le CTE-RMPP</t>
  </si>
  <si>
    <t xml:space="preserve">B-AOI-No. 06-08/21
</t>
  </si>
  <si>
    <t xml:space="preserve">Composante I- Renforcement Institutionnel du CTE-RMPP, de l'OREPA OUEST et de la DINEPA 
</t>
  </si>
  <si>
    <t xml:space="preserve"> Fournitures de pompes et accessoires hydrauliques pour les forages F  et T
</t>
  </si>
  <si>
    <t>B-CP-No. 07-04/21</t>
  </si>
  <si>
    <t xml:space="preserve">Fournitures de produits et materiels de protection pour le traitement d'eau (HTH) </t>
  </si>
  <si>
    <t>CP</t>
  </si>
  <si>
    <t>OREPA Ouest</t>
  </si>
  <si>
    <t>B-AOI-No. 09-10/21</t>
  </si>
  <si>
    <t>Fournitures de potaux d'incendie</t>
  </si>
  <si>
    <t>B-AON-No. 05-06/21</t>
  </si>
  <si>
    <t>Acquisition de motos pour OREPA Ouest / CTE RMPP</t>
  </si>
  <si>
    <t>AON</t>
  </si>
  <si>
    <t>B-CP-No. 01-04/21</t>
  </si>
  <si>
    <t>Acquisition de logiciel pour la soumission d'offres en ligne</t>
  </si>
  <si>
    <t>B-AON-No. 06-05/21</t>
  </si>
  <si>
    <t>Acquisition de conduites et accessoires hydrauliques en PEHD pour le CTE RMPP (travaux de reparation)</t>
  </si>
  <si>
    <t>B-AON-No. 07-05/21</t>
  </si>
  <si>
    <t>Acquisition de conduites et accessoires hydrauliques en PVC pour le CTE RMPP (travaux de reparation)</t>
  </si>
  <si>
    <t>B-AON-No. 08-05/21</t>
  </si>
  <si>
    <t>Acquisition de conduites et accessoires hydrauliques en FD pour le CTE RMPP (travaux de reparation)</t>
  </si>
  <si>
    <t>B-CP-No 02-03/21</t>
  </si>
  <si>
    <t>Acquisition de materiaux (sable lavé, gravier concassé, remblais tout venant, …) pour la pose des conduites Viaduc Carrefour</t>
  </si>
  <si>
    <t>TOTAL</t>
  </si>
  <si>
    <t>TRAVAUX (T)</t>
  </si>
  <si>
    <t>Institution responsible de mener la methode de passation de marché ET signature</t>
  </si>
  <si>
    <t>Commentaires                       ((Pour ED/SED (3)  préciser nom de la firme et clause de justification tirée des politiques de passation de marchés de la BID))</t>
  </si>
  <si>
    <t>Publication de l'avis spécifique (Biens - Travaux- SNC) ou de l'Appel à Manifestation d'intérêt (Firmes )</t>
  </si>
  <si>
    <t>T-AOI-No. 01-12/21</t>
  </si>
  <si>
    <t xml:space="preserve">Composante III-Investissements dans l'eau potable, l'assainissement et l'hygiène dans la RMPP
</t>
  </si>
  <si>
    <t xml:space="preserve">Réseau Structurant en deux (2) lots
Travaux de Renforcement/Renouvellement de l’ossature ouest du réseau d’eau potable de la Région Métropolitaine de Port-au-Prince   : 
Lot 4   : Axe Centre-Ville
</t>
  </si>
  <si>
    <t>Ex-Ante</t>
  </si>
  <si>
    <t xml:space="preserve">En attente </t>
  </si>
  <si>
    <t>T AOI-No. 02-04/21</t>
  </si>
  <si>
    <t xml:space="preserve">Renforcement ossature ouest. Marche D. Rehabilitation du reservoir de Bolosse </t>
  </si>
  <si>
    <t>`</t>
  </si>
  <si>
    <t>T-AON-No. 01-07/21</t>
  </si>
  <si>
    <t xml:space="preserve">Marché B1. Extension conduites de distribution secteur Mariani. Extension Mariani secteur A.                                                            </t>
  </si>
  <si>
    <t>OREPA OUEST</t>
  </si>
  <si>
    <t>T-AON-No. 02-07/21</t>
  </si>
  <si>
    <t xml:space="preserve"> Marché B2. Extension conduites de distribution secteur Mariani. Secteur B.                 </t>
  </si>
  <si>
    <t>T-AOI-No. 17-12/21</t>
  </si>
  <si>
    <t>Reseau de distribution basique et station de pompage desserte Haute Martissant a partir de la source Leclerc. Marche N (Projet pilot condominial 3)</t>
  </si>
  <si>
    <t>T-AOI No. 03-04/21</t>
  </si>
  <si>
    <t>Reseau basique de distribution Mariani Oest et installation des reseaux condominaux . Marche H (Projet pilot 2)</t>
  </si>
  <si>
    <t>T-AOI-No. 05-04/21</t>
  </si>
  <si>
    <t>Extension conduites de distribution Vivy Michell. Vivy Mitchell/Dos Morne. Marché J</t>
  </si>
  <si>
    <t>T-AOI-No. 06-08/21</t>
  </si>
  <si>
    <t>Reseau basique de distribution et installation des reeaux condominiaux a Gerald Bataille. Marche H (projet pilot condominial 1)</t>
  </si>
  <si>
    <t>T-AOI-No. 07-08/21</t>
  </si>
  <si>
    <t>Reseau basique de distribution et installation des reeaux condominiaux a Mais Gate. Marche I (projet pilot condominial 1)</t>
  </si>
  <si>
    <t>T-AOI-No. 13-03/20</t>
  </si>
  <si>
    <t>Renforcement Duvivier et Cite Soleil ( conduite de refoulement )</t>
  </si>
  <si>
    <t>T-AON-No. 03-06/21</t>
  </si>
  <si>
    <t xml:space="preserve">Rehabilitation du reservoir de Cite Soleil </t>
  </si>
  <si>
    <t>T-AON-No. 04-09/21</t>
  </si>
  <si>
    <t>Installation des branchements et des compteurs au niveau des menages a l'Agence de Carrefour</t>
  </si>
  <si>
    <t>T-AON No. 05-09/21</t>
  </si>
  <si>
    <t>Installation des branchements et des compteurs au niveau des menages a l'Agence de Delmas</t>
  </si>
  <si>
    <t>T-AON No. 06-10/21</t>
  </si>
  <si>
    <t>Installation des branchements et des compteurs au niveau des menages a l'Agence de Port-au-Prince</t>
  </si>
  <si>
    <t>T-AON No. 07-11/21</t>
  </si>
  <si>
    <t>Installation des branchements et des compteurs au niveau des menages a l'Agence de Tabarre</t>
  </si>
  <si>
    <t>T-AON-No. 08-05/21</t>
  </si>
  <si>
    <t>Travaux de Réhabilitation des armoires electriques et automatisme Lot 3</t>
  </si>
  <si>
    <t>T-AON-No. 09-10/21</t>
  </si>
  <si>
    <t xml:space="preserve">Construction et réhabilitation de kiosques pour le CTE de Port au Prince - 70 nouveau kiosques et 25 réhabilitations </t>
  </si>
  <si>
    <t>T-AOI-No. 01-04/21</t>
  </si>
  <si>
    <t xml:space="preserve">Composante IV: Investissements dans l'eau, l'assainissement et l'hygiène dans les zones rurales  de l'OREPA OUEST </t>
  </si>
  <si>
    <t>Eau rural. Construction et réhabilitation de points d’eau et de petits réseaux dans 8 sections communales ( en 4 lots)</t>
  </si>
  <si>
    <t>T-AON-No. 10-08/21</t>
  </si>
  <si>
    <t>Travaux de renforcement du systeme de Metivier</t>
  </si>
  <si>
    <t>T-CP-No. 01-02/21</t>
  </si>
  <si>
    <t xml:space="preserve">Travaux De Construction de deux (2) réservoirs de 40 m3   à la localité de Gode, Belot                 </t>
  </si>
  <si>
    <t>UC19-OO-T-CP-No. 01-03/21</t>
  </si>
  <si>
    <t>Composante VI - Appui au COVID-19,  Fond d'urgence sanitaire</t>
  </si>
  <si>
    <t>Amélioration de la desserte en eau dans la localité de Jeanty, Commune  Grand Goave</t>
  </si>
  <si>
    <t>UC19-OO-T-CP-No. 02-03/21</t>
  </si>
  <si>
    <t>Projet d’amélioration du Système d’alimentation en Eau Potable de Beilac, Commune Cabaret</t>
  </si>
  <si>
    <t>UC19-OO-T-CP-No. 03-05/21</t>
  </si>
  <si>
    <t>Projet de réhabilitation du système de Grenier, Commune Petion Ville</t>
  </si>
  <si>
    <t>UC19-OO-T-CP-No.01-01/21</t>
  </si>
  <si>
    <t>Projet de renforcement du SAEP de Dufreney, Commune Carrefour</t>
  </si>
  <si>
    <t>UC19-OO-T-CP-No. 02-01/21</t>
  </si>
  <si>
    <t>Projet d’amélioration de la desserte dans le secteur 4 à Corail Cesselesse</t>
  </si>
  <si>
    <t>UC19-OO-T-CP-No. 12-05/20</t>
  </si>
  <si>
    <t>Amelioration de la desserte en eau dans la localite Leveque, Cabaret</t>
  </si>
  <si>
    <t>T-AON-No. 02-01/21</t>
  </si>
  <si>
    <t>Construction de cloture et de blocs sanitaires pour les forages G&amp;P</t>
  </si>
  <si>
    <t>T-AON-No. 04-03/21</t>
  </si>
  <si>
    <t>Construction d'un poste de securite (guerite) à la station de pompage Tabarre 68</t>
  </si>
  <si>
    <t xml:space="preserve">BUREAUX DE SERVICES-CONSEILS    (CF)                                                                                                                                            </t>
  </si>
  <si>
    <t xml:space="preserve">Publication de l'avis spécifique (Biens - Travaux- SNC) ou de l'Appel à Manifestation d'intérêt   (Firmes) </t>
  </si>
  <si>
    <t>SCF-DP-No. 01-04/21</t>
  </si>
  <si>
    <t>Composante I- Renforcement institutionnel de la DINEPA et de ses unités décentralisées</t>
  </si>
  <si>
    <t>Consultation pour developper des messages et outils de communication et de marketing pour améliorer la connectivité au réseau d'eau potable, l'access a l'assainissement et l'hygiène dans la zones urbaines  du projet..</t>
  </si>
  <si>
    <t>SFQC</t>
  </si>
  <si>
    <t>SCF-DP-No. 02-04/21</t>
  </si>
  <si>
    <t>Campagnes de communication et de marketing pour améliorer la connectivité au réseau d'eau potable, l'access a l'assainissement et l'hygiène dans la zones urbaines  du projet..</t>
  </si>
  <si>
    <t>SCF-DP-07-03/21</t>
  </si>
  <si>
    <t xml:space="preserve">Composante IV-Investissements dans l'eau potable, l'assainissement et l'hygiène en milieu rural </t>
  </si>
  <si>
    <t>Campagne de communication et de marketing pour améliorer l'hygiène menstruelle dans la zone du projet</t>
  </si>
  <si>
    <t>SCF-DP-No. 08-08/21</t>
  </si>
  <si>
    <t>Développement de campagnes d'assainissement et d'hygiène dans 8 sections communales de l'OREPA Ouest</t>
  </si>
  <si>
    <t>SCF-DP-No. 09-04/21</t>
  </si>
  <si>
    <t>Développement d'un outil de planification rural au niveau de l'OREPA OUEST..</t>
  </si>
  <si>
    <t>La rubrique consultant individuel devrait etre detaillé par Position avec une ligne distincte pour chaque poste.</t>
  </si>
  <si>
    <t xml:space="preserve">CONSULTANTS INDIVIDUELS         (CI)                                                                                                                                                              </t>
  </si>
  <si>
    <t>Date d'aprobation des TDR et de la grille d'évaluation</t>
  </si>
  <si>
    <t>Date de siganture du contrat</t>
  </si>
  <si>
    <t>SCI-CCV-No. 01-03/21</t>
  </si>
  <si>
    <r>
      <t xml:space="preserve">Consultant </t>
    </r>
    <r>
      <rPr>
        <b/>
        <sz val="10"/>
        <rFont val="Arial"/>
        <family val="2"/>
      </rPr>
      <t>national</t>
    </r>
    <r>
      <rPr>
        <sz val="10"/>
        <rFont val="Arial"/>
        <family val="2"/>
      </rPr>
      <t xml:space="preserve"> appui role de la DINEPA comme regulateur-supervision PPP</t>
    </r>
  </si>
  <si>
    <t>QCNI</t>
  </si>
  <si>
    <t>En cours</t>
  </si>
  <si>
    <t>SCI-CCV-No. 13-12/20</t>
  </si>
  <si>
    <r>
      <t xml:space="preserve">Consultant </t>
    </r>
    <r>
      <rPr>
        <b/>
        <sz val="10"/>
        <rFont val="Arial"/>
        <family val="2"/>
      </rPr>
      <t xml:space="preserve">international </t>
    </r>
    <r>
      <rPr>
        <sz val="10"/>
        <rFont val="Arial"/>
        <family val="2"/>
      </rPr>
      <t>appui role de la DINEPA comme regulateur-supervision PPP</t>
    </r>
  </si>
  <si>
    <t>QCII</t>
  </si>
  <si>
    <t>SCI-CCV-No. 03-06/21</t>
  </si>
  <si>
    <t xml:space="preserve">Consulant national appui a la supervision des travaux dans le milieu rural </t>
  </si>
  <si>
    <t>SCI-CCV-No. 04-06/21</t>
  </si>
  <si>
    <t>Consulant international appui a la supervision travaux dans le milieu rural</t>
  </si>
  <si>
    <t>SCI-CCV-No. 05-03/21</t>
  </si>
  <si>
    <t>Consultant international -Ingénieur senior condominial Technique- pour implementation des projets reseaux condominiales</t>
  </si>
  <si>
    <t>SCI-CCV-No. 06-03/21</t>
  </si>
  <si>
    <t xml:space="preserve">Composante I- Renforcement Institutionnel du CTE-RMPP, de l'OREPA OUEST et de la DINEPA </t>
  </si>
  <si>
    <t>Consultant  pour Support technique / operations au CTE RMPP</t>
  </si>
  <si>
    <t>SCI-CCV-No. 07-03/21</t>
  </si>
  <si>
    <t>Consultant  pour support  institutionnel / gestion Commercial et clientele  au CTE RMPP</t>
  </si>
  <si>
    <t>SCI-CCV-No. 08-06/21</t>
  </si>
  <si>
    <t>Consultant  pour Appui aux operations de station de pompage au CTE RMPP</t>
  </si>
  <si>
    <t>SCI-CCV-No. 10-03/21</t>
  </si>
  <si>
    <t>Consultant en charge de la supervision de travaux electromecaniques en appui à la cellule de supervision</t>
  </si>
  <si>
    <t>SCI-CCV-No. 02-01/21</t>
  </si>
  <si>
    <t>Consultant en charge de la supervision de travaux genie civil et structurel en appui à la cellule de supervision</t>
  </si>
  <si>
    <t>SCI-CCV-No. 11-03/21</t>
  </si>
  <si>
    <t>Consultant en charge de la supervision en automatisme en appui à la cellule de supervision</t>
  </si>
  <si>
    <t>SCI-CCV-No. 12-06/21</t>
  </si>
  <si>
    <t>Consultant Specialiste en traitement de l'eau</t>
  </si>
  <si>
    <t>SCI-GG-No. 04-04/21</t>
  </si>
  <si>
    <t>Consultant pour  Etudes sur la perception de l'hygiène menstruelle dans les ecoles publiques et les menages dans les zones rurales</t>
  </si>
  <si>
    <t>SCI-CCV -No. 13-08/21</t>
  </si>
  <si>
    <t>Consultant en charge des etudes hydrogeologiques dans les zones rurales de Crx des Bouquets, Leogane, Arcahaie, Thomazeau, Fonds Verettes</t>
  </si>
  <si>
    <t>SCI-CCV-No. 26-02/21</t>
  </si>
  <si>
    <t>Consultant en charge des etudes geotechniques pour la rehabilitation du reservoir de Cite Soleil</t>
  </si>
  <si>
    <t>SCI-CCV-No. 04-05/21</t>
  </si>
  <si>
    <t>Consultant en conception de travaux hydrauliques en appui à la cellule de supervision</t>
  </si>
  <si>
    <t>Consultant en charge de la supervision des travaux hydrauliques- Ossature Ouest Axe Diquini</t>
  </si>
  <si>
    <t>Consultant en charge de la supervision des travaux hydrauliques- Ossature Ouest Axe Liaison Haute</t>
  </si>
  <si>
    <t>SCI-CCV-No. 07-05/21</t>
  </si>
  <si>
    <t>Consultant en charge de la supervision des travaux hydrauliques- Ossature Ouest Axe Mariani</t>
  </si>
  <si>
    <t>SCI-CCV-No. 08-09/21</t>
  </si>
  <si>
    <t>Consultant en charge de la supervision des travaux hydrauliques- Ossature Ouest Axe Centre-ville</t>
  </si>
  <si>
    <t>SCI-CCV-No. 09-03/21</t>
  </si>
  <si>
    <t>Consultant en charge de la supervision de la pose des conduites  hydrauliques de refoulement à Cite Soleil</t>
  </si>
  <si>
    <t>SCI-CCV-No. 10-09/21</t>
  </si>
  <si>
    <t>Consultant en charge de la supervision des travaux de renforcement du  Reservoir de Cité Soleil</t>
  </si>
  <si>
    <t>SCI-CCV-No. 11-09/21</t>
  </si>
  <si>
    <t>Consultant en charge de la supervision du renforcement du reservoir Bolosse</t>
  </si>
  <si>
    <t>SERVICES AUTRES CONSULTATIFS (SAC)</t>
  </si>
  <si>
    <t xml:space="preserve">Conduite de la Procédure </t>
  </si>
  <si>
    <t>Process Number:</t>
  </si>
  <si>
    <t>Commentaires  ((Pour ED/SED (3)  préciser nom de la firme et clause de justification tirée des politiques de passation de marchés de la BID))</t>
  </si>
  <si>
    <t>Date de lancememt du marché</t>
  </si>
  <si>
    <t>SAC-AON No. 01-09/21</t>
  </si>
  <si>
    <t>Reproduction et diffusion de l'outil de gestion de l'hygiene menstruelle</t>
  </si>
  <si>
    <t>EX Ante</t>
  </si>
  <si>
    <t>SAC-CP No 12-02/21</t>
  </si>
  <si>
    <t>Location d'une pelle excavatrice  pour travaux Viaduc Carrefour</t>
  </si>
  <si>
    <t>SAC-CP No 06-02/21</t>
  </si>
  <si>
    <t>Maintenance des groupes electrogenes des 8 sites de pompage de la RMPP</t>
  </si>
  <si>
    <t>SAC-CP No 01-01/21</t>
  </si>
  <si>
    <t>Location de bachkoe loader pour travaux Viaduc Carrefour</t>
  </si>
  <si>
    <t>SAC-CP No 02-0121</t>
  </si>
  <si>
    <t>Location de camion 14MT pour travaux Viaduc Carrefour</t>
  </si>
  <si>
    <t>SAC-CP No 03-01/21</t>
  </si>
  <si>
    <t>Location d'un canter pour travaux Viaduc Carrefour</t>
  </si>
  <si>
    <t>SAC-CP No 01-03/21</t>
  </si>
  <si>
    <t>Location d'un compresseur de 3 metre cube pour travaux Viaduc Carrefour</t>
  </si>
  <si>
    <t>SAC-CP No 02-03/21</t>
  </si>
  <si>
    <t>Location d'un mini compacteur pour les petites tranchees pour travaux Viaduc Carrefour</t>
  </si>
  <si>
    <t>SAC-AON No. 01-05/21</t>
  </si>
  <si>
    <t>Maintenance des groupes electrogenes des sites de pompage G&amp;P-Tabarre 68 - Mariani</t>
  </si>
  <si>
    <t>DÉPENSES OPÉRATIONNELLES  (DO)</t>
  </si>
  <si>
    <t>Cout de fonctionnement du CTE (salaire CTE et EDH)</t>
  </si>
  <si>
    <t>N/A</t>
  </si>
  <si>
    <t xml:space="preserve">Composante I- Renforcement Institutionnel </t>
  </si>
  <si>
    <t>Cout de fontionnement de L'OREPA (URDs et TEPACs)</t>
  </si>
  <si>
    <t xml:space="preserve">Composante V- Administration du projet 
</t>
  </si>
  <si>
    <t xml:space="preserve">Cout de fonctionnement et salaire de l'unite d'execution et de la Cellule condominiale (OREPA Ouest)
</t>
  </si>
  <si>
    <t>Appui operationnel aux agences du CTERMPP ( Pétion-Ville, Delmas, Carrefour et P-au-P et bureau central CTE)</t>
  </si>
  <si>
    <t>Cout de fonctionnement de la DINEPA</t>
  </si>
  <si>
    <t>Appui à l'OREPA NORD</t>
  </si>
  <si>
    <r>
      <rPr>
        <b/>
        <sz val="8"/>
        <rFont val="Arial"/>
        <family val="2"/>
      </rPr>
      <t xml:space="preserve">(1) LE NUMERO DE REFERENCE </t>
    </r>
    <r>
      <rPr>
        <sz val="8"/>
        <rFont val="Arial"/>
        <family val="2"/>
      </rPr>
      <t xml:space="preserve"> doit inclure les informations suivantes : Le numéro de l'opération; l'unité d'exécution; le type de marché (B, T, S, CF, CI,DO); la méthode de sélection; la séquence; l'année. </t>
    </r>
  </si>
  <si>
    <r>
      <rPr>
        <b/>
        <sz val="8"/>
        <rFont val="Arial"/>
        <family val="2"/>
      </rPr>
      <t>(2) METHODE DE PDM</t>
    </r>
    <r>
      <rPr>
        <sz val="8"/>
        <rFont val="Arial"/>
        <family val="2"/>
      </rPr>
      <t>- Biens et Travaux: AOI - Appel d'Offres International; AOIR - Appel d'Offres International Restreint; AON - Appel d'Offres National; CP - Comparaison de Prix; ED - Entente Directe; FA - Force Account (En régie); Bureaux de Services Conseils :  SFQC - Sélection fondée sur la qualité et le coût; SFQ - Sélection fondée sur la qualité; SCBD - Sélection dans le cadre d'un budget déterminé; SMC - Sélection au « moindre coût »; QC - Sélection fondée sur les qualifications des consultants; SED - Sélection par entente directe; Services de Consultants Individuels: QCNI - Sélection fondée sur les qualifications des consultants individuels nationaux; QCII - Sélection fondée sur les qualifications des consultants individuels internationaux.</t>
    </r>
  </si>
  <si>
    <r>
      <rPr>
        <b/>
        <sz val="8"/>
        <rFont val="Arial"/>
        <family val="2"/>
      </rPr>
      <t>(3) ENTENTE DIRECTE</t>
    </r>
    <r>
      <rPr>
        <sz val="8"/>
        <rFont val="Arial"/>
        <family val="2"/>
      </rPr>
      <t xml:space="preserve"> - Chaque contrat dans le quel la methode d'entente direct est proposée inclue le numero de la clause et l'alinea correspondant aux Politiques de Passation des Marches de la BID. Réferences: 3.6 (a) ou (b) ou (c) ou (d) des GN-2349-9 pour Biens, Services et Travaux; 3.10 (a) ou (b) ou (c) ou (d) des GN-2350-9 pour Firmes de Consultation; et 5.4 (a) ou (b) ou (c) ou (d) des GN-2350-9 pour Consultants Individuels.</t>
    </r>
  </si>
  <si>
    <r>
      <rPr>
        <b/>
        <sz val="8"/>
        <rFont val="Arial"/>
        <family val="2"/>
      </rPr>
      <t>(4) STATUT</t>
    </r>
    <r>
      <rPr>
        <sz val="8"/>
        <rFont val="Arial"/>
        <family val="2"/>
      </rPr>
      <t>: En attente - Processus pas encore commencé ; En cours - Processus de passation des marchés en cours ; Adjugé non-objection de la Banque obtenue pour l'adjudication ; Annulé - Processus annulé ; Clôturé - Contrat dûment exécuté - dernier paiement exécuté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</si>
</sst>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409]mmm\-yy;@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0" fontId="1" fillId="0" borderId="0"/>
    <xf numFmtId="9" fontId="13" fillId="0" borderId="0" applyFont="0" applyFill="0" applyBorder="0" applyAlignment="0" applyProtection="0"/>
  </cellStyleXfs>
  <cellXfs count="185">
    <xf numFmtId="0" fontId="0" fillId="0" borderId="0" xfId="0"/>
    <xf numFmtId="0" fontId="1" fillId="0" borderId="0" xfId="0" applyNumberFormat="1" applyFont="1" applyAlignment="1">
      <alignment horizontal="justify" vertical="distributed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0" fontId="2" fillId="0" borderId="0" xfId="0" applyFont="1"/>
    <xf numFmtId="0" fontId="1" fillId="0" borderId="0" xfId="0" applyNumberFormat="1" applyFont="1" applyBorder="1" applyAlignment="1">
      <alignment horizontal="justify" vertical="distributed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justify" vertical="distributed"/>
    </xf>
    <xf numFmtId="0" fontId="1" fillId="0" borderId="0" xfId="0" applyNumberFormat="1" applyFont="1" applyFill="1" applyBorder="1" applyAlignment="1">
      <alignment vertical="distributed"/>
    </xf>
    <xf numFmtId="0" fontId="1" fillId="0" borderId="0" xfId="0" applyNumberFormat="1" applyFont="1" applyFill="1" applyBorder="1" applyAlignment="1">
      <alignment horizontal="justify" vertical="distributed"/>
    </xf>
    <xf numFmtId="0" fontId="3" fillId="3" borderId="1" xfId="0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vertical="distributed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3" fontId="2" fillId="0" borderId="0" xfId="1" applyFont="1" applyAlignment="1">
      <alignment horizontal="center" vertical="center"/>
    </xf>
    <xf numFmtId="9" fontId="2" fillId="0" borderId="0" xfId="3" applyFont="1" applyAlignment="1">
      <alignment horizontal="center" vertical="center"/>
    </xf>
    <xf numFmtId="0" fontId="1" fillId="4" borderId="2" xfId="2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justify" vertical="distributed"/>
    </xf>
    <xf numFmtId="43" fontId="1" fillId="2" borderId="4" xfId="1" applyFont="1" applyFill="1" applyBorder="1" applyAlignment="1">
      <alignment horizontal="center" vertical="center" wrapText="1"/>
    </xf>
    <xf numFmtId="9" fontId="1" fillId="2" borderId="1" xfId="3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Alignment="1">
      <alignment horizontal="justify" vertical="distributed"/>
    </xf>
    <xf numFmtId="0" fontId="1" fillId="5" borderId="5" xfId="2" applyFont="1" applyFill="1" applyBorder="1" applyAlignment="1">
      <alignment horizontal="center" vertical="center" wrapText="1"/>
    </xf>
    <xf numFmtId="0" fontId="1" fillId="5" borderId="1" xfId="2" applyFont="1" applyFill="1" applyBorder="1" applyAlignment="1">
      <alignment horizontal="left" vertical="center" wrapText="1"/>
    </xf>
    <xf numFmtId="0" fontId="1" fillId="5" borderId="1" xfId="2" applyFont="1" applyFill="1" applyBorder="1" applyAlignment="1">
      <alignment horizontal="center" vertical="center" wrapText="1"/>
    </xf>
    <xf numFmtId="43" fontId="1" fillId="5" borderId="1" xfId="1" applyFont="1" applyFill="1" applyBorder="1" applyAlignment="1">
      <alignment vertical="center" wrapText="1"/>
    </xf>
    <xf numFmtId="9" fontId="1" fillId="5" borderId="1" xfId="3" applyFont="1" applyFill="1" applyBorder="1" applyAlignment="1">
      <alignment horizontal="left" vertical="center" wrapText="1"/>
    </xf>
    <xf numFmtId="17" fontId="1" fillId="5" borderId="1" xfId="2" applyNumberFormat="1" applyFont="1" applyFill="1" applyBorder="1" applyAlignment="1">
      <alignment horizontal="center" vertical="center" wrapText="1"/>
    </xf>
    <xf numFmtId="0" fontId="1" fillId="5" borderId="6" xfId="2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distributed"/>
    </xf>
    <xf numFmtId="0" fontId="7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vertical="center" wrapText="1"/>
    </xf>
    <xf numFmtId="0" fontId="1" fillId="5" borderId="4" xfId="2" applyFont="1" applyFill="1" applyBorder="1" applyAlignment="1">
      <alignment vertical="center" wrapText="1"/>
    </xf>
    <xf numFmtId="0" fontId="1" fillId="5" borderId="4" xfId="2" applyFont="1" applyFill="1" applyBorder="1" applyAlignment="1">
      <alignment horizontal="center" vertical="center" wrapText="1"/>
    </xf>
    <xf numFmtId="9" fontId="1" fillId="5" borderId="1" xfId="3" applyFont="1" applyFill="1" applyBorder="1" applyAlignment="1">
      <alignment horizontal="center" vertical="center" wrapText="1"/>
    </xf>
    <xf numFmtId="43" fontId="1" fillId="5" borderId="1" xfId="1" applyFont="1" applyFill="1" applyBorder="1" applyAlignment="1">
      <alignment horizontal="center" vertical="center" wrapText="1"/>
    </xf>
    <xf numFmtId="17" fontId="1" fillId="5" borderId="1" xfId="3" applyNumberFormat="1" applyFont="1" applyFill="1" applyBorder="1" applyAlignment="1">
      <alignment horizontal="center" vertical="center" wrapText="1"/>
    </xf>
    <xf numFmtId="0" fontId="8" fillId="6" borderId="5" xfId="2" applyFont="1" applyFill="1" applyBorder="1" applyAlignment="1">
      <alignment horizontal="center" vertical="center" wrapText="1"/>
    </xf>
    <xf numFmtId="0" fontId="8" fillId="6" borderId="1" xfId="2" applyFont="1" applyFill="1" applyBorder="1" applyAlignment="1">
      <alignment vertical="center" wrapText="1"/>
    </xf>
    <xf numFmtId="0" fontId="8" fillId="6" borderId="1" xfId="2" applyFont="1" applyFill="1" applyBorder="1" applyAlignment="1">
      <alignment horizontal="center" vertical="center" wrapText="1"/>
    </xf>
    <xf numFmtId="43" fontId="8" fillId="6" borderId="1" xfId="1" applyFont="1" applyFill="1" applyBorder="1" applyAlignment="1">
      <alignment vertical="center" wrapText="1"/>
    </xf>
    <xf numFmtId="9" fontId="8" fillId="6" borderId="1" xfId="3" applyFont="1" applyFill="1" applyBorder="1" applyAlignment="1">
      <alignment vertical="center" wrapText="1"/>
    </xf>
    <xf numFmtId="0" fontId="8" fillId="6" borderId="6" xfId="2" applyFont="1" applyFill="1" applyBorder="1" applyAlignment="1">
      <alignment vertical="center" wrapText="1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43" fontId="2" fillId="0" borderId="0" xfId="1" applyFont="1" applyBorder="1" applyAlignment="1">
      <alignment horizontal="center" vertical="center"/>
    </xf>
    <xf numFmtId="9" fontId="2" fillId="0" borderId="0" xfId="3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8" xfId="0" applyFont="1" applyBorder="1" applyAlignment="1">
      <alignment horizontal="center" vertical="center"/>
    </xf>
    <xf numFmtId="0" fontId="1" fillId="4" borderId="6" xfId="2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1" fillId="2" borderId="1" xfId="2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Alignment="1">
      <alignment horizontal="justify" vertical="distributed"/>
    </xf>
    <xf numFmtId="0" fontId="1" fillId="5" borderId="6" xfId="2" applyFont="1" applyFill="1" applyBorder="1" applyAlignment="1">
      <alignment horizontal="center" vertical="center"/>
    </xf>
    <xf numFmtId="0" fontId="1" fillId="5" borderId="1" xfId="2" applyFont="1" applyFill="1" applyBorder="1" applyAlignment="1">
      <alignment horizontal="left" vertical="top" wrapText="1"/>
    </xf>
    <xf numFmtId="0" fontId="1" fillId="5" borderId="1" xfId="2" applyFont="1" applyFill="1" applyBorder="1" applyAlignment="1">
      <alignment horizontal="center" vertical="top" wrapText="1"/>
    </xf>
    <xf numFmtId="0" fontId="1" fillId="5" borderId="6" xfId="2" applyFont="1" applyFill="1" applyBorder="1" applyAlignment="1">
      <alignment horizontal="center" vertical="center" wrapText="1"/>
    </xf>
    <xf numFmtId="0" fontId="1" fillId="5" borderId="9" xfId="2" applyFont="1" applyFill="1" applyBorder="1" applyAlignment="1">
      <alignment horizontal="center" vertical="center" wrapText="1"/>
    </xf>
    <xf numFmtId="0" fontId="1" fillId="5" borderId="10" xfId="2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vertical="center" wrapText="1"/>
    </xf>
    <xf numFmtId="43" fontId="8" fillId="6" borderId="1" xfId="1" applyFont="1" applyFill="1" applyBorder="1" applyAlignment="1">
      <alignment horizontal="center" vertical="center"/>
    </xf>
    <xf numFmtId="43" fontId="8" fillId="0" borderId="0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distributed"/>
    </xf>
    <xf numFmtId="0" fontId="9" fillId="0" borderId="0" xfId="0" applyNumberFormat="1" applyFont="1" applyFill="1" applyBorder="1" applyAlignment="1">
      <alignment vertical="distributed"/>
    </xf>
    <xf numFmtId="164" fontId="1" fillId="5" borderId="1" xfId="2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vertical="center"/>
    </xf>
    <xf numFmtId="43" fontId="8" fillId="6" borderId="1" xfId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top" wrapText="1"/>
    </xf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center"/>
    </xf>
    <xf numFmtId="43" fontId="2" fillId="0" borderId="13" xfId="1" applyFont="1" applyBorder="1" applyAlignment="1">
      <alignment horizontal="center" vertical="center"/>
    </xf>
    <xf numFmtId="9" fontId="2" fillId="0" borderId="13" xfId="3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justify" vertical="distributed"/>
    </xf>
    <xf numFmtId="43" fontId="8" fillId="6" borderId="1" xfId="2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43" fontId="11" fillId="0" borderId="0" xfId="1" applyFont="1" applyAlignment="1">
      <alignment horizontal="center" vertical="center"/>
    </xf>
    <xf numFmtId="9" fontId="11" fillId="0" borderId="0" xfId="3" applyFont="1" applyAlignment="1">
      <alignment horizontal="center" vertical="center"/>
    </xf>
    <xf numFmtId="0" fontId="1" fillId="7" borderId="15" xfId="2" applyFont="1" applyFill="1" applyBorder="1" applyAlignment="1">
      <alignment horizontal="center" vertical="center" wrapText="1"/>
    </xf>
    <xf numFmtId="0" fontId="8" fillId="6" borderId="1" xfId="2" applyFont="1" applyFill="1" applyBorder="1" applyAlignment="1">
      <alignment horizontal="center" vertical="center"/>
    </xf>
    <xf numFmtId="0" fontId="8" fillId="6" borderId="1" xfId="2" applyFont="1" applyFill="1" applyBorder="1" applyAlignment="1">
      <alignment vertical="center"/>
    </xf>
    <xf numFmtId="43" fontId="8" fillId="6" borderId="1" xfId="2" applyNumberFormat="1" applyFont="1" applyFill="1" applyBorder="1" applyAlignment="1">
      <alignment horizontal="center" vertical="center"/>
    </xf>
    <xf numFmtId="9" fontId="8" fillId="6" borderId="1" xfId="3" applyFont="1" applyFill="1" applyBorder="1" applyAlignment="1">
      <alignment vertical="center"/>
    </xf>
    <xf numFmtId="0" fontId="1" fillId="8" borderId="1" xfId="2" applyFont="1" applyFill="1" applyBorder="1" applyAlignment="1">
      <alignment horizontal="center" vertical="center" wrapText="1"/>
    </xf>
    <xf numFmtId="0" fontId="1" fillId="8" borderId="1" xfId="2" applyFont="1" applyFill="1" applyBorder="1" applyAlignment="1">
      <alignment horizontal="left" vertical="center" wrapText="1"/>
    </xf>
    <xf numFmtId="9" fontId="1" fillId="8" borderId="1" xfId="3" applyFont="1" applyFill="1" applyBorder="1" applyAlignment="1">
      <alignment horizontal="center" vertical="center" wrapText="1"/>
    </xf>
    <xf numFmtId="43" fontId="1" fillId="8" borderId="1" xfId="1" applyFont="1" applyFill="1" applyBorder="1" applyAlignment="1">
      <alignment horizontal="center" vertical="center" wrapText="1"/>
    </xf>
    <xf numFmtId="17" fontId="1" fillId="8" borderId="1" xfId="2" applyNumberFormat="1" applyFont="1" applyFill="1" applyBorder="1" applyAlignment="1">
      <alignment horizontal="center" vertical="center" wrapText="1"/>
    </xf>
    <xf numFmtId="0" fontId="8" fillId="6" borderId="16" xfId="2" applyFont="1" applyFill="1" applyBorder="1" applyAlignment="1">
      <alignment horizontal="center" vertical="center"/>
    </xf>
    <xf numFmtId="0" fontId="8" fillId="6" borderId="17" xfId="2" applyFont="1" applyFill="1" applyBorder="1" applyAlignment="1">
      <alignment vertical="center"/>
    </xf>
    <xf numFmtId="0" fontId="8" fillId="6" borderId="17" xfId="2" applyFont="1" applyFill="1" applyBorder="1" applyAlignment="1">
      <alignment horizontal="center" vertical="center"/>
    </xf>
    <xf numFmtId="43" fontId="8" fillId="6" borderId="17" xfId="2" applyNumberFormat="1" applyFont="1" applyFill="1" applyBorder="1" applyAlignment="1">
      <alignment horizontal="center" vertical="center"/>
    </xf>
    <xf numFmtId="9" fontId="8" fillId="6" borderId="17" xfId="3" applyFont="1" applyFill="1" applyBorder="1" applyAlignment="1">
      <alignment vertical="center"/>
    </xf>
    <xf numFmtId="0" fontId="8" fillId="6" borderId="18" xfId="2" applyFont="1" applyFill="1" applyBorder="1" applyAlignment="1">
      <alignment vertical="center"/>
    </xf>
    <xf numFmtId="43" fontId="6" fillId="0" borderId="0" xfId="1" applyFont="1" applyAlignment="1">
      <alignment horizontal="center" vertical="center"/>
    </xf>
    <xf numFmtId="43" fontId="2" fillId="0" borderId="0" xfId="3" applyNumberFormat="1" applyFont="1" applyAlignment="1">
      <alignment horizontal="center" vertical="center"/>
    </xf>
    <xf numFmtId="0" fontId="12" fillId="3" borderId="10" xfId="0" applyNumberFormat="1" applyFont="1" applyFill="1" applyBorder="1" applyAlignment="1">
      <alignment horizontal="center" vertical="distributed"/>
    </xf>
    <xf numFmtId="0" fontId="12" fillId="3" borderId="10" xfId="2" applyFont="1" applyFill="1" applyBorder="1" applyAlignment="1">
      <alignment horizontal="left" vertical="center" wrapText="1"/>
    </xf>
    <xf numFmtId="0" fontId="12" fillId="3" borderId="10" xfId="2" applyFont="1" applyFill="1" applyBorder="1" applyAlignment="1">
      <alignment horizontal="center" vertical="center" wrapText="1"/>
    </xf>
    <xf numFmtId="43" fontId="8" fillId="3" borderId="10" xfId="1" applyFont="1" applyFill="1" applyBorder="1" applyAlignment="1">
      <alignment horizontal="center" vertical="center"/>
    </xf>
    <xf numFmtId="9" fontId="12" fillId="3" borderId="10" xfId="3" applyFont="1" applyFill="1" applyBorder="1" applyAlignment="1">
      <alignment horizontal="left" vertical="center" wrapText="1"/>
    </xf>
    <xf numFmtId="0" fontId="12" fillId="3" borderId="19" xfId="2" applyFont="1" applyFill="1" applyBorder="1" applyAlignment="1">
      <alignment horizontal="left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top" wrapText="1"/>
    </xf>
    <xf numFmtId="43" fontId="1" fillId="0" borderId="0" xfId="1" applyFont="1" applyFill="1" applyBorder="1" applyAlignment="1">
      <alignment horizontal="center" vertical="center" wrapText="1"/>
    </xf>
    <xf numFmtId="9" fontId="1" fillId="0" borderId="0" xfId="3" applyFont="1" applyFill="1" applyBorder="1" applyAlignment="1">
      <alignment horizontal="center" vertical="center" wrapText="1"/>
    </xf>
    <xf numFmtId="0" fontId="10" fillId="6" borderId="0" xfId="2" applyFont="1" applyFill="1" applyBorder="1" applyAlignment="1">
      <alignment horizontal="center" vertical="center" wrapText="1"/>
    </xf>
    <xf numFmtId="0" fontId="10" fillId="6" borderId="0" xfId="2" applyFont="1" applyFill="1" applyBorder="1" applyAlignment="1">
      <alignment horizontal="center" vertical="top" wrapText="1"/>
    </xf>
    <xf numFmtId="43" fontId="10" fillId="6" borderId="0" xfId="1" applyFont="1" applyFill="1" applyBorder="1" applyAlignment="1">
      <alignment horizontal="center" vertical="center" wrapText="1"/>
    </xf>
    <xf numFmtId="9" fontId="10" fillId="6" borderId="0" xfId="3" applyFont="1" applyFill="1" applyBorder="1" applyAlignment="1">
      <alignment horizontal="center" vertical="center" wrapText="1"/>
    </xf>
    <xf numFmtId="0" fontId="10" fillId="6" borderId="0" xfId="0" applyFont="1" applyFill="1"/>
    <xf numFmtId="0" fontId="10" fillId="6" borderId="0" xfId="0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distributed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top"/>
    </xf>
    <xf numFmtId="9" fontId="6" fillId="0" borderId="0" xfId="3" applyFont="1" applyAlignment="1">
      <alignment horizontal="center" vertical="center"/>
    </xf>
    <xf numFmtId="0" fontId="10" fillId="6" borderId="0" xfId="0" applyFont="1" applyFill="1" applyAlignment="1">
      <alignment horizontal="center"/>
    </xf>
    <xf numFmtId="0" fontId="3" fillId="0" borderId="0" xfId="0" applyNumberFormat="1" applyFont="1" applyFill="1" applyBorder="1" applyAlignment="1">
      <alignment horizontal="left" vertical="center"/>
    </xf>
    <xf numFmtId="0" fontId="1" fillId="2" borderId="1" xfId="2" applyFont="1" applyFill="1" applyBorder="1" applyAlignment="1">
      <alignment horizontal="center" vertical="center" wrapText="1"/>
    </xf>
    <xf numFmtId="0" fontId="1" fillId="2" borderId="3" xfId="2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wrapText="1"/>
    </xf>
    <xf numFmtId="0" fontId="1" fillId="3" borderId="3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 vertical="center"/>
    </xf>
    <xf numFmtId="0" fontId="5" fillId="2" borderId="29" xfId="2" applyFont="1" applyFill="1" applyBorder="1" applyAlignment="1">
      <alignment horizontal="left" vertical="center" wrapText="1"/>
    </xf>
    <xf numFmtId="0" fontId="5" fillId="2" borderId="30" xfId="2" applyFont="1" applyFill="1" applyBorder="1" applyAlignment="1">
      <alignment horizontal="left" vertical="center" wrapText="1"/>
    </xf>
    <xf numFmtId="0" fontId="5" fillId="2" borderId="31" xfId="2" applyFont="1" applyFill="1" applyBorder="1" applyAlignment="1">
      <alignment horizontal="left" vertical="center" wrapText="1"/>
    </xf>
    <xf numFmtId="0" fontId="1" fillId="2" borderId="20" xfId="2" applyFont="1" applyFill="1" applyBorder="1" applyAlignment="1">
      <alignment horizontal="center" vertical="center" wrapText="1"/>
    </xf>
    <xf numFmtId="0" fontId="1" fillId="2" borderId="21" xfId="2" applyFont="1" applyFill="1" applyBorder="1" applyAlignment="1">
      <alignment horizontal="center" vertical="center" wrapText="1"/>
    </xf>
    <xf numFmtId="0" fontId="1" fillId="2" borderId="22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5" xfId="2" applyFont="1" applyFill="1" applyBorder="1" applyAlignment="1">
      <alignment horizontal="center" vertical="center" wrapText="1"/>
    </xf>
    <xf numFmtId="0" fontId="1" fillId="2" borderId="23" xfId="2" applyFont="1" applyFill="1" applyBorder="1" applyAlignment="1">
      <alignment horizontal="center" vertical="center" wrapText="1"/>
    </xf>
    <xf numFmtId="0" fontId="1" fillId="2" borderId="24" xfId="2" applyFont="1" applyFill="1" applyBorder="1" applyAlignment="1">
      <alignment horizontal="center" vertical="center"/>
    </xf>
    <xf numFmtId="0" fontId="1" fillId="2" borderId="25" xfId="2" applyFont="1" applyFill="1" applyBorder="1" applyAlignment="1">
      <alignment horizontal="center" vertical="center"/>
    </xf>
    <xf numFmtId="0" fontId="1" fillId="2" borderId="3" xfId="2" applyFont="1" applyFill="1" applyBorder="1" applyAlignment="1">
      <alignment horizontal="center" vertical="center" wrapText="1"/>
    </xf>
    <xf numFmtId="0" fontId="1" fillId="2" borderId="26" xfId="2" applyFont="1" applyFill="1" applyBorder="1" applyAlignment="1">
      <alignment horizontal="center" vertical="center" wrapText="1"/>
    </xf>
    <xf numFmtId="0" fontId="1" fillId="2" borderId="22" xfId="2" applyFont="1" applyFill="1" applyBorder="1" applyAlignment="1">
      <alignment horizontal="center" vertical="top" wrapText="1"/>
    </xf>
    <xf numFmtId="0" fontId="1" fillId="2" borderId="1" xfId="2" applyFont="1" applyFill="1" applyBorder="1" applyAlignment="1">
      <alignment horizontal="center" vertical="top" wrapText="1"/>
    </xf>
    <xf numFmtId="0" fontId="1" fillId="2" borderId="6" xfId="2" applyFont="1" applyFill="1" applyBorder="1" applyAlignment="1">
      <alignment horizontal="center" vertical="center" wrapText="1"/>
    </xf>
    <xf numFmtId="0" fontId="1" fillId="2" borderId="10" xfId="2" applyFont="1" applyFill="1" applyBorder="1" applyAlignment="1">
      <alignment horizontal="center" vertical="center"/>
    </xf>
    <xf numFmtId="0" fontId="1" fillId="2" borderId="19" xfId="2" applyFont="1" applyFill="1" applyBorder="1" applyAlignment="1">
      <alignment horizontal="center" vertical="center"/>
    </xf>
    <xf numFmtId="0" fontId="5" fillId="2" borderId="27" xfId="2" applyFont="1" applyFill="1" applyBorder="1" applyAlignment="1">
      <alignment horizontal="left" vertical="center" wrapText="1"/>
    </xf>
    <xf numFmtId="0" fontId="5" fillId="2" borderId="28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5" fillId="2" borderId="6" xfId="2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0" fontId="8" fillId="6" borderId="2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8" fillId="6" borderId="19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left" vertical="top"/>
    </xf>
    <xf numFmtId="0" fontId="5" fillId="2" borderId="22" xfId="2" applyFont="1" applyFill="1" applyBorder="1" applyAlignment="1">
      <alignment horizontal="left" vertical="center" wrapText="1"/>
    </xf>
    <xf numFmtId="0" fontId="1" fillId="2" borderId="3" xfId="2" applyFont="1" applyFill="1" applyBorder="1" applyAlignment="1">
      <alignment horizontal="center" vertical="center"/>
    </xf>
    <xf numFmtId="0" fontId="10" fillId="6" borderId="1" xfId="2" applyFont="1" applyFill="1" applyBorder="1" applyAlignment="1">
      <alignment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left" vertical="center" wrapText="1"/>
    </xf>
    <xf numFmtId="0" fontId="1" fillId="2" borderId="23" xfId="2" applyFont="1" applyFill="1" applyBorder="1" applyAlignment="1">
      <alignment horizontal="center" vertical="center"/>
    </xf>
    <xf numFmtId="0" fontId="10" fillId="6" borderId="3" xfId="2" applyFont="1" applyFill="1" applyBorder="1" applyAlignment="1">
      <alignment horizontal="center" vertical="center" wrapText="1"/>
    </xf>
    <xf numFmtId="0" fontId="10" fillId="6" borderId="10" xfId="2" applyFont="1" applyFill="1" applyBorder="1" applyAlignment="1">
      <alignment horizontal="center" vertical="center" wrapText="1"/>
    </xf>
    <xf numFmtId="0" fontId="10" fillId="6" borderId="19" xfId="2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 2" xfId="2" xr:uid="{00000000-0005-0000-0000-000002000000}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3.xml" Id="rId3" /><Relationship Type="http://schemas.openxmlformats.org/officeDocument/2006/relationships/calcChain" Target="calcChain.xml" Id="rId7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6" /><Relationship Type="http://schemas.openxmlformats.org/officeDocument/2006/relationships/styles" Target="styles.xml" Id="rId5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135"/>
  <sheetViews>
    <sheetView tabSelected="1" topLeftCell="B98" zoomScale="80" zoomScaleNormal="80" workbookViewId="0">
      <selection activeCell="B97" sqref="B97"/>
    </sheetView>
  </sheetViews>
  <sheetFormatPr defaultColWidth="9.109375" defaultRowHeight="23.25" customHeight="1" x14ac:dyDescent="0.3"/>
  <cols>
    <col min="1" max="1" width="9.109375" style="19"/>
    <col min="2" max="2" width="31.6640625" style="131" customWidth="1"/>
    <col min="3" max="3" width="42" style="132" customWidth="1"/>
    <col min="4" max="4" width="54.109375" style="133" customWidth="1"/>
    <col min="5" max="5" width="12.44140625" style="132" customWidth="1"/>
    <col min="6" max="6" width="12.88671875" style="132" customWidth="1"/>
    <col min="7" max="7" width="11.5546875" style="132" customWidth="1"/>
    <col min="8" max="8" width="21.109375" style="113" customWidth="1"/>
    <col min="9" max="9" width="12.44140625" style="134" customWidth="1"/>
    <col min="10" max="10" width="10.88671875" style="134" customWidth="1"/>
    <col min="11" max="11" width="17.33203125" style="131" customWidth="1"/>
    <col min="12" max="12" width="14.6640625" style="131" customWidth="1"/>
    <col min="13" max="13" width="47.33203125" style="19" customWidth="1"/>
    <col min="14" max="14" width="13.6640625" style="132" customWidth="1"/>
    <col min="15" max="15" width="10.88671875" style="19" customWidth="1"/>
    <col min="16" max="16" width="11.6640625" style="19" customWidth="1"/>
    <col min="17" max="17" width="11.109375" style="19" customWidth="1"/>
    <col min="18" max="18" width="19.109375" style="19" customWidth="1"/>
    <col min="19" max="19" width="13.88671875" style="19" customWidth="1"/>
    <col min="20" max="20" width="15.88671875" style="19" customWidth="1"/>
    <col min="21" max="21" width="12.88671875" style="19" customWidth="1"/>
    <col min="22" max="22" width="10.88671875" style="19" customWidth="1"/>
    <col min="23" max="23" width="16.88671875" style="19" customWidth="1"/>
    <col min="24" max="24" width="14.6640625" style="19" customWidth="1"/>
    <col min="25" max="26" width="12.109375" style="19" customWidth="1"/>
    <col min="27" max="27" width="13" style="19" customWidth="1"/>
    <col min="28" max="28" width="10.44140625" style="19" customWidth="1"/>
    <col min="29" max="29" width="10.6640625" style="19" customWidth="1"/>
    <col min="30" max="31" width="11.109375" style="19" customWidth="1"/>
    <col min="32" max="32" width="10.33203125" style="19" customWidth="1"/>
    <col min="33" max="33" width="36.109375" style="19" customWidth="1"/>
    <col min="34" max="35" width="13.33203125" style="19" customWidth="1"/>
    <col min="36" max="36" width="10.33203125" style="19" customWidth="1"/>
    <col min="37" max="37" width="9.88671875" style="19" customWidth="1"/>
    <col min="38" max="38" width="8.33203125" style="19" customWidth="1"/>
    <col min="39" max="39" width="7.88671875" style="19" customWidth="1"/>
    <col min="40" max="40" width="9" style="19" customWidth="1"/>
    <col min="41" max="41" width="9.109375" style="19" customWidth="1"/>
    <col min="42" max="42" width="8.5546875" style="19" customWidth="1"/>
    <col min="43" max="43" width="9" style="19" customWidth="1"/>
    <col min="44" max="44" width="9.109375" style="19" customWidth="1"/>
    <col min="45" max="45" width="9.88671875" style="19" customWidth="1"/>
    <col min="46" max="46" width="9" style="19" customWidth="1"/>
    <col min="47" max="48" width="10.109375" style="19" customWidth="1"/>
    <col min="49" max="49" width="11.33203125" style="19" customWidth="1"/>
    <col min="50" max="51" width="9.109375" style="19"/>
    <col min="52" max="55" width="10.109375" style="19" customWidth="1"/>
    <col min="56" max="57" width="10.6640625" style="19" customWidth="1"/>
    <col min="58" max="61" width="11" style="19" customWidth="1"/>
    <col min="62" max="62" width="19.5546875" style="19" customWidth="1"/>
    <col min="63" max="63" width="18.88671875" style="19" customWidth="1"/>
    <col min="64" max="67" width="11" style="19" customWidth="1"/>
    <col min="68" max="68" width="15.44140625" style="19" customWidth="1"/>
    <col min="69" max="16384" width="9.109375" style="19"/>
  </cols>
  <sheetData>
    <row r="1" spans="2:255" s="1" customFormat="1" ht="23.25" customHeight="1" x14ac:dyDescent="0.25">
      <c r="B1" s="2"/>
      <c r="C1" s="3"/>
      <c r="D1" s="4" t="s">
        <v>0</v>
      </c>
      <c r="E1" s="141" t="s">
        <v>1</v>
      </c>
      <c r="F1" s="142"/>
      <c r="G1" s="142"/>
      <c r="H1" s="142"/>
      <c r="I1" s="142"/>
      <c r="J1" s="142"/>
      <c r="K1" s="142"/>
      <c r="L1" s="2"/>
      <c r="M1" s="5"/>
      <c r="N1" s="3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</row>
    <row r="2" spans="2:255" s="1" customFormat="1" ht="16.5" customHeight="1" x14ac:dyDescent="0.25">
      <c r="B2" s="2"/>
      <c r="C2" s="3"/>
      <c r="D2" s="4" t="s">
        <v>2</v>
      </c>
      <c r="E2" s="141" t="s">
        <v>3</v>
      </c>
      <c r="F2" s="142"/>
      <c r="G2" s="142"/>
      <c r="H2" s="142"/>
      <c r="I2" s="142"/>
      <c r="J2" s="142"/>
      <c r="K2" s="142"/>
      <c r="L2" s="2"/>
      <c r="M2" s="5"/>
      <c r="N2" s="3"/>
      <c r="O2" s="7"/>
      <c r="P2" s="7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</row>
    <row r="3" spans="2:255" s="1" customFormat="1" ht="42" customHeight="1" x14ac:dyDescent="0.25">
      <c r="B3" s="2"/>
      <c r="C3" s="3"/>
      <c r="D3" s="11" t="s">
        <v>4</v>
      </c>
      <c r="E3" s="143" t="s">
        <v>5</v>
      </c>
      <c r="F3" s="144"/>
      <c r="G3" s="144"/>
      <c r="H3" s="144"/>
      <c r="I3" s="144"/>
      <c r="J3" s="144"/>
      <c r="K3" s="144"/>
      <c r="L3" s="2"/>
      <c r="M3" s="5"/>
      <c r="N3" s="3"/>
      <c r="O3" s="7"/>
      <c r="P3" s="7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</row>
    <row r="4" spans="2:255" s="1" customFormat="1" ht="15.75" customHeight="1" x14ac:dyDescent="0.25">
      <c r="B4" s="2"/>
      <c r="C4" s="3"/>
      <c r="D4" s="4" t="s">
        <v>6</v>
      </c>
      <c r="E4" s="145" t="s">
        <v>7</v>
      </c>
      <c r="F4" s="146"/>
      <c r="G4" s="146"/>
      <c r="H4" s="146"/>
      <c r="I4" s="146"/>
      <c r="J4" s="146"/>
      <c r="K4" s="146"/>
      <c r="L4" s="2"/>
      <c r="M4" s="5"/>
      <c r="N4" s="3"/>
      <c r="O4" s="12"/>
      <c r="P4" s="12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</row>
    <row r="5" spans="2:255" s="1" customFormat="1" ht="15.75" customHeight="1" x14ac:dyDescent="0.25">
      <c r="B5" s="2"/>
      <c r="C5" s="3"/>
      <c r="D5" s="4" t="s">
        <v>8</v>
      </c>
      <c r="E5" s="145" t="s">
        <v>9</v>
      </c>
      <c r="F5" s="146"/>
      <c r="G5" s="146"/>
      <c r="H5" s="146"/>
      <c r="I5" s="146"/>
      <c r="J5" s="146"/>
      <c r="K5" s="146"/>
      <c r="L5" s="2"/>
      <c r="M5" s="5"/>
      <c r="N5" s="3"/>
      <c r="O5" s="12"/>
      <c r="P5" s="12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</row>
    <row r="6" spans="2:255" s="1" customFormat="1" ht="15" customHeight="1" x14ac:dyDescent="0.25">
      <c r="B6" s="2"/>
      <c r="C6" s="3"/>
      <c r="D6" s="11" t="s">
        <v>10</v>
      </c>
      <c r="E6" s="145" t="s">
        <v>11</v>
      </c>
      <c r="F6" s="146"/>
      <c r="G6" s="146"/>
      <c r="H6" s="146"/>
      <c r="I6" s="146"/>
      <c r="J6" s="146"/>
      <c r="K6" s="146"/>
      <c r="L6" s="2"/>
      <c r="M6" s="5"/>
      <c r="N6" s="3"/>
      <c r="O6" s="8"/>
      <c r="P6" s="8"/>
      <c r="Q6" s="8"/>
      <c r="R6" s="8"/>
      <c r="S6" s="8"/>
      <c r="T6" s="8"/>
      <c r="U6" s="8"/>
      <c r="V6" s="8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"/>
      <c r="AH6" s="14"/>
      <c r="AI6" s="14"/>
      <c r="AJ6" s="14"/>
      <c r="AK6" s="14"/>
      <c r="AL6" s="14"/>
      <c r="AM6" s="9"/>
      <c r="AN6" s="9"/>
      <c r="AO6" s="9"/>
      <c r="AP6" s="9"/>
      <c r="AQ6" s="9"/>
      <c r="AR6" s="9"/>
      <c r="AS6" s="9"/>
      <c r="AT6" s="10"/>
      <c r="AU6" s="10"/>
      <c r="AV6" s="10"/>
      <c r="AW6" s="10"/>
      <c r="AX6" s="10"/>
      <c r="AY6" s="10"/>
      <c r="AZ6" s="10"/>
      <c r="BA6" s="147"/>
      <c r="BB6" s="147"/>
      <c r="BC6" s="147"/>
      <c r="BD6" s="147"/>
      <c r="BE6" s="147"/>
      <c r="BF6" s="147"/>
      <c r="BG6" s="147"/>
      <c r="BH6" s="147"/>
      <c r="BI6" s="9"/>
      <c r="BJ6" s="9"/>
      <c r="BK6" s="10"/>
      <c r="BL6" s="10"/>
      <c r="BM6" s="10"/>
      <c r="BN6" s="10"/>
      <c r="BO6" s="10"/>
      <c r="BP6" s="10"/>
    </row>
    <row r="7" spans="2:255" s="1" customFormat="1" ht="14.4" thickBot="1" x14ac:dyDescent="0.3">
      <c r="B7" s="2"/>
      <c r="C7" s="3"/>
      <c r="D7" s="15"/>
      <c r="E7" s="3"/>
      <c r="F7" s="3"/>
      <c r="G7" s="3"/>
      <c r="H7" s="16"/>
      <c r="I7" s="17"/>
      <c r="J7" s="17"/>
      <c r="K7" s="2"/>
      <c r="L7" s="2"/>
      <c r="M7" s="5"/>
      <c r="N7" s="3"/>
      <c r="O7" s="8"/>
      <c r="P7" s="8"/>
      <c r="Q7" s="8"/>
      <c r="R7" s="8"/>
      <c r="S7" s="8"/>
      <c r="T7" s="8"/>
      <c r="U7" s="8"/>
      <c r="V7" s="12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47"/>
      <c r="BB7" s="147"/>
      <c r="BC7" s="147"/>
      <c r="BD7" s="147"/>
      <c r="BE7" s="147"/>
      <c r="BF7" s="147"/>
      <c r="BG7" s="147"/>
      <c r="BH7" s="147"/>
      <c r="BI7" s="10"/>
      <c r="BJ7" s="10"/>
      <c r="BK7" s="10"/>
      <c r="BL7" s="10"/>
      <c r="BM7" s="10"/>
      <c r="BN7" s="10"/>
      <c r="BO7" s="10"/>
      <c r="BP7" s="10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</row>
    <row r="8" spans="2:255" s="1" customFormat="1" ht="15.75" customHeight="1" x14ac:dyDescent="0.3">
      <c r="B8" s="148" t="s">
        <v>12</v>
      </c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50"/>
      <c r="N8" s="18"/>
      <c r="O8" s="12"/>
      <c r="P8" s="12"/>
      <c r="Q8" s="8"/>
      <c r="R8" s="8"/>
      <c r="S8" s="8"/>
      <c r="T8" s="8"/>
      <c r="U8" s="8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</row>
    <row r="9" spans="2:255" s="1" customFormat="1" ht="15" customHeight="1" x14ac:dyDescent="0.3">
      <c r="B9" s="151" t="s">
        <v>13</v>
      </c>
      <c r="C9" s="153" t="s">
        <v>14</v>
      </c>
      <c r="D9" s="161" t="s">
        <v>15</v>
      </c>
      <c r="E9" s="155" t="s">
        <v>16</v>
      </c>
      <c r="F9" s="153" t="s">
        <v>17</v>
      </c>
      <c r="G9" s="153" t="s">
        <v>18</v>
      </c>
      <c r="H9" s="156" t="s">
        <v>19</v>
      </c>
      <c r="I9" s="157"/>
      <c r="J9" s="158"/>
      <c r="K9" s="159" t="s">
        <v>20</v>
      </c>
      <c r="L9" s="160"/>
      <c r="M9" s="156" t="s">
        <v>21</v>
      </c>
      <c r="N9" s="163" t="s">
        <v>22</v>
      </c>
      <c r="O9" s="8"/>
      <c r="P9" s="8"/>
      <c r="Q9" s="8"/>
      <c r="R9" s="8"/>
      <c r="S9" s="8"/>
      <c r="T9" s="8"/>
      <c r="U9" s="8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</row>
    <row r="10" spans="2:255" ht="87.75" customHeight="1" x14ac:dyDescent="0.3">
      <c r="B10" s="152"/>
      <c r="C10" s="154"/>
      <c r="D10" s="162"/>
      <c r="E10" s="155"/>
      <c r="F10" s="154"/>
      <c r="G10" s="154"/>
      <c r="H10" s="20" t="s">
        <v>23</v>
      </c>
      <c r="I10" s="21" t="s">
        <v>24</v>
      </c>
      <c r="J10" s="21" t="s">
        <v>25</v>
      </c>
      <c r="K10" s="137" t="s">
        <v>26</v>
      </c>
      <c r="L10" s="137" t="s">
        <v>27</v>
      </c>
      <c r="M10" s="159"/>
      <c r="N10" s="163"/>
      <c r="O10" s="22"/>
      <c r="P10" s="22"/>
      <c r="Q10" s="22"/>
      <c r="R10" s="22"/>
      <c r="S10" s="22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</row>
    <row r="11" spans="2:255" s="23" customFormat="1" ht="64.95" customHeight="1" x14ac:dyDescent="0.3">
      <c r="B11" s="24" t="s">
        <v>28</v>
      </c>
      <c r="C11" s="25" t="s">
        <v>29</v>
      </c>
      <c r="D11" s="26" t="s">
        <v>30</v>
      </c>
      <c r="E11" s="26" t="s">
        <v>31</v>
      </c>
      <c r="F11" s="26" t="s">
        <v>32</v>
      </c>
      <c r="G11" s="26" t="s">
        <v>33</v>
      </c>
      <c r="H11" s="27">
        <v>1800000</v>
      </c>
      <c r="I11" s="28">
        <v>1</v>
      </c>
      <c r="J11" s="28">
        <v>0</v>
      </c>
      <c r="K11" s="29">
        <v>44470</v>
      </c>
      <c r="L11" s="29">
        <f>K11+120</f>
        <v>44590</v>
      </c>
      <c r="M11" s="25"/>
      <c r="N11" s="30" t="s">
        <v>34</v>
      </c>
      <c r="O11" s="31"/>
      <c r="P11" s="31"/>
      <c r="Q11" s="31"/>
      <c r="R11" s="32"/>
      <c r="S11" s="33"/>
      <c r="T11" s="33"/>
      <c r="U11" s="33"/>
      <c r="V11" s="33"/>
      <c r="W11" s="33"/>
      <c r="X11" s="33"/>
      <c r="Y11" s="33"/>
      <c r="Z11" s="33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3"/>
      <c r="BK11" s="33"/>
      <c r="BL11" s="31"/>
      <c r="BM11" s="31"/>
      <c r="BN11" s="31"/>
      <c r="BO11" s="31"/>
      <c r="BP11" s="34"/>
    </row>
    <row r="12" spans="2:255" s="23" customFormat="1" ht="65.400000000000006" customHeight="1" x14ac:dyDescent="0.3">
      <c r="B12" s="24" t="s">
        <v>35</v>
      </c>
      <c r="C12" s="25" t="s">
        <v>29</v>
      </c>
      <c r="D12" s="26" t="s">
        <v>36</v>
      </c>
      <c r="E12" s="26" t="s">
        <v>31</v>
      </c>
      <c r="F12" s="26" t="s">
        <v>32</v>
      </c>
      <c r="G12" s="26" t="s">
        <v>33</v>
      </c>
      <c r="H12" s="27">
        <v>1980000</v>
      </c>
      <c r="I12" s="28">
        <v>1</v>
      </c>
      <c r="J12" s="28">
        <v>0</v>
      </c>
      <c r="K12" s="29">
        <v>44216</v>
      </c>
      <c r="L12" s="29">
        <f>K12+150</f>
        <v>44366</v>
      </c>
      <c r="M12" s="25"/>
      <c r="N12" s="30" t="s">
        <v>34</v>
      </c>
      <c r="O12" s="31"/>
      <c r="P12" s="31"/>
      <c r="Q12" s="31"/>
      <c r="R12" s="32"/>
      <c r="S12" s="33"/>
      <c r="T12" s="33"/>
      <c r="U12" s="33"/>
      <c r="V12" s="33"/>
      <c r="W12" s="33"/>
      <c r="X12" s="33"/>
      <c r="Y12" s="33"/>
      <c r="Z12" s="33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3"/>
      <c r="BK12" s="33"/>
      <c r="BL12" s="31"/>
      <c r="BM12" s="31"/>
      <c r="BN12" s="31"/>
      <c r="BO12" s="31"/>
      <c r="BP12" s="34"/>
    </row>
    <row r="13" spans="2:255" s="23" customFormat="1" ht="34.200000000000003" customHeight="1" x14ac:dyDescent="0.3">
      <c r="B13" s="24" t="s">
        <v>37</v>
      </c>
      <c r="C13" s="25" t="s">
        <v>38</v>
      </c>
      <c r="D13" s="26" t="s">
        <v>39</v>
      </c>
      <c r="E13" s="26" t="s">
        <v>31</v>
      </c>
      <c r="F13" s="26" t="s">
        <v>32</v>
      </c>
      <c r="G13" s="26" t="s">
        <v>33</v>
      </c>
      <c r="H13" s="27">
        <v>200000</v>
      </c>
      <c r="I13" s="28">
        <v>1</v>
      </c>
      <c r="J13" s="28">
        <v>0</v>
      </c>
      <c r="K13" s="29">
        <v>44270</v>
      </c>
      <c r="L13" s="29">
        <f>K13+45</f>
        <v>44315</v>
      </c>
      <c r="M13" s="25"/>
      <c r="N13" s="30" t="s">
        <v>34</v>
      </c>
      <c r="O13" s="31"/>
      <c r="P13" s="31"/>
      <c r="Q13" s="31"/>
      <c r="R13" s="32"/>
      <c r="S13" s="33"/>
      <c r="T13" s="33"/>
      <c r="U13" s="33"/>
      <c r="V13" s="33"/>
      <c r="W13" s="33"/>
      <c r="X13" s="33"/>
      <c r="Y13" s="33"/>
      <c r="Z13" s="33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3"/>
      <c r="BK13" s="33"/>
      <c r="BL13" s="31"/>
      <c r="BM13" s="31"/>
      <c r="BN13" s="31"/>
      <c r="BO13" s="31"/>
      <c r="BP13" s="34"/>
    </row>
    <row r="14" spans="2:255" s="23" customFormat="1" ht="57" customHeight="1" x14ac:dyDescent="0.3">
      <c r="B14" s="24" t="s">
        <v>40</v>
      </c>
      <c r="C14" s="25" t="s">
        <v>41</v>
      </c>
      <c r="D14" s="26" t="s">
        <v>42</v>
      </c>
      <c r="E14" s="26" t="s">
        <v>31</v>
      </c>
      <c r="F14" s="26" t="s">
        <v>32</v>
      </c>
      <c r="G14" s="26" t="s">
        <v>33</v>
      </c>
      <c r="H14" s="27">
        <v>500000</v>
      </c>
      <c r="I14" s="28">
        <v>1</v>
      </c>
      <c r="J14" s="28">
        <v>0</v>
      </c>
      <c r="K14" s="29">
        <v>44301</v>
      </c>
      <c r="L14" s="29">
        <f>K14+90</f>
        <v>44391</v>
      </c>
      <c r="M14" s="25"/>
      <c r="N14" s="30" t="s">
        <v>34</v>
      </c>
      <c r="O14" s="31"/>
      <c r="P14" s="31"/>
      <c r="Q14" s="31"/>
      <c r="R14" s="32"/>
      <c r="S14" s="33"/>
      <c r="T14" s="33"/>
      <c r="U14" s="33"/>
      <c r="V14" s="33"/>
      <c r="W14" s="33"/>
      <c r="X14" s="33"/>
      <c r="Y14" s="33"/>
      <c r="Z14" s="33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3"/>
      <c r="BK14" s="33"/>
      <c r="BL14" s="31"/>
      <c r="BM14" s="31"/>
      <c r="BN14" s="31"/>
      <c r="BO14" s="31"/>
      <c r="BP14" s="34"/>
    </row>
    <row r="15" spans="2:255" ht="52.95" customHeight="1" x14ac:dyDescent="0.3">
      <c r="B15" s="24" t="s">
        <v>43</v>
      </c>
      <c r="C15" s="35" t="s">
        <v>44</v>
      </c>
      <c r="D15" s="26" t="s">
        <v>45</v>
      </c>
      <c r="E15" s="26" t="s">
        <v>31</v>
      </c>
      <c r="F15" s="36" t="s">
        <v>32</v>
      </c>
      <c r="G15" s="36" t="s">
        <v>33</v>
      </c>
      <c r="H15" s="27">
        <v>1225000</v>
      </c>
      <c r="I15" s="28">
        <v>1</v>
      </c>
      <c r="J15" s="28">
        <v>0</v>
      </c>
      <c r="K15" s="29">
        <v>44423</v>
      </c>
      <c r="L15" s="29">
        <f>K15+120</f>
        <v>44543</v>
      </c>
      <c r="M15" s="25"/>
      <c r="N15" s="30" t="s">
        <v>34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</row>
    <row r="16" spans="2:255" ht="65.25" customHeight="1" x14ac:dyDescent="0.3">
      <c r="B16" s="24" t="s">
        <v>46</v>
      </c>
      <c r="C16" s="25" t="s">
        <v>41</v>
      </c>
      <c r="D16" s="26" t="s">
        <v>47</v>
      </c>
      <c r="E16" s="37" t="s">
        <v>48</v>
      </c>
      <c r="F16" s="26" t="s">
        <v>49</v>
      </c>
      <c r="G16" s="26" t="s">
        <v>33</v>
      </c>
      <c r="H16" s="38">
        <v>20000</v>
      </c>
      <c r="I16" s="37">
        <v>1</v>
      </c>
      <c r="J16" s="37">
        <v>0</v>
      </c>
      <c r="K16" s="29">
        <v>44306</v>
      </c>
      <c r="L16" s="39">
        <f>K16+35</f>
        <v>44341</v>
      </c>
      <c r="M16" s="25"/>
      <c r="N16" s="30" t="s">
        <v>34</v>
      </c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</row>
    <row r="17" spans="1:69" ht="62.25" customHeight="1" x14ac:dyDescent="0.3">
      <c r="B17" s="24" t="s">
        <v>50</v>
      </c>
      <c r="C17" s="25" t="s">
        <v>29</v>
      </c>
      <c r="D17" s="26" t="s">
        <v>51</v>
      </c>
      <c r="E17" s="37" t="s">
        <v>31</v>
      </c>
      <c r="F17" s="26" t="s">
        <v>32</v>
      </c>
      <c r="G17" s="26" t="s">
        <v>33</v>
      </c>
      <c r="H17" s="38">
        <v>250000</v>
      </c>
      <c r="I17" s="37">
        <v>1</v>
      </c>
      <c r="J17" s="37">
        <v>0</v>
      </c>
      <c r="K17" s="29">
        <v>44489</v>
      </c>
      <c r="L17" s="39">
        <v>44542</v>
      </c>
      <c r="M17" s="25"/>
      <c r="N17" s="30" t="s">
        <v>34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</row>
    <row r="18" spans="1:69" ht="54" customHeight="1" x14ac:dyDescent="0.3">
      <c r="B18" s="24" t="s">
        <v>52</v>
      </c>
      <c r="C18" s="25" t="s">
        <v>41</v>
      </c>
      <c r="D18" s="26" t="s">
        <v>53</v>
      </c>
      <c r="E18" s="37" t="s">
        <v>54</v>
      </c>
      <c r="F18" s="26" t="s">
        <v>49</v>
      </c>
      <c r="G18" s="26" t="s">
        <v>33</v>
      </c>
      <c r="H18" s="38">
        <v>50000</v>
      </c>
      <c r="I18" s="37">
        <v>1</v>
      </c>
      <c r="J18" s="37">
        <v>0</v>
      </c>
      <c r="K18" s="29">
        <v>44362</v>
      </c>
      <c r="L18" s="29">
        <f>K18+75</f>
        <v>44437</v>
      </c>
      <c r="M18" s="25"/>
      <c r="N18" s="30" t="s">
        <v>34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</row>
    <row r="19" spans="1:69" ht="54" customHeight="1" x14ac:dyDescent="0.3">
      <c r="B19" s="24" t="s">
        <v>55</v>
      </c>
      <c r="C19" s="26" t="s">
        <v>44</v>
      </c>
      <c r="D19" s="26" t="s">
        <v>56</v>
      </c>
      <c r="E19" s="26" t="s">
        <v>48</v>
      </c>
      <c r="F19" s="26" t="s">
        <v>49</v>
      </c>
      <c r="G19" s="26" t="s">
        <v>33</v>
      </c>
      <c r="H19" s="38">
        <v>15000</v>
      </c>
      <c r="I19" s="37">
        <v>1</v>
      </c>
      <c r="J19" s="37">
        <v>0</v>
      </c>
      <c r="K19" s="29">
        <v>44287</v>
      </c>
      <c r="L19" s="29">
        <f>K19+45</f>
        <v>44332</v>
      </c>
      <c r="M19" s="25"/>
      <c r="N19" s="30" t="s">
        <v>34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</row>
    <row r="20" spans="1:69" ht="54" customHeight="1" x14ac:dyDescent="0.3">
      <c r="B20" s="24" t="s">
        <v>57</v>
      </c>
      <c r="C20" s="25" t="s">
        <v>41</v>
      </c>
      <c r="D20" s="26" t="s">
        <v>58</v>
      </c>
      <c r="E20" s="37" t="s">
        <v>54</v>
      </c>
      <c r="F20" s="26" t="s">
        <v>49</v>
      </c>
      <c r="G20" s="26" t="s">
        <v>33</v>
      </c>
      <c r="H20" s="38">
        <v>90000</v>
      </c>
      <c r="I20" s="37">
        <v>1</v>
      </c>
      <c r="J20" s="37">
        <v>0</v>
      </c>
      <c r="K20" s="29">
        <v>44328</v>
      </c>
      <c r="L20" s="29">
        <f>K20+80</f>
        <v>44408</v>
      </c>
      <c r="M20" s="25"/>
      <c r="N20" s="30" t="s">
        <v>34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</row>
    <row r="21" spans="1:69" ht="54" customHeight="1" x14ac:dyDescent="0.3">
      <c r="B21" s="24" t="s">
        <v>59</v>
      </c>
      <c r="C21" s="25" t="s">
        <v>41</v>
      </c>
      <c r="D21" s="26" t="s">
        <v>60</v>
      </c>
      <c r="E21" s="37" t="s">
        <v>54</v>
      </c>
      <c r="F21" s="26" t="s">
        <v>49</v>
      </c>
      <c r="G21" s="26" t="s">
        <v>33</v>
      </c>
      <c r="H21" s="38">
        <v>80000</v>
      </c>
      <c r="I21" s="37">
        <v>1</v>
      </c>
      <c r="J21" s="37">
        <v>0</v>
      </c>
      <c r="K21" s="29">
        <v>44321</v>
      </c>
      <c r="L21" s="29">
        <f>K21+80</f>
        <v>44401</v>
      </c>
      <c r="M21" s="25"/>
      <c r="N21" s="30" t="s">
        <v>34</v>
      </c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</row>
    <row r="22" spans="1:69" ht="54" customHeight="1" x14ac:dyDescent="0.3">
      <c r="B22" s="24" t="s">
        <v>61</v>
      </c>
      <c r="C22" s="25" t="s">
        <v>41</v>
      </c>
      <c r="D22" s="26" t="s">
        <v>62</v>
      </c>
      <c r="E22" s="37" t="s">
        <v>54</v>
      </c>
      <c r="F22" s="26" t="s">
        <v>49</v>
      </c>
      <c r="G22" s="26" t="s">
        <v>33</v>
      </c>
      <c r="H22" s="38">
        <v>98000</v>
      </c>
      <c r="I22" s="37">
        <v>1</v>
      </c>
      <c r="J22" s="37">
        <v>0</v>
      </c>
      <c r="K22" s="29">
        <v>44321</v>
      </c>
      <c r="L22" s="29">
        <f>K22+80</f>
        <v>44401</v>
      </c>
      <c r="M22" s="25"/>
      <c r="N22" s="30" t="s">
        <v>34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</row>
    <row r="23" spans="1:69" ht="54" customHeight="1" x14ac:dyDescent="0.3">
      <c r="B23" s="24" t="s">
        <v>63</v>
      </c>
      <c r="C23" s="25" t="s">
        <v>41</v>
      </c>
      <c r="D23" s="26" t="s">
        <v>64</v>
      </c>
      <c r="E23" s="37" t="s">
        <v>48</v>
      </c>
      <c r="F23" s="26" t="s">
        <v>49</v>
      </c>
      <c r="G23" s="26" t="s">
        <v>33</v>
      </c>
      <c r="H23" s="38">
        <v>20000</v>
      </c>
      <c r="I23" s="37">
        <v>1</v>
      </c>
      <c r="J23" s="37">
        <v>0</v>
      </c>
      <c r="K23" s="29">
        <v>44266</v>
      </c>
      <c r="L23" s="29">
        <v>44257</v>
      </c>
      <c r="M23" s="25"/>
      <c r="N23" s="30" t="s">
        <v>34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</row>
    <row r="24" spans="1:69" ht="15" x14ac:dyDescent="0.3">
      <c r="B24" s="40" t="s">
        <v>65</v>
      </c>
      <c r="C24" s="41"/>
      <c r="D24" s="42"/>
      <c r="E24" s="42"/>
      <c r="F24" s="42"/>
      <c r="G24" s="42"/>
      <c r="H24" s="43">
        <f>SUM(H11:H23)</f>
        <v>6328000</v>
      </c>
      <c r="I24" s="44"/>
      <c r="J24" s="44">
        <v>0</v>
      </c>
      <c r="K24" s="42"/>
      <c r="L24" s="42"/>
      <c r="M24" s="41"/>
      <c r="N24" s="45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</row>
    <row r="25" spans="1:69" ht="15.6" thickBot="1" x14ac:dyDescent="0.3">
      <c r="B25" s="46"/>
      <c r="C25" s="47"/>
      <c r="D25" s="48"/>
      <c r="E25" s="47"/>
      <c r="F25" s="47"/>
      <c r="G25" s="47"/>
      <c r="H25" s="49"/>
      <c r="I25" s="50"/>
      <c r="J25" s="50"/>
      <c r="K25" s="51"/>
      <c r="L25" s="51"/>
      <c r="M25" s="52"/>
      <c r="N25" s="53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</row>
    <row r="26" spans="1:69" ht="15.6" x14ac:dyDescent="0.3">
      <c r="B26" s="148" t="s">
        <v>66</v>
      </c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50"/>
      <c r="N26" s="54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</row>
    <row r="27" spans="1:69" ht="15.75" customHeight="1" x14ac:dyDescent="0.3">
      <c r="B27" s="151" t="s">
        <v>13</v>
      </c>
      <c r="C27" s="153" t="s">
        <v>14</v>
      </c>
      <c r="D27" s="153" t="s">
        <v>15</v>
      </c>
      <c r="E27" s="155" t="s">
        <v>16</v>
      </c>
      <c r="F27" s="153" t="s">
        <v>67</v>
      </c>
      <c r="G27" s="153" t="s">
        <v>18</v>
      </c>
      <c r="H27" s="159" t="s">
        <v>19</v>
      </c>
      <c r="I27" s="164"/>
      <c r="J27" s="165"/>
      <c r="K27" s="159" t="s">
        <v>20</v>
      </c>
      <c r="L27" s="160"/>
      <c r="M27" s="156" t="s">
        <v>68</v>
      </c>
      <c r="N27" s="163" t="s">
        <v>22</v>
      </c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</row>
    <row r="28" spans="1:69" s="55" customFormat="1" ht="109.2" customHeight="1" x14ac:dyDescent="0.3">
      <c r="B28" s="152"/>
      <c r="C28" s="154"/>
      <c r="D28" s="154"/>
      <c r="E28" s="155"/>
      <c r="F28" s="154"/>
      <c r="G28" s="154"/>
      <c r="H28" s="20" t="s">
        <v>23</v>
      </c>
      <c r="I28" s="21" t="s">
        <v>24</v>
      </c>
      <c r="J28" s="21" t="s">
        <v>25</v>
      </c>
      <c r="K28" s="56" t="s">
        <v>69</v>
      </c>
      <c r="L28" s="56" t="s">
        <v>27</v>
      </c>
      <c r="M28" s="159"/>
      <c r="N28" s="163"/>
      <c r="O28" s="57"/>
      <c r="P28" s="57"/>
      <c r="Q28" s="57"/>
      <c r="R28" s="57"/>
      <c r="S28" s="57"/>
      <c r="T28" s="58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8"/>
      <c r="AV28" s="59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</row>
    <row r="29" spans="1:69" ht="90" customHeight="1" x14ac:dyDescent="0.3">
      <c r="A29" s="60"/>
      <c r="B29" s="24" t="s">
        <v>70</v>
      </c>
      <c r="C29" s="25" t="s">
        <v>71</v>
      </c>
      <c r="D29" s="25" t="s">
        <v>72</v>
      </c>
      <c r="E29" s="26" t="s">
        <v>31</v>
      </c>
      <c r="F29" s="26" t="s">
        <v>32</v>
      </c>
      <c r="G29" s="25" t="s">
        <v>73</v>
      </c>
      <c r="H29" s="38">
        <v>1500000</v>
      </c>
      <c r="I29" s="37">
        <v>1</v>
      </c>
      <c r="J29" s="37">
        <v>0</v>
      </c>
      <c r="K29" s="29">
        <v>44531</v>
      </c>
      <c r="L29" s="29">
        <v>44622</v>
      </c>
      <c r="M29" s="25"/>
      <c r="N29" s="30" t="s">
        <v>74</v>
      </c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</row>
    <row r="30" spans="1:69" ht="52.8" x14ac:dyDescent="0.3">
      <c r="B30" s="24" t="s">
        <v>75</v>
      </c>
      <c r="C30" s="25" t="s">
        <v>71</v>
      </c>
      <c r="D30" s="36" t="s">
        <v>76</v>
      </c>
      <c r="E30" s="26" t="s">
        <v>31</v>
      </c>
      <c r="F30" s="26" t="s">
        <v>32</v>
      </c>
      <c r="G30" s="26" t="s">
        <v>73</v>
      </c>
      <c r="H30" s="38">
        <v>1200000</v>
      </c>
      <c r="I30" s="37">
        <v>1</v>
      </c>
      <c r="J30" s="37">
        <v>0</v>
      </c>
      <c r="K30" s="29">
        <v>44287</v>
      </c>
      <c r="L30" s="29">
        <f>K30+120</f>
        <v>44407</v>
      </c>
      <c r="M30" s="25"/>
      <c r="N30" s="61" t="s">
        <v>74</v>
      </c>
      <c r="O30" s="10" t="s">
        <v>77</v>
      </c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</row>
    <row r="31" spans="1:69" ht="52.8" x14ac:dyDescent="0.3">
      <c r="B31" s="24" t="s">
        <v>78</v>
      </c>
      <c r="C31" s="25" t="s">
        <v>71</v>
      </c>
      <c r="D31" s="36" t="s">
        <v>79</v>
      </c>
      <c r="E31" s="26" t="s">
        <v>54</v>
      </c>
      <c r="F31" s="26" t="s">
        <v>80</v>
      </c>
      <c r="G31" s="26" t="s">
        <v>73</v>
      </c>
      <c r="H31" s="38">
        <v>200000</v>
      </c>
      <c r="I31" s="37">
        <v>1</v>
      </c>
      <c r="J31" s="37">
        <v>0</v>
      </c>
      <c r="K31" s="29">
        <v>44378</v>
      </c>
      <c r="L31" s="29">
        <f>K31+90</f>
        <v>44468</v>
      </c>
      <c r="M31" s="25"/>
      <c r="N31" s="61" t="s">
        <v>74</v>
      </c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</row>
    <row r="32" spans="1:69" ht="59.4" customHeight="1" x14ac:dyDescent="0.3">
      <c r="B32" s="24" t="s">
        <v>81</v>
      </c>
      <c r="C32" s="25" t="s">
        <v>71</v>
      </c>
      <c r="D32" s="36" t="s">
        <v>82</v>
      </c>
      <c r="E32" s="26" t="s">
        <v>54</v>
      </c>
      <c r="F32" s="26" t="s">
        <v>80</v>
      </c>
      <c r="G32" s="26" t="s">
        <v>73</v>
      </c>
      <c r="H32" s="38">
        <v>800000</v>
      </c>
      <c r="I32" s="37">
        <v>1</v>
      </c>
      <c r="J32" s="37">
        <v>0</v>
      </c>
      <c r="K32" s="29">
        <v>44378</v>
      </c>
      <c r="L32" s="29">
        <f>K32+90</f>
        <v>44468</v>
      </c>
      <c r="M32" s="25"/>
      <c r="N32" s="61" t="s">
        <v>74</v>
      </c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</row>
    <row r="33" spans="1:68" ht="49.2" customHeight="1" x14ac:dyDescent="0.3">
      <c r="B33" s="24" t="s">
        <v>83</v>
      </c>
      <c r="C33" s="25" t="s">
        <v>71</v>
      </c>
      <c r="D33" s="62" t="s">
        <v>84</v>
      </c>
      <c r="E33" s="26" t="s">
        <v>31</v>
      </c>
      <c r="F33" s="26" t="s">
        <v>32</v>
      </c>
      <c r="G33" s="26" t="s">
        <v>73</v>
      </c>
      <c r="H33" s="38">
        <v>1500000</v>
      </c>
      <c r="I33" s="37">
        <v>1</v>
      </c>
      <c r="J33" s="37">
        <v>0</v>
      </c>
      <c r="K33" s="29">
        <v>44531</v>
      </c>
      <c r="L33" s="29">
        <f>K33+120</f>
        <v>44651</v>
      </c>
      <c r="M33" s="25"/>
      <c r="N33" s="61" t="s">
        <v>74</v>
      </c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</row>
    <row r="34" spans="1:68" ht="48" customHeight="1" x14ac:dyDescent="0.3">
      <c r="B34" s="24" t="s">
        <v>85</v>
      </c>
      <c r="C34" s="25" t="s">
        <v>71</v>
      </c>
      <c r="D34" s="63" t="s">
        <v>86</v>
      </c>
      <c r="E34" s="26" t="s">
        <v>31</v>
      </c>
      <c r="F34" s="26" t="s">
        <v>32</v>
      </c>
      <c r="G34" s="26" t="s">
        <v>73</v>
      </c>
      <c r="H34" s="38">
        <v>1800000</v>
      </c>
      <c r="I34" s="37">
        <v>1</v>
      </c>
      <c r="J34" s="37">
        <v>0</v>
      </c>
      <c r="K34" s="29">
        <v>44287</v>
      </c>
      <c r="L34" s="29">
        <f>K34+120</f>
        <v>44407</v>
      </c>
      <c r="M34" s="25"/>
      <c r="N34" s="61" t="s">
        <v>74</v>
      </c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</row>
    <row r="35" spans="1:68" ht="45.6" customHeight="1" x14ac:dyDescent="0.3">
      <c r="A35" s="60"/>
      <c r="B35" s="24" t="s">
        <v>87</v>
      </c>
      <c r="C35" s="25" t="s">
        <v>71</v>
      </c>
      <c r="D35" s="63" t="s">
        <v>88</v>
      </c>
      <c r="E35" s="26" t="s">
        <v>31</v>
      </c>
      <c r="F35" s="26" t="s">
        <v>32</v>
      </c>
      <c r="G35" s="26" t="s">
        <v>73</v>
      </c>
      <c r="H35" s="38">
        <v>1752927</v>
      </c>
      <c r="I35" s="37">
        <v>1</v>
      </c>
      <c r="J35" s="37">
        <v>0</v>
      </c>
      <c r="K35" s="29">
        <v>44287</v>
      </c>
      <c r="L35" s="29">
        <f>K35+120</f>
        <v>44407</v>
      </c>
      <c r="M35" s="25"/>
      <c r="N35" s="61" t="s">
        <v>74</v>
      </c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</row>
    <row r="36" spans="1:68" ht="52.8" x14ac:dyDescent="0.3">
      <c r="B36" s="24" t="s">
        <v>89</v>
      </c>
      <c r="C36" s="25" t="s">
        <v>71</v>
      </c>
      <c r="D36" s="26" t="s">
        <v>90</v>
      </c>
      <c r="E36" s="26" t="s">
        <v>31</v>
      </c>
      <c r="F36" s="26" t="s">
        <v>32</v>
      </c>
      <c r="G36" s="26" t="s">
        <v>73</v>
      </c>
      <c r="H36" s="38">
        <v>1850000</v>
      </c>
      <c r="I36" s="37">
        <v>1</v>
      </c>
      <c r="J36" s="37">
        <v>0</v>
      </c>
      <c r="K36" s="29">
        <v>44409</v>
      </c>
      <c r="L36" s="29">
        <f>K36+120</f>
        <v>44529</v>
      </c>
      <c r="M36" s="25"/>
      <c r="N36" s="61" t="s">
        <v>74</v>
      </c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</row>
    <row r="37" spans="1:68" ht="52.95" hidden="1" customHeight="1" x14ac:dyDescent="0.3">
      <c r="B37" s="24" t="s">
        <v>91</v>
      </c>
      <c r="C37" s="25" t="s">
        <v>71</v>
      </c>
      <c r="D37" s="26" t="s">
        <v>92</v>
      </c>
      <c r="E37" s="26" t="s">
        <v>31</v>
      </c>
      <c r="F37" s="26"/>
      <c r="G37" s="26"/>
      <c r="H37" s="38">
        <v>2500000</v>
      </c>
      <c r="I37" s="37">
        <v>1</v>
      </c>
      <c r="J37" s="37">
        <v>0</v>
      </c>
      <c r="K37" s="29">
        <v>44409</v>
      </c>
      <c r="L37" s="29">
        <f>K37+120</f>
        <v>44529</v>
      </c>
      <c r="M37" s="25"/>
      <c r="N37" s="61" t="s">
        <v>74</v>
      </c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</row>
    <row r="38" spans="1:68" ht="37.950000000000003" customHeight="1" x14ac:dyDescent="0.3">
      <c r="B38" s="24" t="s">
        <v>93</v>
      </c>
      <c r="C38" s="25" t="s">
        <v>71</v>
      </c>
      <c r="D38" s="63" t="s">
        <v>94</v>
      </c>
      <c r="E38" s="26" t="s">
        <v>31</v>
      </c>
      <c r="F38" s="26" t="s">
        <v>32</v>
      </c>
      <c r="G38" s="26" t="s">
        <v>73</v>
      </c>
      <c r="H38" s="38">
        <v>2300000</v>
      </c>
      <c r="I38" s="37">
        <v>1</v>
      </c>
      <c r="J38" s="37">
        <v>0</v>
      </c>
      <c r="K38" s="29">
        <v>44013</v>
      </c>
      <c r="L38" s="29">
        <v>44257</v>
      </c>
      <c r="M38" s="25"/>
      <c r="N38" s="61" t="s">
        <v>74</v>
      </c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</row>
    <row r="39" spans="1:68" ht="43.2" customHeight="1" x14ac:dyDescent="0.3">
      <c r="B39" s="24" t="s">
        <v>95</v>
      </c>
      <c r="C39" s="25" t="s">
        <v>71</v>
      </c>
      <c r="D39" s="26" t="s">
        <v>96</v>
      </c>
      <c r="E39" s="26" t="s">
        <v>54</v>
      </c>
      <c r="F39" s="26" t="s">
        <v>80</v>
      </c>
      <c r="G39" s="26" t="s">
        <v>73</v>
      </c>
      <c r="H39" s="38">
        <v>550000</v>
      </c>
      <c r="I39" s="37">
        <v>1</v>
      </c>
      <c r="J39" s="37">
        <v>0</v>
      </c>
      <c r="K39" s="29">
        <v>44287</v>
      </c>
      <c r="L39" s="29">
        <f t="shared" ref="L39:L45" si="0">K39+90</f>
        <v>44377</v>
      </c>
      <c r="M39" s="25"/>
      <c r="N39" s="61" t="s">
        <v>74</v>
      </c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</row>
    <row r="40" spans="1:68" ht="74.25" customHeight="1" x14ac:dyDescent="0.3">
      <c r="B40" s="24" t="s">
        <v>97</v>
      </c>
      <c r="C40" s="25" t="s">
        <v>71</v>
      </c>
      <c r="D40" s="26" t="s">
        <v>98</v>
      </c>
      <c r="E40" s="26" t="s">
        <v>54</v>
      </c>
      <c r="F40" s="26" t="s">
        <v>80</v>
      </c>
      <c r="G40" s="26" t="s">
        <v>73</v>
      </c>
      <c r="H40" s="38">
        <v>330000</v>
      </c>
      <c r="I40" s="37">
        <v>1</v>
      </c>
      <c r="J40" s="37">
        <v>0</v>
      </c>
      <c r="K40" s="29">
        <v>44440</v>
      </c>
      <c r="L40" s="29">
        <f t="shared" si="0"/>
        <v>44530</v>
      </c>
      <c r="M40" s="25"/>
      <c r="N40" s="61" t="s">
        <v>74</v>
      </c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</row>
    <row r="41" spans="1:68" ht="43.95" customHeight="1" x14ac:dyDescent="0.3">
      <c r="B41" s="24" t="s">
        <v>99</v>
      </c>
      <c r="C41" s="25" t="s">
        <v>71</v>
      </c>
      <c r="D41" s="26" t="s">
        <v>100</v>
      </c>
      <c r="E41" s="26" t="s">
        <v>54</v>
      </c>
      <c r="F41" s="26" t="s">
        <v>80</v>
      </c>
      <c r="G41" s="26" t="s">
        <v>73</v>
      </c>
      <c r="H41" s="38">
        <v>330000</v>
      </c>
      <c r="I41" s="37">
        <v>1</v>
      </c>
      <c r="J41" s="37">
        <v>0</v>
      </c>
      <c r="K41" s="29">
        <v>44440</v>
      </c>
      <c r="L41" s="29">
        <f t="shared" si="0"/>
        <v>44530</v>
      </c>
      <c r="M41" s="25"/>
      <c r="N41" s="30" t="s">
        <v>74</v>
      </c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</row>
    <row r="42" spans="1:68" ht="58.95" customHeight="1" x14ac:dyDescent="0.3">
      <c r="B42" s="24" t="s">
        <v>101</v>
      </c>
      <c r="C42" s="25" t="s">
        <v>71</v>
      </c>
      <c r="D42" s="26" t="s">
        <v>102</v>
      </c>
      <c r="E42" s="26" t="s">
        <v>54</v>
      </c>
      <c r="F42" s="26" t="s">
        <v>80</v>
      </c>
      <c r="G42" s="26" t="s">
        <v>73</v>
      </c>
      <c r="H42" s="38">
        <v>330000</v>
      </c>
      <c r="I42" s="37">
        <v>1</v>
      </c>
      <c r="J42" s="37">
        <v>0</v>
      </c>
      <c r="K42" s="29">
        <v>44470</v>
      </c>
      <c r="L42" s="29">
        <f t="shared" si="0"/>
        <v>44560</v>
      </c>
      <c r="M42" s="25"/>
      <c r="N42" s="30" t="s">
        <v>74</v>
      </c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</row>
    <row r="43" spans="1:68" ht="34.200000000000003" customHeight="1" x14ac:dyDescent="0.3">
      <c r="A43" s="60"/>
      <c r="B43" s="24" t="s">
        <v>103</v>
      </c>
      <c r="C43" s="25" t="s">
        <v>71</v>
      </c>
      <c r="D43" s="26" t="s">
        <v>104</v>
      </c>
      <c r="E43" s="26" t="s">
        <v>54</v>
      </c>
      <c r="F43" s="26" t="s">
        <v>80</v>
      </c>
      <c r="G43" s="26" t="s">
        <v>73</v>
      </c>
      <c r="H43" s="38">
        <v>330000</v>
      </c>
      <c r="I43" s="37">
        <v>1</v>
      </c>
      <c r="J43" s="37">
        <v>0</v>
      </c>
      <c r="K43" s="29">
        <v>44501</v>
      </c>
      <c r="L43" s="29">
        <f t="shared" si="0"/>
        <v>44591</v>
      </c>
      <c r="M43" s="25"/>
      <c r="N43" s="61" t="s">
        <v>74</v>
      </c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</row>
    <row r="44" spans="1:68" ht="41.4" customHeight="1" x14ac:dyDescent="0.3">
      <c r="A44" s="60"/>
      <c r="B44" s="24" t="s">
        <v>105</v>
      </c>
      <c r="C44" s="25" t="s">
        <v>71</v>
      </c>
      <c r="D44" s="26" t="s">
        <v>106</v>
      </c>
      <c r="E44" s="26" t="s">
        <v>54</v>
      </c>
      <c r="F44" s="26" t="s">
        <v>80</v>
      </c>
      <c r="G44" s="26" t="s">
        <v>73</v>
      </c>
      <c r="H44" s="38">
        <v>152000</v>
      </c>
      <c r="I44" s="37">
        <v>1</v>
      </c>
      <c r="J44" s="37">
        <v>0</v>
      </c>
      <c r="K44" s="29">
        <v>44440</v>
      </c>
      <c r="L44" s="29">
        <f t="shared" si="0"/>
        <v>44530</v>
      </c>
      <c r="M44" s="25"/>
      <c r="N44" s="61" t="s">
        <v>74</v>
      </c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</row>
    <row r="45" spans="1:68" ht="37.950000000000003" customHeight="1" x14ac:dyDescent="0.3">
      <c r="A45" s="60"/>
      <c r="B45" s="24" t="s">
        <v>107</v>
      </c>
      <c r="C45" s="25" t="s">
        <v>71</v>
      </c>
      <c r="D45" s="26" t="s">
        <v>108</v>
      </c>
      <c r="E45" s="26" t="s">
        <v>54</v>
      </c>
      <c r="F45" s="26" t="s">
        <v>80</v>
      </c>
      <c r="G45" s="26" t="s">
        <v>73</v>
      </c>
      <c r="H45" s="38">
        <v>560000</v>
      </c>
      <c r="I45" s="37">
        <v>1</v>
      </c>
      <c r="J45" s="37">
        <v>0</v>
      </c>
      <c r="K45" s="29">
        <v>44470</v>
      </c>
      <c r="L45" s="29">
        <f t="shared" si="0"/>
        <v>44560</v>
      </c>
      <c r="M45" s="25"/>
      <c r="N45" s="30" t="s">
        <v>74</v>
      </c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</row>
    <row r="46" spans="1:68" ht="50.4" customHeight="1" x14ac:dyDescent="0.3">
      <c r="A46" s="60"/>
      <c r="B46" s="24" t="s">
        <v>109</v>
      </c>
      <c r="C46" s="25" t="s">
        <v>110</v>
      </c>
      <c r="D46" s="26" t="s">
        <v>111</v>
      </c>
      <c r="E46" s="26" t="s">
        <v>31</v>
      </c>
      <c r="F46" s="26" t="s">
        <v>80</v>
      </c>
      <c r="G46" s="26" t="s">
        <v>73</v>
      </c>
      <c r="H46" s="38">
        <v>4000000</v>
      </c>
      <c r="I46" s="37">
        <v>1</v>
      </c>
      <c r="J46" s="37">
        <v>0</v>
      </c>
      <c r="K46" s="29">
        <v>44287</v>
      </c>
      <c r="L46" s="29">
        <f>K46+120</f>
        <v>44407</v>
      </c>
      <c r="M46" s="25"/>
      <c r="N46" s="30" t="s">
        <v>74</v>
      </c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</row>
    <row r="47" spans="1:68" ht="31.95" customHeight="1" x14ac:dyDescent="0.3">
      <c r="A47" s="60"/>
      <c r="B47" s="65" t="s">
        <v>112</v>
      </c>
      <c r="C47" s="25" t="s">
        <v>41</v>
      </c>
      <c r="D47" s="26" t="s">
        <v>113</v>
      </c>
      <c r="E47" s="66" t="s">
        <v>54</v>
      </c>
      <c r="F47" s="26" t="s">
        <v>80</v>
      </c>
      <c r="G47" s="26" t="s">
        <v>73</v>
      </c>
      <c r="H47" s="38">
        <v>250000</v>
      </c>
      <c r="I47" s="37">
        <v>1</v>
      </c>
      <c r="J47" s="37">
        <v>0</v>
      </c>
      <c r="K47" s="29">
        <v>44416</v>
      </c>
      <c r="L47" s="29">
        <f>K47+70</f>
        <v>44486</v>
      </c>
      <c r="M47" s="25"/>
      <c r="N47" s="30" t="s">
        <v>74</v>
      </c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</row>
    <row r="48" spans="1:68" ht="39" customHeight="1" x14ac:dyDescent="0.3">
      <c r="A48" s="60"/>
      <c r="B48" s="65" t="s">
        <v>114</v>
      </c>
      <c r="C48" s="25" t="s">
        <v>110</v>
      </c>
      <c r="D48" s="26" t="s">
        <v>115</v>
      </c>
      <c r="E48" s="66" t="s">
        <v>48</v>
      </c>
      <c r="F48" s="26" t="s">
        <v>80</v>
      </c>
      <c r="G48" s="26" t="s">
        <v>73</v>
      </c>
      <c r="H48" s="38">
        <v>50000</v>
      </c>
      <c r="I48" s="37">
        <v>1</v>
      </c>
      <c r="J48" s="37">
        <v>0</v>
      </c>
      <c r="K48" s="29">
        <v>44256</v>
      </c>
      <c r="L48" s="29">
        <f t="shared" ref="L48:L56" si="1">K48+70</f>
        <v>44326</v>
      </c>
      <c r="M48" s="25"/>
      <c r="N48" s="30" t="s">
        <v>74</v>
      </c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</row>
    <row r="49" spans="1:68" ht="39" customHeight="1" x14ac:dyDescent="0.3">
      <c r="A49" s="60"/>
      <c r="B49" s="26" t="s">
        <v>116</v>
      </c>
      <c r="C49" s="26" t="s">
        <v>117</v>
      </c>
      <c r="D49" s="26" t="s">
        <v>118</v>
      </c>
      <c r="E49" s="26" t="s">
        <v>48</v>
      </c>
      <c r="F49" s="26" t="s">
        <v>80</v>
      </c>
      <c r="G49" s="26" t="s">
        <v>73</v>
      </c>
      <c r="H49" s="38">
        <v>70000</v>
      </c>
      <c r="I49" s="37">
        <v>1</v>
      </c>
      <c r="J49" s="37">
        <v>0</v>
      </c>
      <c r="K49" s="29">
        <v>44256</v>
      </c>
      <c r="L49" s="29">
        <f t="shared" si="1"/>
        <v>44326</v>
      </c>
      <c r="M49" s="25"/>
      <c r="N49" s="25" t="s">
        <v>74</v>
      </c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</row>
    <row r="50" spans="1:68" ht="39" customHeight="1" x14ac:dyDescent="0.3">
      <c r="A50" s="60"/>
      <c r="B50" s="26" t="s">
        <v>119</v>
      </c>
      <c r="C50" s="26" t="s">
        <v>117</v>
      </c>
      <c r="D50" s="26" t="s">
        <v>120</v>
      </c>
      <c r="E50" s="26" t="s">
        <v>48</v>
      </c>
      <c r="F50" s="26" t="s">
        <v>80</v>
      </c>
      <c r="G50" s="26" t="s">
        <v>73</v>
      </c>
      <c r="H50" s="38">
        <v>40000</v>
      </c>
      <c r="I50" s="37">
        <v>1</v>
      </c>
      <c r="J50" s="37">
        <v>0</v>
      </c>
      <c r="K50" s="29">
        <v>44256</v>
      </c>
      <c r="L50" s="29">
        <f t="shared" si="1"/>
        <v>44326</v>
      </c>
      <c r="M50" s="25"/>
      <c r="N50" s="25" t="s">
        <v>74</v>
      </c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</row>
    <row r="51" spans="1:68" ht="37.950000000000003" customHeight="1" x14ac:dyDescent="0.3">
      <c r="A51" s="60"/>
      <c r="B51" s="26" t="s">
        <v>121</v>
      </c>
      <c r="C51" s="26" t="s">
        <v>117</v>
      </c>
      <c r="D51" s="26" t="s">
        <v>122</v>
      </c>
      <c r="E51" s="26" t="s">
        <v>48</v>
      </c>
      <c r="F51" s="26" t="s">
        <v>80</v>
      </c>
      <c r="G51" s="26" t="s">
        <v>73</v>
      </c>
      <c r="H51" s="38">
        <v>30000</v>
      </c>
      <c r="I51" s="37">
        <v>1</v>
      </c>
      <c r="J51" s="37">
        <v>0</v>
      </c>
      <c r="K51" s="29">
        <v>44256</v>
      </c>
      <c r="L51" s="29">
        <f t="shared" si="1"/>
        <v>44326</v>
      </c>
      <c r="M51" s="25"/>
      <c r="N51" s="25" t="s">
        <v>74</v>
      </c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</row>
    <row r="52" spans="1:68" ht="33.6" customHeight="1" x14ac:dyDescent="0.3">
      <c r="A52" s="60"/>
      <c r="B52" s="26" t="s">
        <v>123</v>
      </c>
      <c r="C52" s="26" t="s">
        <v>117</v>
      </c>
      <c r="D52" s="26" t="s">
        <v>124</v>
      </c>
      <c r="E52" s="26" t="s">
        <v>48</v>
      </c>
      <c r="F52" s="26" t="s">
        <v>80</v>
      </c>
      <c r="G52" s="26" t="s">
        <v>73</v>
      </c>
      <c r="H52" s="38">
        <v>45000</v>
      </c>
      <c r="I52" s="37">
        <v>1</v>
      </c>
      <c r="J52" s="37">
        <v>0</v>
      </c>
      <c r="K52" s="29">
        <v>44256</v>
      </c>
      <c r="L52" s="29">
        <f t="shared" si="1"/>
        <v>44326</v>
      </c>
      <c r="M52" s="25"/>
      <c r="N52" s="25" t="s">
        <v>74</v>
      </c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</row>
    <row r="53" spans="1:68" ht="32.25" customHeight="1" x14ac:dyDescent="0.3">
      <c r="B53" s="26" t="s">
        <v>125</v>
      </c>
      <c r="C53" s="26" t="s">
        <v>117</v>
      </c>
      <c r="D53" s="26" t="s">
        <v>126</v>
      </c>
      <c r="E53" s="26" t="s">
        <v>48</v>
      </c>
      <c r="F53" s="26" t="s">
        <v>80</v>
      </c>
      <c r="G53" s="26" t="s">
        <v>73</v>
      </c>
      <c r="H53" s="38">
        <v>45000</v>
      </c>
      <c r="I53" s="37">
        <v>1</v>
      </c>
      <c r="J53" s="37">
        <v>0</v>
      </c>
      <c r="K53" s="29">
        <v>44256</v>
      </c>
      <c r="L53" s="29">
        <f t="shared" si="1"/>
        <v>44326</v>
      </c>
      <c r="M53" s="25"/>
      <c r="N53" s="25" t="s">
        <v>74</v>
      </c>
      <c r="O53" s="34"/>
      <c r="P53" s="34"/>
      <c r="Q53" s="34"/>
      <c r="R53" s="34"/>
      <c r="S53" s="34"/>
      <c r="T53" s="67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7"/>
      <c r="AV53" s="68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</row>
    <row r="54" spans="1:68" ht="45" customHeight="1" x14ac:dyDescent="0.3">
      <c r="B54" s="26" t="s">
        <v>127</v>
      </c>
      <c r="C54" s="26" t="s">
        <v>117</v>
      </c>
      <c r="D54" s="26" t="s">
        <v>128</v>
      </c>
      <c r="E54" s="26" t="s">
        <v>48</v>
      </c>
      <c r="F54" s="26" t="s">
        <v>80</v>
      </c>
      <c r="G54" s="26" t="s">
        <v>73</v>
      </c>
      <c r="H54" s="38">
        <v>35000</v>
      </c>
      <c r="I54" s="37">
        <v>1</v>
      </c>
      <c r="J54" s="37">
        <v>0</v>
      </c>
      <c r="K54" s="29">
        <v>44228</v>
      </c>
      <c r="L54" s="29">
        <f>K54+45</f>
        <v>44273</v>
      </c>
      <c r="M54" s="25"/>
      <c r="N54" s="25" t="s">
        <v>74</v>
      </c>
      <c r="O54" s="34"/>
      <c r="P54" s="34"/>
      <c r="Q54" s="34"/>
      <c r="R54" s="34"/>
      <c r="S54" s="34"/>
      <c r="T54" s="67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7"/>
      <c r="AV54" s="68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</row>
    <row r="55" spans="1:68" ht="45.6" customHeight="1" x14ac:dyDescent="0.3">
      <c r="B55" s="26" t="s">
        <v>129</v>
      </c>
      <c r="C55" s="25" t="s">
        <v>41</v>
      </c>
      <c r="D55" s="26" t="s">
        <v>130</v>
      </c>
      <c r="E55" s="26" t="s">
        <v>54</v>
      </c>
      <c r="F55" s="26" t="s">
        <v>80</v>
      </c>
      <c r="G55" s="26" t="s">
        <v>73</v>
      </c>
      <c r="H55" s="38">
        <v>580000</v>
      </c>
      <c r="I55" s="37">
        <v>1</v>
      </c>
      <c r="J55" s="37">
        <v>0</v>
      </c>
      <c r="K55" s="29">
        <v>44256</v>
      </c>
      <c r="L55" s="29">
        <f t="shared" si="1"/>
        <v>44326</v>
      </c>
      <c r="M55" s="25"/>
      <c r="N55" s="25" t="s">
        <v>74</v>
      </c>
      <c r="O55" s="34"/>
      <c r="P55" s="34"/>
      <c r="Q55" s="34"/>
      <c r="R55" s="34"/>
      <c r="S55" s="34"/>
      <c r="T55" s="67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7"/>
      <c r="AV55" s="68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</row>
    <row r="56" spans="1:68" ht="33.6" customHeight="1" x14ac:dyDescent="0.3">
      <c r="B56" s="26" t="s">
        <v>131</v>
      </c>
      <c r="C56" s="25" t="s">
        <v>41</v>
      </c>
      <c r="D56" s="26" t="s">
        <v>132</v>
      </c>
      <c r="E56" s="26" t="s">
        <v>54</v>
      </c>
      <c r="F56" s="26" t="s">
        <v>80</v>
      </c>
      <c r="G56" s="26" t="s">
        <v>73</v>
      </c>
      <c r="H56" s="38">
        <v>175000</v>
      </c>
      <c r="I56" s="37">
        <v>1</v>
      </c>
      <c r="J56" s="37">
        <v>0</v>
      </c>
      <c r="K56" s="29">
        <v>44256</v>
      </c>
      <c r="L56" s="29">
        <f t="shared" si="1"/>
        <v>44326</v>
      </c>
      <c r="M56" s="25"/>
      <c r="N56" s="25" t="s">
        <v>74</v>
      </c>
      <c r="O56" s="34"/>
      <c r="P56" s="34"/>
      <c r="Q56" s="34"/>
      <c r="R56" s="34"/>
      <c r="S56" s="34"/>
      <c r="T56" s="67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7"/>
      <c r="AV56" s="68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</row>
    <row r="57" spans="1:68" ht="37.950000000000003" customHeight="1" x14ac:dyDescent="0.25">
      <c r="B57" s="173" t="s">
        <v>65</v>
      </c>
      <c r="C57" s="171"/>
      <c r="D57" s="171"/>
      <c r="E57" s="171"/>
      <c r="F57" s="171"/>
      <c r="G57" s="174"/>
      <c r="H57" s="69">
        <f>SUM(H29:H56)</f>
        <v>23304927</v>
      </c>
      <c r="I57" s="170"/>
      <c r="J57" s="171"/>
      <c r="K57" s="171"/>
      <c r="L57" s="171"/>
      <c r="M57" s="171"/>
      <c r="N57" s="172"/>
      <c r="O57" s="34"/>
      <c r="P57" s="34"/>
      <c r="Q57" s="34"/>
      <c r="R57" s="34"/>
      <c r="S57" s="34"/>
      <c r="T57" s="67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7"/>
      <c r="AV57" s="68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</row>
    <row r="58" spans="1:68" ht="23.25" customHeight="1" x14ac:dyDescent="0.25">
      <c r="B58" s="46"/>
      <c r="C58" s="47"/>
      <c r="D58" s="48"/>
      <c r="E58" s="47"/>
      <c r="F58" s="47"/>
      <c r="G58" s="47"/>
      <c r="H58" s="70"/>
      <c r="I58" s="50"/>
      <c r="J58" s="50"/>
      <c r="K58" s="51"/>
      <c r="L58" s="51"/>
      <c r="M58" s="52"/>
      <c r="N58" s="71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</row>
    <row r="59" spans="1:68" ht="23.25" customHeight="1" x14ac:dyDescent="0.25">
      <c r="B59" s="46"/>
      <c r="C59" s="47"/>
      <c r="D59" s="48"/>
      <c r="E59" s="47"/>
      <c r="F59" s="47"/>
      <c r="G59" s="47"/>
      <c r="H59" s="49"/>
      <c r="I59" s="50"/>
      <c r="J59" s="50"/>
      <c r="K59" s="51"/>
      <c r="L59" s="51"/>
      <c r="M59" s="52"/>
      <c r="N59" s="71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</row>
    <row r="60" spans="1:68" ht="23.25" customHeight="1" thickBot="1" x14ac:dyDescent="0.3">
      <c r="B60" s="46"/>
      <c r="C60" s="47"/>
      <c r="D60" s="48"/>
      <c r="E60" s="47"/>
      <c r="F60" s="47"/>
      <c r="G60" s="47"/>
      <c r="H60" s="49"/>
      <c r="I60" s="50"/>
      <c r="J60" s="50"/>
      <c r="K60" s="51"/>
      <c r="L60" s="51"/>
      <c r="M60" s="52"/>
      <c r="N60" s="71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</row>
    <row r="61" spans="1:68" ht="29.25" customHeight="1" x14ac:dyDescent="0.3">
      <c r="B61" s="166" t="s">
        <v>133</v>
      </c>
      <c r="C61" s="167"/>
      <c r="D61" s="167"/>
      <c r="E61" s="167"/>
      <c r="F61" s="167"/>
      <c r="G61" s="167"/>
      <c r="H61" s="167"/>
      <c r="I61" s="167"/>
      <c r="J61" s="167"/>
      <c r="K61" s="167"/>
      <c r="L61" s="168"/>
      <c r="M61" s="168"/>
      <c r="N61" s="169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</row>
    <row r="62" spans="1:68" ht="24.75" customHeight="1" x14ac:dyDescent="0.3">
      <c r="B62" s="151" t="s">
        <v>13</v>
      </c>
      <c r="C62" s="153" t="s">
        <v>14</v>
      </c>
      <c r="D62" s="161" t="s">
        <v>15</v>
      </c>
      <c r="E62" s="155" t="s">
        <v>16</v>
      </c>
      <c r="F62" s="155" t="s">
        <v>67</v>
      </c>
      <c r="G62" s="153" t="s">
        <v>18</v>
      </c>
      <c r="H62" s="159" t="s">
        <v>19</v>
      </c>
      <c r="I62" s="164"/>
      <c r="J62" s="165"/>
      <c r="K62" s="159" t="s">
        <v>20</v>
      </c>
      <c r="L62" s="160"/>
      <c r="M62" s="156" t="s">
        <v>68</v>
      </c>
      <c r="N62" s="163" t="s">
        <v>22</v>
      </c>
      <c r="O62" s="72"/>
      <c r="P62" s="72"/>
      <c r="Q62" s="72"/>
      <c r="R62" s="72"/>
      <c r="S62" s="72"/>
      <c r="T62" s="67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67"/>
      <c r="AV62" s="73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</row>
    <row r="63" spans="1:68" ht="83.4" customHeight="1" x14ac:dyDescent="0.3">
      <c r="B63" s="152"/>
      <c r="C63" s="154"/>
      <c r="D63" s="162"/>
      <c r="E63" s="155"/>
      <c r="F63" s="155"/>
      <c r="G63" s="154"/>
      <c r="H63" s="20" t="s">
        <v>23</v>
      </c>
      <c r="I63" s="21" t="s">
        <v>24</v>
      </c>
      <c r="J63" s="21" t="s">
        <v>25</v>
      </c>
      <c r="K63" s="137" t="s">
        <v>134</v>
      </c>
      <c r="L63" s="137" t="s">
        <v>27</v>
      </c>
      <c r="M63" s="159"/>
      <c r="N63" s="163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</row>
    <row r="64" spans="1:68" ht="61.95" customHeight="1" x14ac:dyDescent="0.3">
      <c r="B64" s="24" t="s">
        <v>135</v>
      </c>
      <c r="C64" s="25" t="s">
        <v>136</v>
      </c>
      <c r="D64" s="26" t="s">
        <v>137</v>
      </c>
      <c r="E64" s="26" t="s">
        <v>138</v>
      </c>
      <c r="F64" s="26" t="s">
        <v>32</v>
      </c>
      <c r="G64" s="26" t="s">
        <v>73</v>
      </c>
      <c r="H64" s="38">
        <v>180000</v>
      </c>
      <c r="I64" s="37">
        <v>1</v>
      </c>
      <c r="J64" s="37">
        <v>0</v>
      </c>
      <c r="K64" s="29">
        <v>44305</v>
      </c>
      <c r="L64" s="29">
        <f>K64+60</f>
        <v>44365</v>
      </c>
      <c r="M64" s="25"/>
      <c r="N64" s="30" t="s">
        <v>74</v>
      </c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</row>
    <row r="65" spans="1:68" ht="74.25" customHeight="1" x14ac:dyDescent="0.3">
      <c r="B65" s="24" t="s">
        <v>139</v>
      </c>
      <c r="C65" s="25" t="s">
        <v>136</v>
      </c>
      <c r="D65" s="26" t="s">
        <v>140</v>
      </c>
      <c r="E65" s="26" t="s">
        <v>138</v>
      </c>
      <c r="F65" s="26" t="s">
        <v>32</v>
      </c>
      <c r="G65" s="26" t="s">
        <v>73</v>
      </c>
      <c r="H65" s="38">
        <v>265000</v>
      </c>
      <c r="I65" s="37">
        <v>1</v>
      </c>
      <c r="J65" s="37">
        <v>0</v>
      </c>
      <c r="K65" s="29">
        <v>44305</v>
      </c>
      <c r="L65" s="29">
        <f>K65+45</f>
        <v>44350</v>
      </c>
      <c r="M65" s="25"/>
      <c r="N65" s="30" t="s">
        <v>74</v>
      </c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</row>
    <row r="66" spans="1:68" ht="52.95" customHeight="1" x14ac:dyDescent="0.3">
      <c r="B66" s="24" t="s">
        <v>141</v>
      </c>
      <c r="C66" s="25" t="s">
        <v>142</v>
      </c>
      <c r="D66" s="26" t="s">
        <v>143</v>
      </c>
      <c r="E66" s="26" t="s">
        <v>138</v>
      </c>
      <c r="F66" s="26" t="s">
        <v>32</v>
      </c>
      <c r="G66" s="26" t="s">
        <v>73</v>
      </c>
      <c r="H66" s="38">
        <v>100000</v>
      </c>
      <c r="I66" s="37">
        <v>1</v>
      </c>
      <c r="J66" s="37">
        <v>0</v>
      </c>
      <c r="K66" s="29">
        <v>44274</v>
      </c>
      <c r="L66" s="29">
        <f>K66+45</f>
        <v>44319</v>
      </c>
      <c r="M66" s="25"/>
      <c r="N66" s="30" t="s">
        <v>74</v>
      </c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</row>
    <row r="67" spans="1:68" ht="49.95" customHeight="1" x14ac:dyDescent="0.3">
      <c r="B67" s="24" t="s">
        <v>144</v>
      </c>
      <c r="C67" s="25" t="s">
        <v>142</v>
      </c>
      <c r="D67" s="26" t="s">
        <v>145</v>
      </c>
      <c r="E67" s="26" t="s">
        <v>138</v>
      </c>
      <c r="F67" s="26" t="s">
        <v>32</v>
      </c>
      <c r="G67" s="26" t="s">
        <v>73</v>
      </c>
      <c r="H67" s="38">
        <v>511765</v>
      </c>
      <c r="I67" s="37">
        <v>1</v>
      </c>
      <c r="J67" s="37">
        <v>0</v>
      </c>
      <c r="K67" s="29">
        <v>44427</v>
      </c>
      <c r="L67" s="29">
        <f>K67+60</f>
        <v>44487</v>
      </c>
      <c r="M67" s="25"/>
      <c r="N67" s="30" t="s">
        <v>74</v>
      </c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</row>
    <row r="68" spans="1:68" ht="60.6" customHeight="1" x14ac:dyDescent="0.3">
      <c r="B68" s="24" t="s">
        <v>146</v>
      </c>
      <c r="C68" s="25" t="s">
        <v>142</v>
      </c>
      <c r="D68" s="26" t="s">
        <v>147</v>
      </c>
      <c r="E68" s="26" t="s">
        <v>138</v>
      </c>
      <c r="F68" s="26" t="s">
        <v>32</v>
      </c>
      <c r="G68" s="26" t="s">
        <v>73</v>
      </c>
      <c r="H68" s="38">
        <v>100000</v>
      </c>
      <c r="I68" s="37">
        <v>1</v>
      </c>
      <c r="J68" s="37">
        <v>0</v>
      </c>
      <c r="K68" s="74">
        <v>44287</v>
      </c>
      <c r="L68" s="74">
        <f>K68+90</f>
        <v>44377</v>
      </c>
      <c r="M68" s="26"/>
      <c r="N68" s="64" t="s">
        <v>74</v>
      </c>
      <c r="O68" s="10"/>
      <c r="P68" s="10"/>
      <c r="Q68" s="10"/>
      <c r="R68" s="10"/>
      <c r="S68" s="10"/>
      <c r="T68" s="75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75"/>
      <c r="AI68" s="75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</row>
    <row r="69" spans="1:68" ht="23.25" customHeight="1" x14ac:dyDescent="0.3">
      <c r="B69" s="40" t="s">
        <v>65</v>
      </c>
      <c r="C69" s="41"/>
      <c r="D69" s="42"/>
      <c r="E69" s="42"/>
      <c r="F69" s="42"/>
      <c r="G69" s="42"/>
      <c r="H69" s="76">
        <f>SUM(H64:H68)</f>
        <v>1156765</v>
      </c>
      <c r="I69" s="44"/>
      <c r="J69" s="44"/>
      <c r="K69" s="42"/>
      <c r="L69" s="42"/>
      <c r="M69" s="41"/>
      <c r="N69" s="45"/>
      <c r="O69" s="77"/>
      <c r="P69" s="77"/>
      <c r="Q69" s="77"/>
      <c r="R69" s="77"/>
      <c r="S69" s="77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  <c r="AM69" s="78"/>
      <c r="AN69" s="78"/>
      <c r="AO69" s="78"/>
      <c r="AP69" s="78"/>
      <c r="AQ69" s="78"/>
      <c r="AR69" s="78"/>
      <c r="AS69" s="78"/>
      <c r="AT69" s="78"/>
      <c r="AU69" s="175"/>
      <c r="AV69" s="175"/>
      <c r="AW69" s="175"/>
      <c r="AX69" s="175"/>
      <c r="AY69" s="175"/>
      <c r="AZ69" s="175"/>
      <c r="BA69" s="175"/>
      <c r="BB69" s="175"/>
      <c r="BC69" s="175"/>
      <c r="BD69" s="175"/>
      <c r="BE69" s="175"/>
      <c r="BF69" s="175"/>
      <c r="BG69" s="175"/>
      <c r="BH69" s="175"/>
      <c r="BI69" s="175"/>
      <c r="BJ69" s="175"/>
      <c r="BK69" s="175"/>
      <c r="BL69" s="175"/>
      <c r="BM69" s="175"/>
      <c r="BN69" s="175"/>
      <c r="BO69" s="175"/>
      <c r="BP69" s="175"/>
    </row>
    <row r="70" spans="1:68" ht="24.6" customHeight="1" thickBot="1" x14ac:dyDescent="0.45">
      <c r="B70" s="79" t="s">
        <v>148</v>
      </c>
      <c r="C70" s="80"/>
      <c r="D70" s="81"/>
      <c r="E70" s="82"/>
      <c r="F70" s="82"/>
      <c r="G70" s="82"/>
      <c r="H70" s="83"/>
      <c r="I70" s="84"/>
      <c r="J70" s="84"/>
      <c r="K70" s="85"/>
      <c r="L70" s="85"/>
      <c r="M70" s="86"/>
      <c r="N70" s="87"/>
      <c r="O70" s="77"/>
      <c r="P70" s="77"/>
      <c r="Q70" s="77"/>
      <c r="R70" s="77"/>
      <c r="S70" s="77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175"/>
      <c r="AV70" s="175"/>
      <c r="AW70" s="175"/>
      <c r="AX70" s="175"/>
      <c r="AY70" s="175"/>
      <c r="AZ70" s="175"/>
      <c r="BA70" s="175"/>
      <c r="BB70" s="175"/>
      <c r="BC70" s="175"/>
      <c r="BD70" s="175"/>
      <c r="BE70" s="175"/>
      <c r="BF70" s="175"/>
      <c r="BG70" s="175"/>
      <c r="BH70" s="175"/>
      <c r="BI70" s="175"/>
      <c r="BJ70" s="175"/>
      <c r="BK70" s="175"/>
      <c r="BL70" s="175"/>
      <c r="BM70" s="175"/>
      <c r="BN70" s="175"/>
      <c r="BO70" s="175"/>
      <c r="BP70" s="175"/>
    </row>
    <row r="71" spans="1:68" ht="19.5" customHeight="1" x14ac:dyDescent="0.3">
      <c r="B71" s="176" t="s">
        <v>149</v>
      </c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88"/>
      <c r="P71" s="88"/>
      <c r="Q71" s="88"/>
      <c r="R71" s="88"/>
      <c r="S71" s="8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  <c r="AS71" s="78"/>
      <c r="AT71" s="78"/>
      <c r="AU71" s="175"/>
      <c r="AV71" s="175"/>
      <c r="AW71" s="175"/>
      <c r="AX71" s="175"/>
      <c r="AY71" s="175"/>
      <c r="AZ71" s="175"/>
      <c r="BA71" s="175"/>
      <c r="BB71" s="175"/>
      <c r="BC71" s="175"/>
      <c r="BD71" s="175"/>
      <c r="BE71" s="175"/>
      <c r="BF71" s="175"/>
      <c r="BG71" s="175"/>
      <c r="BH71" s="175"/>
      <c r="BI71" s="175"/>
      <c r="BJ71" s="175"/>
      <c r="BK71" s="175"/>
      <c r="BL71" s="175"/>
      <c r="BM71" s="175"/>
      <c r="BN71" s="175"/>
      <c r="BO71" s="175"/>
      <c r="BP71" s="175"/>
    </row>
    <row r="72" spans="1:68" ht="23.25" customHeight="1" x14ac:dyDescent="0.3">
      <c r="B72" s="151" t="s">
        <v>13</v>
      </c>
      <c r="C72" s="153" t="s">
        <v>14</v>
      </c>
      <c r="D72" s="161" t="s">
        <v>15</v>
      </c>
      <c r="E72" s="155" t="s">
        <v>16</v>
      </c>
      <c r="F72" s="155" t="s">
        <v>67</v>
      </c>
      <c r="G72" s="153" t="s">
        <v>18</v>
      </c>
      <c r="H72" s="177" t="s">
        <v>19</v>
      </c>
      <c r="I72" s="164"/>
      <c r="J72" s="165"/>
      <c r="K72" s="154" t="s">
        <v>20</v>
      </c>
      <c r="L72" s="154"/>
      <c r="M72" s="156" t="s">
        <v>68</v>
      </c>
      <c r="N72" s="154" t="s">
        <v>22</v>
      </c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/>
      <c r="AJ72" s="89"/>
      <c r="AK72" s="89"/>
      <c r="AL72" s="89"/>
      <c r="AM72" s="89"/>
      <c r="AN72" s="89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  <c r="BM72" s="89"/>
      <c r="BN72" s="89"/>
      <c r="BO72" s="89"/>
      <c r="BP72" s="89"/>
    </row>
    <row r="73" spans="1:68" ht="102" customHeight="1" x14ac:dyDescent="0.3">
      <c r="B73" s="152"/>
      <c r="C73" s="154"/>
      <c r="D73" s="162"/>
      <c r="E73" s="155"/>
      <c r="F73" s="155"/>
      <c r="G73" s="154"/>
      <c r="H73" s="20" t="s">
        <v>23</v>
      </c>
      <c r="I73" s="21" t="s">
        <v>24</v>
      </c>
      <c r="J73" s="21" t="s">
        <v>25</v>
      </c>
      <c r="K73" s="137" t="s">
        <v>150</v>
      </c>
      <c r="L73" s="138" t="s">
        <v>151</v>
      </c>
      <c r="M73" s="159"/>
      <c r="N73" s="154"/>
    </row>
    <row r="74" spans="1:68" ht="53.4" customHeight="1" x14ac:dyDescent="0.3">
      <c r="A74" s="60"/>
      <c r="B74" s="26" t="s">
        <v>152</v>
      </c>
      <c r="C74" s="25" t="s">
        <v>136</v>
      </c>
      <c r="D74" s="26" t="s">
        <v>153</v>
      </c>
      <c r="E74" s="26" t="s">
        <v>154</v>
      </c>
      <c r="F74" s="26" t="s">
        <v>32</v>
      </c>
      <c r="G74" s="26" t="s">
        <v>73</v>
      </c>
      <c r="H74" s="38">
        <v>20000</v>
      </c>
      <c r="I74" s="37">
        <v>1</v>
      </c>
      <c r="J74" s="37">
        <v>0</v>
      </c>
      <c r="K74" s="29">
        <v>44274</v>
      </c>
      <c r="L74" s="29">
        <f>K74+34</f>
        <v>44308</v>
      </c>
      <c r="M74" s="25"/>
      <c r="N74" s="25" t="s">
        <v>155</v>
      </c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</row>
    <row r="75" spans="1:68" ht="55.2" customHeight="1" x14ac:dyDescent="0.3">
      <c r="B75" s="26" t="s">
        <v>156</v>
      </c>
      <c r="C75" s="25" t="s">
        <v>136</v>
      </c>
      <c r="D75" s="26" t="s">
        <v>157</v>
      </c>
      <c r="E75" s="26" t="s">
        <v>158</v>
      </c>
      <c r="F75" s="26" t="s">
        <v>32</v>
      </c>
      <c r="G75" s="26" t="s">
        <v>73</v>
      </c>
      <c r="H75" s="38">
        <v>90000</v>
      </c>
      <c r="I75" s="37">
        <v>1</v>
      </c>
      <c r="J75" s="37">
        <v>0</v>
      </c>
      <c r="K75" s="29">
        <v>44378</v>
      </c>
      <c r="L75" s="29">
        <f>K75+60</f>
        <v>44438</v>
      </c>
      <c r="M75" s="25"/>
      <c r="N75" s="25" t="s">
        <v>74</v>
      </c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</row>
    <row r="76" spans="1:68" ht="48" customHeight="1" x14ac:dyDescent="0.3">
      <c r="B76" s="26" t="s">
        <v>159</v>
      </c>
      <c r="C76" s="25" t="s">
        <v>136</v>
      </c>
      <c r="D76" s="26" t="s">
        <v>160</v>
      </c>
      <c r="E76" s="26" t="s">
        <v>154</v>
      </c>
      <c r="F76" s="26" t="s">
        <v>32</v>
      </c>
      <c r="G76" s="26" t="s">
        <v>73</v>
      </c>
      <c r="H76" s="38">
        <v>70000</v>
      </c>
      <c r="I76" s="37">
        <v>1</v>
      </c>
      <c r="J76" s="37">
        <v>0</v>
      </c>
      <c r="K76" s="29">
        <v>44348</v>
      </c>
      <c r="L76" s="29">
        <f>K76+60</f>
        <v>44408</v>
      </c>
      <c r="M76" s="25"/>
      <c r="N76" s="25" t="s">
        <v>74</v>
      </c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</row>
    <row r="77" spans="1:68" ht="56.4" customHeight="1" x14ac:dyDescent="0.3">
      <c r="B77" s="26" t="s">
        <v>161</v>
      </c>
      <c r="C77" s="25" t="s">
        <v>136</v>
      </c>
      <c r="D77" s="26" t="s">
        <v>162</v>
      </c>
      <c r="E77" s="26" t="s">
        <v>158</v>
      </c>
      <c r="F77" s="26" t="s">
        <v>32</v>
      </c>
      <c r="G77" s="26" t="s">
        <v>73</v>
      </c>
      <c r="H77" s="38">
        <v>100000</v>
      </c>
      <c r="I77" s="37">
        <v>1</v>
      </c>
      <c r="J77" s="37">
        <v>0</v>
      </c>
      <c r="K77" s="29">
        <v>44348</v>
      </c>
      <c r="L77" s="29">
        <f>K77+60</f>
        <v>44408</v>
      </c>
      <c r="M77" s="25"/>
      <c r="N77" s="25" t="s">
        <v>74</v>
      </c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</row>
    <row r="78" spans="1:68" ht="49.95" customHeight="1" x14ac:dyDescent="0.3">
      <c r="A78" s="60"/>
      <c r="B78" s="26" t="s">
        <v>163</v>
      </c>
      <c r="C78" s="25" t="s">
        <v>71</v>
      </c>
      <c r="D78" s="26" t="s">
        <v>164</v>
      </c>
      <c r="E78" s="26" t="s">
        <v>158</v>
      </c>
      <c r="F78" s="26" t="s">
        <v>32</v>
      </c>
      <c r="G78" s="26" t="s">
        <v>73</v>
      </c>
      <c r="H78" s="38">
        <v>80000</v>
      </c>
      <c r="I78" s="37">
        <v>1</v>
      </c>
      <c r="J78" s="37">
        <v>0</v>
      </c>
      <c r="K78" s="29">
        <v>44256</v>
      </c>
      <c r="L78" s="29">
        <f>K78+60</f>
        <v>44316</v>
      </c>
      <c r="M78" s="25"/>
      <c r="N78" s="25" t="s">
        <v>74</v>
      </c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</row>
    <row r="79" spans="1:68" ht="48.6" customHeight="1" x14ac:dyDescent="0.3">
      <c r="B79" s="26" t="s">
        <v>165</v>
      </c>
      <c r="C79" s="25" t="s">
        <v>166</v>
      </c>
      <c r="D79" s="26" t="s">
        <v>167</v>
      </c>
      <c r="E79" s="26" t="s">
        <v>158</v>
      </c>
      <c r="F79" s="26" t="s">
        <v>32</v>
      </c>
      <c r="G79" s="26" t="s">
        <v>73</v>
      </c>
      <c r="H79" s="38">
        <v>250000</v>
      </c>
      <c r="I79" s="37">
        <v>1</v>
      </c>
      <c r="J79" s="37">
        <v>0</v>
      </c>
      <c r="K79" s="29">
        <v>44287</v>
      </c>
      <c r="L79" s="29">
        <f>K79+60</f>
        <v>44347</v>
      </c>
      <c r="M79" s="25"/>
      <c r="N79" s="25" t="s">
        <v>74</v>
      </c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</row>
    <row r="80" spans="1:68" ht="49.2" customHeight="1" x14ac:dyDescent="0.3">
      <c r="B80" s="26" t="s">
        <v>168</v>
      </c>
      <c r="C80" s="25" t="s">
        <v>166</v>
      </c>
      <c r="D80" s="26" t="s">
        <v>169</v>
      </c>
      <c r="E80" s="26" t="s">
        <v>158</v>
      </c>
      <c r="F80" s="26" t="s">
        <v>32</v>
      </c>
      <c r="G80" s="26" t="s">
        <v>73</v>
      </c>
      <c r="H80" s="38">
        <v>250000</v>
      </c>
      <c r="I80" s="37">
        <v>1</v>
      </c>
      <c r="J80" s="37">
        <v>0</v>
      </c>
      <c r="K80" s="29">
        <v>44256</v>
      </c>
      <c r="L80" s="29">
        <f>K80+80</f>
        <v>44336</v>
      </c>
      <c r="M80" s="25"/>
      <c r="N80" s="25" t="s">
        <v>74</v>
      </c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</row>
    <row r="81" spans="1:68" ht="65.25" customHeight="1" x14ac:dyDescent="0.3">
      <c r="B81" s="26" t="s">
        <v>170</v>
      </c>
      <c r="C81" s="25" t="s">
        <v>166</v>
      </c>
      <c r="D81" s="26" t="s">
        <v>171</v>
      </c>
      <c r="E81" s="26" t="s">
        <v>158</v>
      </c>
      <c r="F81" s="26" t="s">
        <v>32</v>
      </c>
      <c r="G81" s="26" t="s">
        <v>73</v>
      </c>
      <c r="H81" s="38">
        <v>65000</v>
      </c>
      <c r="I81" s="37">
        <v>1</v>
      </c>
      <c r="J81" s="37">
        <v>0</v>
      </c>
      <c r="K81" s="29">
        <v>44348</v>
      </c>
      <c r="L81" s="29">
        <f>K81+60</f>
        <v>44408</v>
      </c>
      <c r="M81" s="25"/>
      <c r="N81" s="25" t="s">
        <v>74</v>
      </c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</row>
    <row r="82" spans="1:68" ht="52.2" customHeight="1" x14ac:dyDescent="0.3">
      <c r="A82" s="60"/>
      <c r="B82" s="26" t="s">
        <v>172</v>
      </c>
      <c r="C82" s="25" t="s">
        <v>71</v>
      </c>
      <c r="D82" s="26" t="s">
        <v>173</v>
      </c>
      <c r="E82" s="26" t="s">
        <v>154</v>
      </c>
      <c r="F82" s="26" t="s">
        <v>32</v>
      </c>
      <c r="G82" s="26" t="s">
        <v>73</v>
      </c>
      <c r="H82" s="38">
        <v>70000</v>
      </c>
      <c r="I82" s="37">
        <v>1</v>
      </c>
      <c r="J82" s="37">
        <v>0</v>
      </c>
      <c r="K82" s="29">
        <v>44275</v>
      </c>
      <c r="L82" s="29">
        <f>K82+60</f>
        <v>44335</v>
      </c>
      <c r="M82" s="25"/>
      <c r="N82" s="25" t="s">
        <v>34</v>
      </c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</row>
    <row r="83" spans="1:68" ht="52.2" customHeight="1" x14ac:dyDescent="0.3">
      <c r="A83" s="60"/>
      <c r="B83" s="26" t="s">
        <v>174</v>
      </c>
      <c r="C83" s="25" t="s">
        <v>71</v>
      </c>
      <c r="D83" s="26" t="s">
        <v>175</v>
      </c>
      <c r="E83" s="26" t="s">
        <v>154</v>
      </c>
      <c r="F83" s="26" t="s">
        <v>32</v>
      </c>
      <c r="G83" s="26" t="s">
        <v>73</v>
      </c>
      <c r="H83" s="38">
        <v>70000</v>
      </c>
      <c r="I83" s="37">
        <v>1</v>
      </c>
      <c r="J83" s="37">
        <v>0</v>
      </c>
      <c r="K83" s="29">
        <v>44216</v>
      </c>
      <c r="L83" s="29">
        <v>44229</v>
      </c>
      <c r="M83" s="25"/>
      <c r="N83" s="25" t="s">
        <v>34</v>
      </c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</row>
    <row r="84" spans="1:68" ht="52.2" customHeight="1" x14ac:dyDescent="0.3">
      <c r="B84" s="26" t="s">
        <v>176</v>
      </c>
      <c r="C84" s="25" t="s">
        <v>71</v>
      </c>
      <c r="D84" s="26" t="s">
        <v>177</v>
      </c>
      <c r="E84" s="26" t="s">
        <v>154</v>
      </c>
      <c r="F84" s="26" t="s">
        <v>32</v>
      </c>
      <c r="G84" s="26" t="s">
        <v>73</v>
      </c>
      <c r="H84" s="38">
        <v>70000</v>
      </c>
      <c r="I84" s="37">
        <v>1</v>
      </c>
      <c r="J84" s="37">
        <v>0</v>
      </c>
      <c r="K84" s="29">
        <v>44317</v>
      </c>
      <c r="L84" s="29">
        <f>K84+60</f>
        <v>44377</v>
      </c>
      <c r="M84" s="25"/>
      <c r="N84" s="25" t="s">
        <v>34</v>
      </c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</row>
    <row r="85" spans="1:68" ht="48.6" customHeight="1" x14ac:dyDescent="0.3">
      <c r="B85" s="26" t="s">
        <v>178</v>
      </c>
      <c r="C85" s="25" t="s">
        <v>71</v>
      </c>
      <c r="D85" s="26" t="s">
        <v>179</v>
      </c>
      <c r="E85" s="26" t="s">
        <v>154</v>
      </c>
      <c r="F85" s="26" t="s">
        <v>32</v>
      </c>
      <c r="G85" s="26" t="s">
        <v>73</v>
      </c>
      <c r="H85" s="38">
        <v>70000</v>
      </c>
      <c r="I85" s="37">
        <v>1</v>
      </c>
      <c r="J85" s="37">
        <v>0</v>
      </c>
      <c r="K85" s="29">
        <v>44348</v>
      </c>
      <c r="L85" s="29">
        <f>K85+60</f>
        <v>44408</v>
      </c>
      <c r="M85" s="25"/>
      <c r="N85" s="25" t="s">
        <v>34</v>
      </c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</row>
    <row r="86" spans="1:68" ht="44.4" customHeight="1" x14ac:dyDescent="0.3">
      <c r="B86" s="26" t="s">
        <v>180</v>
      </c>
      <c r="C86" s="25" t="s">
        <v>142</v>
      </c>
      <c r="D86" s="26" t="s">
        <v>181</v>
      </c>
      <c r="E86" s="26" t="s">
        <v>154</v>
      </c>
      <c r="F86" s="26" t="s">
        <v>32</v>
      </c>
      <c r="G86" s="26" t="s">
        <v>73</v>
      </c>
      <c r="H86" s="38">
        <v>30000</v>
      </c>
      <c r="I86" s="37">
        <v>1</v>
      </c>
      <c r="J86" s="37">
        <v>0</v>
      </c>
      <c r="K86" s="29">
        <v>44287</v>
      </c>
      <c r="L86" s="29">
        <v>44317</v>
      </c>
      <c r="M86" s="25"/>
      <c r="N86" s="25" t="s">
        <v>34</v>
      </c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</row>
    <row r="87" spans="1:68" ht="52.2" customHeight="1" x14ac:dyDescent="0.3">
      <c r="B87" s="26" t="s">
        <v>182</v>
      </c>
      <c r="C87" s="25" t="s">
        <v>142</v>
      </c>
      <c r="D87" s="26" t="s">
        <v>183</v>
      </c>
      <c r="E87" s="26" t="s">
        <v>154</v>
      </c>
      <c r="F87" s="26" t="s">
        <v>32</v>
      </c>
      <c r="G87" s="26" t="s">
        <v>73</v>
      </c>
      <c r="H87" s="38">
        <v>100000</v>
      </c>
      <c r="I87" s="37">
        <v>1</v>
      </c>
      <c r="J87" s="37">
        <v>0</v>
      </c>
      <c r="K87" s="29">
        <v>44409</v>
      </c>
      <c r="L87" s="29">
        <v>44440</v>
      </c>
      <c r="M87" s="25"/>
      <c r="N87" s="25" t="s">
        <v>34</v>
      </c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</row>
    <row r="88" spans="1:68" ht="44.4" customHeight="1" x14ac:dyDescent="0.3">
      <c r="B88" s="26" t="s">
        <v>184</v>
      </c>
      <c r="C88" s="25" t="s">
        <v>71</v>
      </c>
      <c r="D88" s="26" t="s">
        <v>185</v>
      </c>
      <c r="E88" s="26" t="s">
        <v>154</v>
      </c>
      <c r="F88" s="26" t="s">
        <v>32</v>
      </c>
      <c r="G88" s="26" t="s">
        <v>73</v>
      </c>
      <c r="H88" s="38">
        <v>80000</v>
      </c>
      <c r="I88" s="37">
        <v>1</v>
      </c>
      <c r="J88" s="37">
        <v>0</v>
      </c>
      <c r="K88" s="29">
        <v>44237</v>
      </c>
      <c r="L88" s="29">
        <v>44317</v>
      </c>
      <c r="M88" s="25"/>
      <c r="N88" s="25" t="s">
        <v>34</v>
      </c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</row>
    <row r="89" spans="1:68" ht="52.2" customHeight="1" x14ac:dyDescent="0.3">
      <c r="A89" s="60"/>
      <c r="B89" s="26" t="s">
        <v>186</v>
      </c>
      <c r="C89" s="25" t="s">
        <v>71</v>
      </c>
      <c r="D89" s="26" t="s">
        <v>187</v>
      </c>
      <c r="E89" s="26" t="s">
        <v>154</v>
      </c>
      <c r="F89" s="26" t="s">
        <v>32</v>
      </c>
      <c r="G89" s="26" t="s">
        <v>73</v>
      </c>
      <c r="H89" s="38">
        <v>70000</v>
      </c>
      <c r="I89" s="37">
        <v>1</v>
      </c>
      <c r="J89" s="37">
        <v>0</v>
      </c>
      <c r="K89" s="29">
        <v>44336</v>
      </c>
      <c r="L89" s="29">
        <f>K89+35</f>
        <v>44371</v>
      </c>
      <c r="M89" s="25"/>
      <c r="N89" s="25" t="s">
        <v>34</v>
      </c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</row>
    <row r="90" spans="1:68" ht="52.2" customHeight="1" x14ac:dyDescent="0.3">
      <c r="A90" s="60"/>
      <c r="B90" s="26" t="s">
        <v>163</v>
      </c>
      <c r="C90" s="25" t="s">
        <v>71</v>
      </c>
      <c r="D90" s="26" t="s">
        <v>188</v>
      </c>
      <c r="E90" s="26" t="s">
        <v>154</v>
      </c>
      <c r="F90" s="26" t="s">
        <v>32</v>
      </c>
      <c r="G90" s="26" t="s">
        <v>73</v>
      </c>
      <c r="H90" s="38">
        <v>150000</v>
      </c>
      <c r="I90" s="37">
        <v>1</v>
      </c>
      <c r="J90" s="37">
        <v>0</v>
      </c>
      <c r="K90" s="29">
        <v>44275</v>
      </c>
      <c r="L90" s="29">
        <f t="shared" ref="L90:L96" si="2">K90+45</f>
        <v>44320</v>
      </c>
      <c r="M90" s="25"/>
      <c r="N90" s="25" t="s">
        <v>34</v>
      </c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</row>
    <row r="91" spans="1:68" ht="52.2" customHeight="1" x14ac:dyDescent="0.3">
      <c r="A91" s="60"/>
      <c r="B91" s="26" t="s">
        <v>165</v>
      </c>
      <c r="C91" s="25" t="s">
        <v>71</v>
      </c>
      <c r="D91" s="26" t="s">
        <v>189</v>
      </c>
      <c r="E91" s="26" t="s">
        <v>154</v>
      </c>
      <c r="F91" s="26" t="s">
        <v>32</v>
      </c>
      <c r="G91" s="26" t="s">
        <v>73</v>
      </c>
      <c r="H91" s="38">
        <v>70000</v>
      </c>
      <c r="I91" s="37">
        <v>1</v>
      </c>
      <c r="J91" s="37">
        <v>0</v>
      </c>
      <c r="K91" s="29">
        <v>44275</v>
      </c>
      <c r="L91" s="29">
        <f t="shared" si="2"/>
        <v>44320</v>
      </c>
      <c r="M91" s="25"/>
      <c r="N91" s="25" t="s">
        <v>34</v>
      </c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</row>
    <row r="92" spans="1:68" ht="52.2" customHeight="1" x14ac:dyDescent="0.3">
      <c r="A92" s="60"/>
      <c r="B92" s="26" t="s">
        <v>190</v>
      </c>
      <c r="C92" s="25" t="s">
        <v>71</v>
      </c>
      <c r="D92" s="26" t="s">
        <v>191</v>
      </c>
      <c r="E92" s="26" t="s">
        <v>154</v>
      </c>
      <c r="F92" s="26" t="s">
        <v>32</v>
      </c>
      <c r="G92" s="26" t="s">
        <v>73</v>
      </c>
      <c r="H92" s="38">
        <v>150000</v>
      </c>
      <c r="I92" s="37">
        <v>1</v>
      </c>
      <c r="J92" s="37">
        <v>0</v>
      </c>
      <c r="K92" s="29">
        <v>44336</v>
      </c>
      <c r="L92" s="29">
        <f t="shared" si="2"/>
        <v>44381</v>
      </c>
      <c r="M92" s="25"/>
      <c r="N92" s="25" t="s">
        <v>34</v>
      </c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</row>
    <row r="93" spans="1:68" ht="52.2" customHeight="1" x14ac:dyDescent="0.3">
      <c r="A93" s="60"/>
      <c r="B93" s="26" t="s">
        <v>192</v>
      </c>
      <c r="C93" s="25" t="s">
        <v>71</v>
      </c>
      <c r="D93" s="26" t="s">
        <v>193</v>
      </c>
      <c r="E93" s="26" t="s">
        <v>154</v>
      </c>
      <c r="F93" s="26" t="s">
        <v>32</v>
      </c>
      <c r="G93" s="26" t="s">
        <v>73</v>
      </c>
      <c r="H93" s="38">
        <v>70000</v>
      </c>
      <c r="I93" s="37">
        <v>1</v>
      </c>
      <c r="J93" s="37">
        <v>0</v>
      </c>
      <c r="K93" s="29">
        <v>44459</v>
      </c>
      <c r="L93" s="29">
        <f t="shared" si="2"/>
        <v>44504</v>
      </c>
      <c r="M93" s="25"/>
      <c r="N93" s="25" t="s">
        <v>34</v>
      </c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</row>
    <row r="94" spans="1:68" ht="52.2" customHeight="1" x14ac:dyDescent="0.3">
      <c r="A94" s="60"/>
      <c r="B94" s="26" t="s">
        <v>194</v>
      </c>
      <c r="C94" s="25" t="s">
        <v>71</v>
      </c>
      <c r="D94" s="26" t="s">
        <v>195</v>
      </c>
      <c r="E94" s="26" t="s">
        <v>154</v>
      </c>
      <c r="F94" s="26" t="s">
        <v>32</v>
      </c>
      <c r="G94" s="26" t="s">
        <v>73</v>
      </c>
      <c r="H94" s="38">
        <v>90000</v>
      </c>
      <c r="I94" s="37">
        <v>1</v>
      </c>
      <c r="J94" s="37">
        <v>0</v>
      </c>
      <c r="K94" s="29">
        <v>44275</v>
      </c>
      <c r="L94" s="29">
        <f t="shared" si="2"/>
        <v>44320</v>
      </c>
      <c r="M94" s="25"/>
      <c r="N94" s="25" t="s">
        <v>34</v>
      </c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</row>
    <row r="95" spans="1:68" ht="52.2" customHeight="1" x14ac:dyDescent="0.3">
      <c r="A95" s="60"/>
      <c r="B95" s="26" t="s">
        <v>196</v>
      </c>
      <c r="C95" s="25" t="s">
        <v>71</v>
      </c>
      <c r="D95" s="26" t="s">
        <v>197</v>
      </c>
      <c r="E95" s="26" t="s">
        <v>154</v>
      </c>
      <c r="F95" s="26" t="s">
        <v>32</v>
      </c>
      <c r="G95" s="26" t="s">
        <v>73</v>
      </c>
      <c r="H95" s="38">
        <v>20000</v>
      </c>
      <c r="I95" s="37">
        <v>1</v>
      </c>
      <c r="J95" s="37">
        <v>0</v>
      </c>
      <c r="K95" s="29">
        <v>44459</v>
      </c>
      <c r="L95" s="29">
        <f t="shared" si="2"/>
        <v>44504</v>
      </c>
      <c r="M95" s="25"/>
      <c r="N95" s="25" t="s">
        <v>34</v>
      </c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</row>
    <row r="96" spans="1:68" ht="52.2" customHeight="1" x14ac:dyDescent="0.3">
      <c r="A96" s="60"/>
      <c r="B96" s="26" t="s">
        <v>198</v>
      </c>
      <c r="C96" s="25" t="s">
        <v>71</v>
      </c>
      <c r="D96" s="26" t="s">
        <v>199</v>
      </c>
      <c r="E96" s="26" t="s">
        <v>154</v>
      </c>
      <c r="F96" s="26" t="s">
        <v>32</v>
      </c>
      <c r="G96" s="26" t="s">
        <v>73</v>
      </c>
      <c r="H96" s="38">
        <v>45000</v>
      </c>
      <c r="I96" s="37">
        <v>1</v>
      </c>
      <c r="J96" s="37">
        <v>0</v>
      </c>
      <c r="K96" s="29">
        <v>44459</v>
      </c>
      <c r="L96" s="29">
        <f t="shared" si="2"/>
        <v>44504</v>
      </c>
      <c r="M96" s="25"/>
      <c r="N96" s="25" t="s">
        <v>34</v>
      </c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</row>
    <row r="97" spans="2:14" ht="23.25" customHeight="1" x14ac:dyDescent="0.3">
      <c r="B97" s="42" t="s">
        <v>65</v>
      </c>
      <c r="C97" s="41"/>
      <c r="D97" s="42"/>
      <c r="E97" s="42"/>
      <c r="F97" s="42"/>
      <c r="G97" s="42"/>
      <c r="H97" s="90">
        <f>SUM(H74:H96)</f>
        <v>2080000</v>
      </c>
      <c r="I97" s="44"/>
      <c r="J97" s="44"/>
      <c r="K97" s="42"/>
      <c r="L97" s="42"/>
      <c r="M97" s="41"/>
      <c r="N97" s="41"/>
    </row>
    <row r="98" spans="2:14" ht="29.4" customHeight="1" x14ac:dyDescent="0.4">
      <c r="B98" s="91"/>
      <c r="C98" s="92"/>
      <c r="D98" s="93"/>
      <c r="E98" s="94"/>
      <c r="F98" s="94"/>
      <c r="G98" s="94"/>
      <c r="H98" s="95"/>
      <c r="I98" s="96"/>
      <c r="J98" s="17"/>
      <c r="K98" s="2"/>
      <c r="L98" s="2"/>
      <c r="M98" s="5"/>
      <c r="N98" s="3"/>
    </row>
    <row r="99" spans="2:14" ht="29.4" customHeight="1" x14ac:dyDescent="0.3">
      <c r="B99" s="168" t="s">
        <v>200</v>
      </c>
      <c r="C99" s="168"/>
      <c r="D99" s="168"/>
      <c r="E99" s="168"/>
      <c r="F99" s="168"/>
      <c r="G99" s="168"/>
      <c r="H99" s="168"/>
      <c r="I99" s="168"/>
      <c r="J99" s="168"/>
      <c r="K99" s="168"/>
      <c r="L99" s="168"/>
      <c r="M99" s="168"/>
      <c r="N99" s="168"/>
    </row>
    <row r="100" spans="2:14" ht="29.4" customHeight="1" x14ac:dyDescent="0.3">
      <c r="B100" s="151" t="s">
        <v>13</v>
      </c>
      <c r="C100" s="153" t="s">
        <v>14</v>
      </c>
      <c r="D100" s="161" t="s">
        <v>15</v>
      </c>
      <c r="E100" s="155" t="s">
        <v>16</v>
      </c>
      <c r="F100" s="155" t="s">
        <v>201</v>
      </c>
      <c r="G100" s="155" t="s">
        <v>202</v>
      </c>
      <c r="H100" s="181" t="s">
        <v>19</v>
      </c>
      <c r="I100" s="157"/>
      <c r="J100" s="158"/>
      <c r="K100" s="154" t="s">
        <v>20</v>
      </c>
      <c r="L100" s="154"/>
      <c r="M100" s="153" t="s">
        <v>203</v>
      </c>
      <c r="N100" s="153" t="s">
        <v>22</v>
      </c>
    </row>
    <row r="101" spans="2:14" ht="29.4" customHeight="1" x14ac:dyDescent="0.3">
      <c r="B101" s="152"/>
      <c r="C101" s="154"/>
      <c r="D101" s="162"/>
      <c r="E101" s="155"/>
      <c r="F101" s="155"/>
      <c r="G101" s="155"/>
      <c r="H101" s="20" t="s">
        <v>23</v>
      </c>
      <c r="I101" s="21" t="s">
        <v>24</v>
      </c>
      <c r="J101" s="21" t="s">
        <v>25</v>
      </c>
      <c r="K101" s="137" t="s">
        <v>204</v>
      </c>
      <c r="L101" s="138" t="s">
        <v>151</v>
      </c>
      <c r="M101" s="154"/>
      <c r="N101" s="154"/>
    </row>
    <row r="102" spans="2:14" ht="40.950000000000003" customHeight="1" x14ac:dyDescent="0.3">
      <c r="B102" s="26" t="s">
        <v>205</v>
      </c>
      <c r="C102" s="25" t="s">
        <v>142</v>
      </c>
      <c r="D102" s="26" t="s">
        <v>206</v>
      </c>
      <c r="E102" s="26" t="s">
        <v>54</v>
      </c>
      <c r="F102" s="26" t="s">
        <v>80</v>
      </c>
      <c r="G102" s="26" t="s">
        <v>207</v>
      </c>
      <c r="H102" s="38">
        <v>50000</v>
      </c>
      <c r="I102" s="37">
        <v>1</v>
      </c>
      <c r="J102" s="37">
        <v>0</v>
      </c>
      <c r="K102" s="29">
        <v>44449</v>
      </c>
      <c r="L102" s="29">
        <f>K102+45</f>
        <v>44494</v>
      </c>
      <c r="M102" s="25"/>
      <c r="N102" s="25" t="s">
        <v>74</v>
      </c>
    </row>
    <row r="103" spans="2:14" ht="36" customHeight="1" x14ac:dyDescent="0.3">
      <c r="B103" s="26" t="s">
        <v>208</v>
      </c>
      <c r="C103" s="25" t="s">
        <v>41</v>
      </c>
      <c r="D103" s="26" t="s">
        <v>209</v>
      </c>
      <c r="E103" s="26" t="s">
        <v>48</v>
      </c>
      <c r="F103" s="26" t="s">
        <v>80</v>
      </c>
      <c r="G103" s="26" t="s">
        <v>207</v>
      </c>
      <c r="H103" s="38">
        <v>25600</v>
      </c>
      <c r="I103" s="37">
        <v>1</v>
      </c>
      <c r="J103" s="37">
        <v>0</v>
      </c>
      <c r="K103" s="29">
        <v>44239</v>
      </c>
      <c r="L103" s="29">
        <v>44267</v>
      </c>
      <c r="M103" s="25"/>
      <c r="N103" s="25" t="s">
        <v>74</v>
      </c>
    </row>
    <row r="104" spans="2:14" ht="43.95" customHeight="1" x14ac:dyDescent="0.3">
      <c r="B104" s="26" t="s">
        <v>210</v>
      </c>
      <c r="C104" s="25" t="s">
        <v>41</v>
      </c>
      <c r="D104" s="26" t="s">
        <v>211</v>
      </c>
      <c r="E104" s="26" t="s">
        <v>48</v>
      </c>
      <c r="F104" s="26" t="s">
        <v>80</v>
      </c>
      <c r="G104" s="26" t="s">
        <v>207</v>
      </c>
      <c r="H104" s="38">
        <v>11000</v>
      </c>
      <c r="I104" s="37">
        <v>1</v>
      </c>
      <c r="J104" s="37">
        <v>0</v>
      </c>
      <c r="K104" s="29">
        <v>44229</v>
      </c>
      <c r="L104" s="29">
        <v>44257</v>
      </c>
      <c r="M104" s="25"/>
      <c r="N104" s="25"/>
    </row>
    <row r="105" spans="2:14" ht="34.200000000000003" customHeight="1" x14ac:dyDescent="0.3">
      <c r="B105" s="26" t="s">
        <v>212</v>
      </c>
      <c r="C105" s="25" t="s">
        <v>41</v>
      </c>
      <c r="D105" s="26" t="s">
        <v>213</v>
      </c>
      <c r="E105" s="26" t="s">
        <v>48</v>
      </c>
      <c r="F105" s="26" t="s">
        <v>80</v>
      </c>
      <c r="G105" s="26" t="s">
        <v>207</v>
      </c>
      <c r="H105" s="38">
        <v>11800</v>
      </c>
      <c r="I105" s="37">
        <v>1</v>
      </c>
      <c r="J105" s="37">
        <v>0</v>
      </c>
      <c r="K105" s="29">
        <v>44208</v>
      </c>
      <c r="L105" s="29">
        <v>44267</v>
      </c>
      <c r="M105" s="25"/>
      <c r="N105" s="25" t="s">
        <v>74</v>
      </c>
    </row>
    <row r="106" spans="2:14" ht="35.4" customHeight="1" x14ac:dyDescent="0.3">
      <c r="B106" s="26" t="s">
        <v>214</v>
      </c>
      <c r="C106" s="25" t="s">
        <v>41</v>
      </c>
      <c r="D106" s="26" t="s">
        <v>215</v>
      </c>
      <c r="E106" s="26" t="s">
        <v>48</v>
      </c>
      <c r="F106" s="26" t="s">
        <v>80</v>
      </c>
      <c r="G106" s="26" t="s">
        <v>207</v>
      </c>
      <c r="H106" s="38">
        <v>21999.599999999999</v>
      </c>
      <c r="I106" s="37">
        <v>1</v>
      </c>
      <c r="J106" s="37">
        <v>0</v>
      </c>
      <c r="K106" s="29">
        <v>44208</v>
      </c>
      <c r="L106" s="29">
        <v>44267</v>
      </c>
      <c r="M106" s="25"/>
      <c r="N106" s="25" t="s">
        <v>74</v>
      </c>
    </row>
    <row r="107" spans="2:14" ht="37.200000000000003" customHeight="1" x14ac:dyDescent="0.3">
      <c r="B107" s="26" t="s">
        <v>216</v>
      </c>
      <c r="C107" s="25" t="s">
        <v>41</v>
      </c>
      <c r="D107" s="26" t="s">
        <v>217</v>
      </c>
      <c r="E107" s="26" t="s">
        <v>48</v>
      </c>
      <c r="F107" s="26" t="s">
        <v>80</v>
      </c>
      <c r="G107" s="26" t="s">
        <v>207</v>
      </c>
      <c r="H107" s="38">
        <v>7099.8</v>
      </c>
      <c r="I107" s="37">
        <v>1</v>
      </c>
      <c r="J107" s="37">
        <v>0</v>
      </c>
      <c r="K107" s="29">
        <v>44208</v>
      </c>
      <c r="L107" s="29">
        <v>44267</v>
      </c>
      <c r="M107" s="25"/>
      <c r="N107" s="25" t="s">
        <v>74</v>
      </c>
    </row>
    <row r="108" spans="2:14" ht="46.2" customHeight="1" x14ac:dyDescent="0.3">
      <c r="B108" s="26" t="s">
        <v>218</v>
      </c>
      <c r="C108" s="25" t="s">
        <v>41</v>
      </c>
      <c r="D108" s="26" t="s">
        <v>219</v>
      </c>
      <c r="E108" s="26" t="s">
        <v>48</v>
      </c>
      <c r="F108" s="26" t="s">
        <v>80</v>
      </c>
      <c r="G108" s="26" t="s">
        <v>207</v>
      </c>
      <c r="H108" s="38">
        <v>11500.2</v>
      </c>
      <c r="I108" s="37">
        <v>1</v>
      </c>
      <c r="J108" s="37">
        <v>0</v>
      </c>
      <c r="K108" s="29">
        <v>44267</v>
      </c>
      <c r="L108" s="29">
        <v>44298</v>
      </c>
      <c r="M108" s="25"/>
      <c r="N108" s="25" t="s">
        <v>74</v>
      </c>
    </row>
    <row r="109" spans="2:14" ht="31.95" customHeight="1" x14ac:dyDescent="0.3">
      <c r="B109" s="26" t="s">
        <v>220</v>
      </c>
      <c r="C109" s="25" t="s">
        <v>41</v>
      </c>
      <c r="D109" s="26" t="s">
        <v>221</v>
      </c>
      <c r="E109" s="26" t="s">
        <v>48</v>
      </c>
      <c r="F109" s="26" t="s">
        <v>80</v>
      </c>
      <c r="G109" s="26" t="s">
        <v>207</v>
      </c>
      <c r="H109" s="38">
        <v>7000.2</v>
      </c>
      <c r="I109" s="37">
        <v>1</v>
      </c>
      <c r="J109" s="37">
        <v>0</v>
      </c>
      <c r="K109" s="29">
        <v>44267</v>
      </c>
      <c r="L109" s="29">
        <v>44298</v>
      </c>
      <c r="M109" s="25"/>
      <c r="N109" s="25" t="s">
        <v>74</v>
      </c>
    </row>
    <row r="110" spans="2:14" ht="42" customHeight="1" x14ac:dyDescent="0.3">
      <c r="B110" s="26" t="s">
        <v>222</v>
      </c>
      <c r="C110" s="25" t="s">
        <v>41</v>
      </c>
      <c r="D110" s="26" t="s">
        <v>223</v>
      </c>
      <c r="E110" s="26" t="s">
        <v>54</v>
      </c>
      <c r="F110" s="26" t="s">
        <v>80</v>
      </c>
      <c r="G110" s="26" t="s">
        <v>207</v>
      </c>
      <c r="H110" s="38">
        <v>70000</v>
      </c>
      <c r="I110" s="37">
        <v>1</v>
      </c>
      <c r="J110" s="37">
        <v>0</v>
      </c>
      <c r="K110" s="29">
        <v>44264</v>
      </c>
      <c r="L110" s="29">
        <v>44317</v>
      </c>
      <c r="M110" s="25"/>
      <c r="N110" s="25" t="s">
        <v>74</v>
      </c>
    </row>
    <row r="111" spans="2:14" ht="29.4" customHeight="1" x14ac:dyDescent="0.3">
      <c r="B111" s="98" t="s">
        <v>65</v>
      </c>
      <c r="C111" s="99"/>
      <c r="D111" s="98"/>
      <c r="E111" s="98"/>
      <c r="F111" s="98"/>
      <c r="G111" s="98"/>
      <c r="H111" s="100">
        <f>SUM(H102:H110)</f>
        <v>215999.80000000002</v>
      </c>
      <c r="I111" s="101"/>
      <c r="J111" s="101"/>
      <c r="K111" s="98"/>
      <c r="L111" s="98"/>
      <c r="M111" s="99"/>
      <c r="N111" s="99"/>
    </row>
    <row r="112" spans="2:14" ht="29.4" customHeight="1" x14ac:dyDescent="0.4">
      <c r="B112" s="91"/>
      <c r="C112" s="92"/>
      <c r="D112" s="93"/>
      <c r="E112" s="94"/>
      <c r="F112" s="94"/>
      <c r="G112" s="94"/>
      <c r="H112" s="95"/>
      <c r="I112" s="96"/>
      <c r="J112" s="17"/>
      <c r="K112" s="2"/>
      <c r="L112" s="2"/>
      <c r="M112" s="5"/>
      <c r="N112" s="3"/>
    </row>
    <row r="113" spans="2:68" ht="22.95" customHeight="1" x14ac:dyDescent="0.4">
      <c r="B113" s="91"/>
      <c r="C113" s="92"/>
      <c r="D113" s="93"/>
      <c r="E113" s="94"/>
      <c r="F113" s="94"/>
      <c r="G113" s="94"/>
      <c r="H113" s="95"/>
      <c r="I113" s="96"/>
      <c r="J113" s="17"/>
      <c r="K113" s="2"/>
      <c r="L113" s="2"/>
      <c r="M113" s="5"/>
      <c r="N113" s="3"/>
    </row>
    <row r="114" spans="2:68" ht="33" hidden="1" customHeight="1" x14ac:dyDescent="0.4">
      <c r="B114" s="91"/>
      <c r="C114" s="92"/>
      <c r="D114" s="93"/>
      <c r="E114" s="94"/>
      <c r="F114" s="94"/>
      <c r="G114" s="94"/>
      <c r="H114" s="95"/>
      <c r="I114" s="96"/>
      <c r="J114" s="17"/>
      <c r="K114" s="2"/>
      <c r="L114" s="2"/>
      <c r="M114" s="5"/>
      <c r="N114" s="3"/>
    </row>
    <row r="115" spans="2:68" ht="29.4" hidden="1" customHeight="1" x14ac:dyDescent="0.3">
      <c r="B115" s="168" t="s">
        <v>224</v>
      </c>
      <c r="C115" s="168"/>
      <c r="D115" s="168"/>
      <c r="E115" s="168"/>
      <c r="F115" s="168"/>
      <c r="G115" s="168"/>
      <c r="H115" s="168"/>
      <c r="I115" s="168"/>
      <c r="J115" s="168"/>
      <c r="K115" s="168"/>
      <c r="L115" s="168"/>
      <c r="M115" s="168"/>
      <c r="N115" s="168"/>
    </row>
    <row r="116" spans="2:68" ht="41.4" hidden="1" customHeight="1" x14ac:dyDescent="0.3">
      <c r="B116" s="151" t="s">
        <v>13</v>
      </c>
      <c r="C116" s="153" t="s">
        <v>14</v>
      </c>
      <c r="D116" s="161" t="s">
        <v>15</v>
      </c>
      <c r="E116" s="155" t="s">
        <v>16</v>
      </c>
      <c r="F116" s="97"/>
      <c r="G116" s="155" t="s">
        <v>202</v>
      </c>
      <c r="H116" s="181" t="s">
        <v>19</v>
      </c>
      <c r="I116" s="157"/>
      <c r="J116" s="158"/>
      <c r="K116" s="154" t="s">
        <v>20</v>
      </c>
      <c r="L116" s="154"/>
      <c r="M116" s="153" t="s">
        <v>68</v>
      </c>
      <c r="N116" s="153" t="s">
        <v>22</v>
      </c>
    </row>
    <row r="117" spans="2:68" ht="48" hidden="1" customHeight="1" x14ac:dyDescent="0.3">
      <c r="B117" s="152"/>
      <c r="C117" s="154"/>
      <c r="D117" s="162"/>
      <c r="E117" s="155"/>
      <c r="F117" s="97" t="s">
        <v>201</v>
      </c>
      <c r="G117" s="155"/>
      <c r="H117" s="20" t="s">
        <v>23</v>
      </c>
      <c r="I117" s="21" t="s">
        <v>24</v>
      </c>
      <c r="J117" s="21" t="s">
        <v>25</v>
      </c>
      <c r="K117" s="137" t="s">
        <v>204</v>
      </c>
      <c r="L117" s="138" t="s">
        <v>151</v>
      </c>
      <c r="M117" s="154"/>
      <c r="N117" s="154"/>
    </row>
    <row r="118" spans="2:68" ht="48" hidden="1" customHeight="1" x14ac:dyDescent="0.3">
      <c r="B118" s="102"/>
      <c r="C118" s="103" t="s">
        <v>41</v>
      </c>
      <c r="D118" s="102" t="s">
        <v>225</v>
      </c>
      <c r="E118" s="104" t="s">
        <v>226</v>
      </c>
      <c r="F118" s="102" t="s">
        <v>80</v>
      </c>
      <c r="G118" s="102"/>
      <c r="H118" s="105">
        <v>0</v>
      </c>
      <c r="I118" s="104">
        <v>1</v>
      </c>
      <c r="J118" s="104">
        <v>0</v>
      </c>
      <c r="K118" s="106"/>
      <c r="L118" s="106"/>
      <c r="M118" s="103"/>
      <c r="N118" s="103" t="s">
        <v>74</v>
      </c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</row>
    <row r="119" spans="2:68" ht="35.4" hidden="1" customHeight="1" x14ac:dyDescent="0.3">
      <c r="B119" s="102"/>
      <c r="C119" s="103" t="s">
        <v>227</v>
      </c>
      <c r="D119" s="102" t="s">
        <v>228</v>
      </c>
      <c r="E119" s="104" t="s">
        <v>226</v>
      </c>
      <c r="F119" s="102" t="s">
        <v>80</v>
      </c>
      <c r="G119" s="102"/>
      <c r="H119" s="105">
        <v>0</v>
      </c>
      <c r="I119" s="104">
        <v>1</v>
      </c>
      <c r="J119" s="104">
        <v>0</v>
      </c>
      <c r="K119" s="104" t="s">
        <v>226</v>
      </c>
      <c r="L119" s="104" t="s">
        <v>226</v>
      </c>
      <c r="M119" s="103"/>
      <c r="N119" s="103" t="s">
        <v>74</v>
      </c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</row>
    <row r="120" spans="2:68" ht="35.4" hidden="1" customHeight="1" x14ac:dyDescent="0.3">
      <c r="B120" s="102"/>
      <c r="C120" s="103" t="s">
        <v>229</v>
      </c>
      <c r="D120" s="102" t="s">
        <v>230</v>
      </c>
      <c r="E120" s="104" t="s">
        <v>226</v>
      </c>
      <c r="F120" s="102" t="s">
        <v>80</v>
      </c>
      <c r="G120" s="102"/>
      <c r="H120" s="105">
        <v>0</v>
      </c>
      <c r="I120" s="104">
        <v>1</v>
      </c>
      <c r="J120" s="104">
        <v>0</v>
      </c>
      <c r="K120" s="104" t="s">
        <v>226</v>
      </c>
      <c r="L120" s="104" t="s">
        <v>226</v>
      </c>
      <c r="M120" s="103"/>
      <c r="N120" s="103" t="s">
        <v>74</v>
      </c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</row>
    <row r="121" spans="2:68" ht="35.4" hidden="1" customHeight="1" x14ac:dyDescent="0.3">
      <c r="B121" s="102"/>
      <c r="C121" s="103" t="s">
        <v>41</v>
      </c>
      <c r="D121" s="102" t="s">
        <v>231</v>
      </c>
      <c r="E121" s="104" t="s">
        <v>226</v>
      </c>
      <c r="F121" s="102" t="s">
        <v>80</v>
      </c>
      <c r="G121" s="102"/>
      <c r="H121" s="105">
        <v>0</v>
      </c>
      <c r="I121" s="104">
        <v>1</v>
      </c>
      <c r="J121" s="104">
        <v>0</v>
      </c>
      <c r="K121" s="104" t="s">
        <v>226</v>
      </c>
      <c r="L121" s="104" t="s">
        <v>226</v>
      </c>
      <c r="M121" s="103"/>
      <c r="N121" s="103" t="s">
        <v>74</v>
      </c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</row>
    <row r="122" spans="2:68" ht="32.4" hidden="1" customHeight="1" x14ac:dyDescent="0.3">
      <c r="B122" s="102"/>
      <c r="C122" s="103" t="s">
        <v>227</v>
      </c>
      <c r="D122" s="102" t="s">
        <v>232</v>
      </c>
      <c r="E122" s="104" t="s">
        <v>226</v>
      </c>
      <c r="F122" s="102" t="s">
        <v>80</v>
      </c>
      <c r="G122" s="102"/>
      <c r="H122" s="105">
        <v>0</v>
      </c>
      <c r="I122" s="104">
        <v>1</v>
      </c>
      <c r="J122" s="104">
        <v>0</v>
      </c>
      <c r="K122" s="104" t="s">
        <v>226</v>
      </c>
      <c r="L122" s="104" t="s">
        <v>226</v>
      </c>
      <c r="M122" s="103"/>
      <c r="N122" s="103" t="s">
        <v>74</v>
      </c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</row>
    <row r="123" spans="2:68" ht="55.95" hidden="1" customHeight="1" x14ac:dyDescent="0.3">
      <c r="B123" s="102"/>
      <c r="C123" s="103" t="s">
        <v>227</v>
      </c>
      <c r="D123" s="102" t="s">
        <v>233</v>
      </c>
      <c r="E123" s="104" t="s">
        <v>226</v>
      </c>
      <c r="F123" s="102" t="s">
        <v>80</v>
      </c>
      <c r="G123" s="102"/>
      <c r="H123" s="105">
        <v>0</v>
      </c>
      <c r="I123" s="104">
        <v>1</v>
      </c>
      <c r="J123" s="104">
        <v>0</v>
      </c>
      <c r="K123" s="104" t="s">
        <v>226</v>
      </c>
      <c r="L123" s="104" t="s">
        <v>226</v>
      </c>
      <c r="M123" s="103"/>
      <c r="N123" s="103" t="s">
        <v>74</v>
      </c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</row>
    <row r="124" spans="2:68" ht="34.950000000000003" hidden="1" customHeight="1" thickBot="1" x14ac:dyDescent="0.35">
      <c r="B124" s="107" t="s">
        <v>65</v>
      </c>
      <c r="C124" s="108"/>
      <c r="D124" s="109"/>
      <c r="E124" s="109"/>
      <c r="F124" s="109"/>
      <c r="G124" s="109"/>
      <c r="H124" s="110">
        <f>SUM(H118:H123)</f>
        <v>0</v>
      </c>
      <c r="I124" s="111"/>
      <c r="J124" s="111"/>
      <c r="K124" s="109"/>
      <c r="L124" s="109"/>
      <c r="M124" s="108"/>
      <c r="N124" s="112"/>
    </row>
    <row r="125" spans="2:68" ht="48.6" hidden="1" customHeight="1" x14ac:dyDescent="0.25">
      <c r="B125" s="2"/>
      <c r="C125" s="3"/>
      <c r="D125" s="15"/>
      <c r="E125" s="3"/>
      <c r="F125" s="3"/>
      <c r="G125" s="3"/>
      <c r="H125" s="113">
        <f>65000000-H126</f>
        <v>31869308.199999999</v>
      </c>
      <c r="I125" s="114"/>
      <c r="J125" s="17"/>
      <c r="K125" s="2"/>
      <c r="L125" s="2"/>
      <c r="M125" s="5"/>
      <c r="N125" s="3"/>
    </row>
    <row r="126" spans="2:68" ht="32.4" customHeight="1" x14ac:dyDescent="0.3">
      <c r="B126" s="115" t="s">
        <v>65</v>
      </c>
      <c r="C126" s="116"/>
      <c r="D126" s="117"/>
      <c r="E126" s="117"/>
      <c r="F126" s="117"/>
      <c r="G126" s="117"/>
      <c r="H126" s="118">
        <f>H97+H69+H53+H24+H124+H57+H111</f>
        <v>33130691.800000001</v>
      </c>
      <c r="I126" s="119"/>
      <c r="J126" s="119"/>
      <c r="K126" s="117"/>
      <c r="L126" s="117"/>
      <c r="M126" s="116"/>
      <c r="N126" s="120"/>
    </row>
    <row r="127" spans="2:68" ht="21" customHeight="1" x14ac:dyDescent="0.25">
      <c r="B127" s="121"/>
      <c r="C127" s="121"/>
      <c r="D127" s="122"/>
      <c r="E127" s="121"/>
      <c r="F127" s="121"/>
      <c r="G127" s="121"/>
      <c r="H127" s="123"/>
      <c r="I127" s="124"/>
      <c r="J127" s="124"/>
      <c r="K127" s="123"/>
      <c r="L127" s="2"/>
      <c r="M127" s="5"/>
      <c r="N127" s="3"/>
    </row>
    <row r="128" spans="2:68" ht="23.25" customHeight="1" x14ac:dyDescent="0.3">
      <c r="B128" s="180" t="s">
        <v>234</v>
      </c>
      <c r="C128" s="180"/>
      <c r="D128" s="180"/>
      <c r="E128" s="180"/>
      <c r="F128" s="180"/>
      <c r="G128" s="180"/>
      <c r="H128" s="180"/>
      <c r="I128" s="180"/>
      <c r="J128" s="180"/>
      <c r="K128" s="180"/>
      <c r="L128" s="180"/>
      <c r="M128" s="180"/>
      <c r="N128" s="180"/>
    </row>
    <row r="129" spans="2:14" ht="10.5" customHeight="1" x14ac:dyDescent="0.3">
      <c r="B129" s="182"/>
      <c r="C129" s="183"/>
      <c r="D129" s="183"/>
      <c r="E129" s="183"/>
      <c r="F129" s="183"/>
      <c r="G129" s="183"/>
      <c r="H129" s="183"/>
      <c r="I129" s="183"/>
      <c r="J129" s="183"/>
      <c r="K129" s="183"/>
      <c r="L129" s="183"/>
      <c r="M129" s="183"/>
      <c r="N129" s="184"/>
    </row>
    <row r="130" spans="2:14" ht="42" customHeight="1" x14ac:dyDescent="0.3">
      <c r="B130" s="178" t="s">
        <v>235</v>
      </c>
      <c r="C130" s="178"/>
      <c r="D130" s="178"/>
      <c r="E130" s="178"/>
      <c r="F130" s="178"/>
      <c r="G130" s="178"/>
      <c r="H130" s="178"/>
      <c r="I130" s="178"/>
      <c r="J130" s="178"/>
      <c r="K130" s="178"/>
      <c r="L130" s="178"/>
      <c r="M130" s="178"/>
      <c r="N130" s="178"/>
    </row>
    <row r="131" spans="2:14" ht="7.5" customHeight="1" x14ac:dyDescent="0.3">
      <c r="B131" s="179"/>
      <c r="C131" s="179"/>
      <c r="D131" s="179"/>
      <c r="E131" s="179"/>
      <c r="F131" s="179"/>
      <c r="G131" s="179"/>
      <c r="H131" s="179"/>
      <c r="I131" s="179"/>
      <c r="J131" s="179"/>
      <c r="K131" s="179"/>
      <c r="L131" s="179"/>
      <c r="M131" s="179"/>
      <c r="N131" s="179"/>
    </row>
    <row r="132" spans="2:14" ht="23.25" customHeight="1" x14ac:dyDescent="0.3">
      <c r="B132" s="180" t="s">
        <v>236</v>
      </c>
      <c r="C132" s="180"/>
      <c r="D132" s="180"/>
      <c r="E132" s="180"/>
      <c r="F132" s="180"/>
      <c r="G132" s="180"/>
      <c r="H132" s="180"/>
      <c r="I132" s="180"/>
      <c r="J132" s="180"/>
      <c r="K132" s="180"/>
      <c r="L132" s="180"/>
      <c r="M132" s="180"/>
      <c r="N132" s="180"/>
    </row>
    <row r="133" spans="2:14" ht="9.75" customHeight="1" x14ac:dyDescent="0.2">
      <c r="B133" s="125"/>
      <c r="C133" s="125"/>
      <c r="D133" s="126"/>
      <c r="E133" s="125"/>
      <c r="F133" s="125"/>
      <c r="G133" s="125"/>
      <c r="H133" s="127"/>
      <c r="I133" s="128"/>
      <c r="J133" s="128"/>
      <c r="K133" s="125"/>
      <c r="L133" s="135"/>
      <c r="M133" s="129"/>
      <c r="N133" s="130"/>
    </row>
    <row r="134" spans="2:14" ht="23.25" customHeight="1" x14ac:dyDescent="0.3">
      <c r="B134" s="180" t="s">
        <v>237</v>
      </c>
      <c r="C134" s="180"/>
      <c r="D134" s="180"/>
      <c r="E134" s="180"/>
      <c r="F134" s="180"/>
      <c r="G134" s="180"/>
      <c r="H134" s="180"/>
      <c r="I134" s="180"/>
      <c r="J134" s="180"/>
      <c r="K134" s="180"/>
      <c r="L134" s="180"/>
      <c r="M134" s="180"/>
      <c r="N134" s="180"/>
    </row>
    <row r="135" spans="2:14" ht="23.25" customHeight="1" x14ac:dyDescent="0.25">
      <c r="B135" s="2"/>
      <c r="C135" s="3"/>
      <c r="D135" s="15"/>
      <c r="E135" s="3"/>
      <c r="F135" s="3"/>
      <c r="G135" s="3"/>
      <c r="H135" s="16"/>
      <c r="I135" s="17"/>
      <c r="J135" s="17"/>
      <c r="K135" s="2"/>
      <c r="L135" s="2"/>
      <c r="M135" s="5"/>
      <c r="N135" s="3"/>
    </row>
  </sheetData>
  <mergeCells count="83">
    <mergeCell ref="B130:N130"/>
    <mergeCell ref="B131:N131"/>
    <mergeCell ref="B132:N132"/>
    <mergeCell ref="B134:N134"/>
    <mergeCell ref="H116:J116"/>
    <mergeCell ref="K116:L116"/>
    <mergeCell ref="M116:M117"/>
    <mergeCell ref="N116:N117"/>
    <mergeCell ref="B128:N128"/>
    <mergeCell ref="B129:N129"/>
    <mergeCell ref="B116:B117"/>
    <mergeCell ref="C116:C117"/>
    <mergeCell ref="D116:D117"/>
    <mergeCell ref="E116:E117"/>
    <mergeCell ref="G116:G117"/>
    <mergeCell ref="B115:N115"/>
    <mergeCell ref="B72:B73"/>
    <mergeCell ref="C72:C73"/>
    <mergeCell ref="D72:D73"/>
    <mergeCell ref="E72:E73"/>
    <mergeCell ref="G72:G73"/>
    <mergeCell ref="F72:F73"/>
    <mergeCell ref="K100:L100"/>
    <mergeCell ref="N100:N101"/>
    <mergeCell ref="B99:N99"/>
    <mergeCell ref="M100:M101"/>
    <mergeCell ref="B100:B101"/>
    <mergeCell ref="C100:C101"/>
    <mergeCell ref="D100:D101"/>
    <mergeCell ref="E100:E101"/>
    <mergeCell ref="G100:G101"/>
    <mergeCell ref="H72:J72"/>
    <mergeCell ref="K72:L72"/>
    <mergeCell ref="M72:M73"/>
    <mergeCell ref="N72:N73"/>
    <mergeCell ref="F100:F101"/>
    <mergeCell ref="H100:J100"/>
    <mergeCell ref="AU69:BP71"/>
    <mergeCell ref="B71:N71"/>
    <mergeCell ref="B62:B63"/>
    <mergeCell ref="C62:C63"/>
    <mergeCell ref="D62:D63"/>
    <mergeCell ref="E62:E63"/>
    <mergeCell ref="G62:G63"/>
    <mergeCell ref="H62:J62"/>
    <mergeCell ref="F62:F63"/>
    <mergeCell ref="K62:L62"/>
    <mergeCell ref="M62:M63"/>
    <mergeCell ref="N62:N63"/>
    <mergeCell ref="N27:N28"/>
    <mergeCell ref="B26:M26"/>
    <mergeCell ref="N9:N10"/>
    <mergeCell ref="H27:J27"/>
    <mergeCell ref="B61:K61"/>
    <mergeCell ref="L61:N61"/>
    <mergeCell ref="I57:N57"/>
    <mergeCell ref="B57:G57"/>
    <mergeCell ref="B27:B28"/>
    <mergeCell ref="C27:C28"/>
    <mergeCell ref="D27:D28"/>
    <mergeCell ref="E27:E28"/>
    <mergeCell ref="G27:G28"/>
    <mergeCell ref="F9:F10"/>
    <mergeCell ref="D9:D10"/>
    <mergeCell ref="K27:L27"/>
    <mergeCell ref="M27:M28"/>
    <mergeCell ref="F27:F28"/>
    <mergeCell ref="AU10:BP10"/>
    <mergeCell ref="E2:K2"/>
    <mergeCell ref="E3:K3"/>
    <mergeCell ref="E4:K4"/>
    <mergeCell ref="E1:K1"/>
    <mergeCell ref="BA6:BH7"/>
    <mergeCell ref="B8:M8"/>
    <mergeCell ref="B9:B10"/>
    <mergeCell ref="C9:C10"/>
    <mergeCell ref="E6:K6"/>
    <mergeCell ref="E5:K5"/>
    <mergeCell ref="E9:E10"/>
    <mergeCell ref="G9:G10"/>
    <mergeCell ref="H9:J9"/>
    <mergeCell ref="K9:L9"/>
    <mergeCell ref="M9:M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3"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/>
  <dc:subject/>
  <dc:creator>johens.michel</dc:creator>
  <keywords/>
  <dc:description/>
  <lastModifiedBy>Dugas, Fabrice Ghisler</lastModifiedBy>
  <revision/>
  <dcterms:created xsi:type="dcterms:W3CDTF">2019-02-22T18:54:40.0000000Z</dcterms:created>
  <dcterms:modified xsi:type="dcterms:W3CDTF">2021-03-10T14:39:34.0000000Z</dcterms:modified>
  <category/>
  <contentStatus/>
</coreProperties>
</file>

<file path=docProps/custom.xml><?xml version="1.0" encoding="utf-8"?>
<op:Properties xmlns:vt="http://schemas.openxmlformats.org/officeDocument/2006/docPropsVTypes" xmlns:op="http://schemas.openxmlformats.org/officeDocument/2006/custom-properties"/>
</file>