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ghan\Google Drive\ES T1232 El Salvador TC\Aprobaciones\"/>
    </mc:Choice>
  </mc:AlternateContent>
  <bookViews>
    <workbookView xWindow="0" yWindow="0" windowWidth="23040" windowHeight="9396" activeTab="1"/>
  </bookViews>
  <sheets>
    <sheet name="Budget" sheetId="3" r:id="rId1"/>
    <sheet name="PA" sheetId="1" r:id="rId2"/>
    <sheet name="Hoja2" sheetId="2" r:id="rId3"/>
  </sheets>
  <definedNames>
    <definedName name="_ftn1" localSheetId="1">PA!$A$45</definedName>
    <definedName name="_ftn2" localSheetId="1">PA!$A$46</definedName>
    <definedName name="_ftn3" localSheetId="1">PA!$A$47</definedName>
    <definedName name="_ftn4" localSheetId="1">PA!$A$48</definedName>
    <definedName name="_ftnref1" localSheetId="1">PA!$A$4</definedName>
    <definedName name="_ftnref2" localSheetId="1">PA!$D$4</definedName>
    <definedName name="_ftnref3" localSheetId="1">PA!$H$4</definedName>
    <definedName name="_ftnref4" localSheetId="1">PA!$K$4</definedName>
    <definedName name="Estatus">Hoja2!$A$6:$A$9</definedName>
    <definedName name="Met_Adq">Hoja2!$B$13:$B$34</definedName>
    <definedName name="Precalificacion">Hoja2!$A$2:$A$3</definedName>
    <definedName name="_xlnm.Print_Area" localSheetId="1">PA!$A$1:$L$42</definedName>
    <definedName name="_xlnm.Print_Titles" localSheetId="1">PA!$1:$6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O31" i="1"/>
  <c r="N31" i="1"/>
  <c r="M31" i="1"/>
  <c r="G38" i="1"/>
  <c r="G37" i="1"/>
  <c r="G34" i="1"/>
  <c r="C34" i="1"/>
  <c r="M8" i="1" l="1"/>
  <c r="N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N21" i="1"/>
  <c r="C31" i="1" l="1"/>
  <c r="C32" i="1"/>
  <c r="C34" i="2" l="1"/>
  <c r="C31" i="2"/>
  <c r="C32" i="2"/>
  <c r="M40" i="2"/>
  <c r="C37" i="2"/>
  <c r="C40" i="1"/>
  <c r="C18" i="3" l="1"/>
  <c r="C14" i="3"/>
  <c r="C8" i="3"/>
  <c r="C3" i="3"/>
  <c r="G30" i="1" l="1"/>
  <c r="F22" i="1"/>
  <c r="G22" i="1" l="1"/>
  <c r="N22" i="1" s="1"/>
  <c r="G23" i="1"/>
  <c r="G24" i="1"/>
  <c r="G25" i="1"/>
  <c r="G26" i="1"/>
  <c r="G27" i="1"/>
  <c r="G29" i="1"/>
  <c r="G31" i="1"/>
  <c r="G32" i="1"/>
  <c r="G40" i="1"/>
  <c r="G41" i="1"/>
  <c r="G42" i="1"/>
  <c r="G39" i="1"/>
  <c r="G35" i="1"/>
  <c r="G33" i="1"/>
</calcChain>
</file>

<file path=xl/sharedStrings.xml><?xml version="1.0" encoding="utf-8"?>
<sst xmlns="http://schemas.openxmlformats.org/spreadsheetml/2006/main" count="243" uniqueCount="139">
  <si>
    <t>No. de Ref.[1]</t>
  </si>
  <si>
    <t>Método de Adquisi-ción[2]</t>
  </si>
  <si>
    <t>Revisión (ex-ante ó ex-post)</t>
  </si>
  <si>
    <t>(Si/No)</t>
  </si>
  <si>
    <t>Fechas Estimadas</t>
  </si>
  <si>
    <t>Status [4] (Pendiente, en proceso, adjudicado, cancelado)</t>
  </si>
  <si>
    <t>Comentarios</t>
  </si>
  <si>
    <t>BID</t>
  </si>
  <si>
    <t>LOCAL</t>
  </si>
  <si>
    <t>Publicación Anuncio Específico de Adquisición</t>
  </si>
  <si>
    <t>Terminación Contrato</t>
  </si>
  <si>
    <t>1. Bienes</t>
  </si>
  <si>
    <t>Componente 1: Contribuir al Conocimiento Regional: Evaluación y Monitoreo</t>
  </si>
  <si>
    <t>N/A</t>
  </si>
  <si>
    <t>Componente 2: Mejores Prácticas en Primera Infancia</t>
  </si>
  <si>
    <t>Componente 3: Fortalecimiento de Capacidad en Atención Infantil</t>
  </si>
  <si>
    <t>2. Servicios Diferentes a Consultoría</t>
  </si>
  <si>
    <t xml:space="preserve"> N/A</t>
  </si>
  <si>
    <t>3. Servicios de Consultoría</t>
  </si>
  <si>
    <t>3.1.1</t>
  </si>
  <si>
    <t>Contratación de firma (la Universidad de Duke) para diagnóstico  a los Centros de Desarrollo Infantil, Centros de Bienestar Integral y Centros de Protección del país</t>
  </si>
  <si>
    <t>SD</t>
  </si>
  <si>
    <t>Ex Ante</t>
  </si>
  <si>
    <t>Si</t>
  </si>
  <si>
    <t>3.1.2</t>
  </si>
  <si>
    <t>3.1.3</t>
  </si>
  <si>
    <t>Contratación de 24 evaluadores para diagnostico a los Centros de Desarrollo Infantil, Centros de Bienestar Integral y Centros de Protección del país.</t>
  </si>
  <si>
    <t>CCIN</t>
  </si>
  <si>
    <t>3.1.4</t>
  </si>
  <si>
    <t>Contratación de 1 Coordinador de Investigación para diagnostico a los Centros de Desarrollo Infantil, Centros de Bienestar Integral y Centros de Protección del país.</t>
  </si>
  <si>
    <t>3.1.5</t>
  </si>
  <si>
    <t>Contratación de 1 investigador principal nacional para diagnostico a los Centros de Desarrollo Infantil, Centros de Bienestar Integral y Centros de Protección del país.</t>
  </si>
  <si>
    <t>3.1.6</t>
  </si>
  <si>
    <t>Servicios de consultoría de 1 Coordinador Logística</t>
  </si>
  <si>
    <t>CCII</t>
  </si>
  <si>
    <t>3.2.6.1</t>
  </si>
  <si>
    <t>Servicios de consultoría de 1 directora de programas en protección a la niñez</t>
  </si>
  <si>
    <t>3.2.6.2</t>
  </si>
  <si>
    <t>Servicios de consultoría de 1 Supervisor Académica</t>
  </si>
  <si>
    <t>3.2.6.3</t>
  </si>
  <si>
    <t>Servicios de consultoría de 1 Supervisor Técnico</t>
  </si>
  <si>
    <t>CCIN/CCII</t>
  </si>
  <si>
    <t>3.2.6.4</t>
  </si>
  <si>
    <t>3.3.1</t>
  </si>
  <si>
    <t>Contratación de firma de auditoria</t>
  </si>
  <si>
    <t>SBCC</t>
  </si>
  <si>
    <t>3.3.2</t>
  </si>
  <si>
    <t>3.3.3</t>
  </si>
  <si>
    <t>Contratación de Administrador y Especialista de Adquisiciones</t>
  </si>
  <si>
    <t>3.3.4</t>
  </si>
  <si>
    <t>Contratación de Asistente Administrativo</t>
  </si>
  <si>
    <t xml:space="preserve">[3]      Aplicable para el caso de las Políticas nuevas solo para Bienes y Obras. En el caso de las Políticas Antiguas es aplicable a Bienes, Obras y Servicios de Consultoría. </t>
  </si>
  <si>
    <t>[4]      Se utilizará la columna “Estatus” para adquisiciones retroactivas y actualizaciones del plan de adquisiciones.</t>
  </si>
  <si>
    <t>[1] Si hubiesen grupos de contratos individuales similares que van a ser ejecutados en distintas localidades o distintas épocas, éstos pueden incluirse agrupados bajo un solo rubro con una explicación en la columna de comentarios indicando el valor promedio individual y el período durante el cual serían ejecutados.  Por ejemplo:  En un proyecto de educación que incluye construcción de escuelas, se pondría un ítem que diría “Construcción de Escuelas”, el valor total estimado en US$20 Millones y una explicación en la columna Comentarios:  “Este es un lote de aproximadamente 200 contratos para construcción de escuelas con valor promedio de US$100.000.00 c/u a ser adjudicados individualmente por las municipalidades participantes en un período de 3 años, entre enero de 2006 y diciembre de 2008.”</t>
  </si>
  <si>
    <t>[2] Bienes y Obras: LPI: Licitación Pública Internacional; LIL: Licitación Internacional Limitada; LPN: Licitación Pública Nacional; CP: Comparación de Precios; CD: Contratación Directa; AD: Administración Directa; CAE: Contrataciones a través de Agencias Especializadas; AC: Agencias de Contrataciones; AI: Agencias de Inspección; CPIF: Contrataciones en Préstamos a Intermediarios Financieros; CPO/COT/CPOT: Construcción-propiedad-operación/ Construcción-operación- transferencia/ Construcción-propiedad-operación-transferencia (del inglés BOO/BOT/BOOT); CBD: Contratación Basada en Desempeño; CPGB: Contrataciones con Prestamos Garantizados por el Banco; PSC: Participación de la Comunidad en las Contrataciones.  Firmas Consultoras: SBCC: Selección Basada en la Calidad y el Costo; SBC: Selección Basada en la Calidad; SBPF: Selección Basada en Presupuesto Fijo; SBMC: Selección Basada en el Menor Costo; SCC: Selección Basada en las Calificaciones de los Consultores; SD: Selección Directa. Consultores Individuales: CCIN: Selección basada en la Comparación de Calificaciones Consultor Individual Nacional; CCII: Selección basada en la Comparación de Calificaciones Consultor Individual Internacional</t>
  </si>
  <si>
    <t>Categoría y Descripción del Contrato de Adquisiciones.</t>
  </si>
  <si>
    <t>Fuente de Financiamiento y Porcentaje</t>
  </si>
  <si>
    <t>Precalifi-cación[3]</t>
  </si>
  <si>
    <t>Costo Estimado de la Adquisición</t>
  </si>
  <si>
    <t>Precalificación</t>
  </si>
  <si>
    <t>No</t>
  </si>
  <si>
    <t>Estatus</t>
  </si>
  <si>
    <t>Pendiente</t>
  </si>
  <si>
    <t>En proceso</t>
  </si>
  <si>
    <t>Adjudicado</t>
  </si>
  <si>
    <t>Cancelado</t>
  </si>
  <si>
    <t>Metodos adquisicion</t>
  </si>
  <si>
    <t>LPI</t>
  </si>
  <si>
    <t>LIL</t>
  </si>
  <si>
    <t>LPN</t>
  </si>
  <si>
    <t>CP</t>
  </si>
  <si>
    <t>CD</t>
  </si>
  <si>
    <t>AD</t>
  </si>
  <si>
    <t>Licitación Pública Internacional</t>
  </si>
  <si>
    <t>Licitación Internacional Limitada</t>
  </si>
  <si>
    <t>LPN: Licitación Pública Nacional</t>
  </si>
  <si>
    <t>Comparación de Precios</t>
  </si>
  <si>
    <t>Contratación Directa</t>
  </si>
  <si>
    <t>Administración Directa</t>
  </si>
  <si>
    <t>CAE</t>
  </si>
  <si>
    <t>AC</t>
  </si>
  <si>
    <t>CPIF</t>
  </si>
  <si>
    <t>CAE: Contrataciones a través de Agencias Especializadas</t>
  </si>
  <si>
    <t>Agencias de Contrataciones</t>
  </si>
  <si>
    <t>AI</t>
  </si>
  <si>
    <t>Agencias de Inspección</t>
  </si>
  <si>
    <t>CPIF: Contrataciones en Préstamos a Intermediarios Financieros</t>
  </si>
  <si>
    <t>Construcción-propiedad-operación/ Construcción-operación- transferencia/ Construcción-propiedad-operación-transferencia (del inglés BOO/BOT/BOOT)</t>
  </si>
  <si>
    <t>CPO/COT/CPOT</t>
  </si>
  <si>
    <t>CBD</t>
  </si>
  <si>
    <t>CPGB</t>
  </si>
  <si>
    <t>PSC</t>
  </si>
  <si>
    <t>Contrataciones con Prestamos Garantizados por el Banco</t>
  </si>
  <si>
    <t>PSC: Participación de la Comunidad en las Contrataciones</t>
  </si>
  <si>
    <t>Obras</t>
  </si>
  <si>
    <t>SBSS</t>
  </si>
  <si>
    <t>SBC</t>
  </si>
  <si>
    <t>SBPF</t>
  </si>
  <si>
    <t>SBMC</t>
  </si>
  <si>
    <t>SCC</t>
  </si>
  <si>
    <t>Selección Basada en Presupuesto Fijo</t>
  </si>
  <si>
    <t>Selección Basada en la Calidad</t>
  </si>
  <si>
    <t>Selección Basada en la Calidad y el Costo</t>
  </si>
  <si>
    <t>Selección Basada en el Menor Costo</t>
  </si>
  <si>
    <t>Selección basada en la Comparación de Calificaciones Consultor Individual Nacional</t>
  </si>
  <si>
    <t>Servicios</t>
  </si>
  <si>
    <t>Revisión</t>
  </si>
  <si>
    <t>Contratación de firma (la Universidad de Duke) para convertir WCI-QCUALS a una aplicación electrónica para teléfono inteligente (“Smartphone”)</t>
  </si>
  <si>
    <t>Contratación de Manuales Sistemas operativos</t>
  </si>
  <si>
    <t>Plan de Adquisición: Número del Proyecto: ATN/KP-14660-ES</t>
  </si>
  <si>
    <t>Proyecto: Mejoramiento de Calidad de Atención en Primera Infancia</t>
  </si>
  <si>
    <t>3.2.4.a</t>
  </si>
  <si>
    <t>3.2.4.b</t>
  </si>
  <si>
    <t>Contratación de firma (UCA) para Servicios de diplomado universitario de gerencia para 60 personal del gobierno quienes trabajen en servicios de primera infancia</t>
  </si>
  <si>
    <t>Contratación de firma (UCA) para Servicios de diplomado universitario de practica para 60 personal del gobierno quienes trabajen en servicios de primera infancia</t>
  </si>
  <si>
    <t>Actividad/Componente</t>
  </si>
  <si>
    <t>1.1.</t>
  </si>
  <si>
    <t>1.2.</t>
  </si>
  <si>
    <t>1.3.</t>
  </si>
  <si>
    <t>1.4.</t>
  </si>
  <si>
    <t>2.1.</t>
  </si>
  <si>
    <t>2.2.</t>
  </si>
  <si>
    <t>2.3.</t>
  </si>
  <si>
    <t>2.4.</t>
  </si>
  <si>
    <t>2.5.</t>
  </si>
  <si>
    <t>3.1.</t>
  </si>
  <si>
    <t>3.2.</t>
  </si>
  <si>
    <t>3.3.</t>
  </si>
  <si>
    <t>TOTAL</t>
  </si>
  <si>
    <t>CT</t>
  </si>
  <si>
    <t>WCI</t>
  </si>
  <si>
    <t>Servicios de consultoría de 1 Coordinador Técnico</t>
  </si>
  <si>
    <t>3.2.7</t>
  </si>
  <si>
    <t>Servicios de Experto en Primera Infancia</t>
  </si>
  <si>
    <t>Consultoria de Directora de Pais</t>
  </si>
  <si>
    <t>Servicios de consultoria en Comunicaciones y Productos tecnicos</t>
  </si>
  <si>
    <t>30-4-15</t>
  </si>
  <si>
    <t>30-1-15</t>
  </si>
  <si>
    <t>30-12-14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</si>
</sst>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color rgb="FF000000"/>
      <name val="Times New Roman"/>
      <family val="1"/>
    </font>
    <font>
      <b/>
      <sz val="8"/>
      <color rgb="FFFFFFFF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8"/>
      <color theme="1"/>
      <name val="Calibri"/>
      <family val="2"/>
      <scheme val="minor"/>
    </font>
    <font>
      <sz val="8"/>
      <color rgb="FFFF0000"/>
      <name val="Times New Roman"/>
      <family val="1"/>
    </font>
    <font>
      <sz val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DBEEF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4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10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11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0" borderId="0" xfId="0" applyFont="1"/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9" fontId="9" fillId="0" borderId="15" xfId="0" applyNumberFormat="1" applyFont="1" applyBorder="1" applyAlignment="1">
      <alignment horizontal="center" vertical="center" wrapText="1"/>
    </xf>
    <xf numFmtId="9" fontId="8" fillId="0" borderId="15" xfId="1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8" fontId="9" fillId="0" borderId="18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9" fontId="9" fillId="0" borderId="18" xfId="0" applyNumberFormat="1" applyFont="1" applyBorder="1" applyAlignment="1">
      <alignment horizontal="center" vertical="center" wrapText="1"/>
    </xf>
    <xf numFmtId="9" fontId="8" fillId="0" borderId="18" xfId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vertical="center" wrapText="1"/>
    </xf>
    <xf numFmtId="0" fontId="9" fillId="0" borderId="21" xfId="0" applyFont="1" applyBorder="1" applyAlignment="1">
      <alignment horizontal="center" vertical="center" wrapText="1"/>
    </xf>
    <xf numFmtId="9" fontId="9" fillId="0" borderId="21" xfId="0" applyNumberFormat="1" applyFont="1" applyBorder="1" applyAlignment="1">
      <alignment horizontal="center" vertical="center" wrapText="1"/>
    </xf>
    <xf numFmtId="9" fontId="8" fillId="0" borderId="21" xfId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9" fontId="8" fillId="0" borderId="15" xfId="0" applyNumberFormat="1" applyFont="1" applyBorder="1" applyAlignment="1">
      <alignment horizontal="center" vertical="center" wrapText="1"/>
    </xf>
    <xf numFmtId="9" fontId="8" fillId="0" borderId="18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vertical="center" wrapText="1"/>
    </xf>
    <xf numFmtId="0" fontId="8" fillId="0" borderId="19" xfId="0" applyFont="1" applyBorder="1" applyAlignment="1">
      <alignment horizontal="center" vertical="center" wrapText="1"/>
    </xf>
    <xf numFmtId="4" fontId="0" fillId="0" borderId="0" xfId="0" applyNumberFormat="1"/>
    <xf numFmtId="4" fontId="11" fillId="0" borderId="0" xfId="0" applyNumberFormat="1" applyFont="1"/>
    <xf numFmtId="9" fontId="9" fillId="0" borderId="21" xfId="1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3" fontId="2" fillId="0" borderId="0" xfId="0" applyNumberFormat="1" applyFont="1"/>
    <xf numFmtId="3" fontId="0" fillId="0" borderId="0" xfId="0" applyNumberFormat="1"/>
    <xf numFmtId="15" fontId="8" fillId="0" borderId="15" xfId="0" applyNumberFormat="1" applyFont="1" applyBorder="1" applyAlignment="1">
      <alignment horizontal="center" vertical="center" wrapText="1"/>
    </xf>
    <xf numFmtId="15" fontId="9" fillId="0" borderId="18" xfId="0" applyNumberFormat="1" applyFont="1" applyBorder="1" applyAlignment="1">
      <alignment horizontal="center" vertical="center" wrapText="1"/>
    </xf>
    <xf numFmtId="15" fontId="9" fillId="0" borderId="21" xfId="0" applyNumberFormat="1" applyFont="1" applyBorder="1" applyAlignment="1">
      <alignment horizontal="center" vertical="center" wrapText="1"/>
    </xf>
    <xf numFmtId="15" fontId="9" fillId="0" borderId="23" xfId="0" applyNumberFormat="1" applyFont="1" applyBorder="1" applyAlignment="1">
      <alignment horizontal="center" vertical="center" wrapText="1"/>
    </xf>
    <xf numFmtId="15" fontId="8" fillId="0" borderId="18" xfId="0" applyNumberFormat="1" applyFont="1" applyBorder="1" applyAlignment="1">
      <alignment horizontal="center" vertical="center" wrapText="1"/>
    </xf>
    <xf numFmtId="8" fontId="9" fillId="0" borderId="18" xfId="0" applyNumberFormat="1" applyFont="1" applyFill="1" applyBorder="1" applyAlignment="1">
      <alignment horizontal="center" vertical="center" wrapText="1"/>
    </xf>
    <xf numFmtId="0" fontId="0" fillId="0" borderId="0" xfId="0" applyFill="1"/>
    <xf numFmtId="8" fontId="13" fillId="0" borderId="18" xfId="0" applyNumberFormat="1" applyFont="1" applyBorder="1" applyAlignment="1">
      <alignment horizontal="center" vertical="center" wrapText="1"/>
    </xf>
    <xf numFmtId="0" fontId="6" fillId="4" borderId="9" xfId="0" applyFont="1" applyFill="1" applyBorder="1" applyAlignment="1">
      <alignment vertical="center"/>
    </xf>
    <xf numFmtId="0" fontId="6" fillId="4" borderId="8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6" fillId="4" borderId="11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vertical="center"/>
    </xf>
    <xf numFmtId="0" fontId="7" fillId="3" borderId="12" xfId="0" applyFont="1" applyFill="1" applyBorder="1" applyAlignment="1">
      <alignment vertical="center"/>
    </xf>
    <xf numFmtId="0" fontId="7" fillId="3" borderId="5" xfId="0" applyFont="1" applyFill="1" applyBorder="1" applyAlignment="1">
      <alignment vertical="center"/>
    </xf>
    <xf numFmtId="15" fontId="9" fillId="0" borderId="18" xfId="0" applyNumberFormat="1" applyFont="1" applyFill="1" applyBorder="1" applyAlignment="1">
      <alignment horizontal="center" vertical="center" wrapText="1"/>
    </xf>
    <xf numFmtId="15" fontId="8" fillId="0" borderId="15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E2" sqref="E2"/>
    </sheetView>
  </sheetViews>
  <sheetFormatPr defaultColWidth="11.5546875" defaultRowHeight="14.4" x14ac:dyDescent="0.3"/>
  <sheetData>
    <row r="1" spans="1:8" x14ac:dyDescent="0.3">
      <c r="A1" s="12" t="s">
        <v>115</v>
      </c>
      <c r="B1" s="12"/>
      <c r="C1" s="12" t="s">
        <v>129</v>
      </c>
      <c r="D1" s="12"/>
      <c r="E1" s="12"/>
      <c r="F1" s="12"/>
      <c r="G1" s="12"/>
    </row>
    <row r="2" spans="1:8" x14ac:dyDescent="0.3">
      <c r="A2" s="12"/>
      <c r="B2" s="12"/>
      <c r="C2" s="12" t="s">
        <v>7</v>
      </c>
      <c r="D2" s="12" t="s">
        <v>130</v>
      </c>
      <c r="E2" s="12"/>
      <c r="F2" s="12"/>
      <c r="G2" s="12"/>
    </row>
    <row r="3" spans="1:8" x14ac:dyDescent="0.3">
      <c r="A3" s="12">
        <v>1</v>
      </c>
      <c r="B3" s="12"/>
      <c r="C3" s="45">
        <f>SUM(C4:C7)</f>
        <v>390580</v>
      </c>
      <c r="D3" s="46"/>
      <c r="E3" s="46"/>
      <c r="F3" s="46"/>
      <c r="G3" s="46"/>
      <c r="H3" s="46"/>
    </row>
    <row r="4" spans="1:8" x14ac:dyDescent="0.3">
      <c r="A4" t="s">
        <v>116</v>
      </c>
      <c r="C4" s="46">
        <v>108000</v>
      </c>
      <c r="D4" s="46"/>
      <c r="E4" s="46"/>
      <c r="F4" s="46"/>
      <c r="G4" s="46"/>
      <c r="H4" s="46"/>
    </row>
    <row r="5" spans="1:8" x14ac:dyDescent="0.3">
      <c r="A5" t="s">
        <v>117</v>
      </c>
      <c r="C5" s="46">
        <v>3600</v>
      </c>
      <c r="D5" s="46"/>
      <c r="E5" s="46"/>
      <c r="F5" s="46"/>
      <c r="G5" s="46"/>
      <c r="H5" s="46"/>
    </row>
    <row r="6" spans="1:8" x14ac:dyDescent="0.3">
      <c r="A6" t="s">
        <v>118</v>
      </c>
      <c r="C6" s="46">
        <v>0</v>
      </c>
      <c r="D6" s="46"/>
      <c r="E6" s="46"/>
      <c r="F6" s="46"/>
      <c r="G6" s="46"/>
      <c r="H6" s="46"/>
    </row>
    <row r="7" spans="1:8" x14ac:dyDescent="0.3">
      <c r="A7" t="s">
        <v>119</v>
      </c>
      <c r="C7" s="46">
        <v>278980</v>
      </c>
      <c r="D7" s="46"/>
      <c r="E7" s="46"/>
      <c r="F7" s="46"/>
      <c r="G7" s="46"/>
      <c r="H7" s="46"/>
    </row>
    <row r="8" spans="1:8" x14ac:dyDescent="0.3">
      <c r="A8" s="12">
        <v>2</v>
      </c>
      <c r="B8" s="12"/>
      <c r="C8" s="45">
        <f>SUM(C9:C13)</f>
        <v>408692</v>
      </c>
      <c r="D8" s="46"/>
      <c r="E8" s="46"/>
      <c r="F8" s="46"/>
      <c r="G8" s="46"/>
      <c r="H8" s="46"/>
    </row>
    <row r="9" spans="1:8" x14ac:dyDescent="0.3">
      <c r="A9" t="s">
        <v>120</v>
      </c>
      <c r="C9" s="46">
        <v>191185</v>
      </c>
      <c r="D9" s="46"/>
      <c r="E9" s="46"/>
      <c r="F9" s="46"/>
      <c r="G9" s="46"/>
      <c r="H9" s="46"/>
    </row>
    <row r="10" spans="1:8" x14ac:dyDescent="0.3">
      <c r="A10" t="s">
        <v>121</v>
      </c>
      <c r="C10" s="46">
        <v>0</v>
      </c>
      <c r="D10" s="46"/>
      <c r="E10" s="46"/>
      <c r="F10" s="46"/>
      <c r="G10" s="46"/>
      <c r="H10" s="46"/>
    </row>
    <row r="11" spans="1:8" x14ac:dyDescent="0.3">
      <c r="A11" t="s">
        <v>122</v>
      </c>
      <c r="C11" s="46">
        <v>50000</v>
      </c>
      <c r="D11" s="46"/>
      <c r="E11" s="46"/>
      <c r="F11" s="46"/>
      <c r="G11" s="46"/>
      <c r="H11" s="46"/>
    </row>
    <row r="12" spans="1:8" x14ac:dyDescent="0.3">
      <c r="A12" t="s">
        <v>123</v>
      </c>
      <c r="C12" s="46">
        <v>0</v>
      </c>
      <c r="D12" s="46"/>
      <c r="E12" s="46"/>
      <c r="F12" s="46"/>
      <c r="G12" s="46"/>
      <c r="H12" s="46"/>
    </row>
    <row r="13" spans="1:8" x14ac:dyDescent="0.3">
      <c r="A13" t="s">
        <v>124</v>
      </c>
      <c r="C13" s="46">
        <v>167507</v>
      </c>
      <c r="D13" s="46"/>
      <c r="E13" s="46"/>
      <c r="F13" s="46"/>
      <c r="G13" s="46"/>
      <c r="H13" s="46"/>
    </row>
    <row r="14" spans="1:8" x14ac:dyDescent="0.3">
      <c r="A14" s="12">
        <v>3</v>
      </c>
      <c r="B14" s="12"/>
      <c r="C14" s="45">
        <f>SUM(C15:C17)</f>
        <v>183198</v>
      </c>
      <c r="D14" s="46"/>
      <c r="E14" s="46"/>
      <c r="F14" s="46"/>
      <c r="G14" s="46"/>
      <c r="H14" s="46"/>
    </row>
    <row r="15" spans="1:8" x14ac:dyDescent="0.3">
      <c r="A15" t="s">
        <v>125</v>
      </c>
      <c r="C15" s="46">
        <v>123798</v>
      </c>
      <c r="D15" s="46"/>
      <c r="E15" s="46"/>
      <c r="F15" s="46"/>
      <c r="G15" s="46"/>
      <c r="H15" s="46"/>
    </row>
    <row r="16" spans="1:8" x14ac:dyDescent="0.3">
      <c r="A16" t="s">
        <v>126</v>
      </c>
      <c r="C16" s="46">
        <v>18000</v>
      </c>
      <c r="D16" s="46"/>
      <c r="E16" s="46"/>
      <c r="F16" s="46"/>
      <c r="G16" s="46"/>
      <c r="H16" s="46"/>
    </row>
    <row r="17" spans="1:8" x14ac:dyDescent="0.3">
      <c r="A17" t="s">
        <v>127</v>
      </c>
      <c r="C17" s="46">
        <v>41400</v>
      </c>
      <c r="D17" s="46"/>
      <c r="E17" s="46"/>
      <c r="F17" s="46"/>
      <c r="G17" s="46"/>
      <c r="H17" s="46"/>
    </row>
    <row r="18" spans="1:8" x14ac:dyDescent="0.3">
      <c r="A18" s="12" t="s">
        <v>128</v>
      </c>
      <c r="B18" s="12"/>
      <c r="C18" s="45">
        <f>SUM(C14,C8,C3)</f>
        <v>982470</v>
      </c>
      <c r="D18" s="46"/>
      <c r="E18" s="46"/>
      <c r="F18" s="46"/>
      <c r="G18" s="46"/>
      <c r="H18" s="4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topLeftCell="A31" workbookViewId="0">
      <selection activeCell="I37" sqref="I37"/>
    </sheetView>
  </sheetViews>
  <sheetFormatPr defaultColWidth="11.5546875" defaultRowHeight="14.4" x14ac:dyDescent="0.3"/>
  <cols>
    <col min="1" max="1" width="7.109375" customWidth="1"/>
    <col min="2" max="2" width="20.6640625" customWidth="1"/>
    <col min="3" max="3" width="10.44140625" customWidth="1"/>
    <col min="6" max="6" width="6.33203125" customWidth="1"/>
    <col min="7" max="7" width="7" customWidth="1"/>
    <col min="8" max="8" width="9.5546875" customWidth="1"/>
    <col min="13" max="13" width="11.109375" style="40" bestFit="1" customWidth="1"/>
    <col min="14" max="14" width="10" style="40" customWidth="1"/>
  </cols>
  <sheetData>
    <row r="1" spans="1:14" ht="15.6" x14ac:dyDescent="0.3">
      <c r="A1" s="71" t="s">
        <v>110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4" ht="15.6" x14ac:dyDescent="0.3">
      <c r="A2" s="71" t="s">
        <v>109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4" ht="16.2" thickBot="1" x14ac:dyDescent="0.35">
      <c r="A3" s="8"/>
      <c r="M3" s="69" t="s">
        <v>106</v>
      </c>
      <c r="N3" s="69"/>
    </row>
    <row r="4" spans="1:14" s="9" customFormat="1" ht="18" customHeight="1" thickBot="1" x14ac:dyDescent="0.25">
      <c r="A4" s="61" t="s">
        <v>0</v>
      </c>
      <c r="B4" s="61" t="s">
        <v>55</v>
      </c>
      <c r="C4" s="61" t="s">
        <v>58</v>
      </c>
      <c r="D4" s="61" t="s">
        <v>1</v>
      </c>
      <c r="E4" s="65" t="s">
        <v>2</v>
      </c>
      <c r="F4" s="72" t="s">
        <v>56</v>
      </c>
      <c r="G4" s="73"/>
      <c r="H4" s="64" t="s">
        <v>57</v>
      </c>
      <c r="I4" s="64" t="s">
        <v>4</v>
      </c>
      <c r="J4" s="64"/>
      <c r="K4" s="64" t="s">
        <v>5</v>
      </c>
      <c r="L4" s="65" t="s">
        <v>6</v>
      </c>
      <c r="M4" s="41"/>
      <c r="N4" s="41"/>
    </row>
    <row r="5" spans="1:14" s="9" customFormat="1" ht="15.75" customHeight="1" thickBot="1" x14ac:dyDescent="0.25">
      <c r="A5" s="62"/>
      <c r="B5" s="62"/>
      <c r="C5" s="62"/>
      <c r="D5" s="62"/>
      <c r="E5" s="66"/>
      <c r="F5" s="74"/>
      <c r="G5" s="75"/>
      <c r="H5" s="61"/>
      <c r="I5" s="68" t="s">
        <v>9</v>
      </c>
      <c r="J5" s="68" t="s">
        <v>10</v>
      </c>
      <c r="K5" s="64"/>
      <c r="L5" s="66"/>
      <c r="M5" s="41"/>
      <c r="N5" s="41"/>
    </row>
    <row r="6" spans="1:14" s="9" customFormat="1" ht="25.5" customHeight="1" thickBot="1" x14ac:dyDescent="0.25">
      <c r="A6" s="63"/>
      <c r="B6" s="63"/>
      <c r="C6" s="63"/>
      <c r="D6" s="62"/>
      <c r="E6" s="67"/>
      <c r="F6" s="11" t="s">
        <v>7</v>
      </c>
      <c r="G6" s="11" t="s">
        <v>8</v>
      </c>
      <c r="H6" s="10" t="s">
        <v>3</v>
      </c>
      <c r="I6" s="68"/>
      <c r="J6" s="68"/>
      <c r="K6" s="64"/>
      <c r="L6" s="67"/>
      <c r="M6" s="41"/>
      <c r="N6" s="41"/>
    </row>
    <row r="7" spans="1:14" ht="15" thickBot="1" x14ac:dyDescent="0.35">
      <c r="A7" s="76" t="s">
        <v>11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8"/>
    </row>
    <row r="8" spans="1:14" ht="15" thickBot="1" x14ac:dyDescent="0.35">
      <c r="A8" s="58" t="s">
        <v>12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60"/>
      <c r="M8" s="40" t="str">
        <f>IF(C8*F8&gt;0,C8*F8,"")</f>
        <v/>
      </c>
      <c r="N8" s="40" t="str">
        <f>IF(C8*G8&gt;0,C8*G8,"")</f>
        <v/>
      </c>
    </row>
    <row r="9" spans="1:14" ht="15" thickBot="1" x14ac:dyDescent="0.35">
      <c r="A9" s="1"/>
      <c r="B9" s="2" t="s">
        <v>13</v>
      </c>
      <c r="C9" s="3"/>
      <c r="D9" s="3"/>
      <c r="E9" s="4"/>
      <c r="F9" s="5"/>
      <c r="G9" s="3"/>
      <c r="H9" s="3"/>
      <c r="I9" s="3"/>
      <c r="J9" s="3"/>
      <c r="K9" s="3"/>
      <c r="L9" s="6"/>
      <c r="M9" s="40" t="str">
        <f t="shared" ref="M9:M21" si="0">IF(C9*F9&gt;0,C9*F9,"")</f>
        <v/>
      </c>
      <c r="N9" s="40" t="str">
        <f t="shared" ref="N9:N22" si="1">IF(C9*G9&gt;0,C9*G9,"")</f>
        <v/>
      </c>
    </row>
    <row r="10" spans="1:14" ht="15" thickBot="1" x14ac:dyDescent="0.35">
      <c r="A10" s="58" t="s">
        <v>14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40" t="str">
        <f t="shared" si="0"/>
        <v/>
      </c>
      <c r="N10" s="40" t="str">
        <f t="shared" si="1"/>
        <v/>
      </c>
    </row>
    <row r="11" spans="1:14" ht="15" thickBot="1" x14ac:dyDescent="0.35">
      <c r="A11" s="1"/>
      <c r="B11" s="2" t="s">
        <v>13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40" t="str">
        <f t="shared" si="0"/>
        <v/>
      </c>
      <c r="N11" s="40" t="str">
        <f t="shared" si="1"/>
        <v/>
      </c>
    </row>
    <row r="12" spans="1:14" ht="15" thickBot="1" x14ac:dyDescent="0.35">
      <c r="A12" s="58" t="s">
        <v>15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40" t="str">
        <f t="shared" si="0"/>
        <v/>
      </c>
      <c r="N12" s="40" t="str">
        <f t="shared" si="1"/>
        <v/>
      </c>
    </row>
    <row r="13" spans="1:14" ht="15" thickBot="1" x14ac:dyDescent="0.35">
      <c r="A13" s="1"/>
      <c r="B13" s="2" t="s">
        <v>13</v>
      </c>
      <c r="C13" s="3"/>
      <c r="D13" s="3"/>
      <c r="E13" s="3"/>
      <c r="F13" s="3"/>
      <c r="G13" s="3"/>
      <c r="H13" s="3"/>
      <c r="I13" s="3"/>
      <c r="J13" s="3"/>
      <c r="K13" s="3"/>
      <c r="L13" s="6"/>
      <c r="M13" s="40" t="str">
        <f t="shared" si="0"/>
        <v/>
      </c>
      <c r="N13" s="40" t="str">
        <f t="shared" si="1"/>
        <v/>
      </c>
    </row>
    <row r="14" spans="1:14" ht="15" thickBot="1" x14ac:dyDescent="0.35">
      <c r="A14" s="76" t="s">
        <v>16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8"/>
      <c r="M14" s="40" t="str">
        <f t="shared" si="0"/>
        <v/>
      </c>
      <c r="N14" s="40" t="str">
        <f t="shared" si="1"/>
        <v/>
      </c>
    </row>
    <row r="15" spans="1:14" ht="15" thickBot="1" x14ac:dyDescent="0.35">
      <c r="A15" s="58" t="s">
        <v>12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40" t="str">
        <f t="shared" si="0"/>
        <v/>
      </c>
      <c r="N15" s="40" t="str">
        <f t="shared" si="1"/>
        <v/>
      </c>
    </row>
    <row r="16" spans="1:14" ht="15" thickBot="1" x14ac:dyDescent="0.35">
      <c r="A16" s="1"/>
      <c r="B16" s="2" t="s">
        <v>17</v>
      </c>
      <c r="C16" s="3"/>
      <c r="D16" s="3"/>
      <c r="E16" s="4"/>
      <c r="F16" s="5"/>
      <c r="G16" s="3"/>
      <c r="H16" s="3"/>
      <c r="I16" s="3"/>
      <c r="J16" s="3"/>
      <c r="K16" s="3"/>
      <c r="L16" s="6"/>
      <c r="M16" s="40" t="str">
        <f t="shared" si="0"/>
        <v/>
      </c>
      <c r="N16" s="40" t="str">
        <f t="shared" si="1"/>
        <v/>
      </c>
    </row>
    <row r="17" spans="1:15" ht="15" thickBot="1" x14ac:dyDescent="0.35">
      <c r="A17" s="58" t="s">
        <v>14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40" t="str">
        <f t="shared" si="0"/>
        <v/>
      </c>
      <c r="N17" s="40" t="str">
        <f t="shared" si="1"/>
        <v/>
      </c>
    </row>
    <row r="18" spans="1:15" ht="15" thickBot="1" x14ac:dyDescent="0.35">
      <c r="A18" s="5"/>
      <c r="B18" s="2" t="s">
        <v>17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40" t="str">
        <f t="shared" si="0"/>
        <v/>
      </c>
      <c r="N18" s="40" t="str">
        <f t="shared" si="1"/>
        <v/>
      </c>
    </row>
    <row r="19" spans="1:15" ht="15" thickBot="1" x14ac:dyDescent="0.35">
      <c r="A19" s="58" t="s">
        <v>15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60"/>
      <c r="M19" s="40" t="str">
        <f t="shared" si="0"/>
        <v/>
      </c>
      <c r="N19" s="40" t="str">
        <f t="shared" si="1"/>
        <v/>
      </c>
    </row>
    <row r="20" spans="1:15" ht="15" thickBot="1" x14ac:dyDescent="0.35">
      <c r="A20" s="76" t="s">
        <v>18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8"/>
      <c r="M20" s="40" t="str">
        <f t="shared" si="0"/>
        <v/>
      </c>
      <c r="N20" s="40" t="str">
        <f t="shared" si="1"/>
        <v/>
      </c>
    </row>
    <row r="21" spans="1:15" ht="15" thickBot="1" x14ac:dyDescent="0.35">
      <c r="A21" s="58" t="s">
        <v>12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60"/>
      <c r="M21" s="40" t="str">
        <f t="shared" si="0"/>
        <v/>
      </c>
      <c r="N21" s="40" t="str">
        <f t="shared" si="1"/>
        <v/>
      </c>
    </row>
    <row r="22" spans="1:15" ht="72" customHeight="1" x14ac:dyDescent="0.3">
      <c r="A22" s="43" t="s">
        <v>19</v>
      </c>
      <c r="B22" s="14" t="s">
        <v>20</v>
      </c>
      <c r="C22" s="21">
        <v>381527</v>
      </c>
      <c r="D22" s="15" t="s">
        <v>21</v>
      </c>
      <c r="E22" s="15" t="s">
        <v>22</v>
      </c>
      <c r="F22" s="34">
        <f>M22/C22</f>
        <v>0.73121954671622191</v>
      </c>
      <c r="G22" s="17">
        <f t="shared" ref="G22:G27" si="2">100%-F22</f>
        <v>0.26878045328377809</v>
      </c>
      <c r="H22" s="15" t="s">
        <v>23</v>
      </c>
      <c r="I22" s="47">
        <v>41918</v>
      </c>
      <c r="J22" s="47">
        <v>42673</v>
      </c>
      <c r="K22" s="15" t="s">
        <v>63</v>
      </c>
      <c r="L22" s="18"/>
      <c r="M22" s="40">
        <v>278980</v>
      </c>
      <c r="N22" s="40">
        <f t="shared" si="1"/>
        <v>102547</v>
      </c>
      <c r="O22">
        <v>102547</v>
      </c>
    </row>
    <row r="23" spans="1:15" ht="69" customHeight="1" x14ac:dyDescent="0.3">
      <c r="A23" s="44" t="s">
        <v>24</v>
      </c>
      <c r="B23" s="38" t="s">
        <v>107</v>
      </c>
      <c r="C23" s="21">
        <v>68968</v>
      </c>
      <c r="D23" s="25" t="s">
        <v>21</v>
      </c>
      <c r="E23" s="25" t="s">
        <v>22</v>
      </c>
      <c r="F23" s="24">
        <v>0</v>
      </c>
      <c r="G23" s="24">
        <f t="shared" si="2"/>
        <v>1</v>
      </c>
      <c r="H23" s="25" t="s">
        <v>23</v>
      </c>
      <c r="I23" s="48">
        <v>41918</v>
      </c>
      <c r="J23" s="48">
        <v>42246</v>
      </c>
      <c r="K23" s="25" t="s">
        <v>64</v>
      </c>
      <c r="L23" s="39"/>
    </row>
    <row r="24" spans="1:15" ht="72.75" customHeight="1" x14ac:dyDescent="0.3">
      <c r="A24" s="37" t="s">
        <v>25</v>
      </c>
      <c r="B24" s="38" t="s">
        <v>26</v>
      </c>
      <c r="C24" s="21">
        <v>111997.81</v>
      </c>
      <c r="D24" s="25" t="s">
        <v>27</v>
      </c>
      <c r="E24" s="25" t="s">
        <v>22</v>
      </c>
      <c r="F24" s="35">
        <v>1</v>
      </c>
      <c r="G24" s="24">
        <f t="shared" si="2"/>
        <v>0</v>
      </c>
      <c r="H24" s="25" t="s">
        <v>23</v>
      </c>
      <c r="I24" s="48">
        <v>41918</v>
      </c>
      <c r="J24" s="48">
        <v>42277</v>
      </c>
      <c r="K24" s="25" t="s">
        <v>64</v>
      </c>
      <c r="L24" s="36"/>
    </row>
    <row r="25" spans="1:15" ht="82.5" customHeight="1" thickBot="1" x14ac:dyDescent="0.35">
      <c r="A25" s="37" t="s">
        <v>28</v>
      </c>
      <c r="B25" s="38" t="s">
        <v>29</v>
      </c>
      <c r="C25" s="21">
        <v>22500</v>
      </c>
      <c r="D25" s="25" t="s">
        <v>27</v>
      </c>
      <c r="E25" s="25" t="s">
        <v>22</v>
      </c>
      <c r="F25" s="35">
        <v>1</v>
      </c>
      <c r="G25" s="24">
        <f t="shared" si="2"/>
        <v>0</v>
      </c>
      <c r="H25" s="25" t="s">
        <v>23</v>
      </c>
      <c r="I25" s="49">
        <v>42125</v>
      </c>
      <c r="J25" s="49">
        <v>42307</v>
      </c>
      <c r="K25" s="25" t="s">
        <v>62</v>
      </c>
      <c r="L25" s="39"/>
    </row>
    <row r="26" spans="1:15" ht="83.25" customHeight="1" x14ac:dyDescent="0.3">
      <c r="A26" s="37" t="s">
        <v>30</v>
      </c>
      <c r="B26" s="38" t="s">
        <v>31</v>
      </c>
      <c r="C26" s="21">
        <v>18000</v>
      </c>
      <c r="D26" s="25" t="s">
        <v>21</v>
      </c>
      <c r="E26" s="25" t="s">
        <v>22</v>
      </c>
      <c r="F26" s="35">
        <v>1</v>
      </c>
      <c r="G26" s="24">
        <f t="shared" si="2"/>
        <v>0</v>
      </c>
      <c r="H26" s="25" t="s">
        <v>23</v>
      </c>
      <c r="I26" s="47">
        <v>42064</v>
      </c>
      <c r="J26" s="47">
        <v>42551</v>
      </c>
      <c r="K26" s="25" t="s">
        <v>63</v>
      </c>
      <c r="L26" s="39"/>
    </row>
    <row r="27" spans="1:15" ht="29.25" customHeight="1" thickBot="1" x14ac:dyDescent="0.35">
      <c r="A27" s="27" t="s">
        <v>32</v>
      </c>
      <c r="B27" s="28" t="s">
        <v>33</v>
      </c>
      <c r="C27" s="21">
        <v>21613</v>
      </c>
      <c r="D27" s="29" t="s">
        <v>34</v>
      </c>
      <c r="E27" s="29" t="s">
        <v>22</v>
      </c>
      <c r="F27" s="30">
        <v>1</v>
      </c>
      <c r="G27" s="31">
        <f t="shared" si="2"/>
        <v>0</v>
      </c>
      <c r="H27" s="32" t="s">
        <v>23</v>
      </c>
      <c r="I27" s="48">
        <v>41897</v>
      </c>
      <c r="J27" s="48">
        <v>42673</v>
      </c>
      <c r="K27" s="32" t="s">
        <v>64</v>
      </c>
      <c r="L27" s="33"/>
    </row>
    <row r="28" spans="1:15" ht="15" thickBot="1" x14ac:dyDescent="0.35">
      <c r="A28" s="58" t="s">
        <v>14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60"/>
    </row>
    <row r="29" spans="1:15" ht="73.5" customHeight="1" thickBot="1" x14ac:dyDescent="0.35">
      <c r="A29" s="43" t="s">
        <v>111</v>
      </c>
      <c r="B29" s="14" t="s">
        <v>113</v>
      </c>
      <c r="C29" s="21">
        <v>34800</v>
      </c>
      <c r="D29" s="15" t="s">
        <v>21</v>
      </c>
      <c r="E29" s="15" t="s">
        <v>22</v>
      </c>
      <c r="F29" s="34">
        <v>1</v>
      </c>
      <c r="G29" s="17">
        <f>100%-F29</f>
        <v>0</v>
      </c>
      <c r="H29" s="15" t="s">
        <v>23</v>
      </c>
      <c r="I29" s="47">
        <v>41918</v>
      </c>
      <c r="J29" s="47">
        <v>42490</v>
      </c>
      <c r="K29" s="25" t="s">
        <v>63</v>
      </c>
      <c r="L29" s="18"/>
    </row>
    <row r="30" spans="1:15" ht="73.5" customHeight="1" x14ac:dyDescent="0.3">
      <c r="A30" s="43" t="s">
        <v>112</v>
      </c>
      <c r="B30" s="14" t="s">
        <v>114</v>
      </c>
      <c r="C30" s="21">
        <v>35000</v>
      </c>
      <c r="D30" s="15" t="s">
        <v>21</v>
      </c>
      <c r="E30" s="15" t="s">
        <v>22</v>
      </c>
      <c r="F30" s="34">
        <v>1</v>
      </c>
      <c r="G30" s="17">
        <f>100%-F30</f>
        <v>0</v>
      </c>
      <c r="H30" s="15" t="s">
        <v>23</v>
      </c>
      <c r="I30" s="47">
        <v>41918</v>
      </c>
      <c r="J30" s="47">
        <v>42490</v>
      </c>
      <c r="K30" s="25" t="s">
        <v>63</v>
      </c>
      <c r="L30" s="18"/>
    </row>
    <row r="31" spans="1:15" ht="41.25" customHeight="1" x14ac:dyDescent="0.3">
      <c r="A31" s="19" t="s">
        <v>35</v>
      </c>
      <c r="B31" s="20" t="s">
        <v>36</v>
      </c>
      <c r="C31" s="21">
        <f>177356.32+6593.88</f>
        <v>183950.2</v>
      </c>
      <c r="D31" s="22" t="s">
        <v>21</v>
      </c>
      <c r="E31" s="22" t="s">
        <v>22</v>
      </c>
      <c r="F31" s="35">
        <f>O31</f>
        <v>0.67169304518288098</v>
      </c>
      <c r="G31" s="24">
        <f>100%-F31</f>
        <v>0.32830695481711902</v>
      </c>
      <c r="H31" s="25" t="s">
        <v>23</v>
      </c>
      <c r="I31" s="48">
        <v>41918</v>
      </c>
      <c r="J31" s="48">
        <v>42658</v>
      </c>
      <c r="K31" s="25" t="s">
        <v>64</v>
      </c>
      <c r="L31" s="36"/>
      <c r="M31" s="40">
        <f>C31</f>
        <v>183950.2</v>
      </c>
      <c r="N31" s="40">
        <f>M31-60392.13</f>
        <v>123558.07</v>
      </c>
      <c r="O31">
        <f>N31/M31</f>
        <v>0.67169304518288098</v>
      </c>
    </row>
    <row r="32" spans="1:15" ht="24" customHeight="1" x14ac:dyDescent="0.3">
      <c r="A32" s="19" t="s">
        <v>37</v>
      </c>
      <c r="B32" s="20" t="s">
        <v>38</v>
      </c>
      <c r="C32" s="52">
        <f>62189+9506.68</f>
        <v>71695.679999999993</v>
      </c>
      <c r="D32" s="22" t="s">
        <v>21</v>
      </c>
      <c r="E32" s="22" t="s">
        <v>22</v>
      </c>
      <c r="F32" s="23">
        <v>1</v>
      </c>
      <c r="G32" s="24">
        <f>100%-F32</f>
        <v>0</v>
      </c>
      <c r="H32" s="25" t="s">
        <v>23</v>
      </c>
      <c r="I32" s="50">
        <v>41918</v>
      </c>
      <c r="J32" s="50">
        <v>42673</v>
      </c>
      <c r="K32" s="25" t="s">
        <v>64</v>
      </c>
      <c r="L32" s="36"/>
    </row>
    <row r="33" spans="1:12" ht="26.25" customHeight="1" x14ac:dyDescent="0.3">
      <c r="A33" s="19" t="s">
        <v>39</v>
      </c>
      <c r="B33" s="20" t="s">
        <v>40</v>
      </c>
      <c r="C33" s="54">
        <v>63750</v>
      </c>
      <c r="D33" s="22" t="s">
        <v>41</v>
      </c>
      <c r="E33" s="22" t="s">
        <v>22</v>
      </c>
      <c r="F33" s="35">
        <v>1</v>
      </c>
      <c r="G33" s="24">
        <f>100%-F33</f>
        <v>0</v>
      </c>
      <c r="H33" s="25" t="s">
        <v>23</v>
      </c>
      <c r="I33" s="51">
        <v>42156</v>
      </c>
      <c r="J33" s="51">
        <v>42673</v>
      </c>
      <c r="K33" s="25" t="s">
        <v>62</v>
      </c>
      <c r="L33" s="36"/>
    </row>
    <row r="34" spans="1:12" ht="24" customHeight="1" x14ac:dyDescent="0.3">
      <c r="A34" s="19" t="s">
        <v>42</v>
      </c>
      <c r="B34" s="20" t="s">
        <v>131</v>
      </c>
      <c r="C34" s="52">
        <f>56690+7459.99</f>
        <v>64149.99</v>
      </c>
      <c r="D34" s="22" t="s">
        <v>21</v>
      </c>
      <c r="E34" s="22" t="s">
        <v>22</v>
      </c>
      <c r="F34" s="23">
        <v>1</v>
      </c>
      <c r="G34" s="24">
        <f t="shared" ref="G34" si="3">100%-F34</f>
        <v>0</v>
      </c>
      <c r="H34" s="25" t="s">
        <v>23</v>
      </c>
      <c r="I34" s="48">
        <v>41918</v>
      </c>
      <c r="J34" s="79">
        <v>42673</v>
      </c>
      <c r="K34" s="25" t="s">
        <v>64</v>
      </c>
      <c r="L34" s="26"/>
    </row>
    <row r="35" spans="1:12" ht="24" customHeight="1" x14ac:dyDescent="0.3">
      <c r="A35" s="19" t="s">
        <v>132</v>
      </c>
      <c r="B35" s="20" t="s">
        <v>133</v>
      </c>
      <c r="C35" s="52">
        <v>22770</v>
      </c>
      <c r="D35" s="22" t="s">
        <v>21</v>
      </c>
      <c r="E35" s="22" t="s">
        <v>22</v>
      </c>
      <c r="F35" s="23">
        <v>1</v>
      </c>
      <c r="G35" s="24">
        <f t="shared" ref="G35:G42" si="4">100%-F35</f>
        <v>0</v>
      </c>
      <c r="H35" s="25" t="s">
        <v>23</v>
      </c>
      <c r="I35" s="48">
        <v>41944</v>
      </c>
      <c r="J35" s="79" t="s">
        <v>137</v>
      </c>
      <c r="K35" s="25" t="s">
        <v>63</v>
      </c>
      <c r="L35" s="26"/>
    </row>
    <row r="36" spans="1:12" ht="15" thickBot="1" x14ac:dyDescent="0.35">
      <c r="A36" s="55" t="s">
        <v>15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7"/>
    </row>
    <row r="37" spans="1:12" ht="24" customHeight="1" thickBot="1" x14ac:dyDescent="0.35">
      <c r="A37" s="13">
        <v>3.1</v>
      </c>
      <c r="B37" s="14" t="s">
        <v>134</v>
      </c>
      <c r="C37" s="21">
        <v>23112.13</v>
      </c>
      <c r="D37" s="15" t="s">
        <v>34</v>
      </c>
      <c r="E37" s="15" t="s">
        <v>22</v>
      </c>
      <c r="F37" s="16">
        <v>1</v>
      </c>
      <c r="G37" s="17">
        <f t="shared" ref="G37" si="5">100%-F37</f>
        <v>0</v>
      </c>
      <c r="H37" s="15" t="s">
        <v>23</v>
      </c>
      <c r="I37" s="80">
        <v>41918</v>
      </c>
      <c r="J37" s="80" t="s">
        <v>138</v>
      </c>
      <c r="K37" s="15" t="s">
        <v>63</v>
      </c>
      <c r="L37" s="18"/>
    </row>
    <row r="38" spans="1:12" ht="31.2" thickBot="1" x14ac:dyDescent="0.35">
      <c r="A38" s="13">
        <v>3.2</v>
      </c>
      <c r="B38" s="14" t="s">
        <v>135</v>
      </c>
      <c r="C38" s="21">
        <v>21710</v>
      </c>
      <c r="D38" s="15" t="s">
        <v>21</v>
      </c>
      <c r="E38" s="15" t="s">
        <v>22</v>
      </c>
      <c r="F38" s="16">
        <v>1</v>
      </c>
      <c r="G38" s="17">
        <f t="shared" ref="G38" si="6">100%-F38</f>
        <v>0</v>
      </c>
      <c r="H38" s="15" t="s">
        <v>23</v>
      </c>
      <c r="I38" s="47">
        <v>41802</v>
      </c>
      <c r="J38" s="47" t="s">
        <v>136</v>
      </c>
      <c r="K38" s="15" t="s">
        <v>63</v>
      </c>
      <c r="L38" s="18"/>
    </row>
    <row r="39" spans="1:12" ht="24" customHeight="1" x14ac:dyDescent="0.3">
      <c r="A39" s="13" t="s">
        <v>43</v>
      </c>
      <c r="B39" s="14" t="s">
        <v>44</v>
      </c>
      <c r="C39" s="21">
        <v>18000</v>
      </c>
      <c r="D39" s="15" t="s">
        <v>45</v>
      </c>
      <c r="E39" s="15" t="s">
        <v>22</v>
      </c>
      <c r="F39" s="16">
        <v>1</v>
      </c>
      <c r="G39" s="17">
        <f t="shared" si="4"/>
        <v>0</v>
      </c>
      <c r="H39" s="15" t="s">
        <v>23</v>
      </c>
      <c r="I39" s="47">
        <v>42185</v>
      </c>
      <c r="J39" s="47">
        <v>42673</v>
      </c>
      <c r="K39" s="15" t="s">
        <v>62</v>
      </c>
      <c r="L39" s="18"/>
    </row>
    <row r="40" spans="1:12" ht="23.25" customHeight="1" x14ac:dyDescent="0.3">
      <c r="A40" s="19" t="s">
        <v>46</v>
      </c>
      <c r="B40" s="20" t="s">
        <v>108</v>
      </c>
      <c r="C40" s="21">
        <f>7416.66*2</f>
        <v>14833.32</v>
      </c>
      <c r="D40" s="22" t="s">
        <v>34</v>
      </c>
      <c r="E40" s="22" t="s">
        <v>22</v>
      </c>
      <c r="F40" s="23">
        <v>1</v>
      </c>
      <c r="G40" s="24">
        <f t="shared" si="4"/>
        <v>0</v>
      </c>
      <c r="H40" s="25" t="s">
        <v>23</v>
      </c>
      <c r="I40" s="48">
        <v>41918</v>
      </c>
      <c r="J40" s="48">
        <v>41802</v>
      </c>
      <c r="K40" s="25" t="s">
        <v>64</v>
      </c>
      <c r="L40" s="26"/>
    </row>
    <row r="41" spans="1:12" ht="33.75" customHeight="1" x14ac:dyDescent="0.3">
      <c r="A41" s="19" t="s">
        <v>47</v>
      </c>
      <c r="B41" s="20" t="s">
        <v>48</v>
      </c>
      <c r="C41" s="54">
        <v>36000</v>
      </c>
      <c r="D41" s="22" t="s">
        <v>34</v>
      </c>
      <c r="E41" s="22" t="s">
        <v>22</v>
      </c>
      <c r="F41" s="23">
        <v>1</v>
      </c>
      <c r="G41" s="24">
        <f t="shared" si="4"/>
        <v>0</v>
      </c>
      <c r="H41" s="25" t="s">
        <v>23</v>
      </c>
      <c r="I41" s="48">
        <v>42125</v>
      </c>
      <c r="J41" s="48">
        <v>42673</v>
      </c>
      <c r="K41" s="25" t="s">
        <v>62</v>
      </c>
      <c r="L41" s="26"/>
    </row>
    <row r="42" spans="1:12" ht="28.5" customHeight="1" thickBot="1" x14ac:dyDescent="0.35">
      <c r="A42" s="27" t="s">
        <v>49</v>
      </c>
      <c r="B42" s="28" t="s">
        <v>50</v>
      </c>
      <c r="C42" s="54">
        <v>7200</v>
      </c>
      <c r="D42" s="29" t="s">
        <v>34</v>
      </c>
      <c r="E42" s="22" t="s">
        <v>22</v>
      </c>
      <c r="F42" s="23">
        <v>0</v>
      </c>
      <c r="G42" s="42">
        <f t="shared" si="4"/>
        <v>1</v>
      </c>
      <c r="H42" s="32" t="s">
        <v>23</v>
      </c>
      <c r="I42" s="49">
        <v>42125</v>
      </c>
      <c r="J42" s="49">
        <v>42673</v>
      </c>
      <c r="K42" s="32" t="s">
        <v>62</v>
      </c>
      <c r="L42" s="33"/>
    </row>
    <row r="44" spans="1:12" ht="15.6" x14ac:dyDescent="0.3">
      <c r="A44" s="7"/>
    </row>
    <row r="45" spans="1:12" ht="91.5" customHeight="1" x14ac:dyDescent="0.3">
      <c r="A45" s="70" t="s">
        <v>53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</row>
    <row r="46" spans="1:12" ht="138" customHeight="1" x14ac:dyDescent="0.3">
      <c r="A46" s="70" t="s">
        <v>54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</row>
    <row r="47" spans="1:12" ht="27" customHeight="1" x14ac:dyDescent="0.3">
      <c r="A47" s="70" t="s">
        <v>51</v>
      </c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</row>
    <row r="48" spans="1:12" x14ac:dyDescent="0.3">
      <c r="A48" t="s">
        <v>52</v>
      </c>
    </row>
  </sheetData>
  <mergeCells count="30">
    <mergeCell ref="M3:N3"/>
    <mergeCell ref="A45:L45"/>
    <mergeCell ref="A46:L46"/>
    <mergeCell ref="A47:L47"/>
    <mergeCell ref="A1:L1"/>
    <mergeCell ref="A2:L2"/>
    <mergeCell ref="F4:G5"/>
    <mergeCell ref="A7:L7"/>
    <mergeCell ref="A14:L14"/>
    <mergeCell ref="A20:L20"/>
    <mergeCell ref="A17:L17"/>
    <mergeCell ref="A19:L19"/>
    <mergeCell ref="A15:L15"/>
    <mergeCell ref="A21:L21"/>
    <mergeCell ref="L4:L6"/>
    <mergeCell ref="A8:L8"/>
    <mergeCell ref="A36:L36"/>
    <mergeCell ref="A28:L28"/>
    <mergeCell ref="B4:B6"/>
    <mergeCell ref="A4:A6"/>
    <mergeCell ref="D4:D6"/>
    <mergeCell ref="C4:C6"/>
    <mergeCell ref="A10:L10"/>
    <mergeCell ref="A12:L12"/>
    <mergeCell ref="K4:K6"/>
    <mergeCell ref="E4:E6"/>
    <mergeCell ref="I4:J4"/>
    <mergeCell ref="I5:I6"/>
    <mergeCell ref="J5:J6"/>
    <mergeCell ref="H4:H5"/>
  </mergeCells>
  <dataValidations count="2">
    <dataValidation type="list" allowBlank="1" showInputMessage="1" showErrorMessage="1" sqref="H9 H11 H13 H16 H18 H22:H27 H29:H35 H37:H42">
      <formula1>Precalificacion</formula1>
    </dataValidation>
    <dataValidation type="list" allowBlank="1" showInputMessage="1" showErrorMessage="1" sqref="K9 K11 K13 K16 K18 K22:K27 K29:K35 K37:K42">
      <formula1>Estatus</formula1>
    </dataValidation>
  </dataValidations>
  <pageMargins left="0.70866141732283472" right="0.70866141732283472" top="0.74803149606299213" bottom="0.74803149606299213" header="0.31496062992125984" footer="0.31496062992125984"/>
  <pageSetup scale="90" orientation="landscape" horizontalDpi="1200" verticalDpi="1200" r:id="rId1"/>
  <headerFooter>
    <oddFooter>&amp;CPágina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opLeftCell="A16" workbookViewId="0">
      <selection activeCell="C25" sqref="C25"/>
    </sheetView>
  </sheetViews>
  <sheetFormatPr defaultColWidth="11.5546875" defaultRowHeight="14.4" x14ac:dyDescent="0.3"/>
  <sheetData>
    <row r="1" spans="1:3" x14ac:dyDescent="0.3">
      <c r="A1" s="12" t="s">
        <v>59</v>
      </c>
    </row>
    <row r="2" spans="1:3" x14ac:dyDescent="0.3">
      <c r="A2" t="s">
        <v>23</v>
      </c>
    </row>
    <row r="3" spans="1:3" x14ac:dyDescent="0.3">
      <c r="A3" t="s">
        <v>60</v>
      </c>
    </row>
    <row r="5" spans="1:3" x14ac:dyDescent="0.3">
      <c r="A5" s="12" t="s">
        <v>61</v>
      </c>
    </row>
    <row r="6" spans="1:3" x14ac:dyDescent="0.3">
      <c r="A6" t="s">
        <v>62</v>
      </c>
    </row>
    <row r="7" spans="1:3" x14ac:dyDescent="0.3">
      <c r="A7" t="s">
        <v>63</v>
      </c>
    </row>
    <row r="8" spans="1:3" x14ac:dyDescent="0.3">
      <c r="A8" t="s">
        <v>64</v>
      </c>
    </row>
    <row r="9" spans="1:3" x14ac:dyDescent="0.3">
      <c r="A9" t="s">
        <v>65</v>
      </c>
    </row>
    <row r="12" spans="1:3" x14ac:dyDescent="0.3">
      <c r="A12" t="s">
        <v>94</v>
      </c>
      <c r="B12" t="s">
        <v>66</v>
      </c>
    </row>
    <row r="13" spans="1:3" x14ac:dyDescent="0.3">
      <c r="A13" t="s">
        <v>94</v>
      </c>
      <c r="B13" t="s">
        <v>67</v>
      </c>
      <c r="C13" t="s">
        <v>73</v>
      </c>
    </row>
    <row r="14" spans="1:3" x14ac:dyDescent="0.3">
      <c r="A14" t="s">
        <v>94</v>
      </c>
      <c r="B14" t="s">
        <v>68</v>
      </c>
      <c r="C14" t="s">
        <v>74</v>
      </c>
    </row>
    <row r="15" spans="1:3" x14ac:dyDescent="0.3">
      <c r="A15" t="s">
        <v>94</v>
      </c>
      <c r="B15" t="s">
        <v>69</v>
      </c>
      <c r="C15" t="s">
        <v>75</v>
      </c>
    </row>
    <row r="16" spans="1:3" x14ac:dyDescent="0.3">
      <c r="A16" t="s">
        <v>94</v>
      </c>
      <c r="B16" t="s">
        <v>70</v>
      </c>
      <c r="C16" t="s">
        <v>76</v>
      </c>
    </row>
    <row r="17" spans="1:3" x14ac:dyDescent="0.3">
      <c r="A17" t="s">
        <v>94</v>
      </c>
      <c r="B17" t="s">
        <v>71</v>
      </c>
      <c r="C17" t="s">
        <v>77</v>
      </c>
    </row>
    <row r="18" spans="1:3" x14ac:dyDescent="0.3">
      <c r="A18" t="s">
        <v>94</v>
      </c>
      <c r="B18" t="s">
        <v>72</v>
      </c>
      <c r="C18" t="s">
        <v>78</v>
      </c>
    </row>
    <row r="19" spans="1:3" x14ac:dyDescent="0.3">
      <c r="A19" t="s">
        <v>94</v>
      </c>
      <c r="B19" t="s">
        <v>79</v>
      </c>
      <c r="C19" t="s">
        <v>82</v>
      </c>
    </row>
    <row r="20" spans="1:3" x14ac:dyDescent="0.3">
      <c r="A20" t="s">
        <v>94</v>
      </c>
      <c r="B20" t="s">
        <v>80</v>
      </c>
      <c r="C20" t="s">
        <v>83</v>
      </c>
    </row>
    <row r="21" spans="1:3" x14ac:dyDescent="0.3">
      <c r="A21" t="s">
        <v>94</v>
      </c>
      <c r="B21" t="s">
        <v>84</v>
      </c>
      <c r="C21" t="s">
        <v>85</v>
      </c>
    </row>
    <row r="22" spans="1:3" x14ac:dyDescent="0.3">
      <c r="A22" t="s">
        <v>94</v>
      </c>
      <c r="B22" t="s">
        <v>81</v>
      </c>
      <c r="C22" t="s">
        <v>86</v>
      </c>
    </row>
    <row r="23" spans="1:3" x14ac:dyDescent="0.3">
      <c r="A23" t="s">
        <v>94</v>
      </c>
      <c r="B23" t="s">
        <v>88</v>
      </c>
      <c r="C23" t="s">
        <v>87</v>
      </c>
    </row>
    <row r="24" spans="1:3" x14ac:dyDescent="0.3">
      <c r="A24" t="s">
        <v>94</v>
      </c>
      <c r="B24" t="s">
        <v>89</v>
      </c>
      <c r="C24">
        <v>111997.81</v>
      </c>
    </row>
    <row r="25" spans="1:3" x14ac:dyDescent="0.3">
      <c r="A25" t="s">
        <v>94</v>
      </c>
      <c r="B25" t="s">
        <v>90</v>
      </c>
      <c r="C25" t="s">
        <v>92</v>
      </c>
    </row>
    <row r="26" spans="1:3" x14ac:dyDescent="0.3">
      <c r="A26" t="s">
        <v>94</v>
      </c>
      <c r="B26" t="s">
        <v>91</v>
      </c>
      <c r="C26" t="s">
        <v>93</v>
      </c>
    </row>
    <row r="27" spans="1:3" x14ac:dyDescent="0.3">
      <c r="A27" t="s">
        <v>105</v>
      </c>
      <c r="B27" t="s">
        <v>95</v>
      </c>
      <c r="C27" t="s">
        <v>102</v>
      </c>
    </row>
    <row r="28" spans="1:3" x14ac:dyDescent="0.3">
      <c r="A28" t="s">
        <v>105</v>
      </c>
      <c r="B28" t="s">
        <v>96</v>
      </c>
      <c r="C28" t="s">
        <v>101</v>
      </c>
    </row>
    <row r="29" spans="1:3" x14ac:dyDescent="0.3">
      <c r="A29" t="s">
        <v>105</v>
      </c>
      <c r="B29" t="s">
        <v>97</v>
      </c>
      <c r="C29" t="s">
        <v>100</v>
      </c>
    </row>
    <row r="30" spans="1:3" x14ac:dyDescent="0.3">
      <c r="A30" t="s">
        <v>105</v>
      </c>
      <c r="B30" t="s">
        <v>98</v>
      </c>
      <c r="C30" t="s">
        <v>103</v>
      </c>
    </row>
    <row r="31" spans="1:3" x14ac:dyDescent="0.3">
      <c r="A31" t="s">
        <v>105</v>
      </c>
      <c r="B31" t="s">
        <v>99</v>
      </c>
      <c r="C31">
        <f>160000+34166.64</f>
        <v>194166.64</v>
      </c>
    </row>
    <row r="32" spans="1:3" x14ac:dyDescent="0.3">
      <c r="A32" t="s">
        <v>105</v>
      </c>
      <c r="B32" t="s">
        <v>21</v>
      </c>
      <c r="C32" s="53">
        <f>62189</f>
        <v>62189</v>
      </c>
    </row>
    <row r="33" spans="1:13" x14ac:dyDescent="0.3">
      <c r="A33" t="s">
        <v>105</v>
      </c>
      <c r="B33" t="s">
        <v>27</v>
      </c>
      <c r="C33" t="s">
        <v>104</v>
      </c>
    </row>
    <row r="34" spans="1:13" x14ac:dyDescent="0.3">
      <c r="A34" t="s">
        <v>105</v>
      </c>
      <c r="B34" t="s">
        <v>131</v>
      </c>
      <c r="C34" s="53">
        <f>56690</f>
        <v>56690</v>
      </c>
    </row>
    <row r="37" spans="1:13" x14ac:dyDescent="0.3">
      <c r="C37">
        <f>7416.66*2</f>
        <v>14833.32</v>
      </c>
    </row>
    <row r="40" spans="1:13" x14ac:dyDescent="0.3">
      <c r="M40">
        <f>SUM(M4:M39)</f>
        <v>0</v>
      </c>
    </row>
  </sheetData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39646416</IDBDocs_x0020_Number>
    <TaxCatchAll xmlns="9c571b2f-e523-4ab2-ba2e-09e151a03ef4">
      <Value>5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CID/CES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ATN/KP-14660-ES</Approval_x0020_Number>
    <Document_x0020_Author xmlns="9c571b2f-e523-4ab2-ba2e-09e151a03ef4">COF/CES IDBDocs SISCOR Administrator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>Meghan E. López</Other_x0020_Author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ES-T1232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Plan&lt;/USER_STAGE&gt;&lt;PD_OBJ_TYPE&gt;1&lt;/PD_OBJ_TYPE&gt;&lt;MAKERECORD&gt;Y&lt;/MAKERECORD&gt;&lt;PD_FILEPT_NO&gt;PO-ES-T1232-GS&lt;/PD_FILEPT_NO&gt;&lt;/Data&gt;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Plan de Adquisiciones: Mejoramiento de Calidad de Atención en Primera Infancia FULL DOC</Identifier>
    <Disclosure_x0020_Activity xmlns="9c571b2f-e523-4ab2-ba2e-09e151a03ef4">Procurement Plan</Disclosure_x0020_Activity>
    <Webtopic xmlns="9c571b2f-e523-4ab2-ba2e-09e151a03ef4">DS-SSO</Webtopic>
    <Publishing_x0020_House xmlns="9c571b2f-e523-4ab2-ba2e-09e151a03ef4" xsi:nil="true"/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3778196DC50D9347A1DE1436A6B69A77" ma:contentTypeVersion="0" ma:contentTypeDescription="A content type to manage public (operations) IDB documents" ma:contentTypeScope="" ma:versionID="336da633fce9599b3eb8c4e135cc093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797291c00545b21aefff55aaa062cef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af604f8-8625-4834-b8e1-60a91cac53f3}" ma:internalName="TaxCatchAll" ma:showField="CatchAllData" ma:web="34365fba-c142-4198-ba9d-d07430d95c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af604f8-8625-4834-b8e1-60a91cac53f3}" ma:internalName="TaxCatchAllLabel" ma:readOnly="true" ma:showField="CatchAllDataLabel" ma:web="34365fba-c142-4198-ba9d-d07430d95c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EC8B0692-AE93-41D0-82EE-72F51388DC75}"/>
</file>

<file path=customXml/itemProps2.xml><?xml version="1.0" encoding="utf-8"?>
<ds:datastoreItem xmlns:ds="http://schemas.openxmlformats.org/officeDocument/2006/customXml" ds:itemID="{0FB35460-B80A-460D-A6B3-27439A57CAE7}"/>
</file>

<file path=customXml/itemProps3.xml><?xml version="1.0" encoding="utf-8"?>
<ds:datastoreItem xmlns:ds="http://schemas.openxmlformats.org/officeDocument/2006/customXml" ds:itemID="{F8F21057-5333-4879-82B6-B24BAB4874DC}"/>
</file>

<file path=customXml/itemProps4.xml><?xml version="1.0" encoding="utf-8"?>
<ds:datastoreItem xmlns:ds="http://schemas.openxmlformats.org/officeDocument/2006/customXml" ds:itemID="{21201310-0141-4347-959F-5BCD6AE4A0FC}"/>
</file>

<file path=customXml/itemProps5.xml><?xml version="1.0" encoding="utf-8"?>
<ds:datastoreItem xmlns:ds="http://schemas.openxmlformats.org/officeDocument/2006/customXml" ds:itemID="{108C58BE-65D9-4161-9398-3B3BC67522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13</vt:i4>
      </vt:variant>
    </vt:vector>
  </HeadingPairs>
  <TitlesOfParts>
    <vt:vector size="16" baseType="lpstr">
      <vt:lpstr>Budget</vt:lpstr>
      <vt:lpstr>PA</vt:lpstr>
      <vt:lpstr>Hoja2</vt:lpstr>
      <vt:lpstr>PA!_ftn1</vt:lpstr>
      <vt:lpstr>PA!_ftn2</vt:lpstr>
      <vt:lpstr>PA!_ftn3</vt:lpstr>
      <vt:lpstr>PA!_ftn4</vt:lpstr>
      <vt:lpstr>PA!_ftnref1</vt:lpstr>
      <vt:lpstr>PA!_ftnref2</vt:lpstr>
      <vt:lpstr>PA!_ftnref3</vt:lpstr>
      <vt:lpstr>PA!_ftnref4</vt:lpstr>
      <vt:lpstr>Estatus</vt:lpstr>
      <vt:lpstr>Met_Adq</vt:lpstr>
      <vt:lpstr>Precalificacion</vt:lpstr>
      <vt:lpstr>PA!Print_Area</vt:lpstr>
      <vt:lpstr>PA!Print_Titles</vt:lpstr>
    </vt:vector>
  </TitlesOfParts>
  <Company>WCI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Junio 2015_ Mejoramiento de Calidad de Atención en Primera Infancia</dc:title>
  <dc:creator>USER</dc:creator>
  <cp:lastModifiedBy>Meghan López</cp:lastModifiedBy>
  <cp:lastPrinted>2015-05-18T14:16:34Z</cp:lastPrinted>
  <dcterms:created xsi:type="dcterms:W3CDTF">2015-05-06T18:28:04Z</dcterms:created>
  <dcterms:modified xsi:type="dcterms:W3CDTF">2015-05-22T04:03:13Z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0x01010046CF21643EE8D14686A648AA6DAD0892003778196DC50D9347A1DE1436A6B69A77</vt:lpwstr>
  </property>
  <property fmtid="{D5CDD505-2E9C-101B-9397-08002B2CF9AE}" pid="3" name="TaxKeyword">
    <vt:lpwstr/>
  </property>
  <property fmtid="{D5CDD505-2E9C-101B-9397-08002B2CF9AE}" pid="4" name="Function Operations IDB">
    <vt:lpwstr>6;#Goods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5;#Procurement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5;#Procurement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>Meghan E. López</vt:lpwstr>
  </property>
  <property fmtid="{D5CDD505-2E9C-101B-9397-08002B2CF9AE}" pid="14" name="Sector IDB">
    <vt:lpwstr/>
  </property>
  <property fmtid="{D5CDD505-2E9C-101B-9397-08002B2CF9AE}" pid="15" name="Sub-Sector">
    <vt:lpwstr/>
  </property>
</Properties>
</file>