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ee7\AC\Temp\"/>
    </mc:Choice>
  </mc:AlternateContent>
  <xr:revisionPtr revIDLastSave="23" documentId="13_ncr:1_{2F353795-CEA9-4872-A5E2-FFA179E52F9B}" xr6:coauthVersionLast="45" xr6:coauthVersionMax="45" xr10:uidLastSave="{01249F41-D4D5-4D7D-962E-BDF0D1DF9775}"/>
  <bookViews>
    <workbookView xWindow="-90" yWindow="-90" windowWidth="19395" windowHeight="10395" firstSheet="1" activeTab="1" xr2:uid="{00000000-000D-0000-FFFF-FFFF00000000}"/>
  </bookViews>
  <sheets>
    <sheet name="Estructura del Proyecto" sheetId="3" r:id="rId1"/>
    <sheet name="Detalle Plan de Adquisiciones" sheetId="1" r:id="rId2"/>
    <sheet name="Plan de Adquisiciones" sheetId="2" r:id="rId3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1" l="1"/>
  <c r="B27" i="2"/>
  <c r="B26" i="2"/>
  <c r="B25" i="2"/>
  <c r="B24" i="2"/>
  <c r="F56" i="1" l="1"/>
  <c r="F55" i="1"/>
  <c r="C19" i="2" l="1"/>
  <c r="C18" i="2"/>
  <c r="C17" i="2"/>
  <c r="C15" i="2"/>
  <c r="C14" i="2"/>
  <c r="C25" i="2" l="1"/>
  <c r="C27" i="2"/>
  <c r="B13" i="2"/>
  <c r="C24" i="2" l="1"/>
  <c r="C13" i="2" l="1"/>
  <c r="B12" i="2" l="1"/>
  <c r="C12" i="2" s="1"/>
  <c r="B11" i="2" l="1"/>
  <c r="C11" i="2" s="1"/>
  <c r="B16" i="2"/>
  <c r="B28" i="2" l="1"/>
  <c r="C28" i="2" s="1"/>
  <c r="C26" i="2"/>
  <c r="B20" i="2"/>
  <c r="C16" i="2"/>
  <c r="C20" i="2" s="1"/>
</calcChain>
</file>

<file path=xl/sharedStrings.xml><?xml version="1.0" encoding="utf-8"?>
<sst xmlns="http://schemas.openxmlformats.org/spreadsheetml/2006/main" count="401" uniqueCount="138">
  <si>
    <t>Nombre Organismo Prestatario</t>
  </si>
  <si>
    <t>Nombre Organismo Sub-Ejecutor (si aplica)</t>
  </si>
  <si>
    <t>Iniciales Organismo Sub-ejecutor</t>
  </si>
  <si>
    <t>Instituto Colombiano de Bienestar Familiar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</si>
  <si>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</si>
  <si>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</si>
  <si>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</si>
  <si>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</t>
  </si>
  <si>
    <t>Componente 1. Articulación de la Política Pública de Juventud Nacional y Territorial</t>
  </si>
  <si>
    <t>Componente 2. Apoyo al diseño e implementación del Programa Sacúdete</t>
  </si>
  <si>
    <t>Componente 3. Adecuación de infraestructura y dotación de Centros Sacúdete</t>
  </si>
  <si>
    <t>Administración, Evaluación y Monitoreo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</si>
  <si>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</si>
  <si>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(EN CURSO Y/O ULTIMO PRESENTADO)</t>
  </si>
  <si>
    <t>OBRAS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</si>
  <si>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</si>
  <si>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</si>
  <si>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</si>
  <si>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</si>
  <si>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</si>
  <si>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</si>
  <si>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</si>
  <si>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</si>
  <si>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</si>
  <si>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</si>
  <si>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</si>
  <si>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</si>
  <si>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</si>
  <si>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</si>
  <si>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</si>
  <si>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</si>
  <si>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ICBF</t>
  </si>
  <si>
    <t>Adecuación de sedes</t>
  </si>
  <si>
    <t>Adecuación de 20 sedes</t>
  </si>
  <si>
    <t>Licitación Pública Nacional </t>
  </si>
  <si>
    <t>Componente 3</t>
  </si>
  <si>
    <t>Ex-Ante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</si>
  <si>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</si>
  <si>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</si>
  <si>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Adquisición de mobiliario, equipos tecnológicos y elementos de atención de emergencias para los Centros Sacúdete</t>
  </si>
  <si>
    <t>Comparación de Precios </t>
  </si>
  <si>
    <t>Uso de Acuerdos Marco de Precios</t>
  </si>
  <si>
    <t>SERVICIOS DE NO CONSULTORÍA</t>
  </si>
  <si>
    <t>Documento de Licitación</t>
  </si>
  <si>
    <t>Operación de Nodos Sacúdete bajo el modelo comunitario</t>
  </si>
  <si>
    <t>Operación de Nodos Sacúdete para atender a 25.000 jóvenes bajo el modelo comunitario.</t>
  </si>
  <si>
    <t>Sistema Nacional</t>
  </si>
  <si>
    <t>Componente 2</t>
  </si>
  <si>
    <t xml:space="preserve">Se utilizará la metodología del ICBF denominada Régimen Especial de Aporte. El proceso fue homologado de acuerdo al Apéndice 4, GN2350-15.  
La línea describe en un paquete de aproximadamente unas 30 órdenes.
Cada orden individual será ingresada PA cuando sea programada.
</t>
  </si>
  <si>
    <t>Operación de Centros Sacúdete bajo el modelo virtual</t>
  </si>
  <si>
    <t>Operación de Centros Sacúdete para atender a 25.000 jóvenes bajo el modelo virtual</t>
  </si>
  <si>
    <t>Se utilizará la metodología del ICBF denominada Régimen Especial de Aporte. El proceso fue homologado de acuerdo al Apéndice 4, GN2350-15.  _x000D_
_x000D_
La línea describe en un paquete de aproximadamente unas 30 órdenes._x000D_
Cada orden individual será ingresada PA cuando sea programada.</t>
  </si>
  <si>
    <t>Operación de Nodos Sacúdete para atender a 17.800 jóvenes bajo el modelo comunitario.</t>
  </si>
  <si>
    <t>Operación de Centros Sacúdete bajo el modelo B-Learning</t>
  </si>
  <si>
    <t>Operación de Centros Sacúdete para atender a 7.200 jóvenes bajo el modelo virtual</t>
  </si>
  <si>
    <t>Mantenimiento y soporte de la plataforma de visualización de información sobre bienestar de la juventud</t>
  </si>
  <si>
    <t>Selección Directa</t>
  </si>
  <si>
    <t>Componente 1</t>
  </si>
  <si>
    <t>CONSULTORÍAS FIRMAS</t>
  </si>
  <si>
    <t>Aviso de Expresiones de Interés</t>
  </si>
  <si>
    <t>Estructuración de un Índice de bienestar de Juventud</t>
  </si>
  <si>
    <t>Diseño de un conjunto de indicadores mínimos en temas de juventud a nivel municipal, departamental y nacional y diseño de indicadores de bienestar subjetivo.</t>
  </si>
  <si>
    <t>Selección Basada en la Calidad y Costo </t>
  </si>
  <si>
    <t>Medición de bienestar subjetivo juvenil en Colombia para 2021</t>
  </si>
  <si>
    <t>Realizar cuatro levantamientos de información con muestra representativa en el nivel nacional y departamental.</t>
  </si>
  <si>
    <t>Medición de bienestar subjetivo juvenil en Colombia para 2022</t>
  </si>
  <si>
    <t>Plataforma de información de bienestar de la juventud</t>
  </si>
  <si>
    <t xml:space="preserve">Diseño, implementación y puesta en marcha de una plataforma de visualización de información sobre bienestar de la juventud </t>
  </si>
  <si>
    <t>Adecuación del modelo de operación del Programa Sacúdete</t>
  </si>
  <si>
    <t>Consultoría para diagnosticar y ajustar el modelo de operación del Programa Sacúdete para atender las particularidades del territorio (Fase 1).</t>
  </si>
  <si>
    <t>Consultoría para diagnosticar y ajustar el modelo de operación del Programa Sacúdete para atender las particularidades del territorio (Fase 2).</t>
  </si>
  <si>
    <t>Estudios y diseños de infraestructuras</t>
  </si>
  <si>
    <t>Consultoría para elaborar los estudios y diseños de 20 Centros Sacúdete a nivel nacional.</t>
  </si>
  <si>
    <t>Interventoría a la elaboración de estudios y diseños de infraestructuras</t>
  </si>
  <si>
    <t>Interventoría a la consultoría para elaborar los estudios y diseños de 20 Centros Sacúdete a nivel nacional.</t>
  </si>
  <si>
    <t>Interventoría las obras de adecuación de sedes</t>
  </si>
  <si>
    <t>Interventoría a las obras de adecuación de 20 sedes.</t>
  </si>
  <si>
    <t>Auditoría Externa 2021</t>
  </si>
  <si>
    <t>Auditoría Externa para el primer año.</t>
  </si>
  <si>
    <t>Selección Basada en la Calidad </t>
  </si>
  <si>
    <t>Administración, evaluación y monitoreo</t>
  </si>
  <si>
    <t>Auditoría Externa 2022</t>
  </si>
  <si>
    <t>Auditoría Externa para el segundo año.</t>
  </si>
  <si>
    <t>Evaluación Intermedia</t>
  </si>
  <si>
    <t>Evaluación Final</t>
  </si>
  <si>
    <t>Bienes </t>
  </si>
  <si>
    <t>CONSULTORÍAS INDIVIDUOS</t>
  </si>
  <si>
    <t>Cantidad Estimada de Consultores:</t>
  </si>
  <si>
    <t>Obras </t>
  </si>
  <si>
    <t>No Objeción a los TdR de la Actividad</t>
  </si>
  <si>
    <t>Firma Contrato</t>
  </si>
  <si>
    <t>Coordinador de Programa</t>
  </si>
  <si>
    <t>3CV</t>
  </si>
  <si>
    <t>Especialista de Monitoreo y Seguimiento</t>
  </si>
  <si>
    <t>Servicios de No Consultoría </t>
  </si>
  <si>
    <t>Especialista de Adquisiciones Senior</t>
  </si>
  <si>
    <t>Especialista de Adquisiciones Junior</t>
  </si>
  <si>
    <t>Especialista Financiero</t>
  </si>
  <si>
    <t>Contador</t>
  </si>
  <si>
    <t>Líder de infraestructura</t>
  </si>
  <si>
    <t>Especialista de infraestructura 1</t>
  </si>
  <si>
    <t>Especialista de infraestructura 2</t>
  </si>
  <si>
    <t>Consultoría - Firmas </t>
  </si>
  <si>
    <t>CAPACITACIÓN</t>
  </si>
  <si>
    <t>Consultoría - Individuos </t>
  </si>
  <si>
    <t>SUBPROYECTOS</t>
  </si>
  <si>
    <t>Objeto de la Transferencia:</t>
  </si>
  <si>
    <t>Cantidad Estimada de Subproyectos:</t>
  </si>
  <si>
    <t>Comentarios</t>
  </si>
  <si>
    <t>Firma del Contrato / Convenio por Adjudicación de los Subproyectos</t>
  </si>
  <si>
    <t>Fecha de 
Transferencia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</si>
  <si>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</si>
  <si>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</si>
  <si>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</si>
  <si>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</si>
  <si>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</si>
  <si>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</si>
  <si>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</si>
  <si>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(1-2020)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</si>
  <si>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</si>
  <si>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</si>
  <si>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</si>
  <si>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</si>
  <si>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</si>
  <si>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</si>
  <si>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</si>
  <si>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</si>
  <si>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</si>
  <si>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</si>
  <si>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</si>
  <si>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</si>
  <si>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</si>
  <si>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</si>
  <si>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</si>
  <si>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</si>
  <si>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t>Componente 1. Articulación de la Política Pública para la Juventud Nacional y Territorial</t>
  </si>
  <si>
    <t>Componente 2. Apoyo al Diseño e Implementación del Programa Sacúdete</t>
  </si>
  <si>
    <t>Componente 3. Adecuación de Infraestructura y Dotación de Centros Sacúdete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</si>
</sst>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[$USD]\ #,##0.00"/>
    <numFmt numFmtId="165" formatCode="_(&quot;$&quot;* #,##0_);_(&quot;$&quot;* \(#,##0\);_(&quot;$&quot;* &quot;-&quot;??_);_(@_)"/>
    <numFmt numFmtId="166" formatCode="[$USD]\ #,##0"/>
  </numFmts>
  <fonts count="3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4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38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1" fillId="0" borderId="0" xfId="38" applyFont="1" applyBorder="1"/>
    <xf numFmtId="0" fontId="33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14" fontId="22" fillId="0" borderId="15" xfId="1" applyNumberFormat="1" applyFont="1" applyFill="1" applyBorder="1" applyAlignment="1">
      <alignment horizontal="left" vertical="center" wrapText="1"/>
    </xf>
    <xf numFmtId="14" fontId="22" fillId="0" borderId="10" xfId="38" applyNumberFormat="1" applyFont="1" applyFill="1" applyBorder="1" applyAlignment="1">
      <alignment vertical="center" wrapText="1"/>
    </xf>
    <xf numFmtId="9" fontId="22" fillId="0" borderId="10" xfId="45" applyFont="1" applyFill="1" applyBorder="1" applyAlignment="1">
      <alignment vertical="center" wrapText="1"/>
    </xf>
    <xf numFmtId="14" fontId="22" fillId="0" borderId="15" xfId="38" applyNumberFormat="1" applyFont="1" applyFill="1" applyBorder="1" applyAlignment="1">
      <alignment vertical="center" wrapText="1"/>
    </xf>
    <xf numFmtId="9" fontId="22" fillId="0" borderId="15" xfId="45" applyFont="1" applyFill="1" applyBorder="1" applyAlignment="1">
      <alignment vertical="center" wrapText="1"/>
    </xf>
    <xf numFmtId="165" fontId="22" fillId="0" borderId="10" xfId="44" applyNumberFormat="1" applyFont="1" applyFill="1" applyBorder="1" applyAlignment="1">
      <alignment vertical="center" wrapText="1"/>
    </xf>
    <xf numFmtId="165" fontId="22" fillId="0" borderId="15" xfId="44" applyNumberFormat="1" applyFont="1" applyFill="1" applyBorder="1" applyAlignment="1">
      <alignment vertical="center" wrapText="1"/>
    </xf>
    <xf numFmtId="0" fontId="0" fillId="0" borderId="0" xfId="0" applyFill="1"/>
    <xf numFmtId="0" fontId="1" fillId="0" borderId="0" xfId="1" applyFont="1" applyFill="1" applyBorder="1"/>
    <xf numFmtId="14" fontId="36" fillId="0" borderId="15" xfId="38" applyNumberFormat="1" applyFont="1" applyFill="1" applyBorder="1" applyAlignment="1">
      <alignment vertical="center" wrapText="1"/>
    </xf>
    <xf numFmtId="166" fontId="22" fillId="0" borderId="10" xfId="1" applyNumberFormat="1" applyFont="1" applyFill="1" applyBorder="1" applyAlignment="1">
      <alignment horizontal="right" vertical="center" wrapText="1"/>
    </xf>
    <xf numFmtId="166" fontId="22" fillId="0" borderId="14" xfId="1" applyNumberFormat="1" applyFont="1" applyFill="1" applyBorder="1" applyAlignment="1">
      <alignment horizontal="right" vertical="center" wrapText="1"/>
    </xf>
    <xf numFmtId="0" fontId="22" fillId="0" borderId="28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165" fontId="22" fillId="0" borderId="20" xfId="44" applyNumberFormat="1" applyFont="1" applyFill="1" applyBorder="1" applyAlignment="1">
      <alignment vertical="center" wrapText="1"/>
    </xf>
    <xf numFmtId="10" fontId="22" fillId="0" borderId="20" xfId="38" applyNumberFormat="1" applyFont="1" applyFill="1" applyBorder="1" applyAlignment="1">
      <alignment vertical="center" wrapText="1"/>
    </xf>
    <xf numFmtId="14" fontId="22" fillId="0" borderId="20" xfId="38" applyNumberFormat="1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9" fontId="22" fillId="0" borderId="20" xfId="45" applyFont="1" applyFill="1" applyBorder="1" applyAlignment="1">
      <alignment vertical="center" wrapText="1"/>
    </xf>
    <xf numFmtId="10" fontId="22" fillId="0" borderId="15" xfId="45" applyNumberFormat="1" applyFont="1" applyFill="1" applyBorder="1" applyAlignment="1">
      <alignment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3" fillId="24" borderId="38" xfId="38" applyFont="1" applyFill="1" applyBorder="1" applyAlignment="1">
      <alignment horizontal="left" vertical="center" wrapText="1"/>
    </xf>
    <xf numFmtId="0" fontId="23" fillId="24" borderId="39" xfId="38" applyFont="1" applyFill="1" applyBorder="1" applyAlignment="1">
      <alignment horizontal="left" vertical="center" wrapText="1"/>
    </xf>
    <xf numFmtId="0" fontId="23" fillId="24" borderId="40" xfId="38" applyFont="1" applyFill="1" applyBorder="1" applyAlignment="1">
      <alignment horizontal="left" vertical="center" wrapText="1"/>
    </xf>
    <xf numFmtId="0" fontId="24" fillId="24" borderId="26" xfId="38" applyFont="1" applyFill="1" applyBorder="1" applyAlignment="1">
      <alignment horizontal="center" vertical="center"/>
    </xf>
    <xf numFmtId="0" fontId="24" fillId="24" borderId="37" xfId="38" applyFont="1" applyFill="1" applyBorder="1" applyAlignment="1">
      <alignment horizontal="center" vertical="center"/>
    </xf>
    <xf numFmtId="0" fontId="24" fillId="24" borderId="27" xfId="38" applyFont="1" applyFill="1" applyBorder="1" applyAlignment="1">
      <alignment horizontal="center" vertical="center"/>
    </xf>
    <xf numFmtId="0" fontId="23" fillId="24" borderId="26" xfId="38" applyFont="1" applyFill="1" applyBorder="1" applyAlignment="1">
      <alignment horizontal="left" vertical="center" wrapText="1"/>
    </xf>
    <xf numFmtId="0" fontId="23" fillId="24" borderId="27" xfId="38" applyFont="1" applyFill="1" applyBorder="1" applyAlignment="1">
      <alignment horizontal="left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4" fillId="24" borderId="28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35" xfId="38" applyFont="1" applyFill="1" applyBorder="1" applyAlignment="1">
      <alignment horizontal="center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165" fontId="0" fillId="0" borderId="0" xfId="0" applyNumberFormat="1"/>
  </cellXfs>
  <cellStyles count="46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urrency" xfId="44" builtinId="4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Percent" xfId="45" builtinId="5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C17" sqref="C17"/>
    </sheetView>
  </sheetViews>
  <sheetFormatPr defaultColWidth="9.140625" defaultRowHeight="14.45"/>
  <cols>
    <col min="2" max="2" width="55" customWidth="1"/>
    <col min="3" max="3" width="62.85546875" bestFit="1" customWidth="1"/>
    <col min="4" max="4" width="30.85546875" bestFit="1" customWidth="1"/>
  </cols>
  <sheetData>
    <row r="1" spans="2:4" ht="15.75" thickBot="1">
      <c r="B1" s="12"/>
      <c r="C1" s="12"/>
      <c r="D1" s="12"/>
    </row>
    <row r="2" spans="2:4" ht="15">
      <c r="B2" s="13" t="s">
        <v>0</v>
      </c>
      <c r="C2" s="14" t="s">
        <v>1</v>
      </c>
      <c r="D2" s="15" t="s">
        <v>2</v>
      </c>
    </row>
    <row r="3" spans="2:4" ht="15">
      <c r="B3" s="67" t="s">
        <v>3</v>
      </c>
      <c r="C3" s="16"/>
      <c r="D3" s="17"/>
    </row>
    <row r="4" spans="2:4" ht="15">
      <c r="B4" s="68"/>
      <c r="C4" s="16"/>
      <c r="D4" s="17"/>
    </row>
    <row r="5" spans="2:4" ht="15">
      <c r="B5" s="68"/>
      <c r="C5" s="16"/>
      <c r="D5" s="17"/>
    </row>
    <row r="6" spans="2:4" ht="15">
      <c r="B6" s="68"/>
      <c r="C6" s="16"/>
      <c r="D6" s="17"/>
    </row>
    <row r="7" spans="2:4" ht="15">
      <c r="B7" s="68"/>
      <c r="C7" s="16"/>
      <c r="D7" s="17"/>
    </row>
    <row r="8" spans="2:4" ht="15">
      <c r="B8" s="68"/>
      <c r="C8" s="16"/>
      <c r="D8" s="17"/>
    </row>
    <row r="9" spans="2:4" ht="15.75" thickBot="1">
      <c r="B9" s="69"/>
      <c r="C9" s="18"/>
      <c r="D9" s="19"/>
    </row>
    <row r="11" spans="2:4" ht="49.5" customHeight="1">
      <c r="B11" s="72" t="s">
        <v>4</v>
      </c>
      <c r="C11" s="72"/>
      <c r="D11" s="12"/>
    </row>
    <row r="12" spans="2:4" ht="15.75" thickBot="1">
      <c r="B12" s="12"/>
      <c r="C12" s="12"/>
      <c r="D12" s="12"/>
    </row>
    <row r="13" spans="2:4" ht="15">
      <c r="B13" s="20" t="s">
        <v>5</v>
      </c>
      <c r="C13" s="21" t="s">
        <v>6</v>
      </c>
      <c r="D13" s="22"/>
    </row>
    <row r="14" spans="2:4" ht="15">
      <c r="B14" s="70" t="s">
        <v>7</v>
      </c>
      <c r="C14" s="17" t="s">
        <v>8</v>
      </c>
      <c r="D14" s="22"/>
    </row>
    <row r="15" spans="2:4" ht="15">
      <c r="B15" s="70"/>
      <c r="C15" s="17" t="s">
        <v>9</v>
      </c>
      <c r="D15" s="12"/>
    </row>
    <row r="16" spans="2:4" ht="15">
      <c r="B16" s="70"/>
      <c r="C16" s="17" t="s">
        <v>10</v>
      </c>
      <c r="D16" s="12"/>
    </row>
    <row r="17" spans="2:3" ht="15">
      <c r="B17" s="70"/>
      <c r="C17" s="17" t="s">
        <v>11</v>
      </c>
    </row>
    <row r="18" spans="2:3" ht="15.75" thickBot="1">
      <c r="B18" s="71"/>
      <c r="C18" s="19"/>
    </row>
    <row r="20" spans="2:3" ht="54" customHeight="1">
      <c r="B20" s="73" t="s">
        <v>12</v>
      </c>
      <c r="C20" s="73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1"/>
  <sheetViews>
    <sheetView tabSelected="1" topLeftCell="A48" zoomScale="56" zoomScaleNormal="90" workbookViewId="0">
      <selection activeCell="F58" sqref="A58:N58"/>
    </sheetView>
  </sheetViews>
  <sheetFormatPr defaultColWidth="9.140625" defaultRowHeight="14.45"/>
  <cols>
    <col min="1" max="1" width="15.140625" customWidth="1"/>
    <col min="2" max="2" width="15.7109375" customWidth="1"/>
    <col min="3" max="3" width="17.85546875" customWidth="1"/>
    <col min="4" max="4" width="36.7109375" customWidth="1"/>
    <col min="5" max="6" width="12.85546875" customWidth="1"/>
    <col min="7" max="7" width="15.7109375" style="33" customWidth="1"/>
    <col min="8" max="9" width="15.7109375" style="36" customWidth="1"/>
    <col min="10" max="10" width="27.5703125" customWidth="1"/>
    <col min="11" max="11" width="19.5703125" customWidth="1"/>
    <col min="12" max="12" width="15.5703125" customWidth="1"/>
    <col min="13" max="13" width="15" customWidth="1"/>
    <col min="14" max="14" width="27.5703125" customWidth="1"/>
    <col min="17" max="17" width="57.42578125" hidden="1" customWidth="1"/>
  </cols>
  <sheetData>
    <row r="1" spans="1:19" ht="16.5" thickBot="1">
      <c r="A1" s="101" t="s">
        <v>13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3"/>
      <c r="O1" s="1"/>
      <c r="P1" s="1"/>
      <c r="Q1" s="42"/>
      <c r="R1" s="1"/>
      <c r="S1" s="1"/>
    </row>
    <row r="2" spans="1:19" ht="15.75">
      <c r="A2" s="76" t="s">
        <v>14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8"/>
      <c r="O2" s="1"/>
      <c r="P2" s="1"/>
      <c r="Q2" s="42"/>
      <c r="R2" s="1"/>
      <c r="S2" s="1"/>
    </row>
    <row r="3" spans="1:19" ht="15">
      <c r="A3" s="84" t="s">
        <v>15</v>
      </c>
      <c r="B3" s="80" t="s">
        <v>16</v>
      </c>
      <c r="C3" s="80" t="s">
        <v>17</v>
      </c>
      <c r="D3" s="80" t="s">
        <v>18</v>
      </c>
      <c r="E3" s="80" t="s">
        <v>19</v>
      </c>
      <c r="F3" s="80" t="s">
        <v>20</v>
      </c>
      <c r="G3" s="79" t="s">
        <v>21</v>
      </c>
      <c r="H3" s="79"/>
      <c r="I3" s="79"/>
      <c r="J3" s="80" t="s">
        <v>22</v>
      </c>
      <c r="K3" s="80" t="s">
        <v>23</v>
      </c>
      <c r="L3" s="80" t="s">
        <v>24</v>
      </c>
      <c r="M3" s="80"/>
      <c r="N3" s="88" t="s">
        <v>25</v>
      </c>
      <c r="O3" s="1"/>
      <c r="P3" s="1"/>
      <c r="Q3" s="42"/>
      <c r="R3" s="1"/>
      <c r="S3" s="1"/>
    </row>
    <row r="4" spans="1:19" ht="33" customHeight="1">
      <c r="A4" s="84"/>
      <c r="B4" s="80"/>
      <c r="C4" s="80"/>
      <c r="D4" s="80"/>
      <c r="E4" s="80"/>
      <c r="F4" s="80"/>
      <c r="G4" s="40" t="s">
        <v>26</v>
      </c>
      <c r="H4" s="66" t="s">
        <v>27</v>
      </c>
      <c r="I4" s="66" t="s">
        <v>28</v>
      </c>
      <c r="J4" s="80"/>
      <c r="K4" s="80"/>
      <c r="L4" s="65" t="s">
        <v>29</v>
      </c>
      <c r="M4" s="65" t="s">
        <v>30</v>
      </c>
      <c r="N4" s="88"/>
      <c r="O4" s="1"/>
      <c r="P4" s="1"/>
      <c r="Q4" s="42"/>
      <c r="R4" s="1"/>
      <c r="S4" s="1"/>
    </row>
    <row r="5" spans="1:19" ht="28.15" customHeight="1" thickBot="1">
      <c r="A5" s="6" t="s">
        <v>31</v>
      </c>
      <c r="B5" s="7" t="s">
        <v>32</v>
      </c>
      <c r="C5" s="7" t="s">
        <v>33</v>
      </c>
      <c r="D5" s="7" t="s">
        <v>34</v>
      </c>
      <c r="E5" s="7"/>
      <c r="F5" s="7"/>
      <c r="G5" s="51">
        <v>1307712.8369362156</v>
      </c>
      <c r="H5" s="35">
        <v>1</v>
      </c>
      <c r="I5" s="35">
        <v>0</v>
      </c>
      <c r="J5" s="7" t="s">
        <v>35</v>
      </c>
      <c r="K5" s="7" t="s">
        <v>36</v>
      </c>
      <c r="L5" s="48">
        <v>44349</v>
      </c>
      <c r="M5" s="48">
        <v>44440</v>
      </c>
      <c r="N5" s="8"/>
      <c r="O5" s="1"/>
      <c r="P5" s="1"/>
      <c r="Q5" s="42"/>
      <c r="R5" s="1"/>
      <c r="S5" s="1"/>
    </row>
    <row r="6" spans="1:19" ht="15.75" thickBot="1">
      <c r="A6" s="2"/>
      <c r="B6" s="2"/>
      <c r="C6" s="2"/>
      <c r="D6" s="2"/>
      <c r="E6" s="2"/>
      <c r="F6" s="2"/>
      <c r="J6" s="2"/>
      <c r="K6" s="2"/>
      <c r="L6" s="2"/>
      <c r="M6" s="2"/>
      <c r="N6" s="2"/>
      <c r="O6" s="2"/>
      <c r="P6" s="2"/>
      <c r="Q6" s="43"/>
      <c r="R6" s="2"/>
      <c r="S6" s="2"/>
    </row>
    <row r="7" spans="1:19" ht="15.75">
      <c r="A7" s="76" t="s">
        <v>37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8"/>
      <c r="O7" s="1"/>
      <c r="P7" s="1"/>
      <c r="Q7" s="42"/>
      <c r="R7" s="1"/>
      <c r="S7" s="1"/>
    </row>
    <row r="8" spans="1:19" ht="15" customHeight="1">
      <c r="A8" s="84" t="s">
        <v>15</v>
      </c>
      <c r="B8" s="80" t="s">
        <v>16</v>
      </c>
      <c r="C8" s="80" t="s">
        <v>17</v>
      </c>
      <c r="D8" s="80" t="s">
        <v>38</v>
      </c>
      <c r="E8" s="80" t="s">
        <v>19</v>
      </c>
      <c r="F8" s="80" t="s">
        <v>20</v>
      </c>
      <c r="G8" s="79" t="s">
        <v>21</v>
      </c>
      <c r="H8" s="79"/>
      <c r="I8" s="79"/>
      <c r="J8" s="80" t="s">
        <v>22</v>
      </c>
      <c r="K8" s="80" t="s">
        <v>23</v>
      </c>
      <c r="L8" s="80" t="s">
        <v>24</v>
      </c>
      <c r="M8" s="80"/>
      <c r="N8" s="88" t="s">
        <v>25</v>
      </c>
      <c r="O8" s="1"/>
      <c r="P8" s="1"/>
      <c r="Q8" s="42"/>
      <c r="R8" s="1"/>
      <c r="S8" s="1"/>
    </row>
    <row r="9" spans="1:19" ht="36" customHeight="1">
      <c r="A9" s="84"/>
      <c r="B9" s="80"/>
      <c r="C9" s="80"/>
      <c r="D9" s="80"/>
      <c r="E9" s="80"/>
      <c r="F9" s="80"/>
      <c r="G9" s="40" t="s">
        <v>26</v>
      </c>
      <c r="H9" s="66" t="s">
        <v>27</v>
      </c>
      <c r="I9" s="66" t="s">
        <v>28</v>
      </c>
      <c r="J9" s="80"/>
      <c r="K9" s="80"/>
      <c r="L9" s="65" t="s">
        <v>29</v>
      </c>
      <c r="M9" s="65" t="s">
        <v>30</v>
      </c>
      <c r="N9" s="88"/>
      <c r="O9" s="1"/>
      <c r="P9" s="1"/>
      <c r="Q9" s="42"/>
      <c r="R9" s="1"/>
      <c r="S9" s="1"/>
    </row>
    <row r="10" spans="1:19" ht="115.5" thickBot="1">
      <c r="A10" s="6" t="s">
        <v>31</v>
      </c>
      <c r="B10" s="7" t="s">
        <v>39</v>
      </c>
      <c r="C10" s="7"/>
      <c r="D10" s="7" t="s">
        <v>40</v>
      </c>
      <c r="E10" s="7"/>
      <c r="F10" s="7"/>
      <c r="G10" s="51">
        <v>305772.57005604485</v>
      </c>
      <c r="H10" s="35">
        <v>1</v>
      </c>
      <c r="I10" s="35">
        <v>0</v>
      </c>
      <c r="J10" s="7" t="s">
        <v>35</v>
      </c>
      <c r="K10" s="7" t="s">
        <v>36</v>
      </c>
      <c r="L10" s="54"/>
      <c r="M10" s="54">
        <v>44256</v>
      </c>
      <c r="N10" s="8" t="s">
        <v>41</v>
      </c>
      <c r="O10" s="1"/>
      <c r="P10" s="1"/>
      <c r="Q10" s="42"/>
      <c r="R10" s="1"/>
      <c r="S10" s="1"/>
    </row>
    <row r="11" spans="1:19" ht="15.75" thickBot="1">
      <c r="A11" s="2"/>
      <c r="B11" s="2"/>
      <c r="C11" s="2"/>
      <c r="D11" s="2"/>
      <c r="E11" s="2"/>
      <c r="F11" s="2"/>
      <c r="J11" s="2"/>
      <c r="K11" s="2"/>
      <c r="L11" s="2"/>
      <c r="M11" s="2"/>
      <c r="N11" s="2"/>
      <c r="O11" s="2"/>
      <c r="P11" s="2"/>
      <c r="Q11" s="43"/>
      <c r="R11" s="2"/>
      <c r="S11" s="2"/>
    </row>
    <row r="12" spans="1:19" ht="15.75">
      <c r="A12" s="76" t="s">
        <v>42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8"/>
      <c r="O12" s="2"/>
      <c r="P12" s="2"/>
      <c r="Q12" s="43"/>
      <c r="R12" s="2"/>
      <c r="S12" s="2"/>
    </row>
    <row r="13" spans="1:19" ht="15" customHeight="1">
      <c r="A13" s="84" t="s">
        <v>15</v>
      </c>
      <c r="B13" s="80" t="s">
        <v>16</v>
      </c>
      <c r="C13" s="80" t="s">
        <v>17</v>
      </c>
      <c r="D13" s="80" t="s">
        <v>38</v>
      </c>
      <c r="E13" s="80" t="s">
        <v>19</v>
      </c>
      <c r="F13" s="80" t="s">
        <v>20</v>
      </c>
      <c r="G13" s="79" t="s">
        <v>21</v>
      </c>
      <c r="H13" s="79"/>
      <c r="I13" s="79"/>
      <c r="J13" s="80" t="s">
        <v>22</v>
      </c>
      <c r="K13" s="80" t="s">
        <v>23</v>
      </c>
      <c r="L13" s="80" t="s">
        <v>24</v>
      </c>
      <c r="M13" s="80"/>
      <c r="N13" s="88" t="s">
        <v>25</v>
      </c>
      <c r="O13" s="2"/>
      <c r="P13" s="2"/>
      <c r="Q13" s="43"/>
      <c r="R13" s="2"/>
      <c r="S13" s="2"/>
    </row>
    <row r="14" spans="1:19" ht="36.75" customHeight="1">
      <c r="A14" s="84"/>
      <c r="B14" s="80"/>
      <c r="C14" s="80"/>
      <c r="D14" s="80"/>
      <c r="E14" s="80"/>
      <c r="F14" s="80"/>
      <c r="G14" s="40" t="s">
        <v>26</v>
      </c>
      <c r="H14" s="66" t="s">
        <v>27</v>
      </c>
      <c r="I14" s="66" t="s">
        <v>28</v>
      </c>
      <c r="J14" s="80"/>
      <c r="K14" s="80"/>
      <c r="L14" s="65" t="s">
        <v>43</v>
      </c>
      <c r="M14" s="65" t="s">
        <v>30</v>
      </c>
      <c r="N14" s="88"/>
      <c r="O14" s="2"/>
      <c r="P14" s="2"/>
      <c r="Q14" s="43"/>
      <c r="R14" s="2"/>
      <c r="S14" s="2"/>
    </row>
    <row r="15" spans="1:19" ht="165.75">
      <c r="A15" s="3" t="s">
        <v>31</v>
      </c>
      <c r="B15" s="4" t="s">
        <v>44</v>
      </c>
      <c r="C15" s="4" t="s">
        <v>45</v>
      </c>
      <c r="D15" s="4" t="s">
        <v>46</v>
      </c>
      <c r="E15" s="4"/>
      <c r="F15" s="4"/>
      <c r="G15" s="50">
        <v>6504719.0419001868</v>
      </c>
      <c r="H15" s="34">
        <v>1</v>
      </c>
      <c r="I15" s="34">
        <v>0</v>
      </c>
      <c r="J15" s="4" t="s">
        <v>47</v>
      </c>
      <c r="K15" s="4" t="s">
        <v>36</v>
      </c>
      <c r="L15" s="46"/>
      <c r="M15" s="46">
        <v>44287</v>
      </c>
      <c r="N15" s="5" t="s">
        <v>48</v>
      </c>
      <c r="O15" s="2"/>
      <c r="P15" s="2"/>
      <c r="Q15" s="43"/>
      <c r="R15" s="2"/>
      <c r="S15" s="2"/>
    </row>
    <row r="16" spans="1:19" s="2" customFormat="1" ht="153">
      <c r="A16" s="57" t="s">
        <v>31</v>
      </c>
      <c r="B16" s="58" t="s">
        <v>49</v>
      </c>
      <c r="C16" s="58" t="s">
        <v>50</v>
      </c>
      <c r="D16" s="58" t="s">
        <v>46</v>
      </c>
      <c r="E16" s="58"/>
      <c r="F16" s="58"/>
      <c r="G16" s="59">
        <v>5712002.4686415801</v>
      </c>
      <c r="H16" s="60">
        <v>1</v>
      </c>
      <c r="I16" s="60">
        <v>0</v>
      </c>
      <c r="J16" s="58" t="s">
        <v>47</v>
      </c>
      <c r="K16" s="58" t="s">
        <v>36</v>
      </c>
      <c r="L16" s="61"/>
      <c r="M16" s="61">
        <v>44287</v>
      </c>
      <c r="N16" s="5" t="s">
        <v>51</v>
      </c>
      <c r="Q16" s="43"/>
    </row>
    <row r="17" spans="1:19" s="2" customFormat="1" ht="153">
      <c r="A17" s="3" t="s">
        <v>31</v>
      </c>
      <c r="B17" s="4" t="s">
        <v>44</v>
      </c>
      <c r="C17" s="4" t="s">
        <v>52</v>
      </c>
      <c r="D17" s="4" t="s">
        <v>46</v>
      </c>
      <c r="E17" s="4"/>
      <c r="F17" s="4"/>
      <c r="G17" s="59">
        <v>4816612.9234053912</v>
      </c>
      <c r="H17" s="34">
        <v>1</v>
      </c>
      <c r="I17" s="34">
        <v>0</v>
      </c>
      <c r="J17" s="4" t="s">
        <v>47</v>
      </c>
      <c r="K17" s="4" t="s">
        <v>36</v>
      </c>
      <c r="L17" s="46"/>
      <c r="M17" s="46">
        <v>44593</v>
      </c>
      <c r="N17" s="5" t="s">
        <v>51</v>
      </c>
      <c r="Q17" s="43"/>
    </row>
    <row r="18" spans="1:19" s="2" customFormat="1" ht="153">
      <c r="A18" s="57" t="s">
        <v>31</v>
      </c>
      <c r="B18" s="58" t="s">
        <v>49</v>
      </c>
      <c r="C18" s="58" t="s">
        <v>50</v>
      </c>
      <c r="D18" s="58" t="s">
        <v>46</v>
      </c>
      <c r="E18" s="58"/>
      <c r="F18" s="58"/>
      <c r="G18" s="59">
        <v>5940482.5673872428</v>
      </c>
      <c r="H18" s="60">
        <v>1</v>
      </c>
      <c r="I18" s="60">
        <v>0</v>
      </c>
      <c r="J18" s="58" t="s">
        <v>47</v>
      </c>
      <c r="K18" s="58" t="s">
        <v>36</v>
      </c>
      <c r="L18" s="61"/>
      <c r="M18" s="46">
        <v>44593</v>
      </c>
      <c r="N18" s="5" t="s">
        <v>51</v>
      </c>
      <c r="Q18" s="43"/>
    </row>
    <row r="19" spans="1:19" s="2" customFormat="1" ht="153">
      <c r="A19" s="57" t="s">
        <v>31</v>
      </c>
      <c r="B19" s="58" t="s">
        <v>53</v>
      </c>
      <c r="C19" s="58" t="s">
        <v>54</v>
      </c>
      <c r="D19" s="58" t="s">
        <v>46</v>
      </c>
      <c r="E19" s="58"/>
      <c r="F19" s="58"/>
      <c r="G19" s="59">
        <v>2373073.2795302952</v>
      </c>
      <c r="H19" s="60">
        <v>1</v>
      </c>
      <c r="I19" s="60">
        <v>0</v>
      </c>
      <c r="J19" s="58" t="s">
        <v>47</v>
      </c>
      <c r="K19" s="58" t="s">
        <v>36</v>
      </c>
      <c r="L19" s="61"/>
      <c r="M19" s="46">
        <v>44593</v>
      </c>
      <c r="N19" s="5" t="s">
        <v>51</v>
      </c>
      <c r="Q19" s="43"/>
    </row>
    <row r="20" spans="1:19" ht="89.25">
      <c r="A20" s="6" t="s">
        <v>31</v>
      </c>
      <c r="B20" s="7" t="s">
        <v>55</v>
      </c>
      <c r="C20" s="7"/>
      <c r="D20" s="7" t="s">
        <v>56</v>
      </c>
      <c r="E20" s="7"/>
      <c r="F20" s="7"/>
      <c r="G20" s="51">
        <v>26688.01708033093</v>
      </c>
      <c r="H20" s="35">
        <v>1</v>
      </c>
      <c r="I20" s="35">
        <v>0</v>
      </c>
      <c r="J20" s="7" t="s">
        <v>57</v>
      </c>
      <c r="K20" s="7" t="s">
        <v>36</v>
      </c>
      <c r="L20" s="48"/>
      <c r="M20" s="48">
        <v>44593</v>
      </c>
      <c r="N20" s="5"/>
      <c r="O20" s="2"/>
      <c r="P20" s="2"/>
      <c r="Q20" s="43"/>
      <c r="R20" s="2"/>
      <c r="S20" s="2"/>
    </row>
    <row r="21" spans="1:19" ht="15">
      <c r="A21" s="2"/>
      <c r="B21" s="2"/>
      <c r="C21" s="2"/>
      <c r="D21" s="2"/>
      <c r="E21" s="2"/>
      <c r="F21" s="2"/>
      <c r="J21" s="2"/>
      <c r="K21" s="2"/>
      <c r="L21" s="2"/>
      <c r="M21" s="2"/>
      <c r="N21" s="2"/>
      <c r="O21" s="2"/>
      <c r="P21" s="2"/>
      <c r="Q21" s="43"/>
      <c r="R21" s="2"/>
      <c r="S21" s="2"/>
    </row>
    <row r="22" spans="1:19" ht="15.75" customHeight="1">
      <c r="A22" s="91" t="s">
        <v>58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3"/>
      <c r="O22" s="2"/>
      <c r="P22" s="2"/>
      <c r="Q22" s="43"/>
      <c r="R22" s="2"/>
      <c r="S22" s="2"/>
    </row>
    <row r="23" spans="1:19" ht="15" customHeight="1">
      <c r="A23" s="104" t="s">
        <v>15</v>
      </c>
      <c r="B23" s="106" t="s">
        <v>16</v>
      </c>
      <c r="C23" s="106" t="s">
        <v>17</v>
      </c>
      <c r="D23" s="106" t="s">
        <v>38</v>
      </c>
      <c r="E23" s="97"/>
      <c r="F23" s="98"/>
      <c r="G23" s="94" t="s">
        <v>21</v>
      </c>
      <c r="H23" s="95"/>
      <c r="I23" s="96"/>
      <c r="J23" s="106" t="s">
        <v>22</v>
      </c>
      <c r="K23" s="106" t="s">
        <v>23</v>
      </c>
      <c r="L23" s="89" t="s">
        <v>24</v>
      </c>
      <c r="M23" s="90"/>
      <c r="N23" s="81" t="s">
        <v>25</v>
      </c>
      <c r="O23" s="2"/>
      <c r="P23" s="2"/>
      <c r="Q23" s="43"/>
      <c r="R23" s="2"/>
      <c r="S23" s="2"/>
    </row>
    <row r="24" spans="1:19" ht="38.25">
      <c r="A24" s="105"/>
      <c r="B24" s="107"/>
      <c r="C24" s="107"/>
      <c r="D24" s="107"/>
      <c r="E24" s="89" t="s">
        <v>20</v>
      </c>
      <c r="F24" s="90"/>
      <c r="G24" s="65" t="s">
        <v>26</v>
      </c>
      <c r="H24" s="40" t="s">
        <v>27</v>
      </c>
      <c r="I24" s="66" t="s">
        <v>28</v>
      </c>
      <c r="J24" s="107"/>
      <c r="K24" s="107"/>
      <c r="L24" s="65" t="s">
        <v>59</v>
      </c>
      <c r="M24" s="65" t="s">
        <v>30</v>
      </c>
      <c r="N24" s="82"/>
      <c r="O24" s="2"/>
      <c r="P24" s="2"/>
      <c r="Q24" s="43"/>
      <c r="R24" s="2"/>
      <c r="S24" s="2"/>
    </row>
    <row r="25" spans="1:19" ht="114.75">
      <c r="A25" s="3" t="s">
        <v>31</v>
      </c>
      <c r="B25" s="4" t="s">
        <v>60</v>
      </c>
      <c r="C25" s="4" t="s">
        <v>61</v>
      </c>
      <c r="D25" s="4" t="s">
        <v>62</v>
      </c>
      <c r="E25" s="4"/>
      <c r="F25" s="4"/>
      <c r="G25" s="50">
        <v>50000</v>
      </c>
      <c r="H25" s="47">
        <v>1</v>
      </c>
      <c r="I25" s="34">
        <v>0</v>
      </c>
      <c r="J25" s="34" t="s">
        <v>57</v>
      </c>
      <c r="K25" s="4" t="s">
        <v>36</v>
      </c>
      <c r="L25" s="46">
        <v>44220</v>
      </c>
      <c r="M25" s="46">
        <v>44348</v>
      </c>
      <c r="N25" s="5"/>
      <c r="O25" s="2"/>
      <c r="P25" s="2"/>
      <c r="Q25" s="43"/>
      <c r="R25" s="2"/>
      <c r="S25" s="2"/>
    </row>
    <row r="26" spans="1:19" ht="89.25">
      <c r="A26" s="3" t="s">
        <v>31</v>
      </c>
      <c r="B26" s="4" t="s">
        <v>63</v>
      </c>
      <c r="C26" s="4" t="s">
        <v>64</v>
      </c>
      <c r="D26" s="4" t="s">
        <v>62</v>
      </c>
      <c r="E26" s="4"/>
      <c r="F26" s="4"/>
      <c r="G26" s="50">
        <v>125000</v>
      </c>
      <c r="H26" s="47">
        <v>1</v>
      </c>
      <c r="I26" s="34">
        <v>0</v>
      </c>
      <c r="J26" s="34" t="s">
        <v>57</v>
      </c>
      <c r="K26" s="4" t="s">
        <v>36</v>
      </c>
      <c r="L26" s="46">
        <v>44281</v>
      </c>
      <c r="M26" s="46">
        <v>44409</v>
      </c>
      <c r="N26" s="5"/>
      <c r="O26" s="2"/>
      <c r="P26" s="2"/>
      <c r="Q26" s="41"/>
      <c r="R26" s="2"/>
      <c r="S26" s="2"/>
    </row>
    <row r="27" spans="1:19" s="2" customFormat="1" ht="89.25">
      <c r="A27" s="3" t="s">
        <v>31</v>
      </c>
      <c r="B27" s="4" t="s">
        <v>65</v>
      </c>
      <c r="C27" s="4" t="s">
        <v>64</v>
      </c>
      <c r="D27" s="4" t="s">
        <v>62</v>
      </c>
      <c r="E27" s="4"/>
      <c r="F27" s="4"/>
      <c r="G27" s="50">
        <v>125000</v>
      </c>
      <c r="H27" s="47">
        <v>1</v>
      </c>
      <c r="I27" s="34">
        <v>0</v>
      </c>
      <c r="J27" s="34" t="s">
        <v>57</v>
      </c>
      <c r="K27" s="4" t="s">
        <v>36</v>
      </c>
      <c r="L27" s="46">
        <v>44646</v>
      </c>
      <c r="M27" s="46">
        <v>44774</v>
      </c>
      <c r="N27" s="5"/>
      <c r="Q27" s="41"/>
    </row>
    <row r="28" spans="1:19" ht="103.5" customHeight="1">
      <c r="A28" s="3" t="s">
        <v>31</v>
      </c>
      <c r="B28" s="4" t="s">
        <v>66</v>
      </c>
      <c r="C28" s="4" t="s">
        <v>67</v>
      </c>
      <c r="D28" s="4" t="s">
        <v>62</v>
      </c>
      <c r="E28" s="4"/>
      <c r="F28" s="4"/>
      <c r="G28" s="50">
        <v>239935.94875900721</v>
      </c>
      <c r="H28" s="47">
        <v>1</v>
      </c>
      <c r="I28" s="34">
        <v>0</v>
      </c>
      <c r="J28" s="34" t="s">
        <v>57</v>
      </c>
      <c r="K28" s="4" t="s">
        <v>36</v>
      </c>
      <c r="L28" s="46">
        <v>44250</v>
      </c>
      <c r="M28" s="46">
        <v>44378</v>
      </c>
      <c r="N28" s="5"/>
      <c r="O28" s="2"/>
      <c r="P28" s="2"/>
      <c r="Q28" s="41"/>
      <c r="R28" s="2"/>
      <c r="S28" s="2"/>
    </row>
    <row r="29" spans="1:19" s="52" customFormat="1" ht="102">
      <c r="A29" s="3" t="s">
        <v>31</v>
      </c>
      <c r="B29" s="4" t="s">
        <v>68</v>
      </c>
      <c r="C29" s="4" t="s">
        <v>69</v>
      </c>
      <c r="D29" s="4" t="s">
        <v>62</v>
      </c>
      <c r="E29" s="4"/>
      <c r="F29" s="4"/>
      <c r="G29" s="50">
        <v>266880.1708033093</v>
      </c>
      <c r="H29" s="47">
        <v>1</v>
      </c>
      <c r="I29" s="34">
        <v>0</v>
      </c>
      <c r="J29" s="34" t="s">
        <v>47</v>
      </c>
      <c r="K29" s="4" t="s">
        <v>36</v>
      </c>
      <c r="L29" s="46">
        <v>44220</v>
      </c>
      <c r="M29" s="46">
        <v>44348</v>
      </c>
      <c r="N29" s="5"/>
      <c r="P29" s="2"/>
      <c r="Q29" s="53"/>
    </row>
    <row r="30" spans="1:19" s="52" customFormat="1" ht="102">
      <c r="A30" s="3" t="s">
        <v>31</v>
      </c>
      <c r="B30" s="4" t="s">
        <v>68</v>
      </c>
      <c r="C30" s="4" t="s">
        <v>70</v>
      </c>
      <c r="D30" s="4" t="s">
        <v>62</v>
      </c>
      <c r="E30" s="4"/>
      <c r="F30" s="4"/>
      <c r="G30" s="50">
        <v>213504.13664264744</v>
      </c>
      <c r="H30" s="47">
        <v>1</v>
      </c>
      <c r="I30" s="34">
        <v>0</v>
      </c>
      <c r="J30" s="34" t="s">
        <v>47</v>
      </c>
      <c r="K30" s="4" t="s">
        <v>36</v>
      </c>
      <c r="L30" s="46">
        <v>44585</v>
      </c>
      <c r="M30" s="46">
        <v>44713</v>
      </c>
      <c r="N30" s="5"/>
      <c r="P30" s="2"/>
      <c r="Q30" s="53"/>
    </row>
    <row r="31" spans="1:19" s="2" customFormat="1" ht="76.5">
      <c r="A31" s="3" t="s">
        <v>31</v>
      </c>
      <c r="B31" s="4" t="s">
        <v>71</v>
      </c>
      <c r="C31" s="4" t="s">
        <v>72</v>
      </c>
      <c r="D31" s="4" t="s">
        <v>62</v>
      </c>
      <c r="E31" s="4"/>
      <c r="F31" s="4"/>
      <c r="G31" s="50">
        <v>65521.750733920468</v>
      </c>
      <c r="H31" s="47">
        <v>1</v>
      </c>
      <c r="I31" s="34">
        <v>0</v>
      </c>
      <c r="J31" s="34" t="s">
        <v>35</v>
      </c>
      <c r="K31" s="4" t="s">
        <v>36</v>
      </c>
      <c r="L31" s="46">
        <v>44220</v>
      </c>
      <c r="M31" s="46">
        <v>44348</v>
      </c>
      <c r="N31" s="5"/>
      <c r="Q31" s="41"/>
    </row>
    <row r="32" spans="1:19" s="2" customFormat="1" ht="89.25">
      <c r="A32" s="3" t="s">
        <v>31</v>
      </c>
      <c r="B32" s="4" t="s">
        <v>73</v>
      </c>
      <c r="C32" s="4" t="s">
        <v>74</v>
      </c>
      <c r="D32" s="4" t="s">
        <v>62</v>
      </c>
      <c r="E32" s="4"/>
      <c r="F32" s="4"/>
      <c r="G32" s="50">
        <v>26863.917800907391</v>
      </c>
      <c r="H32" s="47">
        <v>1</v>
      </c>
      <c r="I32" s="34">
        <v>0</v>
      </c>
      <c r="J32" s="34" t="s">
        <v>35</v>
      </c>
      <c r="K32" s="4" t="s">
        <v>36</v>
      </c>
      <c r="L32" s="46">
        <v>44220</v>
      </c>
      <c r="M32" s="46">
        <v>44348</v>
      </c>
      <c r="N32" s="5"/>
      <c r="Q32" s="41"/>
    </row>
    <row r="33" spans="1:25" s="2" customFormat="1" ht="51">
      <c r="A33" s="3" t="s">
        <v>31</v>
      </c>
      <c r="B33" s="4" t="s">
        <v>75</v>
      </c>
      <c r="C33" s="4" t="s">
        <v>76</v>
      </c>
      <c r="D33" s="4" t="s">
        <v>62</v>
      </c>
      <c r="E33" s="4"/>
      <c r="F33" s="4"/>
      <c r="G33" s="50">
        <v>536162.26314384839</v>
      </c>
      <c r="H33" s="47">
        <v>1</v>
      </c>
      <c r="I33" s="34">
        <v>0</v>
      </c>
      <c r="J33" s="34" t="s">
        <v>35</v>
      </c>
      <c r="K33" s="4" t="s">
        <v>36</v>
      </c>
      <c r="L33" s="46">
        <v>44312</v>
      </c>
      <c r="M33" s="46">
        <v>44440</v>
      </c>
      <c r="N33" s="5"/>
      <c r="Q33" s="41"/>
    </row>
    <row r="34" spans="1:25" s="2" customFormat="1" ht="25.5">
      <c r="A34" s="57" t="s">
        <v>31</v>
      </c>
      <c r="B34" s="58" t="s">
        <v>77</v>
      </c>
      <c r="C34" s="58" t="s">
        <v>78</v>
      </c>
      <c r="D34" s="58" t="s">
        <v>79</v>
      </c>
      <c r="E34" s="58"/>
      <c r="F34" s="58"/>
      <c r="G34" s="59">
        <v>35000</v>
      </c>
      <c r="H34" s="63">
        <v>1</v>
      </c>
      <c r="I34" s="60">
        <v>0</v>
      </c>
      <c r="J34" s="60" t="s">
        <v>80</v>
      </c>
      <c r="K34" s="58" t="s">
        <v>36</v>
      </c>
      <c r="L34" s="61">
        <v>44320</v>
      </c>
      <c r="M34" s="61">
        <v>44409</v>
      </c>
      <c r="N34" s="62"/>
      <c r="Q34" s="41"/>
    </row>
    <row r="35" spans="1:25" s="2" customFormat="1" ht="25.5">
      <c r="A35" s="57" t="s">
        <v>31</v>
      </c>
      <c r="B35" s="58" t="s">
        <v>81</v>
      </c>
      <c r="C35" s="58" t="s">
        <v>82</v>
      </c>
      <c r="D35" s="58" t="s">
        <v>56</v>
      </c>
      <c r="E35" s="58"/>
      <c r="F35" s="58"/>
      <c r="G35" s="59">
        <v>35000</v>
      </c>
      <c r="H35" s="63">
        <v>1</v>
      </c>
      <c r="I35" s="60">
        <v>0</v>
      </c>
      <c r="J35" s="60" t="s">
        <v>80</v>
      </c>
      <c r="K35" s="58" t="s">
        <v>36</v>
      </c>
      <c r="L35" s="61">
        <v>44685</v>
      </c>
      <c r="M35" s="61">
        <v>44774</v>
      </c>
      <c r="N35" s="62"/>
      <c r="Q35" s="41"/>
    </row>
    <row r="36" spans="1:25" s="2" customFormat="1" ht="25.5">
      <c r="A36" s="57" t="s">
        <v>31</v>
      </c>
      <c r="B36" s="58" t="s">
        <v>83</v>
      </c>
      <c r="C36" s="58"/>
      <c r="D36" s="58" t="s">
        <v>79</v>
      </c>
      <c r="E36" s="58"/>
      <c r="F36" s="58"/>
      <c r="G36" s="59">
        <v>40000</v>
      </c>
      <c r="H36" s="63">
        <v>1</v>
      </c>
      <c r="I36" s="60">
        <v>0</v>
      </c>
      <c r="J36" s="60" t="s">
        <v>80</v>
      </c>
      <c r="K36" s="58" t="s">
        <v>36</v>
      </c>
      <c r="L36" s="61">
        <v>44685</v>
      </c>
      <c r="M36" s="61">
        <v>44774</v>
      </c>
      <c r="N36" s="62"/>
      <c r="Q36" s="41"/>
    </row>
    <row r="37" spans="1:25" s="2" customFormat="1" ht="26.25" thickBot="1">
      <c r="A37" s="6" t="s">
        <v>31</v>
      </c>
      <c r="B37" s="7" t="s">
        <v>84</v>
      </c>
      <c r="C37" s="7"/>
      <c r="D37" s="7" t="s">
        <v>79</v>
      </c>
      <c r="E37" s="7"/>
      <c r="F37" s="7"/>
      <c r="G37" s="51">
        <v>200000</v>
      </c>
      <c r="H37" s="49">
        <v>1</v>
      </c>
      <c r="I37" s="35">
        <v>0</v>
      </c>
      <c r="J37" s="35" t="s">
        <v>80</v>
      </c>
      <c r="K37" s="7" t="s">
        <v>36</v>
      </c>
      <c r="L37" s="48">
        <v>44685</v>
      </c>
      <c r="M37" s="48">
        <v>44774</v>
      </c>
      <c r="N37" s="8"/>
      <c r="Q37" s="41"/>
    </row>
    <row r="38" spans="1:25" ht="15.75" thickBot="1">
      <c r="A38" s="2"/>
      <c r="B38" s="2"/>
      <c r="C38" s="2"/>
      <c r="D38" s="2"/>
      <c r="E38" s="2"/>
      <c r="F38" s="2"/>
      <c r="J38" s="2"/>
      <c r="K38" s="2"/>
      <c r="L38" s="2"/>
      <c r="M38" s="2"/>
      <c r="N38" s="2"/>
      <c r="O38" s="2"/>
      <c r="P38" s="2"/>
      <c r="Q38" s="44" t="s">
        <v>85</v>
      </c>
      <c r="R38" s="2"/>
      <c r="S38" s="2"/>
      <c r="T38" s="2"/>
      <c r="U38" s="2"/>
      <c r="V38" s="2"/>
      <c r="W38" s="2"/>
      <c r="X38" s="2"/>
      <c r="Y38" s="2"/>
    </row>
    <row r="39" spans="1:25" ht="15.75">
      <c r="A39" s="76" t="s">
        <v>86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8"/>
      <c r="O39" s="2"/>
      <c r="P39" s="2"/>
      <c r="Q39" s="44" t="s">
        <v>85</v>
      </c>
      <c r="R39" s="2"/>
      <c r="S39" s="2"/>
      <c r="T39" s="2"/>
      <c r="U39" s="2"/>
      <c r="V39" s="2"/>
      <c r="W39" s="2"/>
      <c r="X39" s="2"/>
      <c r="Y39" s="2"/>
    </row>
    <row r="40" spans="1:25" ht="15" customHeight="1">
      <c r="A40" s="84" t="s">
        <v>15</v>
      </c>
      <c r="B40" s="80" t="s">
        <v>16</v>
      </c>
      <c r="C40" s="80" t="s">
        <v>17</v>
      </c>
      <c r="D40" s="80" t="s">
        <v>38</v>
      </c>
      <c r="E40" s="80" t="s">
        <v>20</v>
      </c>
      <c r="F40" s="79" t="s">
        <v>21</v>
      </c>
      <c r="G40" s="79"/>
      <c r="H40" s="79"/>
      <c r="I40" s="83" t="s">
        <v>87</v>
      </c>
      <c r="J40" s="80" t="s">
        <v>22</v>
      </c>
      <c r="K40" s="80" t="s">
        <v>23</v>
      </c>
      <c r="L40" s="80" t="s">
        <v>24</v>
      </c>
      <c r="M40" s="80"/>
      <c r="N40" s="88" t="s">
        <v>25</v>
      </c>
      <c r="O40" s="2"/>
      <c r="P40" s="2"/>
      <c r="Q40" s="44" t="s">
        <v>88</v>
      </c>
      <c r="R40" s="2"/>
      <c r="S40" s="2"/>
      <c r="T40" s="2"/>
      <c r="U40" s="2"/>
      <c r="V40" s="2"/>
      <c r="W40" s="2"/>
      <c r="X40" s="2"/>
      <c r="Y40" s="2"/>
    </row>
    <row r="41" spans="1:25" ht="38.25">
      <c r="A41" s="84"/>
      <c r="B41" s="80"/>
      <c r="C41" s="80"/>
      <c r="D41" s="80"/>
      <c r="E41" s="80"/>
      <c r="F41" s="65" t="s">
        <v>26</v>
      </c>
      <c r="G41" s="40" t="s">
        <v>27</v>
      </c>
      <c r="H41" s="66" t="s">
        <v>28</v>
      </c>
      <c r="I41" s="83"/>
      <c r="J41" s="80"/>
      <c r="K41" s="80"/>
      <c r="L41" s="65" t="s">
        <v>89</v>
      </c>
      <c r="M41" s="65" t="s">
        <v>90</v>
      </c>
      <c r="N41" s="88"/>
      <c r="O41" s="2"/>
      <c r="P41" s="2"/>
      <c r="Q41" s="44" t="s">
        <v>88</v>
      </c>
      <c r="R41" s="2"/>
      <c r="S41" s="2"/>
      <c r="T41" s="2"/>
      <c r="U41" s="2"/>
      <c r="V41" s="2"/>
      <c r="W41" s="2"/>
      <c r="X41" s="2"/>
      <c r="Y41" s="2"/>
    </row>
    <row r="42" spans="1:25" ht="25.5">
      <c r="A42" s="3" t="s">
        <v>31</v>
      </c>
      <c r="B42" s="4" t="s">
        <v>91</v>
      </c>
      <c r="C42" s="4"/>
      <c r="D42" s="4" t="s">
        <v>92</v>
      </c>
      <c r="E42" s="4"/>
      <c r="F42" s="50">
        <v>37363.223912463305</v>
      </c>
      <c r="G42" s="47">
        <v>1</v>
      </c>
      <c r="H42" s="34">
        <v>0</v>
      </c>
      <c r="I42" s="34"/>
      <c r="J42" s="4" t="s">
        <v>80</v>
      </c>
      <c r="K42" s="4" t="s">
        <v>36</v>
      </c>
      <c r="L42" s="46">
        <v>44242</v>
      </c>
      <c r="M42" s="46">
        <v>44256</v>
      </c>
      <c r="N42" s="5"/>
      <c r="O42" s="2"/>
      <c r="P42" s="2"/>
      <c r="Q42" s="44" t="s">
        <v>88</v>
      </c>
      <c r="R42" s="2"/>
      <c r="S42" s="2"/>
      <c r="T42" s="2"/>
      <c r="U42" s="2"/>
      <c r="V42" s="2"/>
      <c r="W42" s="2"/>
      <c r="X42" s="2"/>
      <c r="Y42" s="2"/>
    </row>
    <row r="43" spans="1:25" s="2" customFormat="1" ht="25.5">
      <c r="A43" s="3" t="s">
        <v>31</v>
      </c>
      <c r="B43" s="4" t="s">
        <v>91</v>
      </c>
      <c r="C43" s="4"/>
      <c r="D43" s="4" t="s">
        <v>92</v>
      </c>
      <c r="E43" s="4"/>
      <c r="F43" s="50">
        <v>46629.303442754201</v>
      </c>
      <c r="G43" s="47">
        <v>1</v>
      </c>
      <c r="H43" s="34">
        <v>0</v>
      </c>
      <c r="I43" s="34"/>
      <c r="J43" s="4" t="s">
        <v>80</v>
      </c>
      <c r="K43" s="4" t="s">
        <v>36</v>
      </c>
      <c r="L43" s="46">
        <v>44545</v>
      </c>
      <c r="M43" s="46">
        <v>44576</v>
      </c>
      <c r="N43" s="5"/>
      <c r="Q43" s="44" t="s">
        <v>88</v>
      </c>
    </row>
    <row r="44" spans="1:25" s="2" customFormat="1" ht="38.25">
      <c r="A44" s="3" t="s">
        <v>31</v>
      </c>
      <c r="B44" s="4" t="s">
        <v>93</v>
      </c>
      <c r="C44" s="4"/>
      <c r="D44" s="4" t="s">
        <v>92</v>
      </c>
      <c r="E44" s="4"/>
      <c r="F44" s="50">
        <v>21350.413664264746</v>
      </c>
      <c r="G44" s="47">
        <v>1</v>
      </c>
      <c r="H44" s="34">
        <v>0</v>
      </c>
      <c r="I44" s="34"/>
      <c r="J44" s="4" t="s">
        <v>80</v>
      </c>
      <c r="K44" s="4" t="s">
        <v>36</v>
      </c>
      <c r="L44" s="46">
        <v>44242</v>
      </c>
      <c r="M44" s="46">
        <v>44256</v>
      </c>
      <c r="N44" s="5"/>
      <c r="Q44" s="44" t="s">
        <v>94</v>
      </c>
    </row>
    <row r="45" spans="1:25" s="2" customFormat="1" ht="38.25">
      <c r="A45" s="3" t="s">
        <v>31</v>
      </c>
      <c r="B45" s="4" t="s">
        <v>93</v>
      </c>
      <c r="C45" s="4"/>
      <c r="D45" s="4" t="s">
        <v>92</v>
      </c>
      <c r="E45" s="4"/>
      <c r="F45" s="50">
        <v>26645.316253002402</v>
      </c>
      <c r="G45" s="47">
        <v>1</v>
      </c>
      <c r="H45" s="34">
        <v>0</v>
      </c>
      <c r="I45" s="34"/>
      <c r="J45" s="4" t="s">
        <v>80</v>
      </c>
      <c r="K45" s="4" t="s">
        <v>36</v>
      </c>
      <c r="L45" s="46">
        <v>44545</v>
      </c>
      <c r="M45" s="46">
        <v>44576</v>
      </c>
      <c r="N45" s="5"/>
      <c r="Q45" s="44" t="s">
        <v>94</v>
      </c>
    </row>
    <row r="46" spans="1:25" s="2" customFormat="1" ht="38.25">
      <c r="A46" s="3" t="s">
        <v>31</v>
      </c>
      <c r="B46" s="4" t="s">
        <v>95</v>
      </c>
      <c r="C46" s="4"/>
      <c r="D46" s="4" t="s">
        <v>92</v>
      </c>
      <c r="E46" s="4"/>
      <c r="F46" s="50">
        <v>37363.223912463305</v>
      </c>
      <c r="G46" s="47">
        <v>1</v>
      </c>
      <c r="H46" s="34">
        <v>0</v>
      </c>
      <c r="I46" s="34"/>
      <c r="J46" s="4" t="s">
        <v>80</v>
      </c>
      <c r="K46" s="4" t="s">
        <v>36</v>
      </c>
      <c r="L46" s="46">
        <v>44242</v>
      </c>
      <c r="M46" s="46">
        <v>44256</v>
      </c>
      <c r="N46" s="5"/>
      <c r="Q46" s="44" t="s">
        <v>94</v>
      </c>
    </row>
    <row r="47" spans="1:25" s="2" customFormat="1" ht="38.25">
      <c r="A47" s="3" t="s">
        <v>31</v>
      </c>
      <c r="B47" s="4" t="s">
        <v>95</v>
      </c>
      <c r="C47" s="4"/>
      <c r="D47" s="4" t="s">
        <v>92</v>
      </c>
      <c r="E47" s="4"/>
      <c r="F47" s="50">
        <v>46629.303442754201</v>
      </c>
      <c r="G47" s="47">
        <v>1</v>
      </c>
      <c r="H47" s="34">
        <v>0</v>
      </c>
      <c r="I47" s="34"/>
      <c r="J47" s="4" t="s">
        <v>80</v>
      </c>
      <c r="K47" s="4" t="s">
        <v>36</v>
      </c>
      <c r="L47" s="46">
        <v>44545</v>
      </c>
      <c r="M47" s="46">
        <v>44576</v>
      </c>
      <c r="N47" s="5"/>
      <c r="Q47" s="44" t="s">
        <v>94</v>
      </c>
    </row>
    <row r="48" spans="1:25" s="2" customFormat="1" ht="38.25">
      <c r="A48" s="3" t="s">
        <v>31</v>
      </c>
      <c r="B48" s="4" t="s">
        <v>96</v>
      </c>
      <c r="C48" s="4"/>
      <c r="D48" s="4" t="s">
        <v>92</v>
      </c>
      <c r="E48" s="4"/>
      <c r="F48" s="50">
        <v>26688.01708033093</v>
      </c>
      <c r="G48" s="47">
        <v>1</v>
      </c>
      <c r="H48" s="34">
        <v>0</v>
      </c>
      <c r="I48" s="34"/>
      <c r="J48" s="4" t="s">
        <v>80</v>
      </c>
      <c r="K48" s="4" t="s">
        <v>36</v>
      </c>
      <c r="L48" s="46">
        <v>44242</v>
      </c>
      <c r="M48" s="46">
        <v>44256</v>
      </c>
      <c r="N48" s="5"/>
      <c r="Q48" s="44" t="s">
        <v>94</v>
      </c>
    </row>
    <row r="49" spans="1:25" s="2" customFormat="1" ht="38.25">
      <c r="A49" s="3" t="s">
        <v>31</v>
      </c>
      <c r="B49" s="4" t="s">
        <v>96</v>
      </c>
      <c r="C49" s="4"/>
      <c r="D49" s="4" t="s">
        <v>92</v>
      </c>
      <c r="E49" s="4"/>
      <c r="F49" s="50">
        <v>33306.645316253002</v>
      </c>
      <c r="G49" s="47">
        <v>1</v>
      </c>
      <c r="H49" s="34">
        <v>0</v>
      </c>
      <c r="I49" s="34"/>
      <c r="J49" s="4" t="s">
        <v>80</v>
      </c>
      <c r="K49" s="4" t="s">
        <v>36</v>
      </c>
      <c r="L49" s="46">
        <v>44545</v>
      </c>
      <c r="M49" s="46">
        <v>44576</v>
      </c>
      <c r="N49" s="5"/>
      <c r="Q49" s="44" t="s">
        <v>94</v>
      </c>
    </row>
    <row r="50" spans="1:25" s="2" customFormat="1" ht="25.5">
      <c r="A50" s="3" t="s">
        <v>31</v>
      </c>
      <c r="B50" s="4" t="s">
        <v>97</v>
      </c>
      <c r="C50" s="4"/>
      <c r="D50" s="4" t="s">
        <v>92</v>
      </c>
      <c r="E50" s="4"/>
      <c r="F50" s="50">
        <v>33360.021350413663</v>
      </c>
      <c r="G50" s="47">
        <v>1</v>
      </c>
      <c r="H50" s="34">
        <v>0</v>
      </c>
      <c r="I50" s="34"/>
      <c r="J50" s="4" t="s">
        <v>80</v>
      </c>
      <c r="K50" s="4" t="s">
        <v>36</v>
      </c>
      <c r="L50" s="46">
        <v>44242</v>
      </c>
      <c r="M50" s="46">
        <v>44256</v>
      </c>
      <c r="N50" s="5"/>
      <c r="Q50" s="44" t="s">
        <v>94</v>
      </c>
    </row>
    <row r="51" spans="1:25" s="2" customFormat="1" ht="25.5">
      <c r="A51" s="3" t="s">
        <v>31</v>
      </c>
      <c r="B51" s="4" t="s">
        <v>97</v>
      </c>
      <c r="C51" s="4"/>
      <c r="D51" s="4" t="s">
        <v>92</v>
      </c>
      <c r="E51" s="4"/>
      <c r="F51" s="50">
        <v>41633.306645316254</v>
      </c>
      <c r="G51" s="47">
        <v>1</v>
      </c>
      <c r="H51" s="34">
        <v>0</v>
      </c>
      <c r="I51" s="34"/>
      <c r="J51" s="4" t="s">
        <v>80</v>
      </c>
      <c r="K51" s="4" t="s">
        <v>36</v>
      </c>
      <c r="L51" s="46">
        <v>44545</v>
      </c>
      <c r="M51" s="46">
        <v>44576</v>
      </c>
      <c r="N51" s="5"/>
      <c r="Q51" s="44" t="s">
        <v>94</v>
      </c>
    </row>
    <row r="52" spans="1:25" s="2" customFormat="1" ht="25.5">
      <c r="A52" s="3" t="s">
        <v>31</v>
      </c>
      <c r="B52" s="4" t="s">
        <v>98</v>
      </c>
      <c r="C52" s="4"/>
      <c r="D52" s="4" t="s">
        <v>92</v>
      </c>
      <c r="E52" s="4"/>
      <c r="F52" s="50">
        <v>33360.021350413663</v>
      </c>
      <c r="G52" s="47">
        <v>1</v>
      </c>
      <c r="H52" s="34">
        <v>0</v>
      </c>
      <c r="I52" s="34"/>
      <c r="J52" s="4" t="s">
        <v>80</v>
      </c>
      <c r="K52" s="4" t="s">
        <v>36</v>
      </c>
      <c r="L52" s="46">
        <v>44242</v>
      </c>
      <c r="M52" s="46">
        <v>44256</v>
      </c>
      <c r="N52" s="5"/>
      <c r="Q52" s="44" t="s">
        <v>94</v>
      </c>
    </row>
    <row r="53" spans="1:25" s="2" customFormat="1" ht="25.5">
      <c r="A53" s="3" t="s">
        <v>31</v>
      </c>
      <c r="B53" s="4" t="s">
        <v>98</v>
      </c>
      <c r="C53" s="4"/>
      <c r="D53" s="4" t="s">
        <v>92</v>
      </c>
      <c r="E53" s="4"/>
      <c r="F53" s="50">
        <v>41633.306645316254</v>
      </c>
      <c r="G53" s="47">
        <v>1</v>
      </c>
      <c r="H53" s="34">
        <v>0</v>
      </c>
      <c r="I53" s="34"/>
      <c r="J53" s="4" t="s">
        <v>80</v>
      </c>
      <c r="K53" s="4" t="s">
        <v>36</v>
      </c>
      <c r="L53" s="46">
        <v>44545</v>
      </c>
      <c r="M53" s="46">
        <v>44576</v>
      </c>
      <c r="N53" s="5"/>
      <c r="Q53" s="44" t="s">
        <v>94</v>
      </c>
    </row>
    <row r="54" spans="1:25" s="2" customFormat="1" ht="25.5">
      <c r="A54" s="3" t="s">
        <v>31</v>
      </c>
      <c r="B54" s="4" t="s">
        <v>99</v>
      </c>
      <c r="C54" s="4"/>
      <c r="D54" s="4" t="s">
        <v>92</v>
      </c>
      <c r="E54" s="4"/>
      <c r="F54" s="50">
        <v>33947.157726180943</v>
      </c>
      <c r="G54" s="47">
        <v>1</v>
      </c>
      <c r="H54" s="34">
        <v>0</v>
      </c>
      <c r="I54" s="34"/>
      <c r="J54" s="4" t="s">
        <v>35</v>
      </c>
      <c r="K54" s="4" t="s">
        <v>36</v>
      </c>
      <c r="L54" s="46">
        <v>44242</v>
      </c>
      <c r="M54" s="46">
        <v>44256</v>
      </c>
      <c r="N54" s="5"/>
      <c r="Q54" s="44" t="s">
        <v>94</v>
      </c>
    </row>
    <row r="55" spans="1:25" ht="25.5">
      <c r="A55" s="3" t="s">
        <v>31</v>
      </c>
      <c r="B55" s="4" t="s">
        <v>100</v>
      </c>
      <c r="C55" s="4"/>
      <c r="D55" s="4" t="s">
        <v>92</v>
      </c>
      <c r="E55" s="4"/>
      <c r="F55" s="50">
        <f>13771.0168134508*2</f>
        <v>27542.033626901601</v>
      </c>
      <c r="G55" s="47">
        <v>1</v>
      </c>
      <c r="H55" s="34">
        <v>0</v>
      </c>
      <c r="I55" s="34"/>
      <c r="J55" s="4" t="s">
        <v>35</v>
      </c>
      <c r="K55" s="4" t="s">
        <v>36</v>
      </c>
      <c r="L55" s="46">
        <v>44242</v>
      </c>
      <c r="M55" s="46">
        <v>44256</v>
      </c>
      <c r="N55" s="5"/>
      <c r="O55" s="2"/>
      <c r="P55" s="2"/>
      <c r="Q55" s="44" t="s">
        <v>94</v>
      </c>
      <c r="R55" s="2"/>
      <c r="S55" s="2"/>
      <c r="T55" s="2"/>
      <c r="U55" s="2"/>
      <c r="V55" s="2"/>
      <c r="W55" s="2"/>
      <c r="X55" s="2"/>
      <c r="Y55" s="2"/>
    </row>
    <row r="56" spans="1:25" ht="26.25" thickBot="1">
      <c r="A56" s="6" t="s">
        <v>31</v>
      </c>
      <c r="B56" s="7" t="s">
        <v>101</v>
      </c>
      <c r="C56" s="7"/>
      <c r="D56" s="7" t="s">
        <v>92</v>
      </c>
      <c r="E56" s="7"/>
      <c r="F56" s="51">
        <f>13771.0168134508*2</f>
        <v>27542.033626901601</v>
      </c>
      <c r="G56" s="49">
        <v>1</v>
      </c>
      <c r="H56" s="64">
        <v>0</v>
      </c>
      <c r="I56" s="35"/>
      <c r="J56" s="35" t="s">
        <v>35</v>
      </c>
      <c r="K56" s="7" t="s">
        <v>36</v>
      </c>
      <c r="L56" s="48">
        <v>44242</v>
      </c>
      <c r="M56" s="48">
        <v>44256</v>
      </c>
      <c r="N56" s="8"/>
      <c r="O56" s="2"/>
      <c r="P56" s="2"/>
      <c r="Q56" s="44" t="s">
        <v>94</v>
      </c>
      <c r="R56" s="2"/>
      <c r="S56" s="2"/>
      <c r="T56" s="2"/>
      <c r="U56" s="2"/>
      <c r="V56" s="2"/>
      <c r="W56" s="2"/>
      <c r="X56" s="2"/>
      <c r="Y56" s="2"/>
    </row>
    <row r="57" spans="1:25" ht="15.75" thickBot="1">
      <c r="A57" s="2"/>
      <c r="B57" s="2"/>
      <c r="C57" s="2"/>
      <c r="D57" s="2"/>
      <c r="E57" s="2"/>
      <c r="F57" s="115">
        <f>SUM(F42:F56)</f>
        <v>514993.3279957301</v>
      </c>
      <c r="J57" s="2"/>
      <c r="K57" s="2"/>
      <c r="L57" s="2"/>
      <c r="M57" s="2"/>
      <c r="N57" s="2"/>
      <c r="O57" s="2"/>
      <c r="P57" s="2"/>
      <c r="Q57" s="44" t="s">
        <v>102</v>
      </c>
      <c r="R57" s="2"/>
      <c r="S57" s="2"/>
      <c r="T57" s="2"/>
      <c r="U57" s="2"/>
      <c r="V57" s="2"/>
      <c r="W57" s="2"/>
      <c r="X57" s="2"/>
      <c r="Y57" s="2"/>
    </row>
    <row r="58" spans="1:25" ht="15.75" customHeight="1">
      <c r="A58" s="76" t="s">
        <v>103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8"/>
      <c r="O58" s="2"/>
      <c r="P58" s="2"/>
      <c r="Q58" s="44" t="s">
        <v>102</v>
      </c>
      <c r="R58" s="2"/>
      <c r="S58" s="2"/>
      <c r="T58" s="2"/>
      <c r="U58" s="2"/>
      <c r="V58" s="2"/>
      <c r="W58" s="2"/>
      <c r="X58" s="2"/>
      <c r="Y58" s="2"/>
    </row>
    <row r="59" spans="1:25" ht="15" customHeight="1">
      <c r="A59" s="84" t="s">
        <v>15</v>
      </c>
      <c r="B59" s="80" t="s">
        <v>16</v>
      </c>
      <c r="C59" s="80" t="s">
        <v>17</v>
      </c>
      <c r="D59" s="80" t="s">
        <v>38</v>
      </c>
      <c r="E59" s="87"/>
      <c r="F59" s="87"/>
      <c r="G59" s="79" t="s">
        <v>21</v>
      </c>
      <c r="H59" s="79"/>
      <c r="I59" s="79"/>
      <c r="J59" s="80" t="s">
        <v>22</v>
      </c>
      <c r="K59" s="80" t="s">
        <v>23</v>
      </c>
      <c r="L59" s="80" t="s">
        <v>24</v>
      </c>
      <c r="M59" s="80"/>
      <c r="N59" s="88" t="s">
        <v>25</v>
      </c>
      <c r="O59" s="2"/>
      <c r="P59" s="2"/>
      <c r="Q59" s="44" t="s">
        <v>104</v>
      </c>
      <c r="R59" s="2"/>
      <c r="S59" s="2"/>
      <c r="T59" s="2"/>
      <c r="U59" s="2"/>
      <c r="V59" s="2"/>
      <c r="W59" s="2"/>
      <c r="X59" s="2"/>
      <c r="Y59" s="2"/>
    </row>
    <row r="60" spans="1:25" ht="38.25">
      <c r="A60" s="84"/>
      <c r="B60" s="80"/>
      <c r="C60" s="80"/>
      <c r="D60" s="80"/>
      <c r="E60" s="80" t="s">
        <v>20</v>
      </c>
      <c r="F60" s="80"/>
      <c r="G60" s="65" t="s">
        <v>26</v>
      </c>
      <c r="H60" s="40" t="s">
        <v>27</v>
      </c>
      <c r="I60" s="66" t="s">
        <v>28</v>
      </c>
      <c r="J60" s="80"/>
      <c r="K60" s="80"/>
      <c r="L60" s="65" t="s">
        <v>59</v>
      </c>
      <c r="M60" s="65" t="s">
        <v>30</v>
      </c>
      <c r="N60" s="88"/>
      <c r="O60" s="2"/>
      <c r="P60" s="2"/>
      <c r="Q60" s="44" t="s">
        <v>104</v>
      </c>
      <c r="R60" s="2"/>
      <c r="S60" s="2"/>
      <c r="T60" s="2"/>
      <c r="U60" s="2"/>
      <c r="V60" s="2"/>
      <c r="W60" s="2"/>
      <c r="X60" s="2"/>
      <c r="Y60" s="2"/>
    </row>
    <row r="61" spans="1:25" ht="15">
      <c r="A61" s="3"/>
      <c r="B61" s="4"/>
      <c r="C61" s="4"/>
      <c r="D61" s="4"/>
      <c r="E61" s="85"/>
      <c r="F61" s="86"/>
      <c r="G61" s="4"/>
      <c r="H61" s="31"/>
      <c r="I61" s="34"/>
      <c r="J61" s="34"/>
      <c r="K61" s="4"/>
      <c r="L61" s="4"/>
      <c r="M61" s="4"/>
      <c r="N61" s="5"/>
      <c r="O61" s="2"/>
      <c r="P61" s="2"/>
      <c r="Q61" s="41"/>
      <c r="R61" s="2"/>
      <c r="S61" s="2"/>
      <c r="T61" s="2"/>
      <c r="U61" s="2"/>
      <c r="V61" s="2"/>
      <c r="W61" s="2"/>
      <c r="X61" s="2"/>
      <c r="Y61" s="2"/>
    </row>
    <row r="62" spans="1:25" ht="15">
      <c r="A62" s="3"/>
      <c r="B62" s="4"/>
      <c r="C62" s="4"/>
      <c r="D62" s="4"/>
      <c r="E62" s="85"/>
      <c r="F62" s="86"/>
      <c r="G62" s="4"/>
      <c r="H62" s="31"/>
      <c r="I62" s="34"/>
      <c r="J62" s="34"/>
      <c r="K62" s="4"/>
      <c r="L62" s="4"/>
      <c r="M62" s="4"/>
      <c r="N62" s="5"/>
      <c r="O62" s="2"/>
      <c r="P62" s="2"/>
      <c r="Q62" s="44" t="s">
        <v>85</v>
      </c>
      <c r="R62" s="2"/>
      <c r="S62" s="2"/>
      <c r="T62" s="2"/>
      <c r="U62" s="2"/>
      <c r="V62" s="2"/>
      <c r="W62" s="2"/>
      <c r="X62" s="2"/>
      <c r="Y62" s="2"/>
    </row>
    <row r="63" spans="1:25" ht="15">
      <c r="A63" s="3"/>
      <c r="B63" s="4"/>
      <c r="C63" s="4"/>
      <c r="D63" s="4"/>
      <c r="E63" s="85"/>
      <c r="F63" s="86"/>
      <c r="G63" s="4"/>
      <c r="H63" s="31"/>
      <c r="I63" s="34"/>
      <c r="J63" s="34"/>
      <c r="K63" s="4"/>
      <c r="L63" s="4"/>
      <c r="M63" s="4"/>
      <c r="N63" s="5"/>
      <c r="O63" s="2"/>
      <c r="P63" s="2"/>
      <c r="Q63" s="44" t="s">
        <v>85</v>
      </c>
      <c r="R63" s="2"/>
      <c r="S63" s="2"/>
      <c r="T63" s="2"/>
      <c r="U63" s="2"/>
      <c r="V63" s="2"/>
      <c r="W63" s="2"/>
      <c r="X63" s="2"/>
      <c r="Y63" s="2"/>
    </row>
    <row r="64" spans="1:25" ht="15.75" thickBot="1">
      <c r="A64" s="6"/>
      <c r="B64" s="7"/>
      <c r="C64" s="7"/>
      <c r="D64" s="7"/>
      <c r="E64" s="99"/>
      <c r="F64" s="100"/>
      <c r="G64" s="7"/>
      <c r="H64" s="32"/>
      <c r="I64" s="35"/>
      <c r="J64" s="35"/>
      <c r="K64" s="7"/>
      <c r="L64" s="7"/>
      <c r="M64" s="7"/>
      <c r="N64" s="8"/>
      <c r="O64" s="2"/>
      <c r="P64" s="2"/>
      <c r="Q64" s="44" t="s">
        <v>85</v>
      </c>
      <c r="R64" s="2"/>
      <c r="S64" s="2"/>
      <c r="T64" s="2"/>
      <c r="U64" s="2"/>
      <c r="V64" s="2"/>
      <c r="W64" s="2"/>
      <c r="X64" s="2"/>
      <c r="Y64" s="2"/>
    </row>
    <row r="65" spans="1:26" s="2" customFormat="1" ht="15">
      <c r="A65" s="37"/>
      <c r="B65" s="37"/>
      <c r="C65" s="37"/>
      <c r="D65" s="37"/>
      <c r="E65" s="37"/>
      <c r="F65" s="37"/>
      <c r="G65" s="37"/>
      <c r="H65" s="38"/>
      <c r="I65" s="39"/>
      <c r="J65" s="39"/>
      <c r="K65" s="37"/>
      <c r="L65" s="37"/>
      <c r="M65" s="37"/>
      <c r="N65" s="37"/>
      <c r="Q65" s="44"/>
    </row>
    <row r="66" spans="1:26" ht="15.75" thickBot="1">
      <c r="A66" s="2"/>
      <c r="B66" s="2"/>
      <c r="C66" s="2"/>
      <c r="D66" s="2"/>
      <c r="E66" s="37"/>
      <c r="F66" s="37"/>
      <c r="G66" s="37"/>
      <c r="H66" s="38"/>
      <c r="I66" s="39"/>
      <c r="J66" s="39"/>
      <c r="K66" s="37"/>
      <c r="L66" s="37"/>
      <c r="M66" s="37"/>
      <c r="N66" s="37"/>
      <c r="O66" s="2"/>
      <c r="P66" s="2"/>
      <c r="Q66" s="44" t="s">
        <v>85</v>
      </c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76" t="s">
        <v>105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8"/>
      <c r="O67" s="2"/>
      <c r="P67" s="2"/>
      <c r="Q67" s="44" t="s">
        <v>85</v>
      </c>
      <c r="R67" s="2"/>
      <c r="S67" s="2"/>
      <c r="T67" s="2"/>
      <c r="U67" s="2"/>
      <c r="V67" s="2"/>
      <c r="W67" s="2"/>
      <c r="X67" s="2"/>
      <c r="Y67" s="2"/>
      <c r="Z67" s="2"/>
    </row>
    <row r="68" spans="1:26" ht="15" customHeight="1">
      <c r="A68" s="84" t="s">
        <v>15</v>
      </c>
      <c r="B68" s="80" t="s">
        <v>106</v>
      </c>
      <c r="C68" s="80" t="s">
        <v>17</v>
      </c>
      <c r="D68" s="80"/>
      <c r="E68" s="80" t="s">
        <v>20</v>
      </c>
      <c r="F68" s="80"/>
      <c r="G68" s="79" t="s">
        <v>21</v>
      </c>
      <c r="H68" s="79"/>
      <c r="I68" s="79"/>
      <c r="J68" s="80" t="s">
        <v>22</v>
      </c>
      <c r="K68" s="83" t="s">
        <v>107</v>
      </c>
      <c r="L68" s="80" t="s">
        <v>24</v>
      </c>
      <c r="M68" s="80"/>
      <c r="N68" s="81" t="s">
        <v>108</v>
      </c>
      <c r="O68" s="2"/>
      <c r="P68" s="2"/>
      <c r="Q68" s="44" t="s">
        <v>85</v>
      </c>
      <c r="R68" s="2"/>
      <c r="S68" s="2"/>
      <c r="T68" s="2"/>
      <c r="U68" s="2"/>
      <c r="V68" s="2"/>
      <c r="W68" s="2"/>
      <c r="X68" s="2"/>
      <c r="Y68" s="2"/>
      <c r="Z68" s="2"/>
    </row>
    <row r="69" spans="1:26" ht="63.75">
      <c r="A69" s="84"/>
      <c r="B69" s="80"/>
      <c r="C69" s="80"/>
      <c r="D69" s="80"/>
      <c r="E69" s="80"/>
      <c r="F69" s="80"/>
      <c r="G69" s="65" t="s">
        <v>26</v>
      </c>
      <c r="H69" s="65" t="s">
        <v>27</v>
      </c>
      <c r="I69" s="40" t="s">
        <v>28</v>
      </c>
      <c r="J69" s="80"/>
      <c r="K69" s="83"/>
      <c r="L69" s="65" t="s">
        <v>109</v>
      </c>
      <c r="M69" s="65" t="s">
        <v>110</v>
      </c>
      <c r="N69" s="82"/>
      <c r="O69" s="2"/>
      <c r="P69" s="2"/>
      <c r="Q69" s="44" t="s">
        <v>85</v>
      </c>
      <c r="R69" s="2"/>
      <c r="S69" s="2"/>
      <c r="T69" s="2"/>
      <c r="U69" s="2"/>
      <c r="V69" s="2"/>
      <c r="W69" s="2"/>
      <c r="X69" s="2"/>
      <c r="Y69" s="2"/>
      <c r="Z69" s="2"/>
    </row>
    <row r="70" spans="1:26" ht="15">
      <c r="A70" s="3"/>
      <c r="B70" s="4"/>
      <c r="C70" s="74"/>
      <c r="D70" s="74"/>
      <c r="E70" s="74"/>
      <c r="F70" s="74"/>
      <c r="G70" s="4"/>
      <c r="H70" s="4"/>
      <c r="I70" s="31"/>
      <c r="J70" s="34"/>
      <c r="K70" s="34"/>
      <c r="L70" s="4"/>
      <c r="M70" s="4"/>
      <c r="N70" s="5"/>
      <c r="O70" s="2"/>
      <c r="P70" s="2"/>
      <c r="Q70" s="41"/>
      <c r="R70" s="2"/>
      <c r="S70" s="2"/>
      <c r="T70" s="2"/>
      <c r="U70" s="2"/>
      <c r="V70" s="2"/>
      <c r="W70" s="2"/>
      <c r="X70" s="2"/>
      <c r="Y70" s="2"/>
      <c r="Z70" s="2"/>
    </row>
    <row r="71" spans="1:26" ht="15">
      <c r="A71" s="3"/>
      <c r="B71" s="4"/>
      <c r="C71" s="74"/>
      <c r="D71" s="74"/>
      <c r="E71" s="74"/>
      <c r="F71" s="74"/>
      <c r="G71" s="4"/>
      <c r="H71" s="4"/>
      <c r="I71" s="31"/>
      <c r="J71" s="34"/>
      <c r="K71" s="34"/>
      <c r="L71" s="4"/>
      <c r="M71" s="4"/>
      <c r="N71" s="5"/>
      <c r="O71" s="2"/>
      <c r="P71" s="2"/>
      <c r="Q71" s="44" t="s">
        <v>88</v>
      </c>
      <c r="R71" s="2"/>
      <c r="S71" s="2"/>
      <c r="T71" s="2"/>
      <c r="U71" s="2"/>
      <c r="V71" s="2"/>
      <c r="W71" s="2"/>
      <c r="X71" s="2"/>
      <c r="Y71" s="2"/>
      <c r="Z71" s="2"/>
    </row>
    <row r="72" spans="1:26" ht="15">
      <c r="A72" s="3"/>
      <c r="B72" s="4"/>
      <c r="C72" s="74"/>
      <c r="D72" s="74"/>
      <c r="E72" s="74"/>
      <c r="F72" s="74"/>
      <c r="G72" s="4"/>
      <c r="H72" s="4"/>
      <c r="I72" s="31"/>
      <c r="J72" s="34"/>
      <c r="K72" s="34"/>
      <c r="L72" s="4"/>
      <c r="M72" s="4"/>
      <c r="N72" s="5"/>
      <c r="O72" s="2"/>
      <c r="P72" s="2"/>
      <c r="Q72" s="44" t="s">
        <v>88</v>
      </c>
      <c r="R72" s="2"/>
      <c r="S72" s="2"/>
      <c r="T72" s="2"/>
      <c r="U72" s="2"/>
      <c r="V72" s="2"/>
      <c r="W72" s="2"/>
      <c r="X72" s="2"/>
      <c r="Y72" s="2"/>
      <c r="Z72" s="2"/>
    </row>
    <row r="73" spans="1:26" ht="15">
      <c r="A73" s="3"/>
      <c r="B73" s="4"/>
      <c r="C73" s="74"/>
      <c r="D73" s="74"/>
      <c r="E73" s="74"/>
      <c r="F73" s="74"/>
      <c r="G73" s="4"/>
      <c r="H73" s="4"/>
      <c r="I73" s="31"/>
      <c r="J73" s="34"/>
      <c r="K73" s="34"/>
      <c r="L73" s="4"/>
      <c r="M73" s="4"/>
      <c r="N73" s="5"/>
      <c r="O73" s="2"/>
      <c r="P73" s="2"/>
      <c r="Q73" s="44" t="s">
        <v>88</v>
      </c>
      <c r="R73" s="2"/>
      <c r="S73" s="2"/>
      <c r="T73" s="2"/>
      <c r="U73" s="2"/>
      <c r="V73" s="2"/>
      <c r="W73" s="2"/>
      <c r="X73" s="2"/>
      <c r="Y73" s="2"/>
      <c r="Z73" s="2"/>
    </row>
    <row r="74" spans="1:26" ht="15.75" thickBot="1">
      <c r="A74" s="6"/>
      <c r="B74" s="7"/>
      <c r="C74" s="75"/>
      <c r="D74" s="75"/>
      <c r="E74" s="75"/>
      <c r="F74" s="75"/>
      <c r="G74" s="7"/>
      <c r="H74" s="7"/>
      <c r="I74" s="32"/>
      <c r="J74" s="35"/>
      <c r="K74" s="35"/>
      <c r="L74" s="7"/>
      <c r="M74" s="7"/>
      <c r="N74" s="8"/>
      <c r="O74" s="2"/>
      <c r="P74" s="2"/>
      <c r="Q74" s="44" t="s">
        <v>88</v>
      </c>
      <c r="R74" s="2"/>
      <c r="S74" s="2"/>
      <c r="T74" s="2"/>
      <c r="U74" s="2"/>
      <c r="V74" s="2"/>
      <c r="W74" s="2"/>
      <c r="X74" s="2"/>
      <c r="Y74" s="2"/>
      <c r="Z74" s="2"/>
    </row>
    <row r="75" spans="1:26" ht="15">
      <c r="A75" s="2"/>
      <c r="B75" s="2"/>
      <c r="C75" s="2"/>
      <c r="D75" s="2"/>
      <c r="E75" s="2"/>
      <c r="F75" s="2"/>
      <c r="J75" s="2"/>
      <c r="K75" s="2"/>
      <c r="L75" s="2"/>
      <c r="M75" s="2"/>
      <c r="N75" s="2"/>
      <c r="O75" s="2"/>
      <c r="P75" s="2"/>
      <c r="Q75" s="44" t="s">
        <v>88</v>
      </c>
      <c r="R75" s="2"/>
      <c r="S75" s="2"/>
      <c r="T75" s="2"/>
      <c r="U75" s="2"/>
      <c r="V75" s="2"/>
      <c r="W75" s="2"/>
      <c r="X75" s="2"/>
      <c r="Y75" s="2"/>
      <c r="Z75" s="2"/>
    </row>
    <row r="76" spans="1:26" ht="15">
      <c r="A76" s="2"/>
      <c r="B76" s="2"/>
      <c r="C76" s="2"/>
      <c r="D76" s="2"/>
      <c r="E76" s="2"/>
      <c r="F76" s="2"/>
      <c r="J76" s="2"/>
      <c r="K76" s="2"/>
      <c r="L76" s="2"/>
      <c r="M76" s="2"/>
      <c r="N76" s="2"/>
      <c r="O76" s="2"/>
      <c r="P76" s="2"/>
      <c r="Q76" s="44"/>
      <c r="R76" s="2"/>
      <c r="S76" s="2"/>
      <c r="T76" s="2"/>
      <c r="U76" s="2"/>
      <c r="V76" s="2"/>
      <c r="W76" s="2"/>
      <c r="X76" s="2"/>
      <c r="Y76" s="2"/>
      <c r="Z76" s="2"/>
    </row>
    <row r="77" spans="1:26" ht="15">
      <c r="A77" s="2"/>
      <c r="B77" s="2"/>
      <c r="C77" s="2"/>
      <c r="D77" s="2"/>
      <c r="E77" s="2"/>
      <c r="F77" s="2"/>
      <c r="J77" s="2"/>
      <c r="K77" s="2"/>
      <c r="L77" s="2"/>
      <c r="M77" s="2"/>
      <c r="N77" s="2"/>
      <c r="O77" s="2"/>
      <c r="P77" s="2"/>
      <c r="Q77" s="41"/>
      <c r="R77" s="2"/>
      <c r="S77" s="2"/>
      <c r="T77" s="2"/>
      <c r="U77" s="2"/>
      <c r="V77" s="2"/>
      <c r="W77" s="2"/>
      <c r="X77" s="2"/>
      <c r="Y77" s="2"/>
      <c r="Z77" s="2"/>
    </row>
    <row r="78" spans="1:26" ht="15">
      <c r="A78" s="2"/>
      <c r="B78" s="2"/>
      <c r="C78" s="2"/>
      <c r="D78" s="2"/>
      <c r="E78" s="2"/>
      <c r="F78" s="2"/>
      <c r="J78" s="2"/>
      <c r="K78" s="2"/>
      <c r="L78" s="2"/>
      <c r="M78" s="2"/>
      <c r="N78" s="2"/>
      <c r="O78" s="2"/>
      <c r="P78" s="2"/>
      <c r="Q78" s="44" t="s">
        <v>94</v>
      </c>
      <c r="R78" s="2"/>
      <c r="S78" s="2"/>
      <c r="T78" s="2"/>
      <c r="U78" s="2"/>
      <c r="V78" s="2"/>
      <c r="W78" s="2"/>
      <c r="X78" s="2"/>
      <c r="Y78" s="2"/>
      <c r="Z78" s="2"/>
    </row>
    <row r="79" spans="1:26" ht="15">
      <c r="A79" s="2"/>
      <c r="B79" s="2"/>
      <c r="C79" s="2"/>
      <c r="D79" s="2"/>
      <c r="E79" s="2"/>
      <c r="F79" s="2"/>
      <c r="J79" s="2"/>
      <c r="K79" s="2"/>
      <c r="L79" s="2"/>
      <c r="M79" s="2"/>
      <c r="N79" s="2"/>
      <c r="O79" s="2"/>
      <c r="P79" s="2"/>
      <c r="Q79" s="41"/>
      <c r="R79" s="2"/>
      <c r="S79" s="2"/>
      <c r="T79" s="2"/>
      <c r="U79" s="2"/>
      <c r="V79" s="2"/>
      <c r="W79" s="2"/>
      <c r="X79" s="2"/>
      <c r="Y79" s="2"/>
      <c r="Z79" s="2"/>
    </row>
    <row r="80" spans="1:26" ht="15">
      <c r="A80" s="2"/>
      <c r="B80" s="2"/>
      <c r="C80" s="2"/>
      <c r="D80" s="2"/>
      <c r="E80" s="2"/>
      <c r="F80" s="2"/>
      <c r="J80" s="2"/>
      <c r="K80" s="2"/>
      <c r="L80" s="2"/>
      <c r="M80" s="2"/>
      <c r="N80" s="2"/>
      <c r="O80" s="2"/>
      <c r="P80" s="2"/>
      <c r="Q80" s="44" t="s">
        <v>102</v>
      </c>
      <c r="R80" s="2"/>
      <c r="S80" s="2"/>
      <c r="T80" s="2"/>
      <c r="U80" s="2"/>
      <c r="V80" s="2"/>
      <c r="W80" s="2"/>
      <c r="X80" s="2"/>
      <c r="Y80" s="2"/>
      <c r="Z80" s="2"/>
    </row>
    <row r="81" spans="17:17" ht="15">
      <c r="Q81" s="44" t="s">
        <v>102</v>
      </c>
    </row>
    <row r="82" spans="17:17" ht="15">
      <c r="Q82" s="41"/>
    </row>
    <row r="83" spans="17:17" ht="15">
      <c r="Q83" s="43"/>
    </row>
    <row r="84" spans="17:17" ht="15">
      <c r="Q84" s="41"/>
    </row>
    <row r="85" spans="17:17" ht="15">
      <c r="Q85" s="41"/>
    </row>
    <row r="86" spans="17:17" ht="15">
      <c r="Q86" s="43"/>
    </row>
    <row r="87" spans="17:17" ht="15">
      <c r="Q87" s="43"/>
    </row>
    <row r="88" spans="17:17" ht="15">
      <c r="Q88" s="41"/>
    </row>
    <row r="89" spans="17:17" ht="15">
      <c r="Q89" s="41"/>
    </row>
    <row r="90" spans="17:17" ht="15">
      <c r="Q90" s="41"/>
    </row>
    <row r="91" spans="17:17" ht="15">
      <c r="Q91" s="43"/>
    </row>
  </sheetData>
  <mergeCells count="97">
    <mergeCell ref="G13:I13"/>
    <mergeCell ref="K13:K14"/>
    <mergeCell ref="L40:M40"/>
    <mergeCell ref="N40:N41"/>
    <mergeCell ref="A39:N39"/>
    <mergeCell ref="A40:A41"/>
    <mergeCell ref="B40:B41"/>
    <mergeCell ref="C40:C41"/>
    <mergeCell ref="D40:D41"/>
    <mergeCell ref="E40:E41"/>
    <mergeCell ref="I40:I41"/>
    <mergeCell ref="J40:J41"/>
    <mergeCell ref="F40:H40"/>
    <mergeCell ref="K40:K41"/>
    <mergeCell ref="N23:N24"/>
    <mergeCell ref="E24:F24"/>
    <mergeCell ref="N8:N9"/>
    <mergeCell ref="G8:I8"/>
    <mergeCell ref="N13:N14"/>
    <mergeCell ref="A23:A24"/>
    <mergeCell ref="B23:B24"/>
    <mergeCell ref="C23:C24"/>
    <mergeCell ref="D23:D24"/>
    <mergeCell ref="J23:J24"/>
    <mergeCell ref="K23:K24"/>
    <mergeCell ref="D13:D14"/>
    <mergeCell ref="E13:E14"/>
    <mergeCell ref="F13:F14"/>
    <mergeCell ref="J13:J14"/>
    <mergeCell ref="A13:A14"/>
    <mergeCell ref="B13:B14"/>
    <mergeCell ref="C13:C14"/>
    <mergeCell ref="E63:F63"/>
    <mergeCell ref="E64:F64"/>
    <mergeCell ref="E68:F69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12:N12"/>
    <mergeCell ref="G3:I3"/>
    <mergeCell ref="L23:M23"/>
    <mergeCell ref="A22:N22"/>
    <mergeCell ref="G23:I23"/>
    <mergeCell ref="E23:F23"/>
    <mergeCell ref="L13:M13"/>
    <mergeCell ref="A7:N7"/>
    <mergeCell ref="A8:A9"/>
    <mergeCell ref="B8:B9"/>
    <mergeCell ref="C8:C9"/>
    <mergeCell ref="D8:D9"/>
    <mergeCell ref="E8:E9"/>
    <mergeCell ref="F8:F9"/>
    <mergeCell ref="J8:J9"/>
    <mergeCell ref="K8:K9"/>
    <mergeCell ref="L8:M8"/>
    <mergeCell ref="L59:M59"/>
    <mergeCell ref="E60:F60"/>
    <mergeCell ref="A58:N58"/>
    <mergeCell ref="E61:F61"/>
    <mergeCell ref="K59:K60"/>
    <mergeCell ref="N59:N60"/>
    <mergeCell ref="E62:F62"/>
    <mergeCell ref="J59:J60"/>
    <mergeCell ref="A59:A60"/>
    <mergeCell ref="B59:B60"/>
    <mergeCell ref="C59:C60"/>
    <mergeCell ref="D59:D60"/>
    <mergeCell ref="E59:F59"/>
    <mergeCell ref="G59:I59"/>
    <mergeCell ref="A67:N67"/>
    <mergeCell ref="G68:I68"/>
    <mergeCell ref="L68:M68"/>
    <mergeCell ref="N68:N69"/>
    <mergeCell ref="E70:F70"/>
    <mergeCell ref="C70:D70"/>
    <mergeCell ref="J68:J69"/>
    <mergeCell ref="K68:K69"/>
    <mergeCell ref="A68:A69"/>
    <mergeCell ref="B68:B69"/>
    <mergeCell ref="C68:D69"/>
    <mergeCell ref="E71:F71"/>
    <mergeCell ref="E72:F72"/>
    <mergeCell ref="E73:F73"/>
    <mergeCell ref="E74:F74"/>
    <mergeCell ref="C71:D71"/>
    <mergeCell ref="C72:D72"/>
    <mergeCell ref="C73:D73"/>
    <mergeCell ref="C74:D74"/>
  </mergeCells>
  <dataValidations count="1">
    <dataValidation type="list" allowBlank="1" showInputMessage="1" showErrorMessage="1" sqref="D42:D56 D61:D65 K5 K10 K61:K66 D10 D5 K42:K56 D15:D19 K15:K20 K25:K37 D25:D34 D36:D37" xr:uid="{00000000-0002-0000-0200-000000000000}">
      <formula1>#REF!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zoomScale="56" workbookViewId="0">
      <selection activeCell="B27" sqref="B27"/>
    </sheetView>
  </sheetViews>
  <sheetFormatPr defaultColWidth="9.140625" defaultRowHeight="14.45"/>
  <cols>
    <col min="1" max="1" width="42.28515625" customWidth="1"/>
    <col min="2" max="2" width="35.140625" customWidth="1"/>
    <col min="3" max="3" width="33.42578125" customWidth="1"/>
  </cols>
  <sheetData>
    <row r="1" spans="1:3" ht="15.75" thickBot="1">
      <c r="A1" s="112" t="s">
        <v>111</v>
      </c>
      <c r="B1" s="112"/>
      <c r="C1" s="112"/>
    </row>
    <row r="2" spans="1:3" ht="15.75">
      <c r="A2" s="108" t="s">
        <v>112</v>
      </c>
      <c r="B2" s="109"/>
      <c r="C2" s="110"/>
    </row>
    <row r="3" spans="1:3" ht="15.75">
      <c r="A3" s="23" t="s">
        <v>113</v>
      </c>
      <c r="B3" s="24" t="s">
        <v>114</v>
      </c>
      <c r="C3" s="25" t="s">
        <v>115</v>
      </c>
    </row>
    <row r="4" spans="1:3" ht="15.75" thickBot="1">
      <c r="A4" s="9" t="s">
        <v>116</v>
      </c>
      <c r="B4" s="45">
        <v>44256</v>
      </c>
      <c r="C4" s="45">
        <v>44804</v>
      </c>
    </row>
    <row r="5" spans="1:3" ht="15.75" thickBot="1">
      <c r="A5" s="111"/>
      <c r="B5" s="111"/>
      <c r="C5" s="111"/>
    </row>
    <row r="6" spans="1:3" ht="15.75">
      <c r="A6" s="108" t="s">
        <v>117</v>
      </c>
      <c r="B6" s="109"/>
      <c r="C6" s="110"/>
    </row>
    <row r="7" spans="1:3" ht="15.75" thickBot="1">
      <c r="A7" s="9" t="s">
        <v>118</v>
      </c>
      <c r="B7" s="113"/>
      <c r="C7" s="114"/>
    </row>
    <row r="8" spans="1:3" ht="15.75" thickBot="1">
      <c r="A8" s="111"/>
      <c r="B8" s="111"/>
      <c r="C8" s="111"/>
    </row>
    <row r="9" spans="1:3" ht="15.75">
      <c r="A9" s="108" t="s">
        <v>119</v>
      </c>
      <c r="B9" s="109"/>
      <c r="C9" s="110"/>
    </row>
    <row r="10" spans="1:3" ht="31.5">
      <c r="A10" s="23" t="s">
        <v>120</v>
      </c>
      <c r="B10" s="24" t="s">
        <v>121</v>
      </c>
      <c r="C10" s="25" t="s">
        <v>122</v>
      </c>
    </row>
    <row r="11" spans="1:3" ht="15">
      <c r="A11" s="10" t="s">
        <v>123</v>
      </c>
      <c r="B11" s="11">
        <f>SUM('Detalle Plan de Adquisiciones'!G5)</f>
        <v>1307712.8369362156</v>
      </c>
      <c r="C11" s="26">
        <f>B11</f>
        <v>1307712.8369362156</v>
      </c>
    </row>
    <row r="12" spans="1:3" ht="15">
      <c r="A12" s="10" t="s">
        <v>124</v>
      </c>
      <c r="B12" s="11">
        <f>SUM('Detalle Plan de Adquisiciones'!G10)</f>
        <v>305772.57005604485</v>
      </c>
      <c r="C12" s="26">
        <f t="shared" ref="C12:C19" si="0">B12</f>
        <v>305772.57005604485</v>
      </c>
    </row>
    <row r="13" spans="1:3" ht="15">
      <c r="A13" s="10" t="s">
        <v>125</v>
      </c>
      <c r="B13" s="11">
        <f>SUM('Detalle Plan de Adquisiciones'!G15:G20)</f>
        <v>25373578.297945023</v>
      </c>
      <c r="C13" s="26">
        <f t="shared" si="0"/>
        <v>25373578.297945023</v>
      </c>
    </row>
    <row r="14" spans="1:3" ht="15">
      <c r="A14" s="10" t="s">
        <v>126</v>
      </c>
      <c r="B14" s="11">
        <v>0</v>
      </c>
      <c r="C14" s="26">
        <f t="shared" si="0"/>
        <v>0</v>
      </c>
    </row>
    <row r="15" spans="1:3" ht="15">
      <c r="A15" s="10" t="s">
        <v>127</v>
      </c>
      <c r="B15" s="11">
        <v>0</v>
      </c>
      <c r="C15" s="26">
        <f t="shared" si="0"/>
        <v>0</v>
      </c>
    </row>
    <row r="16" spans="1:3" ht="15">
      <c r="A16" s="10" t="s">
        <v>128</v>
      </c>
      <c r="B16" s="11">
        <f>SUM('Detalle Plan de Adquisiciones'!G25:G37,'Detalle Plan de Adquisiciones'!F42:F56)</f>
        <v>2473861.5158793693</v>
      </c>
      <c r="C16" s="26">
        <f t="shared" si="0"/>
        <v>2473861.5158793693</v>
      </c>
    </row>
    <row r="17" spans="1:3" ht="15">
      <c r="A17" s="27" t="s">
        <v>129</v>
      </c>
      <c r="B17" s="11">
        <v>0</v>
      </c>
      <c r="C17" s="26">
        <f t="shared" si="0"/>
        <v>0</v>
      </c>
    </row>
    <row r="18" spans="1:3" ht="15">
      <c r="A18" s="10" t="s">
        <v>130</v>
      </c>
      <c r="B18" s="11">
        <v>0</v>
      </c>
      <c r="C18" s="26">
        <f t="shared" si="0"/>
        <v>0</v>
      </c>
    </row>
    <row r="19" spans="1:3" ht="15">
      <c r="A19" s="27" t="s">
        <v>131</v>
      </c>
      <c r="B19" s="11">
        <v>0</v>
      </c>
      <c r="C19" s="26">
        <f t="shared" si="0"/>
        <v>0</v>
      </c>
    </row>
    <row r="20" spans="1:3" ht="16.5" thickBot="1">
      <c r="A20" s="28" t="s">
        <v>132</v>
      </c>
      <c r="B20" s="29">
        <f>SUM(B11:B19)</f>
        <v>29460925.220816653</v>
      </c>
      <c r="C20" s="30">
        <f>SUM(C11:C19)</f>
        <v>29460925.220816653</v>
      </c>
    </row>
    <row r="21" spans="1:3" ht="15.75" thickBot="1">
      <c r="A21" s="2"/>
      <c r="B21" s="2"/>
      <c r="C21" s="2"/>
    </row>
    <row r="22" spans="1:3" ht="15.75">
      <c r="A22" s="108" t="s">
        <v>133</v>
      </c>
      <c r="B22" s="109"/>
      <c r="C22" s="110"/>
    </row>
    <row r="23" spans="1:3" ht="31.5">
      <c r="A23" s="23" t="s">
        <v>134</v>
      </c>
      <c r="B23" s="24" t="s">
        <v>121</v>
      </c>
      <c r="C23" s="25" t="s">
        <v>122</v>
      </c>
    </row>
    <row r="24" spans="1:3" ht="15">
      <c r="A24" s="27" t="s">
        <v>135</v>
      </c>
      <c r="B24" s="55">
        <f>'Detalle Plan de Adquisiciones'!G20+'Detalle Plan de Adquisiciones'!G25+'Detalle Plan de Adquisiciones'!G26+'Detalle Plan de Adquisiciones'!G27+'Detalle Plan de Adquisiciones'!G28</f>
        <v>566623.96583933814</v>
      </c>
      <c r="C24" s="56">
        <f>B24</f>
        <v>566623.96583933814</v>
      </c>
    </row>
    <row r="25" spans="1:3" ht="15">
      <c r="A25" s="27" t="s">
        <v>136</v>
      </c>
      <c r="B25" s="55">
        <f>'Detalle Plan de Adquisiciones'!G15+'Detalle Plan de Adquisiciones'!G16+'Detalle Plan de Adquisiciones'!G17+'Detalle Plan de Adquisiciones'!G18+'Detalle Plan de Adquisiciones'!G19+'Detalle Plan de Adquisiciones'!G29+'Detalle Plan de Adquisiciones'!G30</f>
        <v>25827274.588310648</v>
      </c>
      <c r="C25" s="56">
        <f t="shared" ref="C25:C27" si="1">B25</f>
        <v>25827274.588310648</v>
      </c>
    </row>
    <row r="26" spans="1:3" ht="15">
      <c r="A26" s="27" t="s">
        <v>137</v>
      </c>
      <c r="B26" s="55">
        <f>'Detalle Plan de Adquisiciones'!G5+'Detalle Plan de Adquisiciones'!G10+'Detalle Plan de Adquisiciones'!G31+'Detalle Plan de Adquisiciones'!G32+'Detalle Plan de Adquisiciones'!G33+'Detalle Plan de Adquisiciones'!F54+'Detalle Plan de Adquisiciones'!F55+'Detalle Plan de Adquisiciones'!F56</f>
        <v>2331064.5636509201</v>
      </c>
      <c r="C26" s="56">
        <f t="shared" si="1"/>
        <v>2331064.5636509201</v>
      </c>
    </row>
    <row r="27" spans="1:3" ht="15">
      <c r="A27" s="27" t="s">
        <v>11</v>
      </c>
      <c r="B27" s="55">
        <f>SUM('Detalle Plan de Adquisiciones'!G34:G37)+SUM('Detalle Plan de Adquisiciones'!F42:F53)</f>
        <v>735962.10301574599</v>
      </c>
      <c r="C27" s="56">
        <f t="shared" si="1"/>
        <v>735962.10301574599</v>
      </c>
    </row>
    <row r="28" spans="1:3" ht="16.5" thickBot="1">
      <c r="A28" s="28" t="s">
        <v>132</v>
      </c>
      <c r="B28" s="29">
        <f>SUM(B24:B27)</f>
        <v>29460925.220816653</v>
      </c>
      <c r="C28" s="30">
        <f>B28</f>
        <v>29460925.220816653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863CB717AECF2468B024A579E8FC0B3" ma:contentTypeVersion="2403" ma:contentTypeDescription="A content type to manage public (operations) IDB documents" ma:contentTypeScope="" ma:versionID="f6beb76cc86125df086092a44bcc20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175d51e1797af223cc37070fea672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SCL/EDU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Blasco Ivana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SCHOOL-TO-WORK TRANSITION</TermName>
          <TermId xmlns="http://schemas.microsoft.com/office/infopath/2007/PartnerControls">1cfcc1e4-42f4-47fa-912b-ad357c0d8177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27</Value>
      <Value>424</Value>
      <Value>31</Value>
      <Value>37</Value>
      <Value>1</Value>
    </TaxCatchAll>
    <Operation_x0020_Type xmlns="cdc7663a-08f0-4737-9e8c-148ce897a09c" xsi:nil="true"/>
    <Package_x0020_Code xmlns="cdc7663a-08f0-4737-9e8c-148ce897a09c" xsi:nil="true"/>
    <Identifier xmlns="cdc7663a-08f0-4737-9e8c-148ce897a09c" xsi:nil="true"/>
    <Project_x0020_Number xmlns="cdc7663a-08f0-4737-9e8c-148ce897a09c">CO-L1261;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 xsi:nil="true"/>
    <_dlc_DocId xmlns="cdc7663a-08f0-4737-9e8c-148ce897a09c">EZSHARE-1181438044-10</_dlc_DocId>
    <_dlc_DocIdUrl xmlns="cdc7663a-08f0-4737-9e8c-148ce897a09c">
      <Url>https://idbg.sharepoint.com/teams/EZ-CO-LON/CO-L1261/_layouts/15/DocIdRedir.aspx?ID=EZSHARE-1181438044-10</Url>
      <Description>EZSHARE-1181438044-10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500B31E9-286E-4AD9-A8F4-93DC04801FE4}"/>
</file>

<file path=customXml/itemProps2.xml><?xml version="1.0" encoding="utf-8"?>
<ds:datastoreItem xmlns:ds="http://schemas.openxmlformats.org/officeDocument/2006/customXml" ds:itemID="{9B823F2F-1F6C-4676-B294-5AF864F9F05F}"/>
</file>

<file path=customXml/itemProps3.xml><?xml version="1.0" encoding="utf-8"?>
<ds:datastoreItem xmlns:ds="http://schemas.openxmlformats.org/officeDocument/2006/customXml" ds:itemID="{D43DB4B7-F973-4C43-9F33-22FA1158DBA7}"/>
</file>

<file path=customXml/itemProps4.xml><?xml version="1.0" encoding="utf-8"?>
<ds:datastoreItem xmlns:ds="http://schemas.openxmlformats.org/officeDocument/2006/customXml" ds:itemID="{E3204A10-D4B4-4090-9767-F15ACECEDBEC}"/>
</file>

<file path=customXml/itemProps5.xml><?xml version="1.0" encoding="utf-8"?>
<ds:datastoreItem xmlns:ds="http://schemas.openxmlformats.org/officeDocument/2006/customXml" ds:itemID="{6A6BB21B-E4FF-4562-898A-23B90709950C}"/>
</file>

<file path=customXml/itemProps6.xml><?xml version="1.0" encoding="utf-8"?>
<ds:datastoreItem xmlns:ds="http://schemas.openxmlformats.org/officeDocument/2006/customXml" ds:itemID="{F4190FF2-227B-4D00-B71E-1FD5C7EA35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Hillman, Eugenio F.</cp:lastModifiedBy>
  <cp:revision/>
  <dcterms:created xsi:type="dcterms:W3CDTF">2011-03-30T14:45:37Z</dcterms:created>
  <dcterms:modified xsi:type="dcterms:W3CDTF">2020-11-26T13:32:58Z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424;#SCHOOL-TO-WORK TRANSITION|1cfcc1e4-42f4-47fa-912b-ad357c0d8177</vt:lpwstr>
  </property>
  <property fmtid="{D5CDD505-2E9C-101B-9397-08002B2CF9AE}" pid="7" name="Country">
    <vt:lpwstr>27;#Colombia|c7d386d6-75f3-4fc0-bde8-e021ccd68f5c</vt:lpwstr>
  </property>
  <property fmtid="{D5CDD505-2E9C-101B-9397-08002B2CF9AE}" pid="8" name="_dlc_DocIdItemGuid">
    <vt:lpwstr>71201b4d-2150-4c20-8947-80c093dd7453</vt:lpwstr>
  </property>
  <property fmtid="{D5CDD505-2E9C-101B-9397-08002B2CF9AE}" pid="9" name="Fund IDB">
    <vt:lpwstr>31;#ORC|c028a4b2-ad8b-4cf4-9cac-a2ae6a778e23</vt:lpwstr>
  </property>
  <property fmtid="{D5CDD505-2E9C-101B-9397-08002B2CF9AE}" pid="10" name="Sector IDB">
    <vt:lpwstr>37;#EDUCATION|e61db9d8-dcb9-423f-a737-53d6e603e7c4</vt:lpwstr>
  </property>
  <property fmtid="{D5CDD505-2E9C-101B-9397-08002B2CF9AE}" pid="11" name="Function Operations IDB">
    <vt:lpwstr>1;#Project Preparation Planning and Design|29ca0c72-1fc4-435f-a09c-28585cb5eac9</vt:lpwstr>
  </property>
  <property fmtid="{D5CDD505-2E9C-101B-9397-08002B2CF9AE}" pid="12" name="ContentTypeId">
    <vt:lpwstr>0x0101001A458A224826124E8B45B1D613300CFC00B863CB717AECF2468B024A579E8FC0B3</vt:lpwstr>
  </property>
</Properties>
</file>