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9440" windowHeight="7155"/>
  </bookViews>
  <sheets>
    <sheet name="Procurement Plan" sheetId="14" r:id="rId1"/>
    <sheet name="Hoja1" sheetId="2" state="hidden" r:id="rId2"/>
    <sheet name="Hoja3" sheetId="3" state="hidden" r:id="rId3"/>
    <sheet name="PP Summary" sheetId="4" state="hidden" r:id="rId4"/>
  </sheets>
  <definedNames>
    <definedName name="_xlnm._FilterDatabase" localSheetId="0" hidden="1">'Procurement Plan'!$C$3:$S$37</definedName>
    <definedName name="_ftn1" localSheetId="0">'Procurement Plan'!#REF!</definedName>
    <definedName name="_ftn2" localSheetId="0">'Procurement Plan'!#REF!</definedName>
    <definedName name="_ftn3" localSheetId="0">'Procurement Plan'!#REF!</definedName>
    <definedName name="_ftn4" localSheetId="0">'Procurement Plan'!#REF!</definedName>
    <definedName name="_ftnref1" localSheetId="0">'Procurement Plan'!#REF!</definedName>
    <definedName name="_ftnref2" localSheetId="0">'Procurement Plan'!$H$3</definedName>
    <definedName name="_ftnref3" localSheetId="0">'Procurement Plan'!$L$3</definedName>
    <definedName name="_ftnref4" localSheetId="0">'Procurement Plan'!$O$3</definedName>
    <definedName name="_xlnm.Print_Area" localSheetId="3">'PP Summary'!$A$1:$C$15</definedName>
    <definedName name="_xlnm.Print_Area" localSheetId="0">'Procurement Plan'!$C$1:$P$37</definedName>
    <definedName name="_xlnm.Print_Titles" localSheetId="0">'Procurement Plan'!$1:$4</definedName>
  </definedNames>
  <calcPr calcId="145621"/>
</workbook>
</file>

<file path=xl/calcChain.xml><?xml version="1.0" encoding="utf-8"?>
<calcChain xmlns="http://schemas.openxmlformats.org/spreadsheetml/2006/main">
  <c r="F30" i="14" l="1"/>
  <c r="F28" i="14"/>
  <c r="C35" i="14" l="1"/>
  <c r="C21" i="14"/>
  <c r="C22" i="14" s="1"/>
  <c r="C23" i="14" s="1"/>
  <c r="C24" i="14" s="1"/>
  <c r="C25" i="14" s="1"/>
  <c r="C26" i="14" s="1"/>
  <c r="F7" i="14" l="1"/>
  <c r="F5" i="14"/>
  <c r="F27" i="14" l="1"/>
  <c r="D7" i="3"/>
  <c r="D10" i="3"/>
  <c r="G37" i="14"/>
  <c r="C9" i="4"/>
  <c r="C13" i="4" s="1"/>
  <c r="B9" i="4"/>
  <c r="B13" i="4" s="1"/>
  <c r="C12" i="4"/>
  <c r="B12" i="4"/>
  <c r="C10" i="4"/>
  <c r="B10" i="4"/>
  <c r="F20" i="14"/>
  <c r="F37" i="14"/>
</calcChain>
</file>

<file path=xl/sharedStrings.xml><?xml version="1.0" encoding="utf-8"?>
<sst xmlns="http://schemas.openxmlformats.org/spreadsheetml/2006/main" count="435" uniqueCount="240">
  <si>
    <t>1.8.4.5</t>
  </si>
  <si>
    <t>1.8.5</t>
  </si>
  <si>
    <t>1.8.6.2.2</t>
  </si>
  <si>
    <t>2.3.1</t>
  </si>
  <si>
    <t>2.3.1.6.2.1</t>
  </si>
  <si>
    <t>1.8.7.5.3.1 y 1.8.7.5.4</t>
  </si>
  <si>
    <t>Organización y desarrollo de competencia de los equipos de mejora continua a nivel de los EBAIS y Auto-Medición periódicas de la calidad en los EBAIS</t>
  </si>
  <si>
    <t>2.1.2</t>
  </si>
  <si>
    <t>Habilitadas salas de lancancia en los CEN CINAI de la Operación (37 Centros)</t>
  </si>
  <si>
    <t>Implementación de la estrategia de comunicación para promover la afiliación y el aseguramiento de las personas adolescentes.</t>
  </si>
  <si>
    <t>Adquisición de equipos audio visuales</t>
  </si>
  <si>
    <t>1.8.7.6.3</t>
  </si>
  <si>
    <t>Servicios de salud ejecutan actividades grupales complementarias de acuerdo a la norma</t>
  </si>
  <si>
    <t>2.1.1</t>
  </si>
  <si>
    <t>Conceptualización de modelo de promotores juveniles desarrollando actividades con pares</t>
  </si>
  <si>
    <t>Apoyo a los promotores juveniles para la implementación de los acuerdos</t>
  </si>
  <si>
    <t>2. Type of Expense</t>
  </si>
  <si>
    <t>Consulting (firms + individuals)</t>
  </si>
  <si>
    <t>3. Itemization of Procurement Plan</t>
  </si>
  <si>
    <t xml:space="preserve">See attachment </t>
  </si>
  <si>
    <t>Total Amount (Including Counterpart)</t>
  </si>
  <si>
    <t xml:space="preserve">Amount Financed by IDB </t>
  </si>
  <si>
    <t>PROCUREMENT PLAN: GENERAL INFORMATION</t>
  </si>
  <si>
    <t>1. Procurement Plan Period</t>
  </si>
  <si>
    <t>Procurement Plan Period:</t>
  </si>
  <si>
    <t>Individual</t>
  </si>
  <si>
    <t>WBS</t>
  </si>
  <si>
    <t>Firms</t>
  </si>
  <si>
    <t>Consultancies</t>
  </si>
  <si>
    <t>Termination Contract</t>
  </si>
  <si>
    <t>Task Name</t>
  </si>
  <si>
    <t>1.8.1.2</t>
  </si>
  <si>
    <t>Adquisición de los 5 MACP</t>
  </si>
  <si>
    <t>Producción y reproducción de materiales de apoyo a la comunicación interpersonal</t>
  </si>
  <si>
    <t>1.8.3</t>
  </si>
  <si>
    <t>Desarrollo de habilidades comunicacionales en promotores juveniles y proveedores institucionales para la orientación y consejería en SSR Adolescente</t>
  </si>
  <si>
    <t>1.8.4</t>
  </si>
  <si>
    <t>Implementación de guía de procesos y procedimientos para garantizar la continuidad entre los tres niveles de atención de la CCSS</t>
  </si>
  <si>
    <t xml:space="preserve">         Auditora Financiera</t>
  </si>
  <si>
    <t>jue 08/05/14</t>
  </si>
  <si>
    <t>$150,000</t>
  </si>
  <si>
    <t xml:space="preserve">         Evaluacion Operativa y de Gestion de Medio Termino </t>
  </si>
  <si>
    <t>lun 09/06/14</t>
  </si>
  <si>
    <t xml:space="preserve">         Unidad Ejecutora funcionando</t>
  </si>
  <si>
    <t>$1,846,250</t>
  </si>
  <si>
    <t>544 dias</t>
  </si>
  <si>
    <t>$6,082,834</t>
  </si>
  <si>
    <t>$17,584,757</t>
  </si>
  <si>
    <t>$17,358,572</t>
  </si>
  <si>
    <t xml:space="preserve"> Local </t>
  </si>
  <si>
    <t>Total PA</t>
  </si>
  <si>
    <t>% Avance</t>
  </si>
  <si>
    <t>Nombre de Tarea</t>
  </si>
  <si>
    <t>Predecesoras</t>
  </si>
  <si>
    <t>Duración</t>
  </si>
  <si>
    <t>Inicio</t>
  </si>
  <si>
    <t>Fin</t>
  </si>
  <si>
    <t>Costo</t>
  </si>
  <si>
    <t>Total</t>
  </si>
  <si>
    <t>Método de Adquisición</t>
  </si>
  <si>
    <t>Programa de Mejoramiento del Acceso de Servicios y Redes de Salud</t>
  </si>
  <si>
    <t>719.75 días</t>
  </si>
  <si>
    <t>lun 01/04/13</t>
  </si>
  <si>
    <t>vie 01/01/16</t>
  </si>
  <si>
    <t>$50,000,000</t>
  </si>
  <si>
    <t xml:space="preserve">   CONTRATO DE PRESTAMO FORMALIZADO</t>
  </si>
  <si>
    <t>56 días</t>
  </si>
  <si>
    <t>lun 01/07/13</t>
  </si>
  <si>
    <t>lun 16/09/13</t>
  </si>
  <si>
    <t>$0</t>
  </si>
  <si>
    <t xml:space="preserve">   CUMPLIMIENTO DE CONDICIONES PREVIAS AL PRIMER DESEMBOLSO</t>
  </si>
  <si>
    <t>198 días</t>
  </si>
  <si>
    <t>mié 01/01/14</t>
  </si>
  <si>
    <t xml:space="preserve">   PROGRAMACION DE COMPONENTES A NIVEL PEP</t>
  </si>
  <si>
    <t>719 días</t>
  </si>
  <si>
    <t xml:space="preserve">      COMPONENTE 1: Mejora de Cobertura de Servicios de Salud con Gestion Descentralizados</t>
  </si>
  <si>
    <t>$45,990,163</t>
  </si>
  <si>
    <t xml:space="preserve">         SUB COMPONENTE 1.1: Mejora del Acceso y Calidad de los Servicios de Salud del primer nivel de atencion bajo el Modelo de Gestion Descentralizado</t>
  </si>
  <si>
    <t>$43,136,363</t>
  </si>
  <si>
    <t xml:space="preserve">            Producto 1: Provisión de Servicios de Salud de Primer Nivel de Atención</t>
  </si>
  <si>
    <t>$41,546,163</t>
  </si>
  <si>
    <t>SERVICIOS DE NO CONSULTORIA.Contratación Directa</t>
  </si>
  <si>
    <t xml:space="preserve">            Producto 2: Provisión de Servicios de Salud de Segundo Nivel de Atención</t>
  </si>
  <si>
    <t>521 días</t>
  </si>
  <si>
    <t>jue 31/12/15</t>
  </si>
  <si>
    <t>$1,200,000</t>
  </si>
  <si>
    <t xml:space="preserve">            Producto 3: Desarrollo de Competencias y Capacidades a los Equipos de Primer y Segundo Nivel de Atención</t>
  </si>
  <si>
    <t>197 días</t>
  </si>
  <si>
    <t>mar 01/04/14</t>
  </si>
  <si>
    <t>$390,200</t>
  </si>
  <si>
    <t>CONSULTORIAS FIRMAS.Seleccion basada en Calidad y Costo</t>
  </si>
  <si>
    <t xml:space="preserve">         SUB COMPONENTE 1.2 Fortalecimiento de las Redes Integradas Salud Materno Infantil </t>
  </si>
  <si>
    <t>187 días</t>
  </si>
  <si>
    <t>vie 02/08/13</t>
  </si>
  <si>
    <t>lun 21/04/14</t>
  </si>
  <si>
    <t>$2,053,800</t>
  </si>
  <si>
    <t>% IDB</t>
  </si>
  <si>
    <t>%  Local</t>
  </si>
  <si>
    <t>No</t>
  </si>
  <si>
    <t>Non-Consulting Services</t>
  </si>
  <si>
    <t>Date</t>
    <phoneticPr fontId="19" type="noConversion"/>
  </si>
  <si>
    <t>From</t>
    <phoneticPr fontId="19" type="noConversion"/>
  </si>
  <si>
    <t>Until</t>
    <phoneticPr fontId="19" type="noConversion"/>
  </si>
  <si>
    <t>Investment Category</t>
    <phoneticPr fontId="19" type="noConversion"/>
  </si>
  <si>
    <t>Operating Expenses</t>
    <phoneticPr fontId="19" type="noConversion"/>
  </si>
  <si>
    <t>Goods</t>
    <phoneticPr fontId="19" type="noConversion"/>
  </si>
  <si>
    <t>Prequalification (Yes/No)</t>
    <phoneticPr fontId="19" type="noConversion"/>
  </si>
  <si>
    <t>Estimated Dates</t>
    <phoneticPr fontId="19" type="noConversion"/>
  </si>
  <si>
    <t>Status (pending, in process, granted, canceled)</t>
    <phoneticPr fontId="19" type="noConversion"/>
  </si>
  <si>
    <t>Comments</t>
    <phoneticPr fontId="19" type="noConversion"/>
  </si>
  <si>
    <t>Category and Description of Procurement Contract</t>
    <phoneticPr fontId="19" type="noConversion"/>
  </si>
  <si>
    <t>Method of Procurement</t>
    <phoneticPr fontId="19" type="noConversion"/>
  </si>
  <si>
    <t>IDB</t>
    <phoneticPr fontId="19" type="noConversion"/>
  </si>
  <si>
    <t>Review (ex-ante or ex-post)</t>
    <phoneticPr fontId="19" type="noConversion"/>
  </si>
  <si>
    <t>Financing Source and Percentage</t>
    <phoneticPr fontId="19" type="noConversion"/>
  </si>
  <si>
    <t>No.</t>
  </si>
  <si>
    <t xml:space="preserve">            Diseño e Implementacion del Sistema de Referencia y Respuestas de las microredes participantes en el proyecto (Gestion de Usuarios)</t>
  </si>
  <si>
    <t>114 días</t>
  </si>
  <si>
    <t>mar 01/10/13</t>
  </si>
  <si>
    <t>vie 07/03/14</t>
  </si>
  <si>
    <t>$200,000</t>
  </si>
  <si>
    <t xml:space="preserve">            Compra de Ambulancias (6 Ambulancias)</t>
  </si>
  <si>
    <t>101 días</t>
  </si>
  <si>
    <t>mar 18/02/14</t>
  </si>
  <si>
    <t>$600,000</t>
  </si>
  <si>
    <t>BIENES.Licitación Pública Internacional</t>
  </si>
  <si>
    <t xml:space="preserve">            Compra de Equipo Medico Menor</t>
  </si>
  <si>
    <t>lun 02/12/13</t>
  </si>
  <si>
    <t>$1,008,800</t>
  </si>
  <si>
    <t xml:space="preserve">            Compra de Vehiculos (7 Vehiculos)</t>
  </si>
  <si>
    <t>vie 20/12/13</t>
  </si>
  <si>
    <t>$245,000</t>
  </si>
  <si>
    <t xml:space="preserve">         SUB COMPONENTE 1.3. Apoyo para la Provisión Descentralizada de los Servicios de Salud</t>
  </si>
  <si>
    <t>180 días</t>
  </si>
  <si>
    <t>$800,000</t>
  </si>
  <si>
    <t xml:space="preserve">            Producto 1: Desarrollo de una Estrategia de Comunicación Social</t>
  </si>
  <si>
    <t>jue 01/08/13</t>
  </si>
  <si>
    <t>mar 07/01/14</t>
  </si>
  <si>
    <t>$100,000</t>
  </si>
  <si>
    <t xml:space="preserve">            Producto 2: Control de Resultados del Programa Mejorado</t>
  </si>
  <si>
    <t>lun 18/11/13</t>
  </si>
  <si>
    <t xml:space="preserve">            Producto 3: Empadronamiento y Nominalizacion de Beneficiarios</t>
  </si>
  <si>
    <t>$500,000</t>
  </si>
  <si>
    <t xml:space="preserve">      COMPONENTE 2: Fortalecimiento Institucional </t>
  </si>
  <si>
    <t>608 días</t>
  </si>
  <si>
    <t>mar 03/09/13</t>
  </si>
  <si>
    <t>$1,863,587</t>
  </si>
  <si>
    <t xml:space="preserve">         Fortalecimiento para la Funcion de Compra y Contratacion de Servicios de Salud</t>
  </si>
  <si>
    <t>vie 07/02/14</t>
  </si>
  <si>
    <t>$1,350,000</t>
  </si>
  <si>
    <t xml:space="preserve">         Funcionamiento de la UGD </t>
  </si>
  <si>
    <t>$513,587</t>
  </si>
  <si>
    <t xml:space="preserve">      COMPONENTE 3: Evaluacion, Auditoria y Gestion del Proyecto</t>
  </si>
  <si>
    <t>$2,146,250</t>
  </si>
  <si>
    <t>Publication of Specific Procurement Notice</t>
  </si>
  <si>
    <t>Estimated Procurement Cost (USD Thousands)</t>
  </si>
  <si>
    <t>WORKS</t>
  </si>
  <si>
    <t>GOODS</t>
  </si>
  <si>
    <t>1.1.1.1</t>
  </si>
  <si>
    <t>1.1.1.3</t>
  </si>
  <si>
    <t>1.1.1.4.1</t>
  </si>
  <si>
    <t>1.1.2.1.1.3</t>
  </si>
  <si>
    <t>1.1.2.1.3</t>
  </si>
  <si>
    <t>1.1.3.1</t>
  </si>
  <si>
    <t>1.2.1.5.2</t>
  </si>
  <si>
    <t>1.2.2.1.1.3</t>
  </si>
  <si>
    <t>1.2.3.1</t>
  </si>
  <si>
    <t>1.2.4</t>
  </si>
  <si>
    <t>1.2.5</t>
  </si>
  <si>
    <t>1.2.6.1.5</t>
  </si>
  <si>
    <t>1.2.6.2</t>
  </si>
  <si>
    <t>2.1.3.3.1</t>
  </si>
  <si>
    <t>2.1.3.3.2</t>
  </si>
  <si>
    <t>2.1.3.3.3</t>
  </si>
  <si>
    <t>2.1.3.3.4</t>
  </si>
  <si>
    <t>2.1.4.3.1</t>
  </si>
  <si>
    <t>2.2.2</t>
  </si>
  <si>
    <t>3.2</t>
  </si>
  <si>
    <t>PEP identification</t>
  </si>
  <si>
    <t>Period of Procurement Plan: April 2017 − December 2021</t>
  </si>
  <si>
    <t>SUPPORT TO IMPROVE MATERNAL AND CHILD 
GY 1058</t>
  </si>
  <si>
    <t>II-2017</t>
  </si>
  <si>
    <t>III-2019</t>
  </si>
  <si>
    <t>III-2018</t>
  </si>
  <si>
    <t>IV-2017</t>
  </si>
  <si>
    <r>
      <t>Consulting Firms</t>
    </r>
    <r>
      <rPr>
        <sz val="11"/>
        <color rgb="FF000000"/>
        <rFont val="Arial Narrow"/>
        <family val="2"/>
      </rPr>
      <t xml:space="preserve">:  QCBS:  Quality-and Cost-Based Selection; QBS :  Quality-Based Selection; FBS:  Selection under a Fixed Budget; LCS: Least-Cost Selection; CQS:  Selection based on Consultants' Qualifications; SSS:  Single-Source Selection.  </t>
    </r>
    <r>
      <rPr>
        <b/>
        <sz val="11"/>
        <color rgb="FF000000"/>
        <rFont val="Arial Narrow"/>
        <family val="2"/>
      </rPr>
      <t>Individual Consultants:</t>
    </r>
    <r>
      <rPr>
        <sz val="11"/>
        <color rgb="FF000000"/>
        <rFont val="Arial Narrow"/>
        <family val="2"/>
      </rPr>
      <t xml:space="preserve">  QCNI: National Individual Consultant selection based on Qualifications; IICQ:  International Individual Consultant selection based on Qualifications. </t>
    </r>
  </si>
  <si>
    <t>PC</t>
  </si>
  <si>
    <t>QCBS</t>
  </si>
  <si>
    <t>Ex- ante</t>
  </si>
  <si>
    <t>Ex-ante</t>
  </si>
  <si>
    <t>I-2018</t>
  </si>
  <si>
    <t>II-2019</t>
  </si>
  <si>
    <t>Toolkit for primary health workers (educational materials, inputs, raincoat, boots, etc) to provide services</t>
  </si>
  <si>
    <t>III-2017</t>
  </si>
  <si>
    <t>II-2021</t>
  </si>
  <si>
    <t>Equipment for waiting homes</t>
  </si>
  <si>
    <t>II-2018</t>
  </si>
  <si>
    <t>IV-2018</t>
  </si>
  <si>
    <r>
      <t>Goods and Works:</t>
    </r>
    <r>
      <rPr>
        <sz val="11"/>
        <color rgb="FF000000"/>
        <rFont val="Arial Narrow"/>
        <family val="2"/>
      </rPr>
      <t xml:space="preserve">  </t>
    </r>
    <r>
      <rPr>
        <b/>
        <sz val="11"/>
        <color rgb="FF000000"/>
        <rFont val="Arial Narrow"/>
        <family val="2"/>
      </rPr>
      <t>ICB</t>
    </r>
    <r>
      <rPr>
        <sz val="11"/>
        <color rgb="FF000000"/>
        <rFont val="Arial Narrow"/>
        <family val="2"/>
      </rPr>
      <t xml:space="preserve">:  International Competitive Bidding; </t>
    </r>
    <r>
      <rPr>
        <b/>
        <sz val="11"/>
        <color rgb="FF000000"/>
        <rFont val="Arial Narrow"/>
        <family val="2"/>
      </rPr>
      <t>NCB</t>
    </r>
    <r>
      <rPr>
        <sz val="11"/>
        <color rgb="FF000000"/>
        <rFont val="Arial Narrow"/>
        <family val="2"/>
      </rPr>
      <t xml:space="preserve">: National Competitive Bidding; </t>
    </r>
    <r>
      <rPr>
        <b/>
        <sz val="11"/>
        <color rgb="FF000000"/>
        <rFont val="Arial Narrow"/>
        <family val="2"/>
      </rPr>
      <t>PC</t>
    </r>
    <r>
      <rPr>
        <sz val="11"/>
        <color rgb="FF000000"/>
        <rFont val="Arial Narrow"/>
        <family val="2"/>
      </rPr>
      <t xml:space="preserve">:  Price Comparison; </t>
    </r>
    <r>
      <rPr>
        <b/>
        <sz val="11"/>
        <color rgb="FF000000"/>
        <rFont val="Arial Narrow"/>
        <family val="2"/>
      </rPr>
      <t>DC</t>
    </r>
    <r>
      <rPr>
        <sz val="11"/>
        <color rgb="FF000000"/>
        <rFont val="Arial Narrow"/>
        <family val="2"/>
      </rPr>
      <t xml:space="preserve">:  Direct Consulting; </t>
    </r>
    <r>
      <rPr>
        <b/>
        <sz val="11"/>
        <color rgb="FF000000"/>
        <rFont val="Arial Narrow"/>
        <family val="2"/>
      </rPr>
      <t>OC</t>
    </r>
    <r>
      <rPr>
        <sz val="11"/>
        <color rgb="FF000000"/>
        <rFont val="Arial Narrow"/>
        <family val="2"/>
      </rPr>
      <t>: Operative Cost</t>
    </r>
  </si>
  <si>
    <t>ex-ante</t>
  </si>
  <si>
    <t>I-2019</t>
  </si>
  <si>
    <t>Communication materials at community level developed, printed and distributed to 225 communities</t>
  </si>
  <si>
    <t>IV-2021</t>
  </si>
  <si>
    <t>NCB</t>
  </si>
  <si>
    <t xml:space="preserve"> Mass communication campaign implementing in 225 communities/people</t>
  </si>
  <si>
    <t>Materials for communication for behaivor change strategy printed and distributed to 225 communities</t>
  </si>
  <si>
    <t xml:space="preserve"> Supply tablets for the quality analysis</t>
  </si>
  <si>
    <t>Printed guidelines and Procedures for nutritional supplements of women in reproductive age</t>
  </si>
  <si>
    <t>II-2020</t>
  </si>
  <si>
    <t xml:space="preserve"> Technical assistance to updated model for prenatal, birth, postnatal, and post-partum care</t>
  </si>
  <si>
    <t xml:space="preserve">Hardware and software purchased and distributed </t>
  </si>
  <si>
    <t>ICB</t>
  </si>
  <si>
    <t>IV-2019</t>
  </si>
  <si>
    <t>III-2020</t>
  </si>
  <si>
    <t xml:space="preserve"> Technical assistance to integrated Health Benefits Packages defined for the primary, secondary and Tertiary Level</t>
  </si>
  <si>
    <t>I-2021</t>
  </si>
  <si>
    <t>Reliable transportation for community visits</t>
  </si>
  <si>
    <t>Ambulances (3) and other transportion alternatives</t>
  </si>
  <si>
    <t>Consultancy to develop a Lab Information System LIS</t>
  </si>
  <si>
    <t>ex -ante</t>
  </si>
  <si>
    <t>Computer for Lab Information Systema</t>
  </si>
  <si>
    <t xml:space="preserve">Lab equipment </t>
  </si>
  <si>
    <t>Remodeling the room of low - risk deliveries Nicholson Hospital</t>
  </si>
  <si>
    <t>Health facilities survey</t>
  </si>
  <si>
    <t>Develop a referal and re-referal informatic system</t>
  </si>
  <si>
    <t>Equipment the new section for emergency obstetric care and neonatal in Georgetown Hospital, Nicholson hospital and others regional hospitals</t>
  </si>
  <si>
    <t>2.2.1
2.2.2</t>
  </si>
  <si>
    <t>Radio communication equipment</t>
  </si>
  <si>
    <t>Will be conducted in several price comparisons.</t>
  </si>
  <si>
    <t xml:space="preserve">Will be conducted in several price comparisons </t>
  </si>
  <si>
    <r>
      <t>NCB</t>
    </r>
    <r>
      <rPr>
        <sz val="11"/>
        <color rgb="FFFF0000"/>
        <rFont val="Calibri"/>
        <family val="2"/>
        <scheme val="minor"/>
      </rPr>
      <t xml:space="preserve"> </t>
    </r>
  </si>
  <si>
    <t xml:space="preserve"> Incentive mechanism to promote the use of health services (newborn baskets)</t>
  </si>
  <si>
    <t>IICQ</t>
  </si>
  <si>
    <t>yes</t>
  </si>
  <si>
    <t>It covers activities: 1.1.1.1, 1.1.1.2, 1.1.2.1.1, 1.1.2.1.3, 1.1.3.1, 1.2.1, 1.2.2.1.1.2, 1.2.3.1, 1.2.3.1.5, 1.2.5, 1.2.6.1, 1.2.7, 2.1.3 and 2.1.4.</t>
  </si>
  <si>
    <t>Print and distribute material of Family planning strategy</t>
  </si>
  <si>
    <t>Print marerial of data analysis and decision making process</t>
  </si>
  <si>
    <t>Equipment fo supply chain for 150 health centers</t>
  </si>
  <si>
    <t>Technical assistance to design and support the implementation of interventions to strengthen reproductive, maternal, and neonatal health services and develop capacities and competencies at the central and local levels</t>
  </si>
  <si>
    <t xml:space="preserve"> Technical assistance to revise and redefine the service Network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</si>
</sst>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_(* #,##0_);_(* \(#,##0\);_(* &quot;-&quot;??_);_(@_)"/>
    <numFmt numFmtId="165" formatCode="[$$-340A]\ #,##0.00"/>
    <numFmt numFmtId="166" formatCode="[$USD]\ #,##0"/>
    <numFmt numFmtId="167" formatCode="_(&quot;$&quot;* #,##0_);_(&quot;$&quot;* \(#,##0\);_(&quot;$&quot;* &quot;-&quot;??_);_(@_)"/>
  </numFmts>
  <fonts count="33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sz val="8"/>
      <color indexed="8"/>
      <name val="Arial"/>
      <family val="2"/>
    </font>
    <font>
      <sz val="8"/>
      <color rgb="FF363636"/>
      <name val="Arial"/>
      <family val="2"/>
    </font>
    <font>
      <b/>
      <sz val="11"/>
      <color indexed="16"/>
      <name val="Arial Narrow"/>
      <family val="2"/>
    </font>
    <font>
      <b/>
      <sz val="11"/>
      <color indexed="17"/>
      <name val="Arial Narrow"/>
      <family val="2"/>
    </font>
    <font>
      <b/>
      <sz val="11"/>
      <color indexed="18"/>
      <name val="Arial Narrow"/>
      <family val="2"/>
    </font>
    <font>
      <sz val="11"/>
      <color indexed="8"/>
      <name val="Arial Narrow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Arial Narrow"/>
      <family val="2"/>
    </font>
    <font>
      <b/>
      <sz val="12"/>
      <name val="Arial Narrow"/>
      <family val="2"/>
    </font>
    <font>
      <sz val="8"/>
      <name val="Verdana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indexed="8"/>
      <name val="Arial Narrow"/>
      <family val="2"/>
    </font>
    <font>
      <sz val="14"/>
      <color indexed="8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/>
      <bottom style="medium">
        <color indexed="8"/>
      </bottom>
      <diagonal/>
    </border>
  </borders>
  <cellStyleXfs count="4">
    <xf numFmtId="0" fontId="0" fillId="0" borderId="0"/>
    <xf numFmtId="0" fontId="14" fillId="0" borderId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9" fontId="6" fillId="5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right" vertical="center" wrapText="1"/>
    </xf>
    <xf numFmtId="0" fontId="6" fillId="5" borderId="2" xfId="0" applyFont="1" applyFill="1" applyBorder="1" applyAlignment="1">
      <alignment horizontal="center" vertical="center" wrapText="1"/>
    </xf>
    <xf numFmtId="9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center" vertical="center" wrapText="1"/>
    </xf>
    <xf numFmtId="9" fontId="10" fillId="5" borderId="2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right" vertical="center" wrapText="1"/>
    </xf>
    <xf numFmtId="0" fontId="10" fillId="5" borderId="2" xfId="0" applyFont="1" applyFill="1" applyBorder="1" applyAlignment="1">
      <alignment horizontal="center" vertical="center" wrapText="1"/>
    </xf>
    <xf numFmtId="9" fontId="11" fillId="5" borderId="2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right" vertical="center" wrapText="1"/>
    </xf>
    <xf numFmtId="0" fontId="11" fillId="5" borderId="2" xfId="0" applyFont="1" applyFill="1" applyBorder="1" applyAlignment="1">
      <alignment horizontal="center" vertical="center" wrapText="1"/>
    </xf>
    <xf numFmtId="9" fontId="12" fillId="5" borderId="2" xfId="0" applyNumberFormat="1" applyFont="1" applyFill="1" applyBorder="1" applyAlignment="1">
      <alignment horizontal="center" vertical="center" wrapText="1"/>
    </xf>
    <xf numFmtId="9" fontId="13" fillId="5" borderId="2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vertical="center" wrapText="1"/>
    </xf>
    <xf numFmtId="0" fontId="12" fillId="5" borderId="2" xfId="0" applyFont="1" applyFill="1" applyBorder="1" applyAlignment="1">
      <alignment vertical="center" wrapText="1"/>
    </xf>
    <xf numFmtId="0" fontId="12" fillId="5" borderId="2" xfId="0" applyFont="1" applyFill="1" applyBorder="1" applyAlignment="1">
      <alignment horizontal="right" vertical="center" wrapText="1"/>
    </xf>
    <xf numFmtId="0" fontId="12" fillId="5" borderId="2" xfId="0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/>
    <xf numFmtId="0" fontId="15" fillId="0" borderId="0" xfId="1" applyFont="1" applyFill="1" applyAlignment="1">
      <alignment vertical="center" wrapText="1"/>
    </xf>
    <xf numFmtId="0" fontId="18" fillId="2" borderId="11" xfId="1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/>
    </xf>
    <xf numFmtId="0" fontId="18" fillId="2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14" fontId="4" fillId="0" borderId="14" xfId="1" applyNumberFormat="1" applyFont="1" applyFill="1" applyBorder="1" applyAlignment="1">
      <alignment horizontal="center" vertical="center" wrapText="1"/>
    </xf>
    <xf numFmtId="14" fontId="4" fillId="0" borderId="15" xfId="1" applyNumberFormat="1" applyFont="1" applyFill="1" applyBorder="1" applyAlignment="1">
      <alignment horizontal="center" vertical="center" wrapText="1"/>
    </xf>
    <xf numFmtId="0" fontId="4" fillId="0" borderId="11" xfId="1" applyFont="1" applyBorder="1" applyAlignment="1" applyProtection="1"/>
    <xf numFmtId="166" fontId="4" fillId="0" borderId="1" xfId="1" applyNumberFormat="1" applyFont="1" applyFill="1" applyBorder="1" applyAlignment="1">
      <alignment horizontal="right" vertical="center" wrapText="1"/>
    </xf>
    <xf numFmtId="166" fontId="4" fillId="0" borderId="12" xfId="1" applyNumberFormat="1" applyFont="1" applyFill="1" applyBorder="1" applyAlignment="1">
      <alignment horizontal="right" vertical="center" wrapText="1"/>
    </xf>
    <xf numFmtId="166" fontId="4" fillId="2" borderId="1" xfId="1" applyNumberFormat="1" applyFont="1" applyFill="1" applyBorder="1" applyAlignment="1">
      <alignment horizontal="right" vertical="center" wrapText="1"/>
    </xf>
    <xf numFmtId="0" fontId="0" fillId="0" borderId="0" xfId="0"/>
    <xf numFmtId="4" fontId="2" fillId="0" borderId="0" xfId="0" applyNumberFormat="1" applyFont="1" applyFill="1"/>
    <xf numFmtId="0" fontId="2" fillId="0" borderId="0" xfId="0" applyFont="1" applyFill="1"/>
    <xf numFmtId="0" fontId="0" fillId="0" borderId="0" xfId="0" applyFont="1"/>
    <xf numFmtId="0" fontId="0" fillId="0" borderId="0" xfId="0" applyFont="1" applyFill="1"/>
    <xf numFmtId="0" fontId="0" fillId="0" borderId="1" xfId="0" applyFont="1" applyFill="1" applyBorder="1"/>
    <xf numFmtId="0" fontId="0" fillId="0" borderId="5" xfId="0" applyFont="1" applyFill="1" applyBorder="1"/>
    <xf numFmtId="0" fontId="22" fillId="3" borderId="1" xfId="0" applyFont="1" applyFill="1" applyBorder="1" applyAlignment="1">
      <alignment horizontal="center" vertical="center" wrapText="1"/>
    </xf>
    <xf numFmtId="0" fontId="23" fillId="0" borderId="6" xfId="0" applyFont="1" applyBorder="1"/>
    <xf numFmtId="0" fontId="21" fillId="0" borderId="26" xfId="0" applyFont="1" applyBorder="1" applyAlignment="1">
      <alignment horizontal="left" vertical="top" wrapText="1"/>
    </xf>
    <xf numFmtId="0" fontId="23" fillId="0" borderId="1" xfId="0" applyFont="1" applyFill="1" applyBorder="1"/>
    <xf numFmtId="0" fontId="23" fillId="0" borderId="25" xfId="0" applyFont="1" applyFill="1" applyBorder="1"/>
    <xf numFmtId="0" fontId="21" fillId="0" borderId="23" xfId="0" applyFont="1" applyFill="1" applyBorder="1" applyAlignment="1">
      <alignment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3" fillId="0" borderId="5" xfId="0" applyFont="1" applyFill="1" applyBorder="1"/>
    <xf numFmtId="164" fontId="22" fillId="3" borderId="23" xfId="0" applyNumberFormat="1" applyFont="1" applyFill="1" applyBorder="1" applyAlignment="1">
      <alignment horizontal="left" vertical="center"/>
    </xf>
    <xf numFmtId="0" fontId="26" fillId="3" borderId="23" xfId="0" applyFont="1" applyFill="1" applyBorder="1" applyAlignment="1">
      <alignment horizontal="center" vertical="center" wrapText="1"/>
    </xf>
    <xf numFmtId="167" fontId="22" fillId="3" borderId="23" xfId="2" applyNumberFormat="1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wrapText="1"/>
    </xf>
    <xf numFmtId="0" fontId="24" fillId="0" borderId="23" xfId="0" applyFont="1" applyFill="1" applyBorder="1" applyAlignment="1">
      <alignment vertical="center" wrapText="1"/>
    </xf>
    <xf numFmtId="9" fontId="24" fillId="0" borderId="23" xfId="0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wrapText="1"/>
    </xf>
    <xf numFmtId="0" fontId="24" fillId="0" borderId="23" xfId="0" applyFont="1" applyFill="1" applyBorder="1" applyAlignment="1">
      <alignment horizontal="left" vertical="center" wrapText="1"/>
    </xf>
    <xf numFmtId="44" fontId="25" fillId="0" borderId="23" xfId="2" applyFont="1" applyFill="1" applyBorder="1" applyAlignment="1">
      <alignment horizontal="left" vertical="center"/>
    </xf>
    <xf numFmtId="44" fontId="24" fillId="0" borderId="23" xfId="2" applyFont="1" applyFill="1" applyBorder="1" applyAlignment="1">
      <alignment horizontal="left" vertical="center"/>
    </xf>
    <xf numFmtId="9" fontId="24" fillId="0" borderId="23" xfId="3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vertical="center"/>
    </xf>
    <xf numFmtId="0" fontId="23" fillId="0" borderId="2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0" fontId="0" fillId="0" borderId="0" xfId="0" applyFont="1" applyFill="1" applyBorder="1"/>
    <xf numFmtId="0" fontId="24" fillId="0" borderId="23" xfId="0" applyFont="1" applyFill="1" applyBorder="1" applyAlignment="1">
      <alignment vertical="center"/>
    </xf>
    <xf numFmtId="44" fontId="21" fillId="0" borderId="23" xfId="2" applyFont="1" applyFill="1" applyBorder="1" applyAlignment="1">
      <alignment horizontal="left" vertical="center" wrapText="1"/>
    </xf>
    <xf numFmtId="44" fontId="24" fillId="0" borderId="23" xfId="2" applyFont="1" applyFill="1" applyBorder="1" applyAlignment="1">
      <alignment horizontal="left" vertical="center" wrapText="1"/>
    </xf>
    <xf numFmtId="44" fontId="23" fillId="0" borderId="23" xfId="2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vertical="center"/>
    </xf>
    <xf numFmtId="0" fontId="29" fillId="0" borderId="2" xfId="0" applyFont="1" applyFill="1" applyBorder="1" applyAlignment="1">
      <alignment vertical="center"/>
    </xf>
    <xf numFmtId="17" fontId="24" fillId="0" borderId="23" xfId="0" applyNumberFormat="1" applyFont="1" applyFill="1" applyBorder="1" applyAlignment="1">
      <alignment horizontal="center" vertical="center" wrapText="1"/>
    </xf>
    <xf numFmtId="0" fontId="21" fillId="0" borderId="26" xfId="0" applyFont="1" applyBorder="1" applyAlignment="1">
      <alignment vertical="top" wrapText="1"/>
    </xf>
    <xf numFmtId="0" fontId="0" fillId="0" borderId="0" xfId="0" applyFont="1" applyFill="1" applyAlignment="1"/>
    <xf numFmtId="0" fontId="26" fillId="0" borderId="23" xfId="0" applyFont="1" applyFill="1" applyBorder="1" applyAlignment="1">
      <alignment vertical="center" wrapText="1"/>
    </xf>
    <xf numFmtId="0" fontId="0" fillId="0" borderId="23" xfId="0" applyFont="1" applyFill="1" applyBorder="1" applyAlignment="1">
      <alignment vertical="center" wrapText="1"/>
    </xf>
    <xf numFmtId="0" fontId="26" fillId="3" borderId="23" xfId="0" applyFont="1" applyFill="1" applyBorder="1" applyAlignment="1">
      <alignment vertical="center" wrapText="1"/>
    </xf>
    <xf numFmtId="44" fontId="21" fillId="0" borderId="24" xfId="0" applyNumberFormat="1" applyFont="1" applyBorder="1" applyAlignment="1">
      <alignment horizontal="center" vertical="top" wrapText="1"/>
    </xf>
    <xf numFmtId="0" fontId="23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vertical="center"/>
    </xf>
    <xf numFmtId="44" fontId="24" fillId="6" borderId="23" xfId="2" applyFont="1" applyFill="1" applyBorder="1" applyAlignment="1">
      <alignment horizontal="left" vertical="center"/>
    </xf>
    <xf numFmtId="44" fontId="21" fillId="6" borderId="23" xfId="2" applyFont="1" applyFill="1" applyBorder="1" applyAlignment="1">
      <alignment horizontal="left" vertical="center" wrapText="1"/>
    </xf>
    <xf numFmtId="44" fontId="24" fillId="6" borderId="23" xfId="2" applyFont="1" applyFill="1" applyBorder="1" applyAlignment="1">
      <alignment horizontal="left" vertical="center" wrapText="1"/>
    </xf>
    <xf numFmtId="0" fontId="24" fillId="6" borderId="23" xfId="0" applyFont="1" applyFill="1" applyBorder="1" applyAlignment="1">
      <alignment horizontal="center" vertical="center" wrapText="1"/>
    </xf>
    <xf numFmtId="9" fontId="24" fillId="6" borderId="23" xfId="0" applyNumberFormat="1" applyFont="1" applyFill="1" applyBorder="1" applyAlignment="1">
      <alignment horizontal="center" vertical="center" wrapText="1"/>
    </xf>
    <xf numFmtId="0" fontId="24" fillId="6" borderId="23" xfId="0" applyFont="1" applyFill="1" applyBorder="1" applyAlignment="1">
      <alignment vertical="center" wrapText="1"/>
    </xf>
    <xf numFmtId="44" fontId="23" fillId="6" borderId="23" xfId="2" applyFont="1" applyFill="1" applyBorder="1" applyAlignment="1">
      <alignment horizontal="left" vertical="center"/>
    </xf>
    <xf numFmtId="44" fontId="25" fillId="6" borderId="23" xfId="2" applyFont="1" applyFill="1" applyBorder="1" applyAlignment="1">
      <alignment horizontal="left" vertical="center"/>
    </xf>
    <xf numFmtId="0" fontId="24" fillId="6" borderId="23" xfId="0" applyFont="1" applyFill="1" applyBorder="1" applyAlignment="1">
      <alignment horizontal="left" vertical="center" wrapText="1"/>
    </xf>
    <xf numFmtId="0" fontId="21" fillId="6" borderId="23" xfId="0" applyFont="1" applyFill="1" applyBorder="1" applyAlignment="1">
      <alignment vertical="center" wrapText="1"/>
    </xf>
    <xf numFmtId="0" fontId="23" fillId="6" borderId="5" xfId="0" applyFont="1" applyFill="1" applyBorder="1" applyAlignment="1">
      <alignment horizontal="left" wrapText="1"/>
    </xf>
    <xf numFmtId="0" fontId="23" fillId="6" borderId="5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vertical="center" wrapText="1"/>
    </xf>
    <xf numFmtId="0" fontId="21" fillId="2" borderId="21" xfId="0" applyFont="1" applyFill="1" applyBorder="1" applyAlignment="1">
      <alignment horizontal="left" vertical="center" wrapText="1"/>
    </xf>
    <xf numFmtId="0" fontId="22" fillId="2" borderId="3" xfId="0" applyFont="1" applyFill="1" applyBorder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21" fillId="2" borderId="23" xfId="0" applyFont="1" applyFill="1" applyBorder="1" applyAlignment="1">
      <alignment horizontal="left" vertical="center" wrapText="1"/>
    </xf>
    <xf numFmtId="0" fontId="22" fillId="2" borderId="23" xfId="0" applyFont="1" applyFill="1" applyBorder="1" applyAlignment="1">
      <alignment horizontal="left" vertical="center" wrapText="1"/>
    </xf>
    <xf numFmtId="0" fontId="22" fillId="3" borderId="23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Fill="1" applyAlignment="1">
      <alignment horizont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21" xfId="0" applyFont="1" applyFill="1" applyBorder="1" applyAlignment="1">
      <alignment horizontal="center" vertical="center" wrapText="1"/>
    </xf>
    <xf numFmtId="0" fontId="22" fillId="3" borderId="22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27" xfId="0" applyFont="1" applyFill="1" applyBorder="1" applyAlignment="1">
      <alignment horizontal="center" vertical="center" wrapText="1"/>
    </xf>
    <xf numFmtId="0" fontId="18" fillId="2" borderId="8" xfId="1" applyFont="1" applyFill="1" applyBorder="1" applyAlignment="1">
      <alignment horizontal="center" vertical="center" wrapText="1"/>
    </xf>
    <xf numFmtId="0" fontId="18" fillId="2" borderId="9" xfId="1" applyFont="1" applyFill="1" applyBorder="1" applyAlignment="1">
      <alignment horizontal="center" vertical="center" wrapText="1"/>
    </xf>
    <xf numFmtId="0" fontId="18" fillId="2" borderId="10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left" vertical="center" wrapText="1"/>
    </xf>
    <xf numFmtId="0" fontId="3" fillId="0" borderId="17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7" fillId="0" borderId="18" xfId="1" applyFont="1" applyFill="1" applyBorder="1" applyAlignment="1">
      <alignment horizontal="center" vertical="center" wrapText="1"/>
    </xf>
    <xf numFmtId="0" fontId="17" fillId="0" borderId="19" xfId="1" applyFont="1" applyFill="1" applyBorder="1" applyAlignment="1">
      <alignment horizontal="center" vertical="center"/>
    </xf>
    <xf numFmtId="0" fontId="17" fillId="0" borderId="20" xfId="1" applyFont="1" applyFill="1" applyBorder="1" applyAlignment="1">
      <alignment horizontal="center" vertical="center"/>
    </xf>
    <xf numFmtId="0" fontId="16" fillId="0" borderId="7" xfId="1" applyFont="1" applyFill="1" applyBorder="1" applyAlignment="1">
      <alignment horizontal="center" vertical="center" wrapText="1"/>
    </xf>
  </cellXfs>
  <cellStyles count="4">
    <cellStyle name="Currency" xfId="2" builtinId="4"/>
    <cellStyle name="Normal" xfId="0" builtinId="0"/>
    <cellStyle name="Normal 2" xfId="1"/>
    <cellStyle name="Percent" xfId="3" builtinId="5"/>
  </cellStyles>
  <dxfs count="0"/>
  <tableStyles count="0" defaultTableStyle="TableStyleMedium9" defaultPivotStyle="PivotStyleMedium4"/>
  <colors>
    <mruColors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40"/>
  <sheetViews>
    <sheetView showGridLines="0" tabSelected="1" topLeftCell="C1" zoomScale="90" zoomScaleNormal="90" zoomScalePageLayoutView="125" workbookViewId="0">
      <pane xSplit="3" ySplit="4" topLeftCell="F5" activePane="bottomRight" state="frozen"/>
      <selection activeCell="C1" sqref="C1"/>
      <selection pane="topRight" activeCell="F1" sqref="F1"/>
      <selection pane="bottomLeft" activeCell="C5" sqref="C5"/>
      <selection pane="bottomRight" activeCell="E16" sqref="E16"/>
    </sheetView>
  </sheetViews>
  <sheetFormatPr defaultColWidth="11.42578125" defaultRowHeight="15" x14ac:dyDescent="0.25"/>
  <cols>
    <col min="1" max="1" width="7.85546875" style="32" hidden="1" customWidth="1"/>
    <col min="2" max="2" width="6.7109375" style="45" hidden="1" customWidth="1"/>
    <col min="3" max="3" width="5.140625" style="45" customWidth="1"/>
    <col min="4" max="4" width="13.28515625" style="45" customWidth="1"/>
    <col min="5" max="5" width="57.85546875" style="45" customWidth="1"/>
    <col min="6" max="6" width="16.42578125" style="29" customWidth="1"/>
    <col min="7" max="7" width="13" style="45" customWidth="1"/>
    <col min="8" max="8" width="15.7109375" style="29" customWidth="1"/>
    <col min="9" max="9" width="10.7109375" style="29" customWidth="1"/>
    <col min="10" max="10" width="9.42578125" style="29" customWidth="1"/>
    <col min="11" max="11" width="9.7109375" style="29" customWidth="1"/>
    <col min="12" max="12" width="17.140625" style="29" customWidth="1"/>
    <col min="13" max="13" width="13" style="29" customWidth="1"/>
    <col min="14" max="14" width="13.42578125" style="29" customWidth="1"/>
    <col min="15" max="15" width="16.42578125" style="29" customWidth="1"/>
    <col min="16" max="16" width="47.28515625" style="29" customWidth="1"/>
    <col min="17" max="16384" width="11.42578125" style="45"/>
  </cols>
  <sheetData>
    <row r="1" spans="1:18" ht="35.25" customHeight="1" x14ac:dyDescent="0.25">
      <c r="A1" s="49"/>
      <c r="B1" s="48"/>
      <c r="C1" s="111" t="s">
        <v>180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2"/>
    </row>
    <row r="2" spans="1:18" s="32" customFormat="1" ht="13.5" customHeight="1" x14ac:dyDescent="0.25">
      <c r="A2" s="49"/>
      <c r="B2" s="49"/>
      <c r="C2" s="112" t="s">
        <v>179</v>
      </c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33"/>
    </row>
    <row r="3" spans="1:18" ht="39" customHeight="1" x14ac:dyDescent="0.25">
      <c r="A3" s="113" t="s">
        <v>26</v>
      </c>
      <c r="B3" s="113" t="s">
        <v>30</v>
      </c>
      <c r="C3" s="115" t="s">
        <v>115</v>
      </c>
      <c r="D3" s="113" t="s">
        <v>178</v>
      </c>
      <c r="E3" s="113" t="s">
        <v>110</v>
      </c>
      <c r="F3" s="117" t="s">
        <v>155</v>
      </c>
      <c r="G3" s="118"/>
      <c r="H3" s="113" t="s">
        <v>111</v>
      </c>
      <c r="I3" s="113" t="s">
        <v>113</v>
      </c>
      <c r="J3" s="117" t="s">
        <v>114</v>
      </c>
      <c r="K3" s="118"/>
      <c r="L3" s="113" t="s">
        <v>106</v>
      </c>
      <c r="M3" s="117" t="s">
        <v>107</v>
      </c>
      <c r="N3" s="118"/>
      <c r="O3" s="113" t="s">
        <v>108</v>
      </c>
      <c r="P3" s="113" t="s">
        <v>109</v>
      </c>
      <c r="Q3" s="1"/>
    </row>
    <row r="4" spans="1:18" ht="30" customHeight="1" thickBot="1" x14ac:dyDescent="0.3">
      <c r="A4" s="114"/>
      <c r="B4" s="114"/>
      <c r="C4" s="116"/>
      <c r="D4" s="114"/>
      <c r="E4" s="114"/>
      <c r="F4" s="52" t="s">
        <v>112</v>
      </c>
      <c r="G4" s="52" t="s">
        <v>49</v>
      </c>
      <c r="H4" s="114"/>
      <c r="I4" s="114"/>
      <c r="J4" s="52" t="s">
        <v>96</v>
      </c>
      <c r="K4" s="52" t="s">
        <v>97</v>
      </c>
      <c r="L4" s="114"/>
      <c r="M4" s="52" t="s">
        <v>154</v>
      </c>
      <c r="N4" s="52" t="s">
        <v>29</v>
      </c>
      <c r="O4" s="114"/>
      <c r="P4" s="119"/>
      <c r="Q4" s="1"/>
    </row>
    <row r="5" spans="1:18" ht="15.75" thickBot="1" x14ac:dyDescent="0.3">
      <c r="A5" s="55"/>
      <c r="B5" s="53"/>
      <c r="C5" s="104" t="s">
        <v>156</v>
      </c>
      <c r="D5" s="105"/>
      <c r="E5" s="105"/>
      <c r="F5" s="88">
        <f>SUM(F6:F6)</f>
        <v>500</v>
      </c>
      <c r="G5" s="54"/>
      <c r="H5" s="54"/>
      <c r="I5" s="54"/>
      <c r="J5" s="54"/>
      <c r="K5" s="54"/>
      <c r="L5" s="54"/>
      <c r="M5" s="54"/>
      <c r="N5" s="54"/>
      <c r="O5" s="54"/>
      <c r="P5" s="83"/>
      <c r="Q5" s="1"/>
    </row>
    <row r="6" spans="1:18" s="49" customFormat="1" ht="30" customHeight="1" thickBot="1" x14ac:dyDescent="0.3">
      <c r="A6" s="71" t="s">
        <v>31</v>
      </c>
      <c r="B6" s="63" t="s">
        <v>32</v>
      </c>
      <c r="C6" s="58">
        <v>1</v>
      </c>
      <c r="D6" s="58" t="s">
        <v>176</v>
      </c>
      <c r="E6" s="72" t="s">
        <v>222</v>
      </c>
      <c r="F6" s="69">
        <v>500</v>
      </c>
      <c r="G6" s="69"/>
      <c r="H6" s="58" t="s">
        <v>203</v>
      </c>
      <c r="I6" s="58" t="s">
        <v>199</v>
      </c>
      <c r="J6" s="65">
        <v>1</v>
      </c>
      <c r="K6" s="65">
        <v>0</v>
      </c>
      <c r="L6" s="58" t="s">
        <v>98</v>
      </c>
      <c r="M6" s="58" t="s">
        <v>183</v>
      </c>
      <c r="N6" s="58" t="s">
        <v>200</v>
      </c>
      <c r="O6" s="58"/>
      <c r="P6" s="64"/>
      <c r="Q6" s="47"/>
      <c r="R6" s="73"/>
    </row>
    <row r="7" spans="1:18" ht="15.75" thickBot="1" x14ac:dyDescent="0.3">
      <c r="A7" s="55"/>
      <c r="B7" s="53"/>
      <c r="C7" s="104" t="s">
        <v>157</v>
      </c>
      <c r="D7" s="105"/>
      <c r="E7" s="105"/>
      <c r="F7" s="88">
        <f>SUM(F8:F18)</f>
        <v>3266.5</v>
      </c>
      <c r="G7" s="54"/>
      <c r="H7" s="54"/>
      <c r="I7" s="54"/>
      <c r="J7" s="54"/>
      <c r="K7" s="54"/>
      <c r="L7" s="54"/>
      <c r="M7" s="54"/>
      <c r="N7" s="54"/>
      <c r="O7" s="54"/>
      <c r="P7" s="83"/>
      <c r="Q7" s="1"/>
    </row>
    <row r="8" spans="1:18" s="49" customFormat="1" ht="47.25" customHeight="1" thickBot="1" x14ac:dyDescent="0.3">
      <c r="A8" s="71" t="s">
        <v>31</v>
      </c>
      <c r="B8" s="63" t="s">
        <v>32</v>
      </c>
      <c r="C8" s="58">
        <v>2</v>
      </c>
      <c r="D8" s="58" t="s">
        <v>160</v>
      </c>
      <c r="E8" s="72" t="s">
        <v>192</v>
      </c>
      <c r="F8" s="91">
        <v>120</v>
      </c>
      <c r="G8" s="91"/>
      <c r="H8" s="94" t="s">
        <v>186</v>
      </c>
      <c r="I8" s="94" t="s">
        <v>189</v>
      </c>
      <c r="J8" s="95">
        <v>1</v>
      </c>
      <c r="K8" s="95">
        <v>0</v>
      </c>
      <c r="L8" s="94" t="s">
        <v>98</v>
      </c>
      <c r="M8" s="94" t="s">
        <v>193</v>
      </c>
      <c r="N8" s="94" t="s">
        <v>194</v>
      </c>
      <c r="O8" s="94"/>
      <c r="P8" s="96" t="s">
        <v>228</v>
      </c>
      <c r="Q8" s="47"/>
      <c r="R8" s="73"/>
    </row>
    <row r="9" spans="1:18" s="49" customFormat="1" ht="30" customHeight="1" thickBot="1" x14ac:dyDescent="0.3">
      <c r="A9" s="55" t="s">
        <v>36</v>
      </c>
      <c r="B9" s="63" t="s">
        <v>10</v>
      </c>
      <c r="C9" s="58">
        <v>3</v>
      </c>
      <c r="D9" s="58" t="s">
        <v>161</v>
      </c>
      <c r="E9" s="64" t="s">
        <v>195</v>
      </c>
      <c r="F9" s="91">
        <v>100</v>
      </c>
      <c r="G9" s="91"/>
      <c r="H9" s="94" t="s">
        <v>186</v>
      </c>
      <c r="I9" s="58" t="s">
        <v>189</v>
      </c>
      <c r="J9" s="65">
        <v>1</v>
      </c>
      <c r="K9" s="65">
        <v>0</v>
      </c>
      <c r="L9" s="58" t="s">
        <v>98</v>
      </c>
      <c r="M9" s="58" t="s">
        <v>196</v>
      </c>
      <c r="N9" s="58" t="s">
        <v>197</v>
      </c>
      <c r="O9" s="58"/>
      <c r="P9" s="84"/>
      <c r="Q9" s="47"/>
      <c r="R9" s="73"/>
    </row>
    <row r="10" spans="1:18" s="49" customFormat="1" ht="30" customHeight="1" thickBot="1" x14ac:dyDescent="0.3">
      <c r="A10" s="71" t="s">
        <v>7</v>
      </c>
      <c r="B10" s="63" t="s">
        <v>8</v>
      </c>
      <c r="C10" s="58">
        <v>4</v>
      </c>
      <c r="D10" s="58" t="s">
        <v>164</v>
      </c>
      <c r="E10" s="103" t="s">
        <v>206</v>
      </c>
      <c r="F10" s="91">
        <v>25</v>
      </c>
      <c r="G10" s="91"/>
      <c r="H10" s="94" t="s">
        <v>186</v>
      </c>
      <c r="I10" s="58" t="s">
        <v>189</v>
      </c>
      <c r="J10" s="65">
        <v>1</v>
      </c>
      <c r="K10" s="65">
        <v>0</v>
      </c>
      <c r="L10" s="58" t="s">
        <v>98</v>
      </c>
      <c r="M10" s="58" t="s">
        <v>197</v>
      </c>
      <c r="N10" s="58" t="s">
        <v>200</v>
      </c>
      <c r="O10" s="58"/>
      <c r="P10" s="64"/>
      <c r="Q10" s="47"/>
      <c r="R10" s="73"/>
    </row>
    <row r="11" spans="1:18" s="49" customFormat="1" ht="30" customHeight="1" thickBot="1" x14ac:dyDescent="0.3">
      <c r="A11" s="80" t="s">
        <v>4</v>
      </c>
      <c r="B11" s="63" t="s">
        <v>15</v>
      </c>
      <c r="C11" s="58">
        <v>5</v>
      </c>
      <c r="D11" s="58" t="s">
        <v>168</v>
      </c>
      <c r="E11" s="64" t="s">
        <v>237</v>
      </c>
      <c r="F11" s="91">
        <v>75</v>
      </c>
      <c r="G11" s="97"/>
      <c r="H11" s="94" t="s">
        <v>186</v>
      </c>
      <c r="I11" s="58" t="s">
        <v>189</v>
      </c>
      <c r="J11" s="65">
        <v>1</v>
      </c>
      <c r="K11" s="65">
        <v>0</v>
      </c>
      <c r="L11" s="58" t="s">
        <v>98</v>
      </c>
      <c r="M11" s="58" t="s">
        <v>184</v>
      </c>
      <c r="N11" s="58" t="s">
        <v>196</v>
      </c>
      <c r="O11" s="58"/>
      <c r="P11" s="64"/>
      <c r="Q11" s="47"/>
      <c r="R11" s="73"/>
    </row>
    <row r="12" spans="1:18" s="49" customFormat="1" ht="30" customHeight="1" thickBot="1" x14ac:dyDescent="0.3">
      <c r="A12" s="80"/>
      <c r="B12" s="63"/>
      <c r="C12" s="58">
        <v>6</v>
      </c>
      <c r="D12" s="58" t="s">
        <v>169</v>
      </c>
      <c r="E12" s="64" t="s">
        <v>210</v>
      </c>
      <c r="F12" s="91">
        <v>200</v>
      </c>
      <c r="G12" s="97"/>
      <c r="H12" s="94" t="s">
        <v>211</v>
      </c>
      <c r="I12" s="58" t="s">
        <v>189</v>
      </c>
      <c r="J12" s="65">
        <v>1</v>
      </c>
      <c r="K12" s="65">
        <v>0</v>
      </c>
      <c r="L12" s="58" t="s">
        <v>98</v>
      </c>
      <c r="M12" s="58" t="s">
        <v>212</v>
      </c>
      <c r="N12" s="58" t="s">
        <v>213</v>
      </c>
      <c r="O12" s="58"/>
      <c r="P12" s="64"/>
      <c r="Q12" s="47"/>
      <c r="R12" s="73"/>
    </row>
    <row r="13" spans="1:18" s="49" customFormat="1" ht="30" customHeight="1" thickBot="1" x14ac:dyDescent="0.3">
      <c r="A13" s="80"/>
      <c r="B13" s="63"/>
      <c r="C13" s="58">
        <v>7</v>
      </c>
      <c r="D13" s="58" t="s">
        <v>172</v>
      </c>
      <c r="E13" s="64" t="s">
        <v>227</v>
      </c>
      <c r="F13" s="91">
        <v>51.5</v>
      </c>
      <c r="G13" s="97"/>
      <c r="H13" s="94" t="s">
        <v>203</v>
      </c>
      <c r="I13" s="58" t="s">
        <v>199</v>
      </c>
      <c r="J13" s="65">
        <v>1</v>
      </c>
      <c r="K13" s="65">
        <v>0</v>
      </c>
      <c r="L13" s="58" t="s">
        <v>98</v>
      </c>
      <c r="M13" s="58" t="s">
        <v>200</v>
      </c>
      <c r="N13" s="58" t="s">
        <v>191</v>
      </c>
      <c r="O13" s="58"/>
      <c r="P13" s="64"/>
      <c r="Q13" s="47"/>
      <c r="R13" s="73"/>
    </row>
    <row r="14" spans="1:18" s="49" customFormat="1" ht="30" customHeight="1" thickBot="1" x14ac:dyDescent="0.3">
      <c r="A14" s="80"/>
      <c r="B14" s="63"/>
      <c r="C14" s="58">
        <v>8</v>
      </c>
      <c r="D14" s="58" t="s">
        <v>173</v>
      </c>
      <c r="E14" s="64" t="s">
        <v>216</v>
      </c>
      <c r="F14" s="91">
        <v>120</v>
      </c>
      <c r="G14" s="97"/>
      <c r="H14" s="94" t="s">
        <v>186</v>
      </c>
      <c r="I14" s="58" t="s">
        <v>199</v>
      </c>
      <c r="J14" s="65">
        <v>1</v>
      </c>
      <c r="K14" s="65">
        <v>0</v>
      </c>
      <c r="L14" s="58" t="s">
        <v>98</v>
      </c>
      <c r="M14" s="58" t="s">
        <v>183</v>
      </c>
      <c r="N14" s="58" t="s">
        <v>215</v>
      </c>
      <c r="O14" s="58"/>
      <c r="P14" s="96" t="s">
        <v>229</v>
      </c>
      <c r="Q14" s="47"/>
      <c r="R14" s="73"/>
    </row>
    <row r="15" spans="1:18" s="49" customFormat="1" ht="30" customHeight="1" thickBot="1" x14ac:dyDescent="0.3">
      <c r="A15" s="80"/>
      <c r="B15" s="63"/>
      <c r="C15" s="58">
        <v>9</v>
      </c>
      <c r="D15" s="58" t="s">
        <v>174</v>
      </c>
      <c r="E15" s="64" t="s">
        <v>217</v>
      </c>
      <c r="F15" s="91">
        <v>250</v>
      </c>
      <c r="G15" s="97"/>
      <c r="H15" s="94" t="s">
        <v>211</v>
      </c>
      <c r="I15" s="58" t="s">
        <v>199</v>
      </c>
      <c r="J15" s="65">
        <v>1</v>
      </c>
      <c r="K15" s="65">
        <v>0</v>
      </c>
      <c r="L15" s="58" t="s">
        <v>98</v>
      </c>
      <c r="M15" s="58" t="s">
        <v>197</v>
      </c>
      <c r="N15" s="58" t="s">
        <v>191</v>
      </c>
      <c r="O15" s="58"/>
      <c r="P15" s="96"/>
      <c r="Q15" s="47"/>
      <c r="R15" s="73"/>
    </row>
    <row r="16" spans="1:18" s="49" customFormat="1" ht="30" customHeight="1" thickBot="1" x14ac:dyDescent="0.3">
      <c r="A16" s="80"/>
      <c r="B16" s="63"/>
      <c r="C16" s="58">
        <v>10</v>
      </c>
      <c r="D16" s="58" t="s">
        <v>175</v>
      </c>
      <c r="E16" s="64" t="s">
        <v>220</v>
      </c>
      <c r="F16" s="91">
        <v>25</v>
      </c>
      <c r="G16" s="97"/>
      <c r="H16" s="94" t="s">
        <v>186</v>
      </c>
      <c r="I16" s="58" t="s">
        <v>199</v>
      </c>
      <c r="J16" s="65">
        <v>1</v>
      </c>
      <c r="K16" s="65">
        <v>0</v>
      </c>
      <c r="L16" s="58" t="s">
        <v>98</v>
      </c>
      <c r="M16" s="58" t="s">
        <v>191</v>
      </c>
      <c r="N16" s="58" t="s">
        <v>182</v>
      </c>
      <c r="O16" s="58"/>
      <c r="P16" s="96"/>
      <c r="Q16" s="47"/>
      <c r="R16" s="73"/>
    </row>
    <row r="17" spans="1:18" s="49" customFormat="1" ht="30" customHeight="1" thickBot="1" x14ac:dyDescent="0.3">
      <c r="A17" s="80"/>
      <c r="B17" s="63"/>
      <c r="C17" s="58">
        <v>11</v>
      </c>
      <c r="D17" s="58" t="s">
        <v>175</v>
      </c>
      <c r="E17" s="64" t="s">
        <v>221</v>
      </c>
      <c r="F17" s="91">
        <v>75</v>
      </c>
      <c r="G17" s="97"/>
      <c r="H17" s="94" t="s">
        <v>230</v>
      </c>
      <c r="I17" s="58" t="s">
        <v>199</v>
      </c>
      <c r="J17" s="65">
        <v>1</v>
      </c>
      <c r="K17" s="65">
        <v>0</v>
      </c>
      <c r="L17" s="58" t="s">
        <v>98</v>
      </c>
      <c r="M17" s="58" t="s">
        <v>197</v>
      </c>
      <c r="N17" s="58" t="s">
        <v>191</v>
      </c>
      <c r="O17" s="58"/>
      <c r="P17" s="96"/>
      <c r="Q17" s="47"/>
      <c r="R17" s="73"/>
    </row>
    <row r="18" spans="1:18" s="49" customFormat="1" ht="30" customHeight="1" thickBot="1" x14ac:dyDescent="0.3">
      <c r="A18" s="80"/>
      <c r="B18" s="63"/>
      <c r="C18" s="58">
        <v>12</v>
      </c>
      <c r="D18" s="58" t="s">
        <v>226</v>
      </c>
      <c r="E18" s="64" t="s">
        <v>225</v>
      </c>
      <c r="F18" s="91">
        <v>2225</v>
      </c>
      <c r="G18" s="97"/>
      <c r="H18" s="94" t="s">
        <v>211</v>
      </c>
      <c r="I18" s="58" t="s">
        <v>199</v>
      </c>
      <c r="J18" s="65">
        <v>1</v>
      </c>
      <c r="K18" s="65">
        <v>0</v>
      </c>
      <c r="L18" s="58" t="s">
        <v>98</v>
      </c>
      <c r="M18" s="58" t="s">
        <v>190</v>
      </c>
      <c r="N18" s="58" t="s">
        <v>183</v>
      </c>
      <c r="O18" s="58"/>
      <c r="P18" s="96"/>
      <c r="Q18" s="47"/>
      <c r="R18" s="73"/>
    </row>
    <row r="19" spans="1:18" s="49" customFormat="1" ht="30" customHeight="1" thickBot="1" x14ac:dyDescent="0.3">
      <c r="A19" s="71" t="s">
        <v>0</v>
      </c>
      <c r="B19" s="66" t="s">
        <v>33</v>
      </c>
      <c r="C19" s="58">
        <v>13</v>
      </c>
      <c r="D19" s="58" t="s">
        <v>159</v>
      </c>
      <c r="E19" s="99" t="s">
        <v>231</v>
      </c>
      <c r="F19" s="91">
        <v>200</v>
      </c>
      <c r="G19" s="98"/>
      <c r="H19" s="94" t="s">
        <v>186</v>
      </c>
      <c r="I19" s="58" t="s">
        <v>188</v>
      </c>
      <c r="J19" s="65">
        <v>1</v>
      </c>
      <c r="K19" s="65">
        <v>0</v>
      </c>
      <c r="L19" s="58" t="s">
        <v>98</v>
      </c>
      <c r="M19" s="58" t="s">
        <v>190</v>
      </c>
      <c r="N19" s="58" t="s">
        <v>191</v>
      </c>
      <c r="O19" s="58"/>
      <c r="P19" s="96"/>
      <c r="Q19" s="46"/>
      <c r="R19" s="74"/>
    </row>
    <row r="20" spans="1:18" ht="16.5" customHeight="1" thickBot="1" x14ac:dyDescent="0.3">
      <c r="A20" s="55"/>
      <c r="B20" s="56"/>
      <c r="C20" s="108" t="s">
        <v>99</v>
      </c>
      <c r="D20" s="109"/>
      <c r="E20" s="109"/>
      <c r="F20" s="92">
        <f ca="1">SUM(F19:F26)</f>
        <v>475</v>
      </c>
      <c r="G20" s="77"/>
      <c r="H20" s="57"/>
      <c r="I20" s="57"/>
      <c r="J20" s="57"/>
      <c r="K20" s="57"/>
      <c r="L20" s="57"/>
      <c r="M20" s="57"/>
      <c r="N20" s="57"/>
      <c r="O20" s="58"/>
      <c r="P20" s="100"/>
      <c r="Q20" s="30"/>
      <c r="R20" s="30"/>
    </row>
    <row r="21" spans="1:18" s="49" customFormat="1" ht="30" customHeight="1" thickBot="1" x14ac:dyDescent="0.3">
      <c r="A21" s="71" t="s">
        <v>34</v>
      </c>
      <c r="B21" s="66" t="s">
        <v>35</v>
      </c>
      <c r="C21" s="58">
        <f>+C19+1</f>
        <v>14</v>
      </c>
      <c r="D21" s="58" t="s">
        <v>162</v>
      </c>
      <c r="E21" s="67" t="s">
        <v>201</v>
      </c>
      <c r="F21" s="91">
        <v>25</v>
      </c>
      <c r="G21" s="68"/>
      <c r="H21" s="58" t="s">
        <v>186</v>
      </c>
      <c r="I21" s="58" t="s">
        <v>188</v>
      </c>
      <c r="J21" s="65">
        <v>1</v>
      </c>
      <c r="K21" s="65">
        <v>0</v>
      </c>
      <c r="L21" s="58" t="s">
        <v>98</v>
      </c>
      <c r="M21" s="58" t="s">
        <v>183</v>
      </c>
      <c r="N21" s="58" t="s">
        <v>197</v>
      </c>
      <c r="O21" s="58"/>
      <c r="P21" s="96" t="s">
        <v>229</v>
      </c>
      <c r="Q21" s="46"/>
      <c r="R21" s="74"/>
    </row>
    <row r="22" spans="1:18" s="49" customFormat="1" ht="32.25" customHeight="1" thickBot="1" x14ac:dyDescent="0.3">
      <c r="A22" s="80" t="s">
        <v>2</v>
      </c>
      <c r="B22" s="66" t="s">
        <v>9</v>
      </c>
      <c r="C22" s="58">
        <f t="shared" ref="C22:C26" si="0">+C21+1</f>
        <v>15</v>
      </c>
      <c r="D22" s="58" t="s">
        <v>163</v>
      </c>
      <c r="E22" s="99" t="s">
        <v>205</v>
      </c>
      <c r="F22" s="91">
        <v>125</v>
      </c>
      <c r="G22" s="98"/>
      <c r="H22" s="94" t="s">
        <v>186</v>
      </c>
      <c r="I22" s="58" t="s">
        <v>199</v>
      </c>
      <c r="J22" s="65">
        <v>1</v>
      </c>
      <c r="K22" s="65">
        <v>0</v>
      </c>
      <c r="L22" s="58" t="s">
        <v>98</v>
      </c>
      <c r="M22" s="58" t="s">
        <v>197</v>
      </c>
      <c r="N22" s="58" t="s">
        <v>200</v>
      </c>
      <c r="O22" s="58"/>
      <c r="P22" s="96" t="s">
        <v>229</v>
      </c>
      <c r="Q22" s="46"/>
      <c r="R22" s="74"/>
    </row>
    <row r="23" spans="1:18" s="49" customFormat="1" ht="30" customHeight="1" thickBot="1" x14ac:dyDescent="0.3">
      <c r="A23" s="71" t="s">
        <v>5</v>
      </c>
      <c r="B23" s="66" t="s">
        <v>6</v>
      </c>
      <c r="C23" s="58">
        <f t="shared" si="0"/>
        <v>16</v>
      </c>
      <c r="D23" s="58" t="s">
        <v>163</v>
      </c>
      <c r="E23" s="101" t="s">
        <v>204</v>
      </c>
      <c r="F23" s="91">
        <v>125</v>
      </c>
      <c r="G23" s="91"/>
      <c r="H23" s="94" t="s">
        <v>186</v>
      </c>
      <c r="I23" s="58" t="s">
        <v>199</v>
      </c>
      <c r="J23" s="65">
        <v>1</v>
      </c>
      <c r="K23" s="65">
        <v>0</v>
      </c>
      <c r="L23" s="58" t="s">
        <v>98</v>
      </c>
      <c r="M23" s="58" t="s">
        <v>197</v>
      </c>
      <c r="N23" s="58" t="s">
        <v>202</v>
      </c>
      <c r="O23" s="58"/>
      <c r="P23" s="96" t="s">
        <v>229</v>
      </c>
      <c r="Q23" s="46"/>
      <c r="R23" s="74"/>
    </row>
    <row r="24" spans="1:18" s="49" customFormat="1" ht="30" customHeight="1" thickBot="1" x14ac:dyDescent="0.3">
      <c r="A24" s="71" t="s">
        <v>11</v>
      </c>
      <c r="B24" s="66" t="s">
        <v>12</v>
      </c>
      <c r="C24" s="58">
        <f t="shared" si="0"/>
        <v>17</v>
      </c>
      <c r="D24" s="58" t="s">
        <v>165</v>
      </c>
      <c r="E24" s="101" t="s">
        <v>207</v>
      </c>
      <c r="F24" s="91">
        <v>20</v>
      </c>
      <c r="G24" s="91"/>
      <c r="H24" s="94" t="s">
        <v>186</v>
      </c>
      <c r="I24" s="58" t="s">
        <v>199</v>
      </c>
      <c r="J24" s="65">
        <v>1</v>
      </c>
      <c r="K24" s="65">
        <v>0</v>
      </c>
      <c r="L24" s="58" t="s">
        <v>98</v>
      </c>
      <c r="M24" s="58" t="s">
        <v>190</v>
      </c>
      <c r="N24" s="58" t="s">
        <v>196</v>
      </c>
      <c r="O24" s="58"/>
      <c r="P24" s="96" t="s">
        <v>229</v>
      </c>
      <c r="Q24" s="46"/>
      <c r="R24" s="74"/>
    </row>
    <row r="25" spans="1:18" s="49" customFormat="1" ht="30" customHeight="1" thickBot="1" x14ac:dyDescent="0.3">
      <c r="A25" s="71"/>
      <c r="B25" s="66"/>
      <c r="C25" s="58">
        <f t="shared" si="0"/>
        <v>18</v>
      </c>
      <c r="D25" s="58" t="s">
        <v>166</v>
      </c>
      <c r="E25" s="102" t="s">
        <v>235</v>
      </c>
      <c r="F25" s="91">
        <v>30</v>
      </c>
      <c r="G25" s="91"/>
      <c r="H25" s="94" t="s">
        <v>186</v>
      </c>
      <c r="I25" s="58" t="s">
        <v>199</v>
      </c>
      <c r="J25" s="65">
        <v>1</v>
      </c>
      <c r="K25" s="65">
        <v>0</v>
      </c>
      <c r="L25" s="58" t="s">
        <v>98</v>
      </c>
      <c r="M25" s="58" t="s">
        <v>196</v>
      </c>
      <c r="N25" s="58" t="s">
        <v>208</v>
      </c>
      <c r="O25" s="58"/>
      <c r="P25" s="96" t="s">
        <v>229</v>
      </c>
      <c r="Q25" s="46"/>
      <c r="R25" s="74"/>
    </row>
    <row r="26" spans="1:18" s="49" customFormat="1" ht="30" customHeight="1" thickBot="1" x14ac:dyDescent="0.3">
      <c r="A26" s="71"/>
      <c r="B26" s="66"/>
      <c r="C26" s="58">
        <f t="shared" si="0"/>
        <v>19</v>
      </c>
      <c r="D26" s="58" t="s">
        <v>170</v>
      </c>
      <c r="E26" s="102" t="s">
        <v>236</v>
      </c>
      <c r="F26" s="91">
        <v>50</v>
      </c>
      <c r="G26" s="91"/>
      <c r="H26" s="94" t="s">
        <v>186</v>
      </c>
      <c r="I26" s="58" t="s">
        <v>199</v>
      </c>
      <c r="J26" s="65">
        <v>1</v>
      </c>
      <c r="K26" s="65">
        <v>0</v>
      </c>
      <c r="L26" s="58" t="s">
        <v>98</v>
      </c>
      <c r="M26" s="58" t="s">
        <v>200</v>
      </c>
      <c r="N26" s="58" t="s">
        <v>212</v>
      </c>
      <c r="O26" s="58"/>
      <c r="P26" s="96" t="s">
        <v>229</v>
      </c>
      <c r="Q26" s="46"/>
      <c r="R26" s="74"/>
    </row>
    <row r="27" spans="1:18" s="49" customFormat="1" ht="18" customHeight="1" thickBot="1" x14ac:dyDescent="0.3">
      <c r="A27" s="55"/>
      <c r="B27" s="59"/>
      <c r="C27" s="108" t="s">
        <v>28</v>
      </c>
      <c r="D27" s="109"/>
      <c r="E27" s="109"/>
      <c r="F27" s="93">
        <f>+F28+F30</f>
        <v>2255</v>
      </c>
      <c r="G27" s="78"/>
      <c r="H27" s="64"/>
      <c r="I27" s="64"/>
      <c r="J27" s="64"/>
      <c r="K27" s="64"/>
      <c r="L27" s="64"/>
      <c r="M27" s="64"/>
      <c r="N27" s="64"/>
      <c r="O27" s="64"/>
      <c r="P27" s="64"/>
    </row>
    <row r="28" spans="1:18" s="49" customFormat="1" ht="15.75" customHeight="1" thickBot="1" x14ac:dyDescent="0.3">
      <c r="A28" s="55"/>
      <c r="B28" s="59"/>
      <c r="C28" s="108" t="s">
        <v>27</v>
      </c>
      <c r="D28" s="109"/>
      <c r="E28" s="109"/>
      <c r="F28" s="91">
        <f>+F29</f>
        <v>1670</v>
      </c>
      <c r="G28" s="69"/>
      <c r="H28" s="76"/>
      <c r="I28" s="76"/>
      <c r="J28" s="76"/>
      <c r="K28" s="76"/>
      <c r="L28" s="76"/>
      <c r="M28" s="76"/>
      <c r="N28" s="76"/>
      <c r="O28" s="76"/>
      <c r="P28" s="76"/>
    </row>
    <row r="29" spans="1:18" s="49" customFormat="1" ht="66" customHeight="1" thickBot="1" x14ac:dyDescent="0.3">
      <c r="A29" s="71"/>
      <c r="B29" s="66"/>
      <c r="C29" s="58">
        <v>20</v>
      </c>
      <c r="D29" s="58" t="s">
        <v>158</v>
      </c>
      <c r="E29" s="67" t="s">
        <v>238</v>
      </c>
      <c r="F29" s="91">
        <v>1670</v>
      </c>
      <c r="G29" s="79"/>
      <c r="H29" s="58" t="s">
        <v>187</v>
      </c>
      <c r="I29" s="58" t="s">
        <v>189</v>
      </c>
      <c r="J29" s="65">
        <v>1</v>
      </c>
      <c r="K29" s="70">
        <v>0</v>
      </c>
      <c r="L29" s="58" t="s">
        <v>233</v>
      </c>
      <c r="M29" s="82" t="s">
        <v>193</v>
      </c>
      <c r="N29" s="82" t="s">
        <v>213</v>
      </c>
      <c r="O29" s="58"/>
      <c r="P29" s="72" t="s">
        <v>234</v>
      </c>
      <c r="Q29" s="31"/>
      <c r="R29" s="75"/>
    </row>
    <row r="30" spans="1:18" ht="17.25" customHeight="1" thickBot="1" x14ac:dyDescent="0.3">
      <c r="A30" s="55"/>
      <c r="B30" s="59"/>
      <c r="C30" s="108" t="s">
        <v>25</v>
      </c>
      <c r="D30" s="109"/>
      <c r="E30" s="109"/>
      <c r="F30" s="92">
        <f>SUM(F31:F36)</f>
        <v>585</v>
      </c>
      <c r="G30" s="77"/>
      <c r="H30" s="57"/>
      <c r="I30" s="57"/>
      <c r="J30" s="57"/>
      <c r="K30" s="70">
        <v>0</v>
      </c>
      <c r="L30" s="57"/>
      <c r="M30" s="57"/>
      <c r="N30" s="57"/>
      <c r="O30" s="58"/>
      <c r="P30" s="57"/>
      <c r="Q30" s="32"/>
    </row>
    <row r="31" spans="1:18" s="49" customFormat="1" ht="30" customHeight="1" thickBot="1" x14ac:dyDescent="0.3">
      <c r="A31" s="89"/>
      <c r="B31" s="66"/>
      <c r="C31" s="58">
        <v>21</v>
      </c>
      <c r="D31" s="58" t="s">
        <v>167</v>
      </c>
      <c r="E31" s="67" t="s">
        <v>209</v>
      </c>
      <c r="F31" s="91">
        <v>125</v>
      </c>
      <c r="G31" s="79"/>
      <c r="H31" s="58" t="s">
        <v>187</v>
      </c>
      <c r="I31" s="58" t="s">
        <v>189</v>
      </c>
      <c r="J31" s="65">
        <v>1</v>
      </c>
      <c r="K31" s="70">
        <v>0</v>
      </c>
      <c r="L31" s="58" t="s">
        <v>98</v>
      </c>
      <c r="M31" s="58" t="s">
        <v>181</v>
      </c>
      <c r="N31" s="58" t="s">
        <v>190</v>
      </c>
      <c r="O31" s="58"/>
      <c r="P31" s="85"/>
      <c r="Q31" s="31"/>
      <c r="R31" s="75"/>
    </row>
    <row r="32" spans="1:18" s="49" customFormat="1" ht="30" customHeight="1" thickBot="1" x14ac:dyDescent="0.3">
      <c r="A32" s="71"/>
      <c r="B32" s="66"/>
      <c r="C32" s="58">
        <v>22</v>
      </c>
      <c r="D32" s="58" t="s">
        <v>13</v>
      </c>
      <c r="E32" s="67" t="s">
        <v>214</v>
      </c>
      <c r="F32" s="91">
        <v>80</v>
      </c>
      <c r="G32" s="79"/>
      <c r="H32" s="58" t="s">
        <v>187</v>
      </c>
      <c r="I32" s="58" t="s">
        <v>189</v>
      </c>
      <c r="J32" s="65">
        <v>1</v>
      </c>
      <c r="K32" s="70">
        <v>0</v>
      </c>
      <c r="L32" s="58" t="s">
        <v>98</v>
      </c>
      <c r="M32" s="58" t="s">
        <v>181</v>
      </c>
      <c r="N32" s="58" t="s">
        <v>190</v>
      </c>
      <c r="O32" s="58"/>
      <c r="P32" s="85"/>
      <c r="Q32" s="31"/>
      <c r="R32" s="75"/>
    </row>
    <row r="33" spans="1:18" s="49" customFormat="1" ht="30" customHeight="1" thickBot="1" x14ac:dyDescent="0.3">
      <c r="A33" s="71"/>
      <c r="B33" s="66"/>
      <c r="C33" s="58">
        <v>23</v>
      </c>
      <c r="D33" s="58" t="s">
        <v>7</v>
      </c>
      <c r="E33" s="67" t="s">
        <v>239</v>
      </c>
      <c r="F33" s="91">
        <v>100</v>
      </c>
      <c r="G33" s="79"/>
      <c r="H33" s="58" t="s">
        <v>187</v>
      </c>
      <c r="I33" s="58" t="s">
        <v>189</v>
      </c>
      <c r="J33" s="65">
        <v>1</v>
      </c>
      <c r="K33" s="70">
        <v>0</v>
      </c>
      <c r="L33" s="58" t="s">
        <v>98</v>
      </c>
      <c r="M33" s="58" t="s">
        <v>181</v>
      </c>
      <c r="N33" s="58" t="s">
        <v>190</v>
      </c>
      <c r="O33" s="58"/>
      <c r="P33" s="85"/>
      <c r="Q33" s="31"/>
      <c r="R33" s="75"/>
    </row>
    <row r="34" spans="1:18" s="49" customFormat="1" ht="30" customHeight="1" thickBot="1" x14ac:dyDescent="0.3">
      <c r="A34" s="90"/>
      <c r="B34" s="66"/>
      <c r="C34" s="58">
        <v>24</v>
      </c>
      <c r="D34" s="58" t="s">
        <v>171</v>
      </c>
      <c r="E34" s="67" t="s">
        <v>224</v>
      </c>
      <c r="F34" s="91">
        <v>75</v>
      </c>
      <c r="G34" s="69"/>
      <c r="H34" s="94" t="s">
        <v>232</v>
      </c>
      <c r="I34" s="58" t="s">
        <v>189</v>
      </c>
      <c r="J34" s="70">
        <v>1</v>
      </c>
      <c r="K34" s="70">
        <v>0</v>
      </c>
      <c r="L34" s="58" t="s">
        <v>98</v>
      </c>
      <c r="M34" s="58" t="s">
        <v>196</v>
      </c>
      <c r="N34" s="58" t="s">
        <v>197</v>
      </c>
      <c r="O34" s="58"/>
      <c r="P34" s="72"/>
      <c r="Q34" s="31"/>
    </row>
    <row r="35" spans="1:18" s="49" customFormat="1" ht="30" customHeight="1" thickBot="1" x14ac:dyDescent="0.3">
      <c r="A35" s="71" t="s">
        <v>1</v>
      </c>
      <c r="B35" s="66" t="s">
        <v>37</v>
      </c>
      <c r="C35" s="58">
        <f>+C34+1</f>
        <v>25</v>
      </c>
      <c r="D35" s="58" t="s">
        <v>175</v>
      </c>
      <c r="E35" s="67" t="s">
        <v>218</v>
      </c>
      <c r="F35" s="91">
        <v>50</v>
      </c>
      <c r="G35" s="69"/>
      <c r="H35" s="94" t="s">
        <v>232</v>
      </c>
      <c r="I35" s="58" t="s">
        <v>219</v>
      </c>
      <c r="J35" s="70">
        <v>1</v>
      </c>
      <c r="K35" s="70">
        <v>0</v>
      </c>
      <c r="L35" s="58" t="s">
        <v>98</v>
      </c>
      <c r="M35" s="58" t="s">
        <v>183</v>
      </c>
      <c r="N35" s="58" t="s">
        <v>191</v>
      </c>
      <c r="O35" s="58"/>
      <c r="P35" s="86"/>
      <c r="Q35" s="31"/>
    </row>
    <row r="36" spans="1:18" s="49" customFormat="1" ht="30" customHeight="1" thickBot="1" x14ac:dyDescent="0.3">
      <c r="A36" s="81" t="s">
        <v>3</v>
      </c>
      <c r="B36" s="66" t="s">
        <v>14</v>
      </c>
      <c r="C36" s="58">
        <v>26</v>
      </c>
      <c r="D36" s="58" t="s">
        <v>177</v>
      </c>
      <c r="E36" s="67" t="s">
        <v>223</v>
      </c>
      <c r="F36" s="91">
        <v>155</v>
      </c>
      <c r="G36" s="69"/>
      <c r="H36" s="94" t="s">
        <v>232</v>
      </c>
      <c r="I36" s="58" t="s">
        <v>219</v>
      </c>
      <c r="J36" s="70">
        <v>1</v>
      </c>
      <c r="K36" s="70">
        <v>0</v>
      </c>
      <c r="L36" s="58" t="s">
        <v>98</v>
      </c>
      <c r="M36" s="58" t="s">
        <v>181</v>
      </c>
      <c r="N36" s="58" t="s">
        <v>202</v>
      </c>
      <c r="O36" s="58"/>
      <c r="P36" s="72"/>
      <c r="Q36" s="31"/>
    </row>
    <row r="37" spans="1:18" ht="15" customHeight="1" thickBot="1" x14ac:dyDescent="0.3">
      <c r="A37" s="50"/>
      <c r="B37" s="51"/>
      <c r="C37" s="110" t="s">
        <v>50</v>
      </c>
      <c r="D37" s="110"/>
      <c r="E37" s="110"/>
      <c r="F37" s="62">
        <f ca="1">+F5+F7+F20+F27</f>
        <v>6296.5</v>
      </c>
      <c r="G37" s="60">
        <f>SUM(G7:G36)</f>
        <v>0</v>
      </c>
      <c r="H37" s="61"/>
      <c r="I37" s="61"/>
      <c r="J37" s="61"/>
      <c r="K37" s="61"/>
      <c r="L37" s="61"/>
      <c r="M37" s="61"/>
      <c r="N37" s="61"/>
      <c r="O37" s="61"/>
      <c r="P37" s="87"/>
    </row>
    <row r="38" spans="1:18" ht="16.5" x14ac:dyDescent="0.25">
      <c r="C38" s="106" t="s">
        <v>198</v>
      </c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</row>
    <row r="39" spans="1:18" ht="30.75" customHeight="1" x14ac:dyDescent="0.25">
      <c r="C39" s="107" t="s">
        <v>185</v>
      </c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</row>
    <row r="40" spans="1:18" x14ac:dyDescent="0.25">
      <c r="C40"/>
    </row>
  </sheetData>
  <mergeCells count="24">
    <mergeCell ref="C1:P1"/>
    <mergeCell ref="C2:P2"/>
    <mergeCell ref="A3:A4"/>
    <mergeCell ref="B3:B4"/>
    <mergeCell ref="C3:C4"/>
    <mergeCell ref="D3:D4"/>
    <mergeCell ref="E3:E4"/>
    <mergeCell ref="F3:G3"/>
    <mergeCell ref="H3:H4"/>
    <mergeCell ref="I3:I4"/>
    <mergeCell ref="J3:K3"/>
    <mergeCell ref="L3:L4"/>
    <mergeCell ref="M3:N3"/>
    <mergeCell ref="O3:O4"/>
    <mergeCell ref="P3:P4"/>
    <mergeCell ref="C5:E5"/>
    <mergeCell ref="C38:O38"/>
    <mergeCell ref="C39:O39"/>
    <mergeCell ref="C7:E7"/>
    <mergeCell ref="C20:E20"/>
    <mergeCell ref="C27:E27"/>
    <mergeCell ref="C28:E28"/>
    <mergeCell ref="C30:E30"/>
    <mergeCell ref="C37:E37"/>
  </mergeCells>
  <phoneticPr fontId="19" type="noConversion"/>
  <printOptions horizontalCentered="1"/>
  <pageMargins left="0.31496062992126" right="0.31496062992126" top="0.35433070866141703" bottom="0.35433070866141703" header="0.31496062992126" footer="0.31496062992126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4" workbookViewId="0">
      <selection activeCell="B13" sqref="B13"/>
    </sheetView>
  </sheetViews>
  <sheetFormatPr defaultColWidth="11.42578125" defaultRowHeight="15" x14ac:dyDescent="0.25"/>
  <cols>
    <col min="2" max="2" width="86.7109375" customWidth="1"/>
    <col min="8" max="8" width="14.42578125" customWidth="1"/>
    <col min="9" max="9" width="18" customWidth="1"/>
  </cols>
  <sheetData>
    <row r="1" spans="1:9" ht="15" customHeight="1" x14ac:dyDescent="0.25">
      <c r="A1" s="3" t="s">
        <v>51</v>
      </c>
      <c r="B1" s="4" t="s">
        <v>52</v>
      </c>
      <c r="C1" s="4" t="s">
        <v>53</v>
      </c>
      <c r="D1" s="3" t="s">
        <v>54</v>
      </c>
      <c r="E1" s="3" t="s">
        <v>55</v>
      </c>
      <c r="F1" s="3" t="s">
        <v>56</v>
      </c>
      <c r="G1" s="3" t="s">
        <v>57</v>
      </c>
      <c r="H1" s="3" t="s">
        <v>58</v>
      </c>
      <c r="I1" s="3" t="s">
        <v>59</v>
      </c>
    </row>
    <row r="2" spans="1:9" ht="15" customHeight="1" x14ac:dyDescent="0.25">
      <c r="A2" s="5">
        <v>0</v>
      </c>
      <c r="B2" s="6" t="s">
        <v>60</v>
      </c>
      <c r="C2" s="7"/>
      <c r="D2" s="8" t="s">
        <v>61</v>
      </c>
      <c r="E2" s="9" t="s">
        <v>62</v>
      </c>
      <c r="F2" s="9" t="s">
        <v>63</v>
      </c>
      <c r="G2" s="9" t="s">
        <v>64</v>
      </c>
      <c r="H2" s="8" t="s">
        <v>64</v>
      </c>
      <c r="I2" s="7"/>
    </row>
    <row r="3" spans="1:9" ht="15" customHeight="1" x14ac:dyDescent="0.25">
      <c r="A3" s="10">
        <v>0</v>
      </c>
      <c r="B3" s="11" t="s">
        <v>65</v>
      </c>
      <c r="C3" s="7"/>
      <c r="D3" s="12" t="s">
        <v>66</v>
      </c>
      <c r="E3" s="13" t="s">
        <v>67</v>
      </c>
      <c r="F3" s="13" t="s">
        <v>68</v>
      </c>
      <c r="G3" s="13" t="s">
        <v>69</v>
      </c>
      <c r="H3" s="12" t="s">
        <v>69</v>
      </c>
      <c r="I3" s="7"/>
    </row>
    <row r="4" spans="1:9" ht="15" customHeight="1" x14ac:dyDescent="0.25">
      <c r="A4" s="10">
        <v>0</v>
      </c>
      <c r="B4" s="11" t="s">
        <v>70</v>
      </c>
      <c r="C4" s="7"/>
      <c r="D4" s="12" t="s">
        <v>71</v>
      </c>
      <c r="E4" s="13" t="s">
        <v>62</v>
      </c>
      <c r="F4" s="13" t="s">
        <v>72</v>
      </c>
      <c r="G4" s="13" t="s">
        <v>69</v>
      </c>
      <c r="H4" s="12" t="s">
        <v>69</v>
      </c>
      <c r="I4" s="7"/>
    </row>
    <row r="5" spans="1:9" ht="15" customHeight="1" x14ac:dyDescent="0.25">
      <c r="A5" s="10">
        <v>0</v>
      </c>
      <c r="B5" s="11" t="s">
        <v>73</v>
      </c>
      <c r="C5" s="7"/>
      <c r="D5" s="12" t="s">
        <v>74</v>
      </c>
      <c r="E5" s="13" t="s">
        <v>62</v>
      </c>
      <c r="F5" s="13" t="s">
        <v>63</v>
      </c>
      <c r="G5" s="13" t="s">
        <v>64</v>
      </c>
      <c r="H5" s="12" t="s">
        <v>64</v>
      </c>
      <c r="I5" s="7"/>
    </row>
    <row r="6" spans="1:9" ht="15" customHeight="1" x14ac:dyDescent="0.25">
      <c r="A6" s="14">
        <v>0</v>
      </c>
      <c r="B6" s="15" t="s">
        <v>75</v>
      </c>
      <c r="C6" s="7"/>
      <c r="D6" s="16" t="s">
        <v>74</v>
      </c>
      <c r="E6" s="17" t="s">
        <v>62</v>
      </c>
      <c r="F6" s="17" t="s">
        <v>63</v>
      </c>
      <c r="G6" s="17" t="s">
        <v>76</v>
      </c>
      <c r="H6" s="16" t="s">
        <v>76</v>
      </c>
      <c r="I6" s="7"/>
    </row>
    <row r="7" spans="1:9" ht="15" customHeight="1" x14ac:dyDescent="0.25">
      <c r="A7" s="5">
        <v>0</v>
      </c>
      <c r="B7" s="6" t="s">
        <v>77</v>
      </c>
      <c r="C7" s="7"/>
      <c r="D7" s="8" t="s">
        <v>74</v>
      </c>
      <c r="E7" s="9" t="s">
        <v>62</v>
      </c>
      <c r="F7" s="9" t="s">
        <v>63</v>
      </c>
      <c r="G7" s="9" t="s">
        <v>78</v>
      </c>
      <c r="H7" s="8" t="s">
        <v>78</v>
      </c>
      <c r="I7" s="7"/>
    </row>
    <row r="8" spans="1:9" ht="15" customHeight="1" x14ac:dyDescent="0.25">
      <c r="A8" s="18">
        <v>0</v>
      </c>
      <c r="B8" s="19" t="s">
        <v>79</v>
      </c>
      <c r="C8" s="7"/>
      <c r="D8" s="20" t="s">
        <v>74</v>
      </c>
      <c r="E8" s="21" t="s">
        <v>62</v>
      </c>
      <c r="F8" s="21" t="s">
        <v>63</v>
      </c>
      <c r="G8" s="21" t="s">
        <v>80</v>
      </c>
      <c r="H8" s="20" t="s">
        <v>80</v>
      </c>
      <c r="I8" s="19" t="s">
        <v>81</v>
      </c>
    </row>
    <row r="9" spans="1:9" ht="15" customHeight="1" x14ac:dyDescent="0.25">
      <c r="A9" s="18">
        <v>0</v>
      </c>
      <c r="B9" s="19" t="s">
        <v>82</v>
      </c>
      <c r="C9" s="7"/>
      <c r="D9" s="20" t="s">
        <v>83</v>
      </c>
      <c r="E9" s="21" t="s">
        <v>72</v>
      </c>
      <c r="F9" s="21" t="s">
        <v>84</v>
      </c>
      <c r="G9" s="21" t="s">
        <v>85</v>
      </c>
      <c r="H9" s="20" t="s">
        <v>85</v>
      </c>
      <c r="I9" s="19" t="s">
        <v>81</v>
      </c>
    </row>
    <row r="10" spans="1:9" ht="15" customHeight="1" x14ac:dyDescent="0.25">
      <c r="A10" s="18">
        <v>0</v>
      </c>
      <c r="B10" s="19" t="s">
        <v>86</v>
      </c>
      <c r="C10" s="7"/>
      <c r="D10" s="20" t="s">
        <v>87</v>
      </c>
      <c r="E10" s="21" t="s">
        <v>67</v>
      </c>
      <c r="F10" s="21" t="s">
        <v>88</v>
      </c>
      <c r="G10" s="21" t="s">
        <v>89</v>
      </c>
      <c r="H10" s="20" t="s">
        <v>89</v>
      </c>
      <c r="I10" s="19" t="s">
        <v>90</v>
      </c>
    </row>
    <row r="11" spans="1:9" ht="15" customHeight="1" x14ac:dyDescent="0.25">
      <c r="A11" s="5">
        <v>0</v>
      </c>
      <c r="B11" s="6" t="s">
        <v>91</v>
      </c>
      <c r="C11" s="7"/>
      <c r="D11" s="8" t="s">
        <v>92</v>
      </c>
      <c r="E11" s="9" t="s">
        <v>93</v>
      </c>
      <c r="F11" s="9" t="s">
        <v>94</v>
      </c>
      <c r="G11" s="9" t="s">
        <v>95</v>
      </c>
      <c r="H11" s="8" t="s">
        <v>95</v>
      </c>
      <c r="I11" s="7"/>
    </row>
    <row r="12" spans="1:9" ht="15" customHeight="1" x14ac:dyDescent="0.25">
      <c r="A12" s="22">
        <v>0</v>
      </c>
      <c r="B12" s="6" t="s">
        <v>116</v>
      </c>
      <c r="C12" s="7"/>
      <c r="D12" s="8" t="s">
        <v>117</v>
      </c>
      <c r="E12" s="9" t="s">
        <v>118</v>
      </c>
      <c r="F12" s="9" t="s">
        <v>119</v>
      </c>
      <c r="G12" s="9" t="s">
        <v>120</v>
      </c>
      <c r="H12" s="8" t="s">
        <v>120</v>
      </c>
      <c r="I12" s="6" t="s">
        <v>90</v>
      </c>
    </row>
    <row r="13" spans="1:9" ht="15" customHeight="1" x14ac:dyDescent="0.25">
      <c r="A13" s="22">
        <v>0</v>
      </c>
      <c r="B13" s="6" t="s">
        <v>121</v>
      </c>
      <c r="C13" s="7"/>
      <c r="D13" s="8" t="s">
        <v>122</v>
      </c>
      <c r="E13" s="9" t="s">
        <v>118</v>
      </c>
      <c r="F13" s="9" t="s">
        <v>123</v>
      </c>
      <c r="G13" s="9" t="s">
        <v>124</v>
      </c>
      <c r="H13" s="8" t="s">
        <v>124</v>
      </c>
      <c r="I13" s="6" t="s">
        <v>125</v>
      </c>
    </row>
    <row r="14" spans="1:9" ht="15" customHeight="1" x14ac:dyDescent="0.25">
      <c r="A14" s="22">
        <v>0</v>
      </c>
      <c r="B14" s="6" t="s">
        <v>126</v>
      </c>
      <c r="C14" s="7"/>
      <c r="D14" s="8" t="s">
        <v>122</v>
      </c>
      <c r="E14" s="9" t="s">
        <v>127</v>
      </c>
      <c r="F14" s="9" t="s">
        <v>94</v>
      </c>
      <c r="G14" s="9" t="s">
        <v>128</v>
      </c>
      <c r="H14" s="8" t="s">
        <v>128</v>
      </c>
      <c r="I14" s="6" t="s">
        <v>125</v>
      </c>
    </row>
    <row r="15" spans="1:9" ht="15" customHeight="1" x14ac:dyDescent="0.25">
      <c r="A15" s="5">
        <v>0</v>
      </c>
      <c r="B15" s="6" t="s">
        <v>129</v>
      </c>
      <c r="C15" s="7"/>
      <c r="D15" s="8" t="s">
        <v>122</v>
      </c>
      <c r="E15" s="9" t="s">
        <v>93</v>
      </c>
      <c r="F15" s="9" t="s">
        <v>130</v>
      </c>
      <c r="G15" s="9" t="s">
        <v>131</v>
      </c>
      <c r="H15" s="8" t="s">
        <v>131</v>
      </c>
      <c r="I15" s="6" t="s">
        <v>125</v>
      </c>
    </row>
    <row r="16" spans="1:9" ht="15" customHeight="1" x14ac:dyDescent="0.25">
      <c r="A16" s="5">
        <v>0</v>
      </c>
      <c r="B16" s="6" t="s">
        <v>132</v>
      </c>
      <c r="C16" s="7"/>
      <c r="D16" s="8" t="s">
        <v>133</v>
      </c>
      <c r="E16" s="9" t="s">
        <v>67</v>
      </c>
      <c r="F16" s="9" t="s">
        <v>119</v>
      </c>
      <c r="G16" s="9" t="s">
        <v>134</v>
      </c>
      <c r="H16" s="8" t="s">
        <v>134</v>
      </c>
      <c r="I16" s="7"/>
    </row>
    <row r="17" spans="1:9" ht="15" customHeight="1" x14ac:dyDescent="0.25">
      <c r="A17" s="23">
        <v>0</v>
      </c>
      <c r="B17" s="19" t="s">
        <v>135</v>
      </c>
      <c r="C17" s="7"/>
      <c r="D17" s="20" t="s">
        <v>117</v>
      </c>
      <c r="E17" s="21" t="s">
        <v>136</v>
      </c>
      <c r="F17" s="21" t="s">
        <v>137</v>
      </c>
      <c r="G17" s="21" t="s">
        <v>138</v>
      </c>
      <c r="H17" s="20" t="s">
        <v>138</v>
      </c>
      <c r="I17" s="24"/>
    </row>
    <row r="18" spans="1:9" ht="15" customHeight="1" x14ac:dyDescent="0.25">
      <c r="A18" s="23">
        <v>0</v>
      </c>
      <c r="B18" s="19" t="s">
        <v>139</v>
      </c>
      <c r="C18" s="7"/>
      <c r="D18" s="20" t="s">
        <v>122</v>
      </c>
      <c r="E18" s="21" t="s">
        <v>67</v>
      </c>
      <c r="F18" s="21" t="s">
        <v>140</v>
      </c>
      <c r="G18" s="21" t="s">
        <v>120</v>
      </c>
      <c r="H18" s="20" t="s">
        <v>120</v>
      </c>
      <c r="I18" s="24"/>
    </row>
    <row r="19" spans="1:9" ht="15" customHeight="1" x14ac:dyDescent="0.25">
      <c r="A19" s="23">
        <v>0</v>
      </c>
      <c r="B19" s="19" t="s">
        <v>141</v>
      </c>
      <c r="C19" s="7"/>
      <c r="D19" s="20" t="s">
        <v>117</v>
      </c>
      <c r="E19" s="21" t="s">
        <v>118</v>
      </c>
      <c r="F19" s="21" t="s">
        <v>119</v>
      </c>
      <c r="G19" s="21" t="s">
        <v>142</v>
      </c>
      <c r="H19" s="20" t="s">
        <v>142</v>
      </c>
      <c r="I19" s="24"/>
    </row>
    <row r="20" spans="1:9" ht="15" customHeight="1" x14ac:dyDescent="0.25">
      <c r="A20" s="14">
        <v>0</v>
      </c>
      <c r="B20" s="15" t="s">
        <v>143</v>
      </c>
      <c r="C20" s="7"/>
      <c r="D20" s="16" t="s">
        <v>144</v>
      </c>
      <c r="E20" s="17" t="s">
        <v>145</v>
      </c>
      <c r="F20" s="17" t="s">
        <v>84</v>
      </c>
      <c r="G20" s="17" t="s">
        <v>146</v>
      </c>
      <c r="H20" s="16" t="s">
        <v>146</v>
      </c>
      <c r="I20" s="7"/>
    </row>
    <row r="21" spans="1:9" ht="15" customHeight="1" x14ac:dyDescent="0.25">
      <c r="A21" s="5">
        <v>0</v>
      </c>
      <c r="B21" s="6" t="s">
        <v>147</v>
      </c>
      <c r="C21" s="7"/>
      <c r="D21" s="8" t="s">
        <v>117</v>
      </c>
      <c r="E21" s="9" t="s">
        <v>145</v>
      </c>
      <c r="F21" s="9" t="s">
        <v>148</v>
      </c>
      <c r="G21" s="9" t="s">
        <v>149</v>
      </c>
      <c r="H21" s="8" t="s">
        <v>149</v>
      </c>
      <c r="I21" s="6" t="s">
        <v>90</v>
      </c>
    </row>
    <row r="22" spans="1:9" ht="15" customHeight="1" x14ac:dyDescent="0.25">
      <c r="A22" s="22">
        <v>0</v>
      </c>
      <c r="B22" s="25" t="s">
        <v>150</v>
      </c>
      <c r="C22" s="7"/>
      <c r="D22" s="26" t="s">
        <v>83</v>
      </c>
      <c r="E22" s="27" t="s">
        <v>72</v>
      </c>
      <c r="F22" s="27" t="s">
        <v>84</v>
      </c>
      <c r="G22" s="27" t="s">
        <v>151</v>
      </c>
      <c r="H22" s="26" t="s">
        <v>151</v>
      </c>
      <c r="I22" s="7"/>
    </row>
    <row r="23" spans="1:9" ht="15" customHeight="1" x14ac:dyDescent="0.25">
      <c r="A23" s="14">
        <v>0</v>
      </c>
      <c r="B23" s="15" t="s">
        <v>152</v>
      </c>
      <c r="C23" s="7"/>
      <c r="D23" s="16" t="s">
        <v>45</v>
      </c>
      <c r="E23" s="17" t="s">
        <v>127</v>
      </c>
      <c r="F23" s="17" t="s">
        <v>84</v>
      </c>
      <c r="G23" s="17" t="s">
        <v>153</v>
      </c>
      <c r="H23" s="16" t="s">
        <v>153</v>
      </c>
      <c r="I23" s="7"/>
    </row>
    <row r="24" spans="1:9" ht="15" customHeight="1" x14ac:dyDescent="0.25">
      <c r="A24" s="5">
        <v>0</v>
      </c>
      <c r="B24" s="6" t="s">
        <v>38</v>
      </c>
      <c r="C24" s="7"/>
      <c r="D24" s="8" t="s">
        <v>117</v>
      </c>
      <c r="E24" s="9" t="s">
        <v>127</v>
      </c>
      <c r="F24" s="9" t="s">
        <v>39</v>
      </c>
      <c r="G24" s="9" t="s">
        <v>40</v>
      </c>
      <c r="H24" s="8" t="s">
        <v>40</v>
      </c>
      <c r="I24" s="6" t="s">
        <v>90</v>
      </c>
    </row>
    <row r="25" spans="1:9" ht="15" customHeight="1" x14ac:dyDescent="0.25">
      <c r="A25" s="5">
        <v>0</v>
      </c>
      <c r="B25" s="6" t="s">
        <v>41</v>
      </c>
      <c r="C25" s="7"/>
      <c r="D25" s="8" t="s">
        <v>117</v>
      </c>
      <c r="E25" s="9" t="s">
        <v>72</v>
      </c>
      <c r="F25" s="9" t="s">
        <v>42</v>
      </c>
      <c r="G25" s="9" t="s">
        <v>40</v>
      </c>
      <c r="H25" s="8" t="s">
        <v>40</v>
      </c>
      <c r="I25" s="6" t="s">
        <v>90</v>
      </c>
    </row>
    <row r="26" spans="1:9" ht="15" customHeight="1" x14ac:dyDescent="0.25">
      <c r="A26" s="5">
        <v>0</v>
      </c>
      <c r="B26" s="6" t="s">
        <v>43</v>
      </c>
      <c r="C26" s="7"/>
      <c r="D26" s="8" t="s">
        <v>83</v>
      </c>
      <c r="E26" s="9" t="s">
        <v>72</v>
      </c>
      <c r="F26" s="9" t="s">
        <v>84</v>
      </c>
      <c r="G26" s="9" t="s">
        <v>44</v>
      </c>
      <c r="H26" s="8" t="s">
        <v>44</v>
      </c>
      <c r="I26" s="7"/>
    </row>
    <row r="27" spans="1:9" ht="15" customHeight="1" x14ac:dyDescent="0.25"/>
    <row r="28" spans="1:9" ht="15" customHeight="1" x14ac:dyDescent="0.25"/>
  </sheetData>
  <phoneticPr fontId="1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D10"/>
  <sheetViews>
    <sheetView workbookViewId="0">
      <selection activeCell="D10" sqref="D10"/>
    </sheetView>
  </sheetViews>
  <sheetFormatPr defaultColWidth="11.42578125" defaultRowHeight="15" x14ac:dyDescent="0.25"/>
  <cols>
    <col min="4" max="4" width="13.42578125" bestFit="1" customWidth="1"/>
  </cols>
  <sheetData>
    <row r="6" spans="3:4" x14ac:dyDescent="0.25">
      <c r="C6" s="3" t="s">
        <v>57</v>
      </c>
    </row>
    <row r="7" spans="3:4" ht="16.5" x14ac:dyDescent="0.25">
      <c r="C7" s="9" t="s">
        <v>46</v>
      </c>
      <c r="D7">
        <f>6082834</f>
        <v>6082834</v>
      </c>
    </row>
    <row r="8" spans="3:4" ht="16.5" x14ac:dyDescent="0.25">
      <c r="C8" s="9" t="s">
        <v>47</v>
      </c>
      <c r="D8">
        <v>17584757</v>
      </c>
    </row>
    <row r="9" spans="3:4" ht="16.5" x14ac:dyDescent="0.25">
      <c r="C9" s="9" t="s">
        <v>48</v>
      </c>
      <c r="D9">
        <v>17358572</v>
      </c>
    </row>
    <row r="10" spans="3:4" x14ac:dyDescent="0.25">
      <c r="D10" s="28">
        <f>SUM(D7:D9)</f>
        <v>41026163</v>
      </c>
    </row>
  </sheetData>
  <phoneticPr fontId="1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C16"/>
  <sheetViews>
    <sheetView showGridLines="0" workbookViewId="0">
      <selection activeCell="A7" sqref="A7:B27"/>
    </sheetView>
  </sheetViews>
  <sheetFormatPr defaultColWidth="9.140625" defaultRowHeight="12.75" x14ac:dyDescent="0.25"/>
  <cols>
    <col min="1" max="1" width="52.42578125" style="34" customWidth="1"/>
    <col min="2" max="2" width="28.28515625" style="34" customWidth="1"/>
    <col min="3" max="3" width="38.140625" style="34" customWidth="1"/>
    <col min="4" max="16384" width="9.140625" style="34"/>
  </cols>
  <sheetData>
    <row r="1" spans="1:3" ht="17.25" customHeight="1" thickBot="1" x14ac:dyDescent="0.3">
      <c r="A1" s="127" t="s">
        <v>22</v>
      </c>
      <c r="B1" s="128"/>
      <c r="C1" s="129"/>
    </row>
    <row r="2" spans="1:3" ht="15.75" x14ac:dyDescent="0.25">
      <c r="A2" s="120" t="s">
        <v>23</v>
      </c>
      <c r="B2" s="121"/>
      <c r="C2" s="122"/>
    </row>
    <row r="3" spans="1:3" ht="15.75" x14ac:dyDescent="0.25">
      <c r="A3" s="35" t="s">
        <v>100</v>
      </c>
      <c r="B3" s="36" t="s">
        <v>101</v>
      </c>
      <c r="C3" s="37" t="s">
        <v>102</v>
      </c>
    </row>
    <row r="4" spans="1:3" ht="13.5" thickBot="1" x14ac:dyDescent="0.3">
      <c r="A4" s="38" t="s">
        <v>24</v>
      </c>
      <c r="B4" s="39">
        <v>42023</v>
      </c>
      <c r="C4" s="40">
        <v>42774</v>
      </c>
    </row>
    <row r="5" spans="1:3" x14ac:dyDescent="0.25">
      <c r="A5" s="130"/>
      <c r="B5" s="130"/>
      <c r="C5" s="130"/>
    </row>
    <row r="6" spans="1:3" ht="13.5" thickBot="1" x14ac:dyDescent="0.3">
      <c r="A6" s="130"/>
      <c r="B6" s="130"/>
      <c r="C6" s="130"/>
    </row>
    <row r="7" spans="1:3" ht="15.75" x14ac:dyDescent="0.25">
      <c r="A7" s="120" t="s">
        <v>16</v>
      </c>
      <c r="B7" s="121"/>
      <c r="C7" s="122"/>
    </row>
    <row r="8" spans="1:3" ht="15.75" x14ac:dyDescent="0.25">
      <c r="A8" s="35" t="s">
        <v>103</v>
      </c>
      <c r="B8" s="36" t="s">
        <v>21</v>
      </c>
      <c r="C8" s="37" t="s">
        <v>20</v>
      </c>
    </row>
    <row r="9" spans="1:3" x14ac:dyDescent="0.2">
      <c r="A9" s="41" t="s">
        <v>105</v>
      </c>
      <c r="B9" s="42" t="e">
        <f>SUM(#REF!)</f>
        <v>#REF!</v>
      </c>
      <c r="C9" s="42" t="e">
        <f>SUM(#REF!)</f>
        <v>#REF!</v>
      </c>
    </row>
    <row r="10" spans="1:3" x14ac:dyDescent="0.2">
      <c r="A10" s="41" t="s">
        <v>99</v>
      </c>
      <c r="B10" s="42" t="e">
        <f>SUM(#REF!)</f>
        <v>#REF!</v>
      </c>
      <c r="C10" s="43" t="e">
        <f>SUM(#REF!)</f>
        <v>#REF!</v>
      </c>
    </row>
    <row r="11" spans="1:3" x14ac:dyDescent="0.2">
      <c r="A11" s="41" t="s">
        <v>104</v>
      </c>
      <c r="B11" s="42">
        <v>1826541</v>
      </c>
      <c r="C11" s="43">
        <v>667121</v>
      </c>
    </row>
    <row r="12" spans="1:3" x14ac:dyDescent="0.2">
      <c r="A12" s="41" t="s">
        <v>17</v>
      </c>
      <c r="B12" s="42" t="e">
        <f>SUM(#REF!)</f>
        <v>#REF!</v>
      </c>
      <c r="C12" s="43" t="e">
        <f>SUM(#REF!)</f>
        <v>#REF!</v>
      </c>
    </row>
    <row r="13" spans="1:3" ht="15.75" x14ac:dyDescent="0.25">
      <c r="A13" s="35" t="s">
        <v>58</v>
      </c>
      <c r="B13" s="44" t="e">
        <f>SUM(B9:B12)</f>
        <v>#REF!</v>
      </c>
      <c r="C13" s="44" t="e">
        <f>SUM(C9:C12)</f>
        <v>#REF!</v>
      </c>
    </row>
    <row r="14" spans="1:3" ht="16.5" thickBot="1" x14ac:dyDescent="0.3">
      <c r="A14" s="123"/>
      <c r="B14" s="123"/>
      <c r="C14" s="123"/>
    </row>
    <row r="15" spans="1:3" ht="18" customHeight="1" thickBot="1" x14ac:dyDescent="0.3">
      <c r="A15" s="35" t="s">
        <v>18</v>
      </c>
      <c r="B15" s="124" t="s">
        <v>19</v>
      </c>
      <c r="C15" s="125"/>
    </row>
    <row r="16" spans="1:3" x14ac:dyDescent="0.25">
      <c r="A16" s="126"/>
      <c r="B16" s="126"/>
      <c r="C16" s="126"/>
    </row>
  </sheetData>
  <mergeCells count="8">
    <mergeCell ref="A7:C7"/>
    <mergeCell ref="A14:C14"/>
    <mergeCell ref="B15:C15"/>
    <mergeCell ref="A16:C16"/>
    <mergeCell ref="A1:C1"/>
    <mergeCell ref="A2:C2"/>
    <mergeCell ref="A5:C5"/>
    <mergeCell ref="A6:C6"/>
  </mergeCells>
  <phoneticPr fontId="19" type="noConversion"/>
  <printOptions horizontalCentered="1"/>
  <pageMargins left="0.39370078740157483" right="0.39370078740157483" top="0.78740157480314965" bottom="0.78740157480314965" header="0.51181102362204722" footer="0.5118110236220472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831934BA7055B842A6C6A308214BC43C" ma:contentTypeVersion="0" ma:contentTypeDescription="A content type to manage public (operations) IDB documents" ma:contentTypeScope="" ma:versionID="7b26e940cccf19c6852fade9ec0bc30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d0c60aee55836dee446e400aadbc6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6b746e2-960d-40fc-9055-2aaee7227fec}" ma:internalName="TaxCatchAll" ma:showField="CatchAllData" ma:web="ca17b81a-716b-4c53-9a6c-46fd54eb1c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6b746e2-960d-40fc-9055-2aaee7227fec}" ma:internalName="TaxCatchAllLabel" ma:readOnly="true" ma:showField="CatchAllDataLabel" ma:web="ca17b81a-716b-4c53-9a6c-46fd54eb1c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40456552</IDBDocs_x0020_Number>
    <TaxCatchAll xmlns="9c571b2f-e523-4ab2-ba2e-09e151a03ef4">
      <Value>5</Value>
      <Value>4</Value>
    </TaxCatchAll>
    <Phase xmlns="9c571b2f-e523-4ab2-ba2e-09e151a03ef4" xsi:nil="true"/>
    <SISCOR_x0020_Number xmlns="9c571b2f-e523-4ab2-ba2e-09e151a03ef4" xsi:nil="true"/>
    <Division_x0020_or_x0020_Unit xmlns="9c571b2f-e523-4ab2-ba2e-09e151a03ef4">SCL/SPH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Distrutti, Marcella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GY-L1058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Proposal&lt;/USER_STAGE&gt;&lt;PD_OBJ_TYPE&gt;0&lt;/PD_OBJ_TYPE&gt;&lt;DTAPPROVAL&gt;Oct 26 2016 12:00AM&lt;/DTAPPROVAL&gt;&lt;MAKERECORD&gt;N&lt;/MAKERECORD&gt;&lt;/Data&gt;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PR-4427 TECFILE</Identifier>
    <Disclosure_x0020_Activity xmlns="9c571b2f-e523-4ab2-ba2e-09e151a03ef4">Loan Proposal</Disclosure_x0020_Activity>
    <Webtopic xmlns="9c571b2f-e523-4ab2-ba2e-09e151a03ef4">IJ-FMJ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5F09D78-C2C2-406D-9EB3-BED23AE5F4C7}"/>
</file>

<file path=customXml/itemProps2.xml><?xml version="1.0" encoding="utf-8"?>
<ds:datastoreItem xmlns:ds="http://schemas.openxmlformats.org/officeDocument/2006/customXml" ds:itemID="{02E2F6A7-8703-4B65-94C4-C80FA915082D}"/>
</file>

<file path=customXml/itemProps3.xml><?xml version="1.0" encoding="utf-8"?>
<ds:datastoreItem xmlns:ds="http://schemas.openxmlformats.org/officeDocument/2006/customXml" ds:itemID="{980527A2-F485-4580-A2B1-5E87804582C8}"/>
</file>

<file path=customXml/itemProps4.xml><?xml version="1.0" encoding="utf-8"?>
<ds:datastoreItem xmlns:ds="http://schemas.openxmlformats.org/officeDocument/2006/customXml" ds:itemID="{E0FE00D2-2E66-4867-87F7-A64505115C0D}"/>
</file>

<file path=customXml/itemProps5.xml><?xml version="1.0" encoding="utf-8"?>
<ds:datastoreItem xmlns:ds="http://schemas.openxmlformats.org/officeDocument/2006/customXml" ds:itemID="{3B2F13AA-E767-490B-BB72-7E5C4EB6DB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Procurement Plan</vt:lpstr>
      <vt:lpstr>Hoja1</vt:lpstr>
      <vt:lpstr>Hoja3</vt:lpstr>
      <vt:lpstr>PP Summary</vt:lpstr>
      <vt:lpstr>'Procurement Plan'!_ftnref2</vt:lpstr>
      <vt:lpstr>'Procurement Plan'!_ftnref3</vt:lpstr>
      <vt:lpstr>'Procurement Plan'!_ftnref4</vt:lpstr>
      <vt:lpstr>'PP Summary'!Print_Area</vt:lpstr>
      <vt:lpstr>'Procurement Plan'!Print_Area</vt:lpstr>
      <vt:lpstr>'Procurement Plan'!Print_Titles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</dc:title>
  <dc:creator>Yamileth del Socorro Roxelin</dc:creator>
  <cp:lastModifiedBy>Inter-American Development Bank</cp:lastModifiedBy>
  <cp:lastPrinted>2015-08-03T17:40:57Z</cp:lastPrinted>
  <dcterms:created xsi:type="dcterms:W3CDTF">2011-09-01T20:09:21Z</dcterms:created>
  <dcterms:modified xsi:type="dcterms:W3CDTF">2016-08-31T17:51:58Z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0x01010046CF21643EE8D14686A648AA6DAD089200831934BA7055B842A6C6A308214BC43C</vt:lpwstr>
  </property>
  <property fmtid="{D5CDD505-2E9C-101B-9397-08002B2CF9AE}" pid="3" name="TaxKeyword">
    <vt:lpwstr/>
  </property>
  <property fmtid="{D5CDD505-2E9C-101B-9397-08002B2CF9AE}" pid="4" name="Function Operations IDB">
    <vt:lpwstr>5;#IDBDocs|cca77002-e150-4b2d-ab1f-1d7a7cdcae16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4;#Unclassified|a6dff32e-d477-44cd-a56b-85efe9e0a56c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4;#Unclassified|a6dff32e-d477-44cd-a56b-85efe9e0a56c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