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grid\Documents\Mis Documentos 2021\0. COORDINACIÓN OPERATIVA\2. DESARROLLO 2021\1. DOCUMENTOS PL 2\7. PA 2021\"/>
    </mc:Choice>
  </mc:AlternateContent>
  <xr:revisionPtr revIDLastSave="0" documentId="13_ncr:1_{123F5F3E-6770-4AB8-B7B2-9AA6635A3054}" xr6:coauthVersionLast="45" xr6:coauthVersionMax="45" xr10:uidLastSave="{00000000-0000-0000-0000-000000000000}"/>
  <bookViews>
    <workbookView xWindow="-120" yWindow="-120" windowWidth="29040" windowHeight="15840" xr2:uid="{6DAEE8AE-134F-49CD-8B48-E18005249657}"/>
  </bookViews>
  <sheets>
    <sheet name="DNP" sheetId="1" r:id="rId1"/>
  </sheets>
  <definedNames>
    <definedName name="_xlnm._FilterDatabase" localSheetId="0" hidden="1">DNP!$A$1:$AD$58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51" i="1" l="1"/>
  <c r="E26" i="1" l="1"/>
  <c r="AB35" i="1" l="1"/>
  <c r="P35" i="1"/>
  <c r="AB56" i="1" l="1"/>
  <c r="Y56" i="1"/>
  <c r="T56" i="1"/>
  <c r="V56" i="1" s="1"/>
  <c r="S56" i="1"/>
  <c r="P56" i="1"/>
  <c r="AB55" i="1"/>
  <c r="Y55" i="1"/>
  <c r="T55" i="1"/>
  <c r="V55" i="1" s="1"/>
  <c r="S55" i="1"/>
  <c r="P55" i="1"/>
  <c r="AB54" i="1"/>
  <c r="Y54" i="1"/>
  <c r="T54" i="1"/>
  <c r="V54" i="1" s="1"/>
  <c r="S54" i="1"/>
  <c r="P54" i="1"/>
  <c r="AB53" i="1"/>
  <c r="Y53" i="1"/>
  <c r="T53" i="1"/>
  <c r="V53" i="1" s="1"/>
  <c r="S53" i="1"/>
  <c r="P53" i="1"/>
  <c r="AB52" i="1"/>
  <c r="Y52" i="1"/>
  <c r="T52" i="1"/>
  <c r="V52" i="1" s="1"/>
  <c r="S52" i="1"/>
  <c r="P52" i="1"/>
  <c r="AB51" i="1"/>
  <c r="R51" i="1"/>
  <c r="V51" i="1" s="1"/>
  <c r="P51" i="1"/>
  <c r="AB50" i="1"/>
  <c r="Y50" i="1"/>
  <c r="T50" i="1"/>
  <c r="V50" i="1" s="1"/>
  <c r="S50" i="1"/>
  <c r="P50" i="1"/>
  <c r="AB49" i="1"/>
  <c r="Y49" i="1"/>
  <c r="T49" i="1"/>
  <c r="V49" i="1" s="1"/>
  <c r="S49" i="1"/>
  <c r="P49" i="1"/>
  <c r="AB48" i="1"/>
  <c r="Y48" i="1"/>
  <c r="T48" i="1"/>
  <c r="V48" i="1" s="1"/>
  <c r="S48" i="1"/>
  <c r="P48" i="1"/>
  <c r="AB47" i="1"/>
  <c r="Y47" i="1"/>
  <c r="T47" i="1"/>
  <c r="V47" i="1" s="1"/>
  <c r="S47" i="1"/>
  <c r="P47" i="1"/>
  <c r="AB46" i="1"/>
  <c r="Y46" i="1"/>
  <c r="T46" i="1"/>
  <c r="V46" i="1" s="1"/>
  <c r="S46" i="1"/>
  <c r="P46" i="1"/>
  <c r="S51" i="1" l="1"/>
  <c r="AB44" i="1"/>
  <c r="Y44" i="1"/>
  <c r="T44" i="1"/>
  <c r="V44" i="1" s="1"/>
  <c r="S44" i="1"/>
  <c r="P44" i="1"/>
  <c r="P39" i="1"/>
  <c r="S39" i="1"/>
  <c r="P43" i="1"/>
  <c r="S43" i="1"/>
  <c r="S33" i="1"/>
  <c r="S34" i="1"/>
  <c r="S36" i="1"/>
  <c r="S57" i="1"/>
  <c r="S58" i="1"/>
  <c r="P33" i="1"/>
  <c r="P34" i="1"/>
  <c r="P36" i="1"/>
  <c r="P57" i="1"/>
  <c r="P58" i="1"/>
  <c r="AB34" i="1"/>
  <c r="Y34" i="1"/>
  <c r="T34" i="1"/>
  <c r="V34" i="1" s="1"/>
  <c r="AB32" i="1"/>
  <c r="Y32" i="1"/>
  <c r="T32" i="1"/>
  <c r="V32" i="1" s="1"/>
  <c r="S32" i="1"/>
  <c r="P32" i="1"/>
  <c r="AB30" i="1"/>
  <c r="Y30" i="1"/>
  <c r="V30" i="1"/>
  <c r="S30" i="1"/>
  <c r="P30" i="1"/>
  <c r="AB29" i="1"/>
  <c r="V29" i="1"/>
  <c r="S29" i="1"/>
  <c r="P29" i="1"/>
  <c r="S31" i="1"/>
  <c r="P31" i="1"/>
  <c r="AB31" i="1" l="1"/>
  <c r="Q2" i="1" l="1"/>
  <c r="L2" i="1" l="1"/>
  <c r="L14" i="1"/>
  <c r="E3" i="1" l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AB28" i="1" l="1"/>
  <c r="P28" i="1"/>
  <c r="AB27" i="1"/>
  <c r="P27" i="1"/>
  <c r="AB26" i="1"/>
  <c r="P26" i="1"/>
  <c r="AB25" i="1"/>
  <c r="P25" i="1"/>
  <c r="AB24" i="1"/>
  <c r="P24" i="1"/>
  <c r="AB23" i="1"/>
  <c r="P23" i="1"/>
  <c r="AB22" i="1"/>
  <c r="P22" i="1"/>
  <c r="AB21" i="1"/>
  <c r="P21" i="1"/>
  <c r="AB20" i="1"/>
  <c r="P20" i="1"/>
  <c r="AB19" i="1"/>
  <c r="P19" i="1"/>
  <c r="AB18" i="1"/>
  <c r="P18" i="1"/>
  <c r="AB17" i="1"/>
  <c r="P17" i="1"/>
  <c r="AB16" i="1"/>
  <c r="P16" i="1"/>
  <c r="AB15" i="1"/>
  <c r="P15" i="1"/>
  <c r="AB14" i="1"/>
  <c r="P14" i="1"/>
  <c r="AB13" i="1"/>
  <c r="P13" i="1"/>
  <c r="AB12" i="1"/>
  <c r="P12" i="1"/>
  <c r="AB11" i="1"/>
  <c r="P11" i="1"/>
  <c r="AB10" i="1"/>
  <c r="P10" i="1"/>
  <c r="AB9" i="1"/>
  <c r="P9" i="1"/>
  <c r="AB8" i="1"/>
  <c r="P8" i="1"/>
  <c r="AB7" i="1"/>
  <c r="P7" i="1"/>
  <c r="AB6" i="1"/>
  <c r="P6" i="1"/>
  <c r="AB5" i="1"/>
  <c r="P5" i="1"/>
  <c r="AB4" i="1"/>
  <c r="P4" i="1"/>
  <c r="AB3" i="1"/>
  <c r="P3" i="1"/>
  <c r="AB2" i="1"/>
  <c r="P2" i="1"/>
  <c r="V16" i="1" l="1"/>
  <c r="V20" i="1"/>
  <c r="T25" i="1"/>
  <c r="V25" i="1" s="1"/>
  <c r="V12" i="1"/>
  <c r="V11" i="1"/>
  <c r="V8" i="1"/>
  <c r="S2" i="1"/>
  <c r="S4" i="1"/>
  <c r="V7" i="1"/>
  <c r="V14" i="1"/>
  <c r="S14" i="1"/>
  <c r="V18" i="1"/>
  <c r="S18" i="1"/>
  <c r="V22" i="1"/>
  <c r="S22" i="1"/>
  <c r="S25" i="1"/>
  <c r="V28" i="1"/>
  <c r="S28" i="1"/>
  <c r="V10" i="1"/>
  <c r="S10" i="1"/>
  <c r="V15" i="1"/>
  <c r="S15" i="1"/>
  <c r="V19" i="1"/>
  <c r="S19" i="1"/>
  <c r="V6" i="1"/>
  <c r="S6" i="1"/>
  <c r="V13" i="1"/>
  <c r="S13" i="1"/>
  <c r="S16" i="1"/>
  <c r="S20" i="1"/>
  <c r="V23" i="1"/>
  <c r="S23" i="1"/>
  <c r="T26" i="1"/>
  <c r="V26" i="1" s="1"/>
  <c r="S26" i="1"/>
  <c r="V17" i="1"/>
  <c r="S17" i="1"/>
  <c r="V21" i="1"/>
  <c r="S21" i="1"/>
  <c r="V24" i="1"/>
  <c r="S24" i="1"/>
  <c r="T27" i="1"/>
  <c r="V27" i="1" s="1"/>
  <c r="S27" i="1"/>
  <c r="V3" i="1"/>
  <c r="S7" i="1"/>
  <c r="S8" i="1"/>
  <c r="S12" i="1"/>
  <c r="S11" i="1"/>
  <c r="V2" i="1"/>
  <c r="V4" i="1"/>
  <c r="V5" i="1" l="1"/>
  <c r="S5" i="1"/>
  <c r="V9" i="1"/>
  <c r="S9" i="1"/>
  <c r="S3" i="1"/>
</calcChain>
</file>

<file path=xl/sharedStrings.xml><?xml version="1.0" encoding="utf-8"?>
<sst xmlns="http://schemas.openxmlformats.org/spreadsheetml/2006/main" count="744" uniqueCount="184">
  <si>
    <t>OP</t>
  </si>
  <si>
    <t>DIV</t>
  </si>
  <si>
    <t>JEP</t>
  </si>
  <si>
    <t>OA</t>
  </si>
  <si>
    <t>#</t>
  </si>
  <si>
    <t>MET</t>
  </si>
  <si>
    <t>Identificador</t>
  </si>
  <si>
    <t>Descripción</t>
  </si>
  <si>
    <t>Estatus</t>
  </si>
  <si>
    <t>Revisión</t>
  </si>
  <si>
    <t>Dpto</t>
  </si>
  <si>
    <t>Monto U$S</t>
  </si>
  <si>
    <t>Monto U$S Real</t>
  </si>
  <si>
    <t>NOB DDL SEP TDR</t>
  </si>
  <si>
    <t>NOB DDL SEP TDR REAL</t>
  </si>
  <si>
    <t>PUB a tiempo</t>
  </si>
  <si>
    <t>NOB Eval / Contrato</t>
  </si>
  <si>
    <t>NOB Eval / Contrato REAL</t>
  </si>
  <si>
    <t>ADQ a tiempo</t>
  </si>
  <si>
    <t>Dias NOB Pub -NOB Adq</t>
  </si>
  <si>
    <t>STD</t>
  </si>
  <si>
    <t>Analisis Tiempos</t>
  </si>
  <si>
    <t>Firma del Contrato</t>
  </si>
  <si>
    <t>Firma REAL</t>
  </si>
  <si>
    <t>Dias ADQ y Firma</t>
  </si>
  <si>
    <t xml:space="preserve">Fin Contrato </t>
  </si>
  <si>
    <t>Fin Contrato REAL</t>
  </si>
  <si>
    <t>Dias FIN, EST v REAL</t>
  </si>
  <si>
    <t>Q</t>
  </si>
  <si>
    <t>Notas</t>
  </si>
  <si>
    <t>Notas2</t>
  </si>
  <si>
    <t>INT/TIN</t>
  </si>
  <si>
    <t>Villota</t>
  </si>
  <si>
    <t>Rojas</t>
  </si>
  <si>
    <t>Previsto</t>
  </si>
  <si>
    <t>Revision Posterior</t>
  </si>
  <si>
    <t>Bogota D.C.</t>
  </si>
  <si>
    <t>SCC</t>
  </si>
  <si>
    <t>DNP-9-SCC</t>
  </si>
  <si>
    <t>SBCC</t>
  </si>
  <si>
    <t>DNP-13-SBCC</t>
  </si>
  <si>
    <t>DNP-29-SCC</t>
  </si>
  <si>
    <t>3CV</t>
  </si>
  <si>
    <t>CD</t>
  </si>
  <si>
    <t>3Q21</t>
  </si>
  <si>
    <t>Contratación por continuidad de servicios de Maria Ximena García Narváez.  Este presupuesto está asignado para toda la vigencia del proyecto.</t>
  </si>
  <si>
    <t>Competitivo.</t>
  </si>
  <si>
    <t>Contratación por continuidad de servicios de José Alejandro Hincapié.  Este presupuesto está asignado para toda la vigencia del proyecto.</t>
  </si>
  <si>
    <t>Consultoría de firma</t>
  </si>
  <si>
    <t>Contratación por continuidad de servicios de Johanna Benitez.  Este presupuesto está asignado para toda la vigencia del proyecto.</t>
  </si>
  <si>
    <t>Contratación 2021 con VF ordinarias para 2022.</t>
  </si>
  <si>
    <t>Estructura por fases.  Podrá tener continuidad en 2022.  Ppto para 2022 es de USD$84,000</t>
  </si>
  <si>
    <t>Contratación por continuidad de servicios de César Moreno.  Este presupuesto está asignado para toda la vigencia del proyecto.</t>
  </si>
  <si>
    <t>Contratación por continuidad de servicios de Álvaro Díaz.  Este presupuesto está asignado para toda la vigencia del proyecto.</t>
  </si>
  <si>
    <t>Contratación por servicios excepcionales de Octavio Doerr.  Este presupuesto está asignado hasta 31 dic 2021</t>
  </si>
  <si>
    <t>Contratación por continuidad de servicios de Johana Maya.  Este presupuesto está asignado para toda la vigencia del proyecto.</t>
  </si>
  <si>
    <t>Contratación por continuidad de servicios de Diego Díaz del Castillo.  Este presupuesto está asignado para toda la vigencia del proyecto.</t>
  </si>
  <si>
    <t>Contratación por continuidad de servicios de Iván Santiago Duarte .  Este presupuesto está asignado para toda la vigencia del proyecto.</t>
  </si>
  <si>
    <t>Contratación por continuidad de servicios de Jhonattan Julián Duque.  Este presupuesto está asignado para toda la vigencia del proyecto.</t>
  </si>
  <si>
    <t>Contratación por continuidad de servicios de Katherine Botero.  Este presupuesto está asignado para toda la vigencia del proyecto.</t>
  </si>
  <si>
    <t>Firma</t>
  </si>
  <si>
    <t>DNP-2-CD</t>
  </si>
  <si>
    <t>DNP-28-3CV</t>
  </si>
  <si>
    <t>DNP-27-CD</t>
  </si>
  <si>
    <t>DNP-3-3CV</t>
  </si>
  <si>
    <t>DNP-8-3CV</t>
  </si>
  <si>
    <t>DNP-11-3CV</t>
  </si>
  <si>
    <t>DNP-15-3CV</t>
  </si>
  <si>
    <t>DNP-19-3CV</t>
  </si>
  <si>
    <t>DNP-25-3CV</t>
  </si>
  <si>
    <t>DNP-24-CD</t>
  </si>
  <si>
    <t>DNP-21-CD</t>
  </si>
  <si>
    <t>DNP-18-CD</t>
  </si>
  <si>
    <t>DNP-17-CD</t>
  </si>
  <si>
    <t>DNP-16-CD</t>
  </si>
  <si>
    <t>DNP-14-CD</t>
  </si>
  <si>
    <t>DNP-12-CD</t>
  </si>
  <si>
    <t>DNP-10-CD</t>
  </si>
  <si>
    <t>DNP-7-CD</t>
  </si>
  <si>
    <t>DNP-5-CD</t>
  </si>
  <si>
    <t>DNP-4-3CV</t>
  </si>
  <si>
    <t>DNP-6-SCC</t>
  </si>
  <si>
    <t>DNP-20-CD</t>
  </si>
  <si>
    <t>Revision Anterior</t>
  </si>
  <si>
    <t>SD</t>
  </si>
  <si>
    <t>DNP-1-SBCC</t>
  </si>
  <si>
    <t>NA</t>
  </si>
  <si>
    <t>1Q22</t>
  </si>
  <si>
    <t>2Q22</t>
  </si>
  <si>
    <t>A tiempo</t>
  </si>
  <si>
    <t/>
  </si>
  <si>
    <t>No cumple</t>
  </si>
  <si>
    <t>Contratación por continuidad de servicios.</t>
  </si>
  <si>
    <t>DNP-30-CD</t>
  </si>
  <si>
    <t>DNP-31-CD</t>
  </si>
  <si>
    <t>DNP-32-SBCC</t>
  </si>
  <si>
    <t>DNP-33-CD</t>
  </si>
  <si>
    <t>DNP-34-SBCC</t>
  </si>
  <si>
    <t>DNP-35-CD</t>
  </si>
  <si>
    <t>DNP-38-CD</t>
  </si>
  <si>
    <t>DNP-41-CD</t>
  </si>
  <si>
    <t>DNP-42-CD</t>
  </si>
  <si>
    <t>DNP-45-CD</t>
  </si>
  <si>
    <t>DNP-46-CD</t>
  </si>
  <si>
    <t>DNP-47-CD</t>
  </si>
  <si>
    <t>DNP-48-CD</t>
  </si>
  <si>
    <t>DNP-49-CD</t>
  </si>
  <si>
    <t>DNP-53-CD</t>
  </si>
  <si>
    <t>DNP-54-CD</t>
  </si>
  <si>
    <t>DNP-55-CD</t>
  </si>
  <si>
    <t>DNP-56-CD</t>
  </si>
  <si>
    <t>2Q21</t>
  </si>
  <si>
    <t>31/012/2022</t>
  </si>
  <si>
    <t>DNP-23-SD</t>
  </si>
  <si>
    <t>5.1.5. Apoyo a Secretaria General</t>
  </si>
  <si>
    <t xml:space="preserve">1.3.7. 2021 - Acompañamiento técnico en actividades de seguimiento del programa nacional de vías terciarias 1 </t>
  </si>
  <si>
    <t>1.3.8. 2021 -  Acompañamiento técnico en actividades de seguimiento del programa nacional de vías terciarias 2</t>
  </si>
  <si>
    <t>5.1.1. 2022 - Coordinador Operativo / planeación y monitoreo - IC</t>
  </si>
  <si>
    <t>5.1.2. 2022 - Especialista de Adquisiciones - Principal</t>
  </si>
  <si>
    <t>5.1.3. 2022 - Especialista de Adquisiciones - Transversal</t>
  </si>
  <si>
    <t>5.1.4. 2022 - Especialista Financiero - MR</t>
  </si>
  <si>
    <t>5.1.5. 2022 - Apoyo a Secretaria General</t>
  </si>
  <si>
    <t>5.2.1. 2022 - Auditoria</t>
  </si>
  <si>
    <t>5.3.1. 2022 - Evaluación intermedia</t>
  </si>
  <si>
    <t xml:space="preserve">1.3.7. 2022 - Acompañamiento técnico en actividades de seguimiento del programa nacional de vías terciarias 1 </t>
  </si>
  <si>
    <t xml:space="preserve">1.3.8.  2022 - Acompañamiento técnico en actividades de seguimiento del programa nacional de vías terciarias 2 </t>
  </si>
  <si>
    <t>2.2.6. 2022 - Acompañamiento técnico a las actividades en logística y transporte urbano regional - JAH</t>
  </si>
  <si>
    <t>3.1.7. 2022 - Acompañamiento técnico a las actividades de logística - JB</t>
  </si>
  <si>
    <t>3.1.8. 2022 - Acompañamiento técnico a las actividades de TIC</t>
  </si>
  <si>
    <t>3.3.5. 2022 - Acompañamiento técnico en las actividades de recolección de estadísticas de logística - CM</t>
  </si>
  <si>
    <t>3.3.6. 2022 - Acompañamiento técnico a las actividades relacionadas con la ENL - Estadístico</t>
  </si>
  <si>
    <t>3.3.7. 2022 - Mantenimiento evolutivo del ONL y del Portal Logístico - AD</t>
  </si>
  <si>
    <t>3.5.6. 2022 - Acompañiento técnico a las actividades de logística y facilitación del comercio - JM</t>
  </si>
  <si>
    <t>4.4.3. 2022 - Coordinador Técnico del Programa -DDDC</t>
  </si>
  <si>
    <t>4.4.4. 2022 - Apoyo transversal - ISDZ</t>
  </si>
  <si>
    <t xml:space="preserve">4.4.5. 2022 - Consultor de Puertos y Transporte Marítimo </t>
  </si>
  <si>
    <t>4.4.6. 2022 - Consultor ILE - JJDM</t>
  </si>
  <si>
    <t>4.4.7. 2022 - Consultor Reactivación Económica Pospandemia - KB</t>
  </si>
  <si>
    <t>4.4.8. 2022 - Tiquetes</t>
  </si>
  <si>
    <t>5.1.2. 2021 - Especialista de Adquisiciones - Principal</t>
  </si>
  <si>
    <t>5.1.1. 2021 - Coordinador Operativo / planeación y monitoreo - IC</t>
  </si>
  <si>
    <t>4.4.8. 2021 - Tiquetes</t>
  </si>
  <si>
    <t>4.4.6. 2021 - Consultor Reactivación Económica Pospandemia - KB</t>
  </si>
  <si>
    <t>4.4.5. 2021 - Consultor ILE - JJDM</t>
  </si>
  <si>
    <t xml:space="preserve">4.4.4. 2021 - Consultor de Puertos y Transporte Marítimo </t>
  </si>
  <si>
    <t>4.4.3. 2021 - Apoyo transversal - ISDZ</t>
  </si>
  <si>
    <t>4.4.2. 2021 - Coordinador Técnico del Programa -DDDC</t>
  </si>
  <si>
    <t>3.5.6. 2021 - Acompañiento técnico a las actividades de logística y facilitación del comercio - JM</t>
  </si>
  <si>
    <t>3.3.7. 2021 - Mantenimiento evolutivo del ONL y del Portal Logístico - AD</t>
  </si>
  <si>
    <t>3.3.6. 2021 - Acompañamiento técnico a las actividades relacionadas con la ENL - Estadístico</t>
  </si>
  <si>
    <t>3.3.5. 2021 - Acompañamiento técnico en las actividades de recolección de estadísticas de logística - CM</t>
  </si>
  <si>
    <t xml:space="preserve">3.3.3.  2021 - Diseñar estrategias y herramientas cuantitativas para el análisis y divulgación de información de costos de las operaciones de importación y exportación.  </t>
  </si>
  <si>
    <t>3.1.8. 2021 - Acompañamiento técnico a las actividades de TIC</t>
  </si>
  <si>
    <t>3.1.7. 2021 - Acompañamiento técnico a las actividades de logística - JB</t>
  </si>
  <si>
    <t>2.2.6. 2021 - Acompañamiento técnico a las actividades en logística y transporte urbano regional - JAH</t>
  </si>
  <si>
    <t>2.1.5. 2021 - Acompañamiento técnico actividades de logística urbano rural y sostenibilidad - Agrologístico</t>
  </si>
  <si>
    <t>1.3.1. 2021 y 2022 - Adelantar Estudio de demanda y mercado férreo Fase 1</t>
  </si>
  <si>
    <t xml:space="preserve">3.1.4. 2021 - Lineamientos de promoción del uso de declaración anticipada.
Identificación de factores normativos a eliminar
Benchmarking y oportunidades de aplicación
Potencial uso para exportación </t>
  </si>
  <si>
    <t>3.5.1. 2021 - Portuaria - Diseñar estandares y lineamientos para la promoción y desarrollo de sistemas de Comunidad Portuaria y para su interoperabilidad con otras ventanillas</t>
  </si>
  <si>
    <t>3.5.2. 2021 - Aeroportuaria - Diseñar estandares y lineamientos para la promoción y desarrollo de sistemas de Comunidad Aeroportuaria y para su interoperabilidad con otras ventanillas</t>
  </si>
  <si>
    <t>3.4.1. 2021 y 2022 - Aplicar, analizar y difundir los resultados de la Encuesta Nacional Logística en su versión 2022</t>
  </si>
  <si>
    <t>5.1.4. 2021 - Especialista Financiero - MR</t>
  </si>
  <si>
    <t>5.3.1 2021 - Auditoria</t>
  </si>
  <si>
    <t>2.1.1.  2022 - Inventario red infraestructura logística - Diseñar la metodología para el levantamiento de la información de la red de infraestructura logística en el sector rural nacional.</t>
  </si>
  <si>
    <t>2.1.5.  2022 - Acompañamiento técnico actividades de logística urbano rural y sostenibilidad - Agrologístico</t>
  </si>
  <si>
    <t>2.2.3.  2022 - POT región - Identificar las condiciones y restricciones de ordenamiento territorial en aglomeraciones urbanas, para definir lineamientos de política pública que faciliten el flujo de mercancías y la eficiencia logística en aglomeraciones urbanas.</t>
  </si>
  <si>
    <t>3.1.1.  2022 - Análizar e identificar el impacto de las acciones recientes e iniciativas de facilitación comercial (VUCE, VUM, declaración anticipada) en los tiempos de comercio exterior.</t>
  </si>
  <si>
    <t>3.1.3.  2022 - Diseñar incentivos y lineamientos para la promoción y el mejoramiento de los procesos de logística inversa presentes en la recolección, clasificación, transporte y distribución de residuos de materiales de construcción, a través de la ap</t>
  </si>
  <si>
    <t xml:space="preserve">3.3.4. 2022 - Implementar estrategias y herramientas cuantitativas para el análisis y divulgación de información de costos de las operaciones de importación y exportación.  </t>
  </si>
  <si>
    <t xml:space="preserve">3.5.5. 2022 - Diseñar e implementar un protocolo de contingencia para mantener la continuidad de la operación de comercio exterior y logística en situaciones de emergencia </t>
  </si>
  <si>
    <t>3.6.2. 2022 - Elaborar un piloto de análisis de competencia (competitition assessment) bajo la metodología establecida por la OECD  con énfasis en Barreras No Arancelarias (BNA).</t>
  </si>
  <si>
    <t>DNP-36-SBCC</t>
  </si>
  <si>
    <t>DNP-37-SCC</t>
  </si>
  <si>
    <t>DNP-39-CD</t>
  </si>
  <si>
    <t>DNP-40-SD</t>
  </si>
  <si>
    <t>DNP-43-CD</t>
  </si>
  <si>
    <t>DNP-44-3CV</t>
  </si>
  <si>
    <t>DNP-50-CD</t>
  </si>
  <si>
    <t>DNP-51-CD</t>
  </si>
  <si>
    <t>DNP-52-SD</t>
  </si>
  <si>
    <t>DNP-57-CD</t>
  </si>
  <si>
    <t>DNP-58-SD</t>
  </si>
  <si>
    <t>DNP-59-SCC</t>
  </si>
  <si>
    <t>Adición al contrato del DNP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</si>
</sst>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5" tint="-0.24994659260841701"/>
      </left>
      <right style="medium">
        <color theme="5" tint="-0.24994659260841701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5" fontId="4" fillId="2" borderId="1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0" fillId="5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left"/>
    </xf>
    <xf numFmtId="0" fontId="0" fillId="5" borderId="1" xfId="0" applyFont="1" applyFill="1" applyBorder="1" applyAlignment="1">
      <alignment horizontal="left" vertical="center"/>
    </xf>
    <xf numFmtId="165" fontId="1" fillId="5" borderId="1" xfId="1" applyNumberFormat="1" applyFont="1" applyFill="1" applyBorder="1" applyAlignment="1">
      <alignment horizontal="center" vertical="center"/>
    </xf>
    <xf numFmtId="164" fontId="1" fillId="5" borderId="1" xfId="1" applyFont="1" applyFill="1" applyBorder="1" applyAlignment="1">
      <alignment horizontal="right" vertical="top" wrapText="1"/>
    </xf>
    <xf numFmtId="14" fontId="0" fillId="5" borderId="1" xfId="0" applyNumberFormat="1" applyFont="1" applyFill="1" applyBorder="1" applyAlignment="1">
      <alignment horizontal="center" vertical="top" wrapText="1"/>
    </xf>
    <xf numFmtId="14" fontId="0" fillId="5" borderId="2" xfId="0" applyNumberFormat="1" applyFont="1" applyFill="1" applyBorder="1" applyAlignment="1">
      <alignment horizontal="center" vertical="top" wrapText="1"/>
    </xf>
    <xf numFmtId="14" fontId="0" fillId="5" borderId="3" xfId="0" applyNumberFormat="1" applyFont="1" applyFill="1" applyBorder="1" applyAlignment="1">
      <alignment horizontal="center" vertical="top" wrapText="1"/>
    </xf>
    <xf numFmtId="14" fontId="0" fillId="5" borderId="4" xfId="0" applyNumberFormat="1" applyFont="1" applyFill="1" applyBorder="1" applyAlignment="1">
      <alignment horizontal="center" vertical="top" wrapText="1"/>
    </xf>
    <xf numFmtId="0" fontId="0" fillId="5" borderId="0" xfId="0" applyFont="1" applyFill="1"/>
    <xf numFmtId="0" fontId="8" fillId="5" borderId="1" xfId="0" applyFont="1" applyFill="1" applyBorder="1" applyAlignment="1">
      <alignment horizontal="left"/>
    </xf>
    <xf numFmtId="0" fontId="0" fillId="6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 vertical="center"/>
    </xf>
    <xf numFmtId="0" fontId="0" fillId="7" borderId="0" xfId="0" applyFont="1" applyFill="1" applyAlignment="1">
      <alignment horizontal="left" vertical="center"/>
    </xf>
    <xf numFmtId="165" fontId="1" fillId="7" borderId="1" xfId="1" applyNumberFormat="1" applyFont="1" applyFill="1" applyBorder="1" applyAlignment="1">
      <alignment horizontal="center" vertical="center"/>
    </xf>
    <xf numFmtId="164" fontId="1" fillId="7" borderId="1" xfId="1" applyFont="1" applyFill="1" applyBorder="1" applyAlignment="1">
      <alignment horizontal="right" vertical="top" wrapText="1"/>
    </xf>
    <xf numFmtId="14" fontId="7" fillId="7" borderId="1" xfId="0" applyNumberFormat="1" applyFont="1" applyFill="1" applyBorder="1" applyAlignment="1">
      <alignment horizontal="center" vertical="top" wrapText="1"/>
    </xf>
    <xf numFmtId="14" fontId="0" fillId="7" borderId="1" xfId="0" applyNumberFormat="1" applyFont="1" applyFill="1" applyBorder="1" applyAlignment="1">
      <alignment horizontal="center" vertical="top" wrapText="1"/>
    </xf>
    <xf numFmtId="14" fontId="0" fillId="7" borderId="2" xfId="0" applyNumberFormat="1" applyFont="1" applyFill="1" applyBorder="1" applyAlignment="1">
      <alignment horizontal="center" vertical="top" wrapText="1"/>
    </xf>
    <xf numFmtId="14" fontId="0" fillId="7" borderId="3" xfId="0" applyNumberFormat="1" applyFont="1" applyFill="1" applyBorder="1" applyAlignment="1">
      <alignment horizontal="center" vertical="top" wrapText="1"/>
    </xf>
    <xf numFmtId="14" fontId="0" fillId="7" borderId="4" xfId="0" applyNumberFormat="1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left"/>
    </xf>
    <xf numFmtId="0" fontId="0" fillId="7" borderId="0" xfId="0" applyFont="1" applyFill="1"/>
    <xf numFmtId="0" fontId="0" fillId="7" borderId="0" xfId="0" applyFont="1" applyFill="1" applyAlignment="1">
      <alignment horizontal="center" vertical="center"/>
    </xf>
    <xf numFmtId="165" fontId="1" fillId="7" borderId="0" xfId="1" applyNumberFormat="1" applyFont="1" applyFill="1" applyAlignment="1">
      <alignment horizontal="center" vertical="center"/>
    </xf>
    <xf numFmtId="0" fontId="3" fillId="7" borderId="0" xfId="0" applyFont="1" applyFill="1" applyAlignment="1">
      <alignment horizontal="left"/>
    </xf>
    <xf numFmtId="0" fontId="3" fillId="7" borderId="0" xfId="0" applyFont="1" applyFill="1"/>
    <xf numFmtId="165" fontId="7" fillId="0" borderId="0" xfId="0" applyNumberFormat="1" applyFont="1"/>
  </cellXfs>
  <cellStyles count="5">
    <cellStyle name="Moneda" xfId="1" builtinId="4"/>
    <cellStyle name="Normal" xfId="0" builtinId="0"/>
    <cellStyle name="Normal 14" xfId="4" xr:uid="{1265A953-1909-4F72-80C1-D70DD7DA8B10}"/>
    <cellStyle name="Normal 2" xfId="2" xr:uid="{53DFA943-4D7B-4866-8C73-68FD10C9F806}"/>
    <cellStyle name="Normal 2 2 2 3" xfId="3" xr:uid="{8527F16C-4508-412D-9230-767BBD45DC64}"/>
  </cellStyles>
  <dxfs count="60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8DBBE-2B22-4E8D-9E65-0484B9AB1994}">
  <dimension ref="A1:AF72"/>
  <sheetViews>
    <sheetView showGridLines="0" tabSelected="1" topLeftCell="E24" zoomScale="110" zoomScaleNormal="110" workbookViewId="0">
      <selection activeCell="E51" sqref="E51"/>
    </sheetView>
  </sheetViews>
  <sheetFormatPr baseColWidth="10" defaultColWidth="9.140625" defaultRowHeight="15" outlineLevelCol="1" x14ac:dyDescent="0.25"/>
  <cols>
    <col min="1" max="4" width="8.85546875" hidden="1" customWidth="1" outlineLevel="1"/>
    <col min="5" max="5" width="6.5703125" bestFit="1" customWidth="1" collapsed="1"/>
    <col min="6" max="6" width="9.28515625" style="8" bestFit="1" customWidth="1" outlineLevel="1"/>
    <col min="7" max="7" width="14.7109375" style="12" customWidth="1"/>
    <col min="8" max="8" width="94" style="12" customWidth="1" outlineLevel="1"/>
    <col min="9" max="9" width="11.85546875" hidden="1" customWidth="1" outlineLevel="1"/>
    <col min="10" max="10" width="17.28515625" style="8" bestFit="1" customWidth="1" outlineLevel="1"/>
    <col min="11" max="11" width="17.28515625" hidden="1" customWidth="1" outlineLevel="1"/>
    <col min="12" max="12" width="16" style="10" bestFit="1" customWidth="1" outlineLevel="1"/>
    <col min="13" max="13" width="15.85546875" hidden="1" customWidth="1"/>
    <col min="14" max="14" width="15.85546875" style="15" customWidth="1"/>
    <col min="15" max="15" width="15.85546875" hidden="1" customWidth="1"/>
    <col min="16" max="16" width="15.85546875" hidden="1" customWidth="1" outlineLevel="1"/>
    <col min="17" max="17" width="15.85546875" customWidth="1" collapsed="1"/>
    <col min="18" max="18" width="15.85546875" hidden="1" customWidth="1"/>
    <col min="19" max="20" width="15.85546875" hidden="1" customWidth="1" outlineLevel="1"/>
    <col min="21" max="21" width="10.7109375" hidden="1" customWidth="1" outlineLevel="1"/>
    <col min="22" max="22" width="15.85546875" hidden="1" customWidth="1" outlineLevel="1"/>
    <col min="23" max="23" width="15.85546875" customWidth="1" collapsed="1"/>
    <col min="24" max="24" width="15.85546875" hidden="1" customWidth="1"/>
    <col min="25" max="25" width="15.85546875" hidden="1" customWidth="1" outlineLevel="1"/>
    <col min="26" max="26" width="15.85546875" customWidth="1" collapsed="1"/>
    <col min="27" max="27" width="15.85546875" hidden="1" customWidth="1"/>
    <col min="28" max="28" width="15.85546875" hidden="1" customWidth="1" outlineLevel="1"/>
    <col min="29" max="29" width="15.85546875" style="8" customWidth="1" collapsed="1"/>
    <col min="30" max="30" width="60.28515625" style="15" customWidth="1"/>
    <col min="31" max="32" width="15.85546875" customWidth="1"/>
  </cols>
  <sheetData>
    <row r="1" spans="1:31" ht="30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5</v>
      </c>
      <c r="G1" s="11" t="s">
        <v>6</v>
      </c>
      <c r="H1" s="11" t="s">
        <v>7</v>
      </c>
      <c r="I1" s="1" t="s">
        <v>8</v>
      </c>
      <c r="J1" s="7" t="s">
        <v>9</v>
      </c>
      <c r="K1" s="1" t="s">
        <v>10</v>
      </c>
      <c r="L1" s="9" t="s">
        <v>11</v>
      </c>
      <c r="M1" s="1" t="s">
        <v>12</v>
      </c>
      <c r="N1" s="13" t="s">
        <v>13</v>
      </c>
      <c r="O1" s="2" t="s">
        <v>14</v>
      </c>
      <c r="P1" s="2" t="s">
        <v>15</v>
      </c>
      <c r="Q1" s="1" t="s">
        <v>16</v>
      </c>
      <c r="R1" s="2" t="s">
        <v>17</v>
      </c>
      <c r="S1" s="2" t="s">
        <v>18</v>
      </c>
      <c r="T1" s="3" t="s">
        <v>19</v>
      </c>
      <c r="U1" s="3" t="s">
        <v>20</v>
      </c>
      <c r="V1" s="4" t="s">
        <v>21</v>
      </c>
      <c r="W1" s="5" t="s">
        <v>22</v>
      </c>
      <c r="X1" s="6" t="s">
        <v>23</v>
      </c>
      <c r="Y1" s="3" t="s">
        <v>24</v>
      </c>
      <c r="Z1" s="1" t="s">
        <v>25</v>
      </c>
      <c r="AA1" s="2" t="s">
        <v>26</v>
      </c>
      <c r="AB1" s="3" t="s">
        <v>27</v>
      </c>
      <c r="AC1" s="7" t="s">
        <v>28</v>
      </c>
      <c r="AD1" s="13" t="s">
        <v>29</v>
      </c>
      <c r="AE1" s="1" t="s">
        <v>30</v>
      </c>
    </row>
    <row r="2" spans="1:31" s="26" customFormat="1" ht="15" customHeight="1" x14ac:dyDescent="0.25">
      <c r="A2" s="16">
        <v>1263</v>
      </c>
      <c r="B2" s="17" t="s">
        <v>31</v>
      </c>
      <c r="C2" s="17" t="s">
        <v>32</v>
      </c>
      <c r="D2" s="17" t="s">
        <v>33</v>
      </c>
      <c r="E2" s="16">
        <v>1</v>
      </c>
      <c r="F2" s="17" t="s">
        <v>39</v>
      </c>
      <c r="G2" s="18" t="s">
        <v>85</v>
      </c>
      <c r="H2" s="19" t="s">
        <v>156</v>
      </c>
      <c r="I2" s="17" t="s">
        <v>34</v>
      </c>
      <c r="J2" s="17" t="s">
        <v>83</v>
      </c>
      <c r="K2" s="17" t="s">
        <v>36</v>
      </c>
      <c r="L2" s="20">
        <f>150000+350000</f>
        <v>500000</v>
      </c>
      <c r="M2" s="21"/>
      <c r="N2" s="14">
        <v>44424</v>
      </c>
      <c r="O2" s="22"/>
      <c r="P2" s="22" t="str">
        <f t="shared" ref="P2:P31" si="0">IF(N2&lt;O2,"Tarde","A tiempo")</f>
        <v>A tiempo</v>
      </c>
      <c r="Q2" s="22">
        <f>W2</f>
        <v>44496</v>
      </c>
      <c r="R2" s="22"/>
      <c r="S2" s="22" t="str">
        <f t="shared" ref="S2:S31" si="1">IF(Q2&lt;R2,"Tarde","A tiempo")</f>
        <v>A tiempo</v>
      </c>
      <c r="T2" s="17"/>
      <c r="U2" s="17">
        <v>120</v>
      </c>
      <c r="V2" s="23" t="str">
        <f t="shared" ref="V2:V28" si="2">IF(T2&lt;U2,"Cumple","No cumple")</f>
        <v>Cumple</v>
      </c>
      <c r="W2" s="24">
        <v>44496</v>
      </c>
      <c r="X2" s="25"/>
      <c r="Y2" s="17"/>
      <c r="Z2" s="24">
        <v>44773</v>
      </c>
      <c r="AA2" s="22"/>
      <c r="AB2" s="17">
        <f t="shared" ref="AB2:AB31" si="3">IFERROR(AA2-Z2, "")</f>
        <v>-44773</v>
      </c>
      <c r="AC2" s="17" t="s">
        <v>44</v>
      </c>
      <c r="AD2" s="27" t="s">
        <v>50</v>
      </c>
    </row>
    <row r="3" spans="1:31" s="26" customFormat="1" ht="15" customHeight="1" x14ac:dyDescent="0.25">
      <c r="A3" s="16">
        <v>1263</v>
      </c>
      <c r="B3" s="17" t="s">
        <v>31</v>
      </c>
      <c r="C3" s="17" t="s">
        <v>32</v>
      </c>
      <c r="D3" s="17" t="s">
        <v>33</v>
      </c>
      <c r="E3" s="16">
        <f>1+E2</f>
        <v>2</v>
      </c>
      <c r="F3" s="17" t="s">
        <v>43</v>
      </c>
      <c r="G3" s="18" t="s">
        <v>61</v>
      </c>
      <c r="H3" s="19" t="s">
        <v>115</v>
      </c>
      <c r="I3" s="17" t="s">
        <v>34</v>
      </c>
      <c r="J3" s="17" t="s">
        <v>83</v>
      </c>
      <c r="K3" s="17" t="s">
        <v>36</v>
      </c>
      <c r="L3" s="20">
        <v>17865</v>
      </c>
      <c r="M3" s="21"/>
      <c r="N3" s="14">
        <v>44378</v>
      </c>
      <c r="O3" s="22"/>
      <c r="P3" s="22" t="str">
        <f t="shared" si="0"/>
        <v>A tiempo</v>
      </c>
      <c r="Q3" s="22" t="s">
        <v>86</v>
      </c>
      <c r="R3" s="22"/>
      <c r="S3" s="22" t="str">
        <f t="shared" si="1"/>
        <v>A tiempo</v>
      </c>
      <c r="T3" s="17"/>
      <c r="U3" s="17">
        <v>18</v>
      </c>
      <c r="V3" s="23" t="str">
        <f t="shared" si="2"/>
        <v>Cumple</v>
      </c>
      <c r="W3" s="24">
        <v>44378</v>
      </c>
      <c r="X3" s="25"/>
      <c r="Y3" s="17"/>
      <c r="Z3" s="24">
        <v>44561</v>
      </c>
      <c r="AA3" s="22"/>
      <c r="AB3" s="17">
        <f t="shared" si="3"/>
        <v>-44561</v>
      </c>
      <c r="AC3" s="17" t="s">
        <v>111</v>
      </c>
      <c r="AD3" s="27" t="s">
        <v>45</v>
      </c>
    </row>
    <row r="4" spans="1:31" s="26" customFormat="1" ht="15" customHeight="1" x14ac:dyDescent="0.25">
      <c r="A4" s="16">
        <v>1263</v>
      </c>
      <c r="B4" s="17" t="s">
        <v>31</v>
      </c>
      <c r="C4" s="17" t="s">
        <v>32</v>
      </c>
      <c r="D4" s="17" t="s">
        <v>33</v>
      </c>
      <c r="E4" s="16">
        <f t="shared" ref="E4:E58" si="4">1+E3</f>
        <v>3</v>
      </c>
      <c r="F4" s="17" t="s">
        <v>42</v>
      </c>
      <c r="G4" s="18" t="s">
        <v>64</v>
      </c>
      <c r="H4" s="19" t="s">
        <v>116</v>
      </c>
      <c r="I4" s="17" t="s">
        <v>34</v>
      </c>
      <c r="J4" s="17" t="s">
        <v>35</v>
      </c>
      <c r="K4" s="17" t="s">
        <v>36</v>
      </c>
      <c r="L4" s="20">
        <v>16241</v>
      </c>
      <c r="M4" s="21"/>
      <c r="N4" s="14">
        <v>44378</v>
      </c>
      <c r="O4" s="22"/>
      <c r="P4" s="22" t="str">
        <f t="shared" si="0"/>
        <v>A tiempo</v>
      </c>
      <c r="Q4" s="22" t="s">
        <v>86</v>
      </c>
      <c r="R4" s="22"/>
      <c r="S4" s="22" t="str">
        <f t="shared" si="1"/>
        <v>A tiempo</v>
      </c>
      <c r="T4" s="17"/>
      <c r="U4" s="17">
        <v>18</v>
      </c>
      <c r="V4" s="23" t="str">
        <f t="shared" si="2"/>
        <v>Cumple</v>
      </c>
      <c r="W4" s="24">
        <v>44386</v>
      </c>
      <c r="X4" s="25"/>
      <c r="Y4" s="17"/>
      <c r="Z4" s="24">
        <v>44561</v>
      </c>
      <c r="AA4" s="22"/>
      <c r="AB4" s="17">
        <f t="shared" si="3"/>
        <v>-44561</v>
      </c>
      <c r="AC4" s="17" t="s">
        <v>111</v>
      </c>
      <c r="AD4" s="27" t="s">
        <v>46</v>
      </c>
    </row>
    <row r="5" spans="1:31" s="26" customFormat="1" ht="15" customHeight="1" x14ac:dyDescent="0.25">
      <c r="A5" s="16">
        <v>1263</v>
      </c>
      <c r="B5" s="17" t="s">
        <v>31</v>
      </c>
      <c r="C5" s="17" t="s">
        <v>32</v>
      </c>
      <c r="D5" s="17" t="s">
        <v>33</v>
      </c>
      <c r="E5" s="16">
        <f t="shared" si="4"/>
        <v>4</v>
      </c>
      <c r="F5" s="17" t="s">
        <v>42</v>
      </c>
      <c r="G5" s="18" t="s">
        <v>80</v>
      </c>
      <c r="H5" s="19" t="s">
        <v>155</v>
      </c>
      <c r="I5" s="17" t="s">
        <v>34</v>
      </c>
      <c r="J5" s="17" t="s">
        <v>35</v>
      </c>
      <c r="K5" s="17" t="s">
        <v>36</v>
      </c>
      <c r="L5" s="20">
        <v>10232</v>
      </c>
      <c r="M5" s="21"/>
      <c r="N5" s="14">
        <v>44396</v>
      </c>
      <c r="O5" s="22"/>
      <c r="P5" s="22" t="str">
        <f t="shared" si="0"/>
        <v>A tiempo</v>
      </c>
      <c r="Q5" s="22" t="s">
        <v>86</v>
      </c>
      <c r="R5" s="22"/>
      <c r="S5" s="22" t="str">
        <f t="shared" si="1"/>
        <v>A tiempo</v>
      </c>
      <c r="T5" s="17"/>
      <c r="U5" s="17">
        <v>30</v>
      </c>
      <c r="V5" s="23" t="str">
        <f t="shared" si="2"/>
        <v>Cumple</v>
      </c>
      <c r="W5" s="24">
        <v>44410</v>
      </c>
      <c r="X5" s="25"/>
      <c r="Y5" s="25"/>
      <c r="Z5" s="24">
        <v>44561</v>
      </c>
      <c r="AA5" s="22"/>
      <c r="AB5" s="17">
        <f t="shared" si="3"/>
        <v>-44561</v>
      </c>
      <c r="AC5" s="17" t="s">
        <v>111</v>
      </c>
      <c r="AD5" s="27" t="s">
        <v>46</v>
      </c>
    </row>
    <row r="6" spans="1:31" s="26" customFormat="1" ht="15" customHeight="1" x14ac:dyDescent="0.25">
      <c r="A6" s="16">
        <v>1263</v>
      </c>
      <c r="B6" s="17" t="s">
        <v>31</v>
      </c>
      <c r="C6" s="17" t="s">
        <v>32</v>
      </c>
      <c r="D6" s="17" t="s">
        <v>33</v>
      </c>
      <c r="E6" s="16">
        <f t="shared" si="4"/>
        <v>5</v>
      </c>
      <c r="F6" s="17" t="s">
        <v>43</v>
      </c>
      <c r="G6" s="18" t="s">
        <v>79</v>
      </c>
      <c r="H6" s="19" t="s">
        <v>154</v>
      </c>
      <c r="I6" s="17" t="s">
        <v>34</v>
      </c>
      <c r="J6" s="17" t="s">
        <v>83</v>
      </c>
      <c r="K6" s="17" t="s">
        <v>36</v>
      </c>
      <c r="L6" s="20">
        <v>16566</v>
      </c>
      <c r="M6" s="21"/>
      <c r="N6" s="14">
        <v>44378</v>
      </c>
      <c r="O6" s="22"/>
      <c r="P6" s="22" t="str">
        <f t="shared" si="0"/>
        <v>A tiempo</v>
      </c>
      <c r="Q6" s="22" t="s">
        <v>86</v>
      </c>
      <c r="R6" s="22"/>
      <c r="S6" s="22" t="str">
        <f t="shared" si="1"/>
        <v>A tiempo</v>
      </c>
      <c r="T6" s="17"/>
      <c r="U6" s="17">
        <v>18</v>
      </c>
      <c r="V6" s="23" t="str">
        <f t="shared" si="2"/>
        <v>Cumple</v>
      </c>
      <c r="W6" s="24">
        <v>44378</v>
      </c>
      <c r="X6" s="25"/>
      <c r="Y6" s="25"/>
      <c r="Z6" s="24">
        <v>44561</v>
      </c>
      <c r="AA6" s="22"/>
      <c r="AB6" s="17">
        <f t="shared" si="3"/>
        <v>-44561</v>
      </c>
      <c r="AC6" s="17" t="s">
        <v>111</v>
      </c>
      <c r="AD6" s="27" t="s">
        <v>47</v>
      </c>
    </row>
    <row r="7" spans="1:31" s="26" customFormat="1" ht="15" customHeight="1" x14ac:dyDescent="0.25">
      <c r="A7" s="16">
        <v>1263</v>
      </c>
      <c r="B7" s="17" t="s">
        <v>31</v>
      </c>
      <c r="C7" s="17" t="s">
        <v>32</v>
      </c>
      <c r="D7" s="17" t="s">
        <v>33</v>
      </c>
      <c r="E7" s="16">
        <f t="shared" si="4"/>
        <v>6</v>
      </c>
      <c r="F7" s="17" t="s">
        <v>37</v>
      </c>
      <c r="G7" s="18" t="s">
        <v>81</v>
      </c>
      <c r="H7" s="19" t="s">
        <v>157</v>
      </c>
      <c r="I7" s="17" t="s">
        <v>34</v>
      </c>
      <c r="J7" s="17" t="s">
        <v>35</v>
      </c>
      <c r="K7" s="17" t="s">
        <v>36</v>
      </c>
      <c r="L7" s="20">
        <v>93000</v>
      </c>
      <c r="M7" s="21"/>
      <c r="N7" s="14">
        <v>44424</v>
      </c>
      <c r="O7" s="22"/>
      <c r="P7" s="22" t="str">
        <f t="shared" si="0"/>
        <v>A tiempo</v>
      </c>
      <c r="Q7" s="22" t="s">
        <v>86</v>
      </c>
      <c r="R7" s="22"/>
      <c r="S7" s="22" t="str">
        <f t="shared" si="1"/>
        <v>A tiempo</v>
      </c>
      <c r="T7" s="17"/>
      <c r="U7" s="17">
        <v>83</v>
      </c>
      <c r="V7" s="23" t="str">
        <f t="shared" si="2"/>
        <v>Cumple</v>
      </c>
      <c r="W7" s="24">
        <v>44479</v>
      </c>
      <c r="X7" s="25"/>
      <c r="Y7" s="25"/>
      <c r="Z7" s="24">
        <v>44561</v>
      </c>
      <c r="AA7" s="22"/>
      <c r="AB7" s="17">
        <f t="shared" si="3"/>
        <v>-44561</v>
      </c>
      <c r="AC7" s="17" t="s">
        <v>44</v>
      </c>
      <c r="AD7" s="27" t="s">
        <v>48</v>
      </c>
    </row>
    <row r="8" spans="1:31" s="26" customFormat="1" ht="15" customHeight="1" x14ac:dyDescent="0.25">
      <c r="A8" s="16">
        <v>1263</v>
      </c>
      <c r="B8" s="17" t="s">
        <v>31</v>
      </c>
      <c r="C8" s="17" t="s">
        <v>32</v>
      </c>
      <c r="D8" s="17" t="s">
        <v>33</v>
      </c>
      <c r="E8" s="16">
        <f t="shared" si="4"/>
        <v>7</v>
      </c>
      <c r="F8" s="17" t="s">
        <v>43</v>
      </c>
      <c r="G8" s="18" t="s">
        <v>78</v>
      </c>
      <c r="H8" s="19" t="s">
        <v>153</v>
      </c>
      <c r="I8" s="17" t="s">
        <v>34</v>
      </c>
      <c r="J8" s="17" t="s">
        <v>83</v>
      </c>
      <c r="K8" s="17" t="s">
        <v>36</v>
      </c>
      <c r="L8" s="20">
        <v>9745</v>
      </c>
      <c r="M8" s="21"/>
      <c r="N8" s="14">
        <v>44378</v>
      </c>
      <c r="O8" s="22"/>
      <c r="P8" s="22" t="str">
        <f t="shared" si="0"/>
        <v>A tiempo</v>
      </c>
      <c r="Q8" s="22" t="s">
        <v>86</v>
      </c>
      <c r="R8" s="22"/>
      <c r="S8" s="22" t="str">
        <f t="shared" si="1"/>
        <v>A tiempo</v>
      </c>
      <c r="T8" s="17"/>
      <c r="U8" s="17">
        <v>18</v>
      </c>
      <c r="V8" s="23" t="str">
        <f t="shared" si="2"/>
        <v>Cumple</v>
      </c>
      <c r="W8" s="24">
        <v>44378</v>
      </c>
      <c r="X8" s="25"/>
      <c r="Y8" s="25"/>
      <c r="Z8" s="24">
        <v>44561</v>
      </c>
      <c r="AA8" s="22"/>
      <c r="AB8" s="17">
        <f t="shared" si="3"/>
        <v>-44561</v>
      </c>
      <c r="AC8" s="17" t="s">
        <v>111</v>
      </c>
      <c r="AD8" s="27" t="s">
        <v>49</v>
      </c>
    </row>
    <row r="9" spans="1:31" s="26" customFormat="1" ht="15" customHeight="1" x14ac:dyDescent="0.25">
      <c r="A9" s="16">
        <v>1263</v>
      </c>
      <c r="B9" s="17" t="s">
        <v>31</v>
      </c>
      <c r="C9" s="17" t="s">
        <v>32</v>
      </c>
      <c r="D9" s="17" t="s">
        <v>33</v>
      </c>
      <c r="E9" s="16">
        <f t="shared" si="4"/>
        <v>8</v>
      </c>
      <c r="F9" s="17" t="s">
        <v>42</v>
      </c>
      <c r="G9" s="18" t="s">
        <v>65</v>
      </c>
      <c r="H9" s="19" t="s">
        <v>152</v>
      </c>
      <c r="I9" s="17" t="s">
        <v>34</v>
      </c>
      <c r="J9" s="17" t="s">
        <v>35</v>
      </c>
      <c r="K9" s="17" t="s">
        <v>36</v>
      </c>
      <c r="L9" s="20">
        <v>22450</v>
      </c>
      <c r="M9" s="21"/>
      <c r="N9" s="14">
        <v>44402</v>
      </c>
      <c r="O9" s="22"/>
      <c r="P9" s="22" t="str">
        <f t="shared" si="0"/>
        <v>A tiempo</v>
      </c>
      <c r="Q9" s="22" t="s">
        <v>86</v>
      </c>
      <c r="R9" s="22"/>
      <c r="S9" s="22" t="str">
        <f t="shared" si="1"/>
        <v>A tiempo</v>
      </c>
      <c r="T9" s="17"/>
      <c r="U9" s="17">
        <v>30</v>
      </c>
      <c r="V9" s="23" t="str">
        <f t="shared" si="2"/>
        <v>Cumple</v>
      </c>
      <c r="W9" s="24">
        <v>44423</v>
      </c>
      <c r="X9" s="25"/>
      <c r="Y9" s="25"/>
      <c r="Z9" s="24">
        <v>44561</v>
      </c>
      <c r="AA9" s="22"/>
      <c r="AB9" s="17">
        <f t="shared" si="3"/>
        <v>-44561</v>
      </c>
      <c r="AC9" s="17" t="s">
        <v>111</v>
      </c>
      <c r="AD9" s="27" t="s">
        <v>46</v>
      </c>
    </row>
    <row r="10" spans="1:31" s="26" customFormat="1" ht="15" customHeight="1" x14ac:dyDescent="0.25">
      <c r="A10" s="16">
        <v>1263</v>
      </c>
      <c r="B10" s="17" t="s">
        <v>31</v>
      </c>
      <c r="C10" s="17" t="s">
        <v>32</v>
      </c>
      <c r="D10" s="17" t="s">
        <v>33</v>
      </c>
      <c r="E10" s="16">
        <f t="shared" si="4"/>
        <v>9</v>
      </c>
      <c r="F10" s="17" t="s">
        <v>37</v>
      </c>
      <c r="G10" s="18" t="s">
        <v>38</v>
      </c>
      <c r="H10" s="19" t="s">
        <v>151</v>
      </c>
      <c r="I10" s="17" t="s">
        <v>34</v>
      </c>
      <c r="J10" s="17" t="s">
        <v>35</v>
      </c>
      <c r="K10" s="17" t="s">
        <v>36</v>
      </c>
      <c r="L10" s="20">
        <v>55000</v>
      </c>
      <c r="M10" s="21"/>
      <c r="N10" s="14">
        <v>44424</v>
      </c>
      <c r="O10" s="22"/>
      <c r="P10" s="22" t="str">
        <f t="shared" si="0"/>
        <v>A tiempo</v>
      </c>
      <c r="Q10" s="22" t="s">
        <v>86</v>
      </c>
      <c r="R10" s="22"/>
      <c r="S10" s="22" t="str">
        <f t="shared" si="1"/>
        <v>A tiempo</v>
      </c>
      <c r="T10" s="17"/>
      <c r="U10" s="17">
        <v>83</v>
      </c>
      <c r="V10" s="23" t="str">
        <f t="shared" si="2"/>
        <v>Cumple</v>
      </c>
      <c r="W10" s="24">
        <v>44479</v>
      </c>
      <c r="X10" s="25"/>
      <c r="Y10" s="25"/>
      <c r="Z10" s="24">
        <v>44561</v>
      </c>
      <c r="AA10" s="22"/>
      <c r="AB10" s="17">
        <f t="shared" si="3"/>
        <v>-44561</v>
      </c>
      <c r="AC10" s="17" t="s">
        <v>44</v>
      </c>
      <c r="AD10" s="27" t="s">
        <v>51</v>
      </c>
    </row>
    <row r="11" spans="1:31" s="26" customFormat="1" ht="15" customHeight="1" x14ac:dyDescent="0.25">
      <c r="A11" s="16">
        <v>1263</v>
      </c>
      <c r="B11" s="17" t="s">
        <v>31</v>
      </c>
      <c r="C11" s="17" t="s">
        <v>32</v>
      </c>
      <c r="D11" s="17" t="s">
        <v>33</v>
      </c>
      <c r="E11" s="16">
        <f t="shared" si="4"/>
        <v>10</v>
      </c>
      <c r="F11" s="17" t="s">
        <v>43</v>
      </c>
      <c r="G11" s="18" t="s">
        <v>77</v>
      </c>
      <c r="H11" s="19" t="s">
        <v>150</v>
      </c>
      <c r="I11" s="17" t="s">
        <v>34</v>
      </c>
      <c r="J11" s="17" t="s">
        <v>83</v>
      </c>
      <c r="K11" s="17" t="s">
        <v>36</v>
      </c>
      <c r="L11" s="20">
        <v>13046</v>
      </c>
      <c r="M11" s="21"/>
      <c r="N11" s="14">
        <v>44378</v>
      </c>
      <c r="O11" s="22"/>
      <c r="P11" s="22" t="str">
        <f t="shared" si="0"/>
        <v>A tiempo</v>
      </c>
      <c r="Q11" s="22" t="s">
        <v>86</v>
      </c>
      <c r="R11" s="22"/>
      <c r="S11" s="22" t="str">
        <f t="shared" si="1"/>
        <v>A tiempo</v>
      </c>
      <c r="T11" s="17"/>
      <c r="U11" s="17">
        <v>18</v>
      </c>
      <c r="V11" s="23" t="str">
        <f t="shared" si="2"/>
        <v>Cumple</v>
      </c>
      <c r="W11" s="24">
        <v>44378</v>
      </c>
      <c r="X11" s="25"/>
      <c r="Y11" s="17"/>
      <c r="Z11" s="24">
        <v>44561</v>
      </c>
      <c r="AA11" s="22"/>
      <c r="AB11" s="17">
        <f t="shared" si="3"/>
        <v>-44561</v>
      </c>
      <c r="AC11" s="17" t="s">
        <v>111</v>
      </c>
      <c r="AD11" s="27" t="s">
        <v>52</v>
      </c>
    </row>
    <row r="12" spans="1:31" s="26" customFormat="1" ht="15" customHeight="1" x14ac:dyDescent="0.25">
      <c r="A12" s="16">
        <v>1263</v>
      </c>
      <c r="B12" s="17" t="s">
        <v>31</v>
      </c>
      <c r="C12" s="17" t="s">
        <v>32</v>
      </c>
      <c r="D12" s="17" t="s">
        <v>33</v>
      </c>
      <c r="E12" s="16">
        <f t="shared" si="4"/>
        <v>11</v>
      </c>
      <c r="F12" s="17" t="s">
        <v>42</v>
      </c>
      <c r="G12" s="18" t="s">
        <v>66</v>
      </c>
      <c r="H12" s="19" t="s">
        <v>149</v>
      </c>
      <c r="I12" s="17" t="s">
        <v>34</v>
      </c>
      <c r="J12" s="17" t="s">
        <v>35</v>
      </c>
      <c r="K12" s="17" t="s">
        <v>36</v>
      </c>
      <c r="L12" s="20">
        <v>17865</v>
      </c>
      <c r="M12" s="21"/>
      <c r="N12" s="14">
        <v>44378</v>
      </c>
      <c r="O12" s="22"/>
      <c r="P12" s="22" t="str">
        <f t="shared" si="0"/>
        <v>A tiempo</v>
      </c>
      <c r="Q12" s="22" t="s">
        <v>86</v>
      </c>
      <c r="R12" s="22"/>
      <c r="S12" s="22" t="str">
        <f t="shared" si="1"/>
        <v>A tiempo</v>
      </c>
      <c r="T12" s="17"/>
      <c r="U12" s="17">
        <v>30</v>
      </c>
      <c r="V12" s="23" t="str">
        <f t="shared" si="2"/>
        <v>Cumple</v>
      </c>
      <c r="W12" s="24">
        <v>44386</v>
      </c>
      <c r="X12" s="25"/>
      <c r="Y12" s="17"/>
      <c r="Z12" s="24">
        <v>44561</v>
      </c>
      <c r="AA12" s="22"/>
      <c r="AB12" s="17">
        <f t="shared" si="3"/>
        <v>-44561</v>
      </c>
      <c r="AC12" s="17" t="s">
        <v>111</v>
      </c>
      <c r="AD12" s="27" t="s">
        <v>46</v>
      </c>
    </row>
    <row r="13" spans="1:31" s="26" customFormat="1" ht="15" customHeight="1" x14ac:dyDescent="0.25">
      <c r="A13" s="16">
        <v>1263</v>
      </c>
      <c r="B13" s="17" t="s">
        <v>31</v>
      </c>
      <c r="C13" s="17" t="s">
        <v>32</v>
      </c>
      <c r="D13" s="17" t="s">
        <v>33</v>
      </c>
      <c r="E13" s="16">
        <f t="shared" si="4"/>
        <v>12</v>
      </c>
      <c r="F13" s="17" t="s">
        <v>43</v>
      </c>
      <c r="G13" s="18" t="s">
        <v>76</v>
      </c>
      <c r="H13" s="19" t="s">
        <v>148</v>
      </c>
      <c r="I13" s="17" t="s">
        <v>34</v>
      </c>
      <c r="J13" s="17" t="s">
        <v>83</v>
      </c>
      <c r="K13" s="17" t="s">
        <v>36</v>
      </c>
      <c r="L13" s="20">
        <v>13253</v>
      </c>
      <c r="M13" s="21"/>
      <c r="N13" s="14">
        <v>44378</v>
      </c>
      <c r="O13" s="22"/>
      <c r="P13" s="22" t="str">
        <f t="shared" si="0"/>
        <v>A tiempo</v>
      </c>
      <c r="Q13" s="22" t="s">
        <v>86</v>
      </c>
      <c r="R13" s="22"/>
      <c r="S13" s="22" t="str">
        <f t="shared" si="1"/>
        <v>A tiempo</v>
      </c>
      <c r="T13" s="17"/>
      <c r="U13" s="17">
        <v>18</v>
      </c>
      <c r="V13" s="23" t="str">
        <f t="shared" si="2"/>
        <v>Cumple</v>
      </c>
      <c r="W13" s="24">
        <v>44378</v>
      </c>
      <c r="X13" s="25"/>
      <c r="Y13" s="17"/>
      <c r="Z13" s="24">
        <v>44561</v>
      </c>
      <c r="AA13" s="22"/>
      <c r="AB13" s="17">
        <f t="shared" si="3"/>
        <v>-44561</v>
      </c>
      <c r="AC13" s="17" t="s">
        <v>111</v>
      </c>
      <c r="AD13" s="27" t="s">
        <v>53</v>
      </c>
    </row>
    <row r="14" spans="1:31" s="26" customFormat="1" ht="15" customHeight="1" x14ac:dyDescent="0.25">
      <c r="A14" s="16">
        <v>1263</v>
      </c>
      <c r="B14" s="17" t="s">
        <v>31</v>
      </c>
      <c r="C14" s="17" t="s">
        <v>32</v>
      </c>
      <c r="D14" s="17" t="s">
        <v>33</v>
      </c>
      <c r="E14" s="16">
        <f t="shared" si="4"/>
        <v>13</v>
      </c>
      <c r="F14" s="17" t="s">
        <v>39</v>
      </c>
      <c r="G14" s="18" t="s">
        <v>40</v>
      </c>
      <c r="H14" s="19" t="s">
        <v>160</v>
      </c>
      <c r="I14" s="17" t="s">
        <v>34</v>
      </c>
      <c r="J14" s="17" t="s">
        <v>35</v>
      </c>
      <c r="K14" s="17" t="s">
        <v>36</v>
      </c>
      <c r="L14" s="20">
        <f>38000+223000</f>
        <v>261000</v>
      </c>
      <c r="M14" s="21"/>
      <c r="N14" s="14">
        <v>44424</v>
      </c>
      <c r="O14" s="22"/>
      <c r="P14" s="22" t="str">
        <f t="shared" si="0"/>
        <v>A tiempo</v>
      </c>
      <c r="Q14" s="22" t="s">
        <v>86</v>
      </c>
      <c r="R14" s="22"/>
      <c r="S14" s="22" t="str">
        <f t="shared" si="1"/>
        <v>A tiempo</v>
      </c>
      <c r="T14" s="17"/>
      <c r="U14" s="17">
        <v>120</v>
      </c>
      <c r="V14" s="23" t="str">
        <f t="shared" si="2"/>
        <v>Cumple</v>
      </c>
      <c r="W14" s="24">
        <v>44496</v>
      </c>
      <c r="X14" s="25"/>
      <c r="Y14" s="17"/>
      <c r="Z14" s="24">
        <v>44773</v>
      </c>
      <c r="AA14" s="22"/>
      <c r="AB14" s="17">
        <f t="shared" si="3"/>
        <v>-44773</v>
      </c>
      <c r="AC14" s="17" t="s">
        <v>44</v>
      </c>
      <c r="AD14" s="27" t="s">
        <v>50</v>
      </c>
    </row>
    <row r="15" spans="1:31" s="26" customFormat="1" ht="15" customHeight="1" x14ac:dyDescent="0.25">
      <c r="A15" s="16">
        <v>1263</v>
      </c>
      <c r="B15" s="17" t="s">
        <v>31</v>
      </c>
      <c r="C15" s="17" t="s">
        <v>32</v>
      </c>
      <c r="D15" s="17" t="s">
        <v>33</v>
      </c>
      <c r="E15" s="16">
        <f t="shared" si="4"/>
        <v>14</v>
      </c>
      <c r="F15" s="17" t="s">
        <v>43</v>
      </c>
      <c r="G15" s="18" t="s">
        <v>75</v>
      </c>
      <c r="H15" s="19" t="s">
        <v>158</v>
      </c>
      <c r="I15" s="17" t="s">
        <v>34</v>
      </c>
      <c r="J15" s="17" t="s">
        <v>83</v>
      </c>
      <c r="K15" s="17" t="s">
        <v>36</v>
      </c>
      <c r="L15" s="20">
        <v>40000</v>
      </c>
      <c r="M15" s="21"/>
      <c r="N15" s="14">
        <v>44378</v>
      </c>
      <c r="O15" s="22"/>
      <c r="P15" s="22" t="str">
        <f t="shared" si="0"/>
        <v>A tiempo</v>
      </c>
      <c r="Q15" s="22" t="s">
        <v>86</v>
      </c>
      <c r="R15" s="22"/>
      <c r="S15" s="22" t="str">
        <f t="shared" si="1"/>
        <v>A tiempo</v>
      </c>
      <c r="T15" s="17"/>
      <c r="U15" s="17">
        <v>18</v>
      </c>
      <c r="V15" s="23" t="str">
        <f t="shared" si="2"/>
        <v>Cumple</v>
      </c>
      <c r="W15" s="24">
        <v>44378</v>
      </c>
      <c r="X15" s="25"/>
      <c r="Y15" s="17"/>
      <c r="Z15" s="24">
        <v>44561</v>
      </c>
      <c r="AA15" s="22"/>
      <c r="AB15" s="17">
        <f t="shared" si="3"/>
        <v>-44561</v>
      </c>
      <c r="AC15" s="17" t="s">
        <v>111</v>
      </c>
      <c r="AD15" s="27" t="s">
        <v>54</v>
      </c>
    </row>
    <row r="16" spans="1:31" s="26" customFormat="1" ht="15" customHeight="1" x14ac:dyDescent="0.25">
      <c r="A16" s="16">
        <v>1263</v>
      </c>
      <c r="B16" s="17" t="s">
        <v>31</v>
      </c>
      <c r="C16" s="17" t="s">
        <v>32</v>
      </c>
      <c r="D16" s="17" t="s">
        <v>33</v>
      </c>
      <c r="E16" s="16">
        <f t="shared" si="4"/>
        <v>15</v>
      </c>
      <c r="F16" s="17" t="s">
        <v>42</v>
      </c>
      <c r="G16" s="18" t="s">
        <v>67</v>
      </c>
      <c r="H16" s="19" t="s">
        <v>159</v>
      </c>
      <c r="I16" s="17" t="s">
        <v>34</v>
      </c>
      <c r="J16" s="17" t="s">
        <v>35</v>
      </c>
      <c r="K16" s="17" t="s">
        <v>36</v>
      </c>
      <c r="L16" s="20">
        <v>29000</v>
      </c>
      <c r="M16" s="21"/>
      <c r="N16" s="14">
        <v>44396</v>
      </c>
      <c r="O16" s="22"/>
      <c r="P16" s="22" t="str">
        <f t="shared" si="0"/>
        <v>A tiempo</v>
      </c>
      <c r="Q16" s="22" t="s">
        <v>86</v>
      </c>
      <c r="R16" s="22"/>
      <c r="S16" s="22" t="str">
        <f t="shared" si="1"/>
        <v>A tiempo</v>
      </c>
      <c r="T16" s="17"/>
      <c r="U16" s="17">
        <v>30</v>
      </c>
      <c r="V16" s="23" t="str">
        <f t="shared" si="2"/>
        <v>Cumple</v>
      </c>
      <c r="W16" s="24">
        <v>44410</v>
      </c>
      <c r="X16" s="25"/>
      <c r="Y16" s="17"/>
      <c r="Z16" s="24">
        <v>44561</v>
      </c>
      <c r="AA16" s="22"/>
      <c r="AB16" s="17">
        <f t="shared" si="3"/>
        <v>-44561</v>
      </c>
      <c r="AC16" s="17" t="s">
        <v>111</v>
      </c>
      <c r="AD16" s="27" t="s">
        <v>46</v>
      </c>
    </row>
    <row r="17" spans="1:32" s="26" customFormat="1" ht="15" customHeight="1" x14ac:dyDescent="0.25">
      <c r="A17" s="16">
        <v>1263</v>
      </c>
      <c r="B17" s="17" t="s">
        <v>31</v>
      </c>
      <c r="C17" s="17" t="s">
        <v>32</v>
      </c>
      <c r="D17" s="17" t="s">
        <v>33</v>
      </c>
      <c r="E17" s="16">
        <f t="shared" si="4"/>
        <v>16</v>
      </c>
      <c r="F17" s="17" t="s">
        <v>43</v>
      </c>
      <c r="G17" s="18" t="s">
        <v>74</v>
      </c>
      <c r="H17" s="19" t="s">
        <v>147</v>
      </c>
      <c r="I17" s="17" t="s">
        <v>34</v>
      </c>
      <c r="J17" s="17" t="s">
        <v>83</v>
      </c>
      <c r="K17" s="17" t="s">
        <v>36</v>
      </c>
      <c r="L17" s="20">
        <v>20942</v>
      </c>
      <c r="M17" s="21"/>
      <c r="N17" s="14">
        <v>44378</v>
      </c>
      <c r="O17" s="22"/>
      <c r="P17" s="22" t="str">
        <f t="shared" si="0"/>
        <v>A tiempo</v>
      </c>
      <c r="Q17" s="22" t="s">
        <v>86</v>
      </c>
      <c r="R17" s="22"/>
      <c r="S17" s="22" t="str">
        <f t="shared" si="1"/>
        <v>A tiempo</v>
      </c>
      <c r="T17" s="17"/>
      <c r="U17" s="17">
        <v>18</v>
      </c>
      <c r="V17" s="23" t="str">
        <f t="shared" si="2"/>
        <v>Cumple</v>
      </c>
      <c r="W17" s="24">
        <v>44378</v>
      </c>
      <c r="X17" s="25"/>
      <c r="Y17" s="17"/>
      <c r="Z17" s="24">
        <v>44561</v>
      </c>
      <c r="AA17" s="22"/>
      <c r="AB17" s="17">
        <f t="shared" si="3"/>
        <v>-44561</v>
      </c>
      <c r="AC17" s="17" t="s">
        <v>111</v>
      </c>
      <c r="AD17" s="27" t="s">
        <v>55</v>
      </c>
    </row>
    <row r="18" spans="1:32" s="26" customFormat="1" ht="15" customHeight="1" x14ac:dyDescent="0.25">
      <c r="A18" s="16">
        <v>1263</v>
      </c>
      <c r="B18" s="17" t="s">
        <v>31</v>
      </c>
      <c r="C18" s="17" t="s">
        <v>32</v>
      </c>
      <c r="D18" s="17" t="s">
        <v>33</v>
      </c>
      <c r="E18" s="16">
        <f t="shared" si="4"/>
        <v>17</v>
      </c>
      <c r="F18" s="17" t="s">
        <v>43</v>
      </c>
      <c r="G18" s="18" t="s">
        <v>73</v>
      </c>
      <c r="H18" s="19" t="s">
        <v>146</v>
      </c>
      <c r="I18" s="17" t="s">
        <v>34</v>
      </c>
      <c r="J18" s="17" t="s">
        <v>83</v>
      </c>
      <c r="K18" s="17" t="s">
        <v>36</v>
      </c>
      <c r="L18" s="20">
        <v>29848</v>
      </c>
      <c r="M18" s="21"/>
      <c r="N18" s="14">
        <v>44378</v>
      </c>
      <c r="O18" s="22"/>
      <c r="P18" s="22" t="str">
        <f t="shared" si="0"/>
        <v>A tiempo</v>
      </c>
      <c r="Q18" s="22" t="s">
        <v>86</v>
      </c>
      <c r="R18" s="22"/>
      <c r="S18" s="22" t="str">
        <f t="shared" si="1"/>
        <v>A tiempo</v>
      </c>
      <c r="T18" s="17"/>
      <c r="U18" s="17">
        <v>18</v>
      </c>
      <c r="V18" s="23" t="str">
        <f t="shared" si="2"/>
        <v>Cumple</v>
      </c>
      <c r="W18" s="24">
        <v>44378</v>
      </c>
      <c r="X18" s="25"/>
      <c r="Y18" s="17"/>
      <c r="Z18" s="24">
        <v>44561</v>
      </c>
      <c r="AA18" s="22"/>
      <c r="AB18" s="17">
        <f t="shared" si="3"/>
        <v>-44561</v>
      </c>
      <c r="AC18" s="17" t="s">
        <v>111</v>
      </c>
      <c r="AD18" s="27" t="s">
        <v>56</v>
      </c>
    </row>
    <row r="19" spans="1:32" s="26" customFormat="1" ht="15" customHeight="1" x14ac:dyDescent="0.25">
      <c r="A19" s="16">
        <v>1263</v>
      </c>
      <c r="B19" s="17" t="s">
        <v>31</v>
      </c>
      <c r="C19" s="17" t="s">
        <v>32</v>
      </c>
      <c r="D19" s="17" t="s">
        <v>33</v>
      </c>
      <c r="E19" s="16">
        <f t="shared" si="4"/>
        <v>18</v>
      </c>
      <c r="F19" s="17" t="s">
        <v>43</v>
      </c>
      <c r="G19" s="18" t="s">
        <v>72</v>
      </c>
      <c r="H19" s="19" t="s">
        <v>145</v>
      </c>
      <c r="I19" s="17" t="s">
        <v>34</v>
      </c>
      <c r="J19" s="17" t="s">
        <v>83</v>
      </c>
      <c r="K19" s="17" t="s">
        <v>36</v>
      </c>
      <c r="L19" s="20">
        <v>5231</v>
      </c>
      <c r="M19" s="21"/>
      <c r="N19" s="14">
        <v>44378</v>
      </c>
      <c r="O19" s="22"/>
      <c r="P19" s="22" t="str">
        <f t="shared" si="0"/>
        <v>A tiempo</v>
      </c>
      <c r="Q19" s="22" t="s">
        <v>86</v>
      </c>
      <c r="R19" s="22"/>
      <c r="S19" s="22" t="str">
        <f t="shared" si="1"/>
        <v>A tiempo</v>
      </c>
      <c r="T19" s="17"/>
      <c r="U19" s="17">
        <v>18</v>
      </c>
      <c r="V19" s="23" t="str">
        <f t="shared" si="2"/>
        <v>Cumple</v>
      </c>
      <c r="W19" s="24">
        <v>44378</v>
      </c>
      <c r="X19" s="25"/>
      <c r="Y19" s="17"/>
      <c r="Z19" s="24">
        <v>44561</v>
      </c>
      <c r="AA19" s="22"/>
      <c r="AB19" s="17">
        <f t="shared" si="3"/>
        <v>-44561</v>
      </c>
      <c r="AC19" s="17" t="s">
        <v>111</v>
      </c>
      <c r="AD19" s="27" t="s">
        <v>57</v>
      </c>
    </row>
    <row r="20" spans="1:32" s="26" customFormat="1" ht="15" customHeight="1" x14ac:dyDescent="0.25">
      <c r="A20" s="16">
        <v>1263</v>
      </c>
      <c r="B20" s="17" t="s">
        <v>31</v>
      </c>
      <c r="C20" s="17" t="s">
        <v>32</v>
      </c>
      <c r="D20" s="17" t="s">
        <v>33</v>
      </c>
      <c r="E20" s="16">
        <f t="shared" si="4"/>
        <v>19</v>
      </c>
      <c r="F20" s="17" t="s">
        <v>42</v>
      </c>
      <c r="G20" s="18" t="s">
        <v>68</v>
      </c>
      <c r="H20" s="19" t="s">
        <v>144</v>
      </c>
      <c r="I20" s="17" t="s">
        <v>34</v>
      </c>
      <c r="J20" s="17" t="s">
        <v>35</v>
      </c>
      <c r="K20" s="17" t="s">
        <v>36</v>
      </c>
      <c r="L20" s="20">
        <v>23225</v>
      </c>
      <c r="M20" s="21"/>
      <c r="N20" s="14">
        <v>44378</v>
      </c>
      <c r="O20" s="22"/>
      <c r="P20" s="22" t="str">
        <f t="shared" si="0"/>
        <v>A tiempo</v>
      </c>
      <c r="Q20" s="22" t="s">
        <v>86</v>
      </c>
      <c r="R20" s="22"/>
      <c r="S20" s="22" t="str">
        <f t="shared" si="1"/>
        <v>A tiempo</v>
      </c>
      <c r="T20" s="17"/>
      <c r="U20" s="17">
        <v>30</v>
      </c>
      <c r="V20" s="23" t="str">
        <f t="shared" si="2"/>
        <v>Cumple</v>
      </c>
      <c r="W20" s="24">
        <v>44386</v>
      </c>
      <c r="X20" s="25"/>
      <c r="Y20" s="17"/>
      <c r="Z20" s="24">
        <v>44561</v>
      </c>
      <c r="AA20" s="22"/>
      <c r="AB20" s="17">
        <f t="shared" si="3"/>
        <v>-44561</v>
      </c>
      <c r="AC20" s="17" t="s">
        <v>111</v>
      </c>
      <c r="AD20" s="27" t="s">
        <v>46</v>
      </c>
    </row>
    <row r="21" spans="1:32" s="26" customFormat="1" ht="15" customHeight="1" x14ac:dyDescent="0.25">
      <c r="A21" s="16">
        <v>1263</v>
      </c>
      <c r="B21" s="17" t="s">
        <v>31</v>
      </c>
      <c r="C21" s="17" t="s">
        <v>32</v>
      </c>
      <c r="D21" s="17" t="s">
        <v>33</v>
      </c>
      <c r="E21" s="16">
        <f t="shared" si="4"/>
        <v>20</v>
      </c>
      <c r="F21" s="17" t="s">
        <v>43</v>
      </c>
      <c r="G21" s="18" t="s">
        <v>82</v>
      </c>
      <c r="H21" s="19" t="s">
        <v>143</v>
      </c>
      <c r="I21" s="17" t="s">
        <v>34</v>
      </c>
      <c r="J21" s="17" t="s">
        <v>83</v>
      </c>
      <c r="K21" s="17" t="s">
        <v>36</v>
      </c>
      <c r="L21" s="20">
        <v>20543</v>
      </c>
      <c r="M21" s="21"/>
      <c r="N21" s="14">
        <v>44378</v>
      </c>
      <c r="O21" s="22"/>
      <c r="P21" s="22" t="str">
        <f t="shared" si="0"/>
        <v>A tiempo</v>
      </c>
      <c r="Q21" s="22" t="s">
        <v>86</v>
      </c>
      <c r="R21" s="22"/>
      <c r="S21" s="22" t="str">
        <f t="shared" si="1"/>
        <v>A tiempo</v>
      </c>
      <c r="T21" s="17"/>
      <c r="U21" s="17">
        <v>18</v>
      </c>
      <c r="V21" s="23" t="str">
        <f t="shared" si="2"/>
        <v>Cumple</v>
      </c>
      <c r="W21" s="24">
        <v>44378</v>
      </c>
      <c r="X21" s="25"/>
      <c r="Y21" s="17"/>
      <c r="Z21" s="24">
        <v>44561</v>
      </c>
      <c r="AA21" s="22"/>
      <c r="AB21" s="17">
        <f t="shared" si="3"/>
        <v>-44561</v>
      </c>
      <c r="AC21" s="17" t="s">
        <v>111</v>
      </c>
      <c r="AD21" s="27" t="s">
        <v>58</v>
      </c>
    </row>
    <row r="22" spans="1:32" s="26" customFormat="1" ht="15" customHeight="1" x14ac:dyDescent="0.25">
      <c r="A22" s="16">
        <v>1263</v>
      </c>
      <c r="B22" s="17" t="s">
        <v>31</v>
      </c>
      <c r="C22" s="17" t="s">
        <v>32</v>
      </c>
      <c r="D22" s="17" t="s">
        <v>33</v>
      </c>
      <c r="E22" s="16">
        <f t="shared" si="4"/>
        <v>21</v>
      </c>
      <c r="F22" s="17" t="s">
        <v>43</v>
      </c>
      <c r="G22" s="18" t="s">
        <v>71</v>
      </c>
      <c r="H22" s="19" t="s">
        <v>142</v>
      </c>
      <c r="I22" s="17" t="s">
        <v>34</v>
      </c>
      <c r="J22" s="17" t="s">
        <v>83</v>
      </c>
      <c r="K22" s="17" t="s">
        <v>36</v>
      </c>
      <c r="L22" s="20">
        <v>5231</v>
      </c>
      <c r="M22" s="21"/>
      <c r="N22" s="14">
        <v>44378</v>
      </c>
      <c r="O22" s="22"/>
      <c r="P22" s="22" t="str">
        <f t="shared" si="0"/>
        <v>A tiempo</v>
      </c>
      <c r="Q22" s="22" t="s">
        <v>86</v>
      </c>
      <c r="R22" s="22"/>
      <c r="S22" s="22" t="str">
        <f t="shared" si="1"/>
        <v>A tiempo</v>
      </c>
      <c r="T22" s="17"/>
      <c r="U22" s="17">
        <v>18</v>
      </c>
      <c r="V22" s="23" t="str">
        <f t="shared" si="2"/>
        <v>Cumple</v>
      </c>
      <c r="W22" s="24">
        <v>44378</v>
      </c>
      <c r="X22" s="25"/>
      <c r="Y22" s="17"/>
      <c r="Z22" s="24">
        <v>44561</v>
      </c>
      <c r="AA22" s="22"/>
      <c r="AB22" s="17">
        <f t="shared" si="3"/>
        <v>-44561</v>
      </c>
      <c r="AC22" s="17" t="s">
        <v>111</v>
      </c>
      <c r="AD22" s="27" t="s">
        <v>59</v>
      </c>
    </row>
    <row r="23" spans="1:32" s="26" customFormat="1" ht="15" customHeight="1" x14ac:dyDescent="0.25">
      <c r="A23" s="16">
        <v>1263</v>
      </c>
      <c r="B23" s="17" t="s">
        <v>31</v>
      </c>
      <c r="C23" s="17" t="s">
        <v>32</v>
      </c>
      <c r="D23" s="17" t="s">
        <v>33</v>
      </c>
      <c r="E23" s="16">
        <f t="shared" si="4"/>
        <v>22</v>
      </c>
      <c r="F23" s="17" t="s">
        <v>84</v>
      </c>
      <c r="G23" s="18" t="s">
        <v>113</v>
      </c>
      <c r="H23" s="19" t="s">
        <v>141</v>
      </c>
      <c r="I23" s="28" t="s">
        <v>34</v>
      </c>
      <c r="J23" s="17" t="s">
        <v>83</v>
      </c>
      <c r="K23" s="17" t="s">
        <v>36</v>
      </c>
      <c r="L23" s="20">
        <v>8000</v>
      </c>
      <c r="M23" s="21"/>
      <c r="N23" s="14">
        <v>44407</v>
      </c>
      <c r="O23" s="22"/>
      <c r="P23" s="22" t="str">
        <f t="shared" si="0"/>
        <v>A tiempo</v>
      </c>
      <c r="Q23" s="22" t="s">
        <v>86</v>
      </c>
      <c r="R23" s="22"/>
      <c r="S23" s="22" t="str">
        <f t="shared" si="1"/>
        <v>A tiempo</v>
      </c>
      <c r="T23" s="17"/>
      <c r="U23" s="17"/>
      <c r="V23" s="23" t="str">
        <f t="shared" si="2"/>
        <v>No cumple</v>
      </c>
      <c r="W23" s="24">
        <v>44499</v>
      </c>
      <c r="X23" s="25"/>
      <c r="Y23" s="17"/>
      <c r="Z23" s="24">
        <v>44561</v>
      </c>
      <c r="AA23" s="22"/>
      <c r="AB23" s="17">
        <f t="shared" si="3"/>
        <v>-44561</v>
      </c>
      <c r="AC23" s="17" t="s">
        <v>44</v>
      </c>
      <c r="AD23" s="27" t="s">
        <v>183</v>
      </c>
    </row>
    <row r="24" spans="1:32" s="26" customFormat="1" ht="15" customHeight="1" x14ac:dyDescent="0.25">
      <c r="A24" s="16">
        <v>1263</v>
      </c>
      <c r="B24" s="17" t="s">
        <v>31</v>
      </c>
      <c r="C24" s="17" t="s">
        <v>32</v>
      </c>
      <c r="D24" s="17" t="s">
        <v>33</v>
      </c>
      <c r="E24" s="16">
        <f t="shared" si="4"/>
        <v>23</v>
      </c>
      <c r="F24" s="17" t="s">
        <v>43</v>
      </c>
      <c r="G24" s="18" t="s">
        <v>70</v>
      </c>
      <c r="H24" s="19" t="s">
        <v>140</v>
      </c>
      <c r="I24" s="17" t="s">
        <v>34</v>
      </c>
      <c r="J24" s="17" t="s">
        <v>83</v>
      </c>
      <c r="K24" s="17" t="s">
        <v>36</v>
      </c>
      <c r="L24" s="20">
        <v>25392</v>
      </c>
      <c r="M24" s="21"/>
      <c r="N24" s="14">
        <v>44378</v>
      </c>
      <c r="O24" s="22"/>
      <c r="P24" s="22" t="str">
        <f t="shared" si="0"/>
        <v>A tiempo</v>
      </c>
      <c r="Q24" s="22" t="s">
        <v>86</v>
      </c>
      <c r="R24" s="22"/>
      <c r="S24" s="22" t="str">
        <f t="shared" si="1"/>
        <v>A tiempo</v>
      </c>
      <c r="T24" s="17"/>
      <c r="U24" s="17">
        <v>18</v>
      </c>
      <c r="V24" s="23" t="str">
        <f t="shared" si="2"/>
        <v>Cumple</v>
      </c>
      <c r="W24" s="24">
        <v>44470</v>
      </c>
      <c r="X24" s="25"/>
      <c r="Y24" s="17"/>
      <c r="Z24" s="24">
        <v>44561</v>
      </c>
      <c r="AA24" s="22"/>
      <c r="AB24" s="17">
        <f t="shared" si="3"/>
        <v>-44561</v>
      </c>
      <c r="AC24" s="17" t="s">
        <v>111</v>
      </c>
      <c r="AD24" s="27" t="s">
        <v>58</v>
      </c>
    </row>
    <row r="25" spans="1:32" s="26" customFormat="1" ht="15" customHeight="1" x14ac:dyDescent="0.25">
      <c r="A25" s="16">
        <v>1263</v>
      </c>
      <c r="B25" s="17" t="s">
        <v>31</v>
      </c>
      <c r="C25" s="17" t="s">
        <v>32</v>
      </c>
      <c r="D25" s="17" t="s">
        <v>33</v>
      </c>
      <c r="E25" s="16">
        <f t="shared" si="4"/>
        <v>24</v>
      </c>
      <c r="F25" s="17" t="s">
        <v>42</v>
      </c>
      <c r="G25" s="18" t="s">
        <v>69</v>
      </c>
      <c r="H25" s="19" t="s">
        <v>139</v>
      </c>
      <c r="I25" s="17" t="s">
        <v>34</v>
      </c>
      <c r="J25" s="17" t="s">
        <v>35</v>
      </c>
      <c r="K25" s="17" t="s">
        <v>36</v>
      </c>
      <c r="L25" s="20">
        <v>17053</v>
      </c>
      <c r="M25" s="21"/>
      <c r="N25" s="14">
        <v>44396</v>
      </c>
      <c r="O25" s="22"/>
      <c r="P25" s="22" t="str">
        <f t="shared" si="0"/>
        <v>A tiempo</v>
      </c>
      <c r="Q25" s="22" t="s">
        <v>86</v>
      </c>
      <c r="R25" s="22"/>
      <c r="S25" s="22" t="str">
        <f t="shared" si="1"/>
        <v>A tiempo</v>
      </c>
      <c r="T25" s="17">
        <f t="shared" ref="T25:T26" si="5">IFERROR(R25-O25, "")</f>
        <v>0</v>
      </c>
      <c r="U25" s="17">
        <v>30</v>
      </c>
      <c r="V25" s="23" t="str">
        <f t="shared" si="2"/>
        <v>Cumple</v>
      </c>
      <c r="W25" s="24">
        <v>44422</v>
      </c>
      <c r="X25" s="25"/>
      <c r="Y25" s="17"/>
      <c r="Z25" s="24">
        <v>44561</v>
      </c>
      <c r="AA25" s="22"/>
      <c r="AB25" s="17">
        <f t="shared" si="3"/>
        <v>-44561</v>
      </c>
      <c r="AC25" s="17" t="s">
        <v>111</v>
      </c>
      <c r="AD25" s="27" t="s">
        <v>46</v>
      </c>
    </row>
    <row r="26" spans="1:32" s="26" customFormat="1" ht="15" customHeight="1" x14ac:dyDescent="0.25">
      <c r="A26" s="16">
        <v>1263</v>
      </c>
      <c r="B26" s="17" t="s">
        <v>31</v>
      </c>
      <c r="C26" s="17" t="s">
        <v>32</v>
      </c>
      <c r="D26" s="17" t="s">
        <v>33</v>
      </c>
      <c r="E26" s="16">
        <f t="shared" si="4"/>
        <v>25</v>
      </c>
      <c r="F26" s="17" t="s">
        <v>43</v>
      </c>
      <c r="G26" s="18" t="s">
        <v>63</v>
      </c>
      <c r="H26" s="19" t="s">
        <v>161</v>
      </c>
      <c r="I26" s="17" t="s">
        <v>34</v>
      </c>
      <c r="J26" s="17" t="s">
        <v>83</v>
      </c>
      <c r="K26" s="17" t="s">
        <v>36</v>
      </c>
      <c r="L26" s="20">
        <v>20301</v>
      </c>
      <c r="M26" s="21"/>
      <c r="N26" s="14">
        <v>44378</v>
      </c>
      <c r="O26" s="22"/>
      <c r="P26" s="22" t="str">
        <f t="shared" si="0"/>
        <v>A tiempo</v>
      </c>
      <c r="Q26" s="22" t="s">
        <v>86</v>
      </c>
      <c r="R26" s="22"/>
      <c r="S26" s="22" t="str">
        <f t="shared" si="1"/>
        <v>A tiempo</v>
      </c>
      <c r="T26" s="17">
        <f t="shared" si="5"/>
        <v>0</v>
      </c>
      <c r="U26" s="17">
        <v>18</v>
      </c>
      <c r="V26" s="23" t="str">
        <f t="shared" si="2"/>
        <v>Cumple</v>
      </c>
      <c r="W26" s="24">
        <v>44378</v>
      </c>
      <c r="X26" s="25"/>
      <c r="Y26" s="17"/>
      <c r="Z26" s="24">
        <v>44561</v>
      </c>
      <c r="AA26" s="22"/>
      <c r="AB26" s="17">
        <f t="shared" si="3"/>
        <v>-44561</v>
      </c>
      <c r="AC26" s="17" t="s">
        <v>111</v>
      </c>
      <c r="AD26" s="27" t="s">
        <v>58</v>
      </c>
    </row>
    <row r="27" spans="1:32" s="26" customFormat="1" ht="15" customHeight="1" x14ac:dyDescent="0.25">
      <c r="A27" s="16">
        <v>1263</v>
      </c>
      <c r="B27" s="17" t="s">
        <v>31</v>
      </c>
      <c r="C27" s="17" t="s">
        <v>32</v>
      </c>
      <c r="D27" s="17" t="s">
        <v>33</v>
      </c>
      <c r="E27" s="16">
        <f t="shared" si="4"/>
        <v>26</v>
      </c>
      <c r="F27" s="17" t="s">
        <v>42</v>
      </c>
      <c r="G27" s="18" t="s">
        <v>62</v>
      </c>
      <c r="H27" s="19" t="s">
        <v>114</v>
      </c>
      <c r="I27" s="17" t="s">
        <v>34</v>
      </c>
      <c r="J27" s="17" t="s">
        <v>35</v>
      </c>
      <c r="K27" s="17" t="s">
        <v>36</v>
      </c>
      <c r="L27" s="20">
        <v>9000</v>
      </c>
      <c r="M27" s="21"/>
      <c r="N27" s="14">
        <v>44377</v>
      </c>
      <c r="O27" s="22"/>
      <c r="P27" s="22" t="str">
        <f>IF(N27&lt;O27,"Tarde","A tiempo")</f>
        <v>A tiempo</v>
      </c>
      <c r="Q27" s="22" t="s">
        <v>86</v>
      </c>
      <c r="R27" s="22"/>
      <c r="S27" s="22" t="str">
        <f>IF(Q27&lt;R27,"Tarde","A tiempo")</f>
        <v>A tiempo</v>
      </c>
      <c r="T27" s="17">
        <f>IFERROR(R27-O27, "")</f>
        <v>0</v>
      </c>
      <c r="U27" s="17">
        <v>30</v>
      </c>
      <c r="V27" s="23" t="str">
        <f>IF(T27&lt;U27,"Cumple","No cumple")</f>
        <v>Cumple</v>
      </c>
      <c r="W27" s="24">
        <v>44379</v>
      </c>
      <c r="X27" s="25"/>
      <c r="Y27" s="17"/>
      <c r="Z27" s="24">
        <v>44561</v>
      </c>
      <c r="AA27" s="22"/>
      <c r="AB27" s="17">
        <f>IFERROR(AA27-Z27, "")</f>
        <v>-44561</v>
      </c>
      <c r="AC27" s="17" t="s">
        <v>44</v>
      </c>
      <c r="AD27" s="27" t="s">
        <v>46</v>
      </c>
    </row>
    <row r="28" spans="1:32" s="26" customFormat="1" ht="15" customHeight="1" x14ac:dyDescent="0.25">
      <c r="A28" s="16">
        <v>1263</v>
      </c>
      <c r="B28" s="17" t="s">
        <v>31</v>
      </c>
      <c r="C28" s="17" t="s">
        <v>32</v>
      </c>
      <c r="D28" s="17" t="s">
        <v>33</v>
      </c>
      <c r="E28" s="16">
        <f t="shared" si="4"/>
        <v>27</v>
      </c>
      <c r="F28" s="17" t="s">
        <v>39</v>
      </c>
      <c r="G28" s="18" t="s">
        <v>41</v>
      </c>
      <c r="H28" s="19" t="s">
        <v>162</v>
      </c>
      <c r="I28" s="17" t="s">
        <v>34</v>
      </c>
      <c r="J28" s="17" t="s">
        <v>35</v>
      </c>
      <c r="K28" s="17" t="s">
        <v>36</v>
      </c>
      <c r="L28" s="20">
        <v>45000</v>
      </c>
      <c r="M28" s="21"/>
      <c r="N28" s="14">
        <v>44377</v>
      </c>
      <c r="O28" s="22"/>
      <c r="P28" s="22" t="str">
        <f t="shared" si="0"/>
        <v>A tiempo</v>
      </c>
      <c r="Q28" s="22" t="s">
        <v>86</v>
      </c>
      <c r="R28" s="22"/>
      <c r="S28" s="22" t="str">
        <f t="shared" si="1"/>
        <v>A tiempo</v>
      </c>
      <c r="T28" s="17"/>
      <c r="U28" s="17">
        <v>83</v>
      </c>
      <c r="V28" s="23" t="str">
        <f t="shared" si="2"/>
        <v>Cumple</v>
      </c>
      <c r="W28" s="24">
        <v>44438</v>
      </c>
      <c r="X28" s="25"/>
      <c r="Y28" s="17"/>
      <c r="Z28" s="24">
        <v>44561</v>
      </c>
      <c r="AA28" s="22"/>
      <c r="AB28" s="17">
        <f t="shared" si="3"/>
        <v>-44561</v>
      </c>
      <c r="AC28" s="17" t="s">
        <v>111</v>
      </c>
      <c r="AD28" s="27" t="s">
        <v>60</v>
      </c>
    </row>
    <row r="29" spans="1:32" s="40" customFormat="1" ht="15" customHeight="1" x14ac:dyDescent="0.25">
      <c r="A29" s="29">
        <v>1263</v>
      </c>
      <c r="B29" s="30" t="s">
        <v>31</v>
      </c>
      <c r="C29" s="30" t="s">
        <v>32</v>
      </c>
      <c r="D29" s="30" t="s">
        <v>33</v>
      </c>
      <c r="E29" s="29">
        <f t="shared" si="4"/>
        <v>28</v>
      </c>
      <c r="F29" s="30" t="s">
        <v>43</v>
      </c>
      <c r="G29" s="30" t="s">
        <v>93</v>
      </c>
      <c r="H29" s="31" t="s">
        <v>124</v>
      </c>
      <c r="I29" s="30" t="s">
        <v>34</v>
      </c>
      <c r="J29" s="30" t="s">
        <v>83</v>
      </c>
      <c r="K29" s="30" t="s">
        <v>36</v>
      </c>
      <c r="L29" s="32">
        <v>36467</v>
      </c>
      <c r="M29" s="33"/>
      <c r="N29" s="34">
        <v>44544</v>
      </c>
      <c r="O29" s="35"/>
      <c r="P29" s="35" t="str">
        <f t="shared" ref="P29:P30" si="6">IF(N29&lt;O29,"Tarde","A tiempo")</f>
        <v>A tiempo</v>
      </c>
      <c r="Q29" s="35" t="s">
        <v>86</v>
      </c>
      <c r="R29" s="35" t="s">
        <v>86</v>
      </c>
      <c r="S29" s="35" t="str">
        <f t="shared" ref="S29:S30" si="7">IF(Q29&lt;R29,"Tarde","A tiempo")</f>
        <v>A tiempo</v>
      </c>
      <c r="T29" s="30"/>
      <c r="U29" s="30">
        <v>18</v>
      </c>
      <c r="V29" s="36" t="str">
        <f t="shared" ref="V29:V30" si="8">IF(T29&lt;U29,"Cumple","No cumple")</f>
        <v>Cumple</v>
      </c>
      <c r="W29" s="37">
        <v>44566</v>
      </c>
      <c r="X29" s="38"/>
      <c r="Y29" s="30"/>
      <c r="Z29" s="37">
        <v>44926</v>
      </c>
      <c r="AA29" s="35"/>
      <c r="AB29" s="30">
        <f t="shared" ref="AB29:AB30" si="9">IFERROR(AA29-Z29, "")</f>
        <v>-44926</v>
      </c>
      <c r="AC29" s="30" t="s">
        <v>87</v>
      </c>
      <c r="AD29" s="39"/>
    </row>
    <row r="30" spans="1:32" s="40" customFormat="1" ht="15" customHeight="1" x14ac:dyDescent="0.25">
      <c r="A30" s="29">
        <v>1263</v>
      </c>
      <c r="B30" s="30" t="s">
        <v>31</v>
      </c>
      <c r="C30" s="30" t="s">
        <v>32</v>
      </c>
      <c r="D30" s="30" t="s">
        <v>33</v>
      </c>
      <c r="E30" s="29">
        <f t="shared" si="4"/>
        <v>29</v>
      </c>
      <c r="F30" s="30" t="s">
        <v>43</v>
      </c>
      <c r="G30" s="30" t="s">
        <v>94</v>
      </c>
      <c r="H30" s="31" t="s">
        <v>125</v>
      </c>
      <c r="I30" s="30" t="s">
        <v>34</v>
      </c>
      <c r="J30" s="30" t="s">
        <v>83</v>
      </c>
      <c r="K30" s="30" t="s">
        <v>36</v>
      </c>
      <c r="L30" s="32">
        <v>33152</v>
      </c>
      <c r="M30" s="33"/>
      <c r="N30" s="34">
        <v>44544</v>
      </c>
      <c r="O30" s="35"/>
      <c r="P30" s="35" t="str">
        <f t="shared" si="6"/>
        <v>A tiempo</v>
      </c>
      <c r="Q30" s="35" t="s">
        <v>86</v>
      </c>
      <c r="R30" s="35" t="s">
        <v>86</v>
      </c>
      <c r="S30" s="35" t="str">
        <f t="shared" si="7"/>
        <v>A tiempo</v>
      </c>
      <c r="T30" s="30"/>
      <c r="U30" s="30">
        <v>18</v>
      </c>
      <c r="V30" s="36" t="str">
        <f t="shared" si="8"/>
        <v>Cumple</v>
      </c>
      <c r="W30" s="37">
        <v>44566</v>
      </c>
      <c r="X30" s="38"/>
      <c r="Y30" s="30" t="str">
        <f t="shared" ref="Y30" si="10">IFERROR(X30-R30, "")</f>
        <v/>
      </c>
      <c r="Z30" s="37">
        <v>44926</v>
      </c>
      <c r="AA30" s="35"/>
      <c r="AB30" s="30">
        <f t="shared" si="9"/>
        <v>-44926</v>
      </c>
      <c r="AC30" s="30" t="s">
        <v>87</v>
      </c>
      <c r="AD30" s="39"/>
    </row>
    <row r="31" spans="1:32" s="40" customFormat="1" x14ac:dyDescent="0.25">
      <c r="A31" s="29">
        <v>1263</v>
      </c>
      <c r="B31" s="30" t="s">
        <v>31</v>
      </c>
      <c r="C31" s="30" t="s">
        <v>32</v>
      </c>
      <c r="D31" s="30" t="s">
        <v>33</v>
      </c>
      <c r="E31" s="29">
        <f t="shared" si="4"/>
        <v>30</v>
      </c>
      <c r="F31" s="41" t="s">
        <v>39</v>
      </c>
      <c r="G31" s="41" t="s">
        <v>95</v>
      </c>
      <c r="H31" s="31" t="s">
        <v>163</v>
      </c>
      <c r="I31" s="30" t="s">
        <v>34</v>
      </c>
      <c r="J31" s="30" t="s">
        <v>35</v>
      </c>
      <c r="K31" s="30" t="s">
        <v>36</v>
      </c>
      <c r="L31" s="42">
        <v>110000</v>
      </c>
      <c r="M31" s="33"/>
      <c r="N31" s="34">
        <v>44656</v>
      </c>
      <c r="O31" s="35"/>
      <c r="P31" s="35" t="str">
        <f t="shared" si="0"/>
        <v>A tiempo</v>
      </c>
      <c r="Q31" s="35" t="s">
        <v>86</v>
      </c>
      <c r="R31" s="35" t="s">
        <v>86</v>
      </c>
      <c r="S31" s="35" t="str">
        <f t="shared" si="1"/>
        <v>A tiempo</v>
      </c>
      <c r="T31" s="30"/>
      <c r="U31" s="30"/>
      <c r="V31" s="36"/>
      <c r="W31" s="37">
        <v>44747</v>
      </c>
      <c r="X31" s="38"/>
      <c r="Y31" s="30"/>
      <c r="Z31" s="37">
        <v>44926</v>
      </c>
      <c r="AA31" s="35"/>
      <c r="AB31" s="30">
        <f t="shared" si="3"/>
        <v>-44926</v>
      </c>
      <c r="AC31" s="30" t="s">
        <v>88</v>
      </c>
      <c r="AD31" s="43"/>
      <c r="AE31" s="44"/>
      <c r="AF31" s="44"/>
    </row>
    <row r="32" spans="1:32" s="40" customFormat="1" ht="15" customHeight="1" x14ac:dyDescent="0.25">
      <c r="A32" s="29">
        <v>1263</v>
      </c>
      <c r="B32" s="30" t="s">
        <v>31</v>
      </c>
      <c r="C32" s="30" t="s">
        <v>32</v>
      </c>
      <c r="D32" s="30" t="s">
        <v>33</v>
      </c>
      <c r="E32" s="29">
        <f t="shared" si="4"/>
        <v>31</v>
      </c>
      <c r="F32" s="30" t="s">
        <v>43</v>
      </c>
      <c r="G32" s="30" t="s">
        <v>96</v>
      </c>
      <c r="H32" s="31" t="s">
        <v>164</v>
      </c>
      <c r="I32" s="30" t="s">
        <v>34</v>
      </c>
      <c r="J32" s="30" t="s">
        <v>83</v>
      </c>
      <c r="K32" s="30" t="s">
        <v>36</v>
      </c>
      <c r="L32" s="32">
        <v>21282</v>
      </c>
      <c r="M32" s="33"/>
      <c r="N32" s="34">
        <v>44544</v>
      </c>
      <c r="O32" s="35"/>
      <c r="P32" s="35" t="str">
        <f t="shared" ref="P32:P58" si="11">IF(N32&lt;O32,"Tarde","A tiempo")</f>
        <v>A tiempo</v>
      </c>
      <c r="Q32" s="35" t="s">
        <v>86</v>
      </c>
      <c r="R32" s="35" t="s">
        <v>86</v>
      </c>
      <c r="S32" s="35" t="str">
        <f t="shared" ref="S32:S58" si="12">IF(Q32&lt;R32,"Tarde","A tiempo")</f>
        <v>A tiempo</v>
      </c>
      <c r="T32" s="30" t="str">
        <f t="shared" ref="T32" si="13">IFERROR(R32-O32, "")</f>
        <v/>
      </c>
      <c r="U32" s="30">
        <v>30</v>
      </c>
      <c r="V32" s="36" t="str">
        <f t="shared" ref="V32" si="14">IF(T32&lt;U32,"Cumple","No cumple")</f>
        <v>No cumple</v>
      </c>
      <c r="W32" s="37">
        <v>44566</v>
      </c>
      <c r="X32" s="38"/>
      <c r="Y32" s="30" t="str">
        <f t="shared" ref="Y32" si="15">IFERROR(X32-R32, "")</f>
        <v/>
      </c>
      <c r="Z32" s="37">
        <v>44926</v>
      </c>
      <c r="AA32" s="35"/>
      <c r="AB32" s="30">
        <f t="shared" ref="AB32" si="16">IFERROR(AA32-Z32, "")</f>
        <v>-44926</v>
      </c>
      <c r="AC32" s="30" t="s">
        <v>87</v>
      </c>
      <c r="AD32" s="39"/>
    </row>
    <row r="33" spans="1:32" s="40" customFormat="1" x14ac:dyDescent="0.25">
      <c r="A33" s="29">
        <v>1263</v>
      </c>
      <c r="B33" s="30" t="s">
        <v>31</v>
      </c>
      <c r="C33" s="30" t="s">
        <v>32</v>
      </c>
      <c r="D33" s="30" t="s">
        <v>33</v>
      </c>
      <c r="E33" s="29">
        <f t="shared" si="4"/>
        <v>32</v>
      </c>
      <c r="F33" s="41" t="s">
        <v>39</v>
      </c>
      <c r="G33" s="41" t="s">
        <v>97</v>
      </c>
      <c r="H33" s="31" t="s">
        <v>165</v>
      </c>
      <c r="I33" s="30" t="s">
        <v>34</v>
      </c>
      <c r="J33" s="30" t="s">
        <v>35</v>
      </c>
      <c r="K33" s="30" t="s">
        <v>36</v>
      </c>
      <c r="L33" s="42">
        <v>50000</v>
      </c>
      <c r="M33" s="33"/>
      <c r="N33" s="34">
        <v>44530</v>
      </c>
      <c r="O33" s="35"/>
      <c r="P33" s="35" t="str">
        <f t="shared" si="11"/>
        <v>A tiempo</v>
      </c>
      <c r="Q33" s="35" t="s">
        <v>86</v>
      </c>
      <c r="R33" s="35" t="s">
        <v>86</v>
      </c>
      <c r="S33" s="35" t="str">
        <f t="shared" si="12"/>
        <v>A tiempo</v>
      </c>
      <c r="T33" s="30"/>
      <c r="U33" s="30"/>
      <c r="V33" s="36"/>
      <c r="W33" s="37">
        <v>44642</v>
      </c>
      <c r="X33" s="38"/>
      <c r="Y33" s="30"/>
      <c r="Z33" s="37">
        <v>44852</v>
      </c>
      <c r="AA33" s="35"/>
      <c r="AB33" s="30"/>
      <c r="AC33" s="30" t="s">
        <v>87</v>
      </c>
      <c r="AD33" s="43"/>
      <c r="AE33" s="44"/>
      <c r="AF33" s="44"/>
    </row>
    <row r="34" spans="1:32" s="40" customFormat="1" ht="15" customHeight="1" x14ac:dyDescent="0.25">
      <c r="A34" s="29">
        <v>1263</v>
      </c>
      <c r="B34" s="30" t="s">
        <v>31</v>
      </c>
      <c r="C34" s="30" t="s">
        <v>32</v>
      </c>
      <c r="D34" s="30" t="s">
        <v>33</v>
      </c>
      <c r="E34" s="29">
        <f t="shared" si="4"/>
        <v>33</v>
      </c>
      <c r="F34" s="30" t="s">
        <v>43</v>
      </c>
      <c r="G34" s="30" t="s">
        <v>98</v>
      </c>
      <c r="H34" s="31" t="s">
        <v>126</v>
      </c>
      <c r="I34" s="30" t="s">
        <v>34</v>
      </c>
      <c r="J34" s="30" t="s">
        <v>83</v>
      </c>
      <c r="K34" s="30" t="s">
        <v>36</v>
      </c>
      <c r="L34" s="32">
        <v>33815</v>
      </c>
      <c r="M34" s="33"/>
      <c r="N34" s="34">
        <v>44544</v>
      </c>
      <c r="O34" s="35"/>
      <c r="P34" s="35" t="str">
        <f t="shared" si="11"/>
        <v>A tiempo</v>
      </c>
      <c r="Q34" s="35" t="s">
        <v>86</v>
      </c>
      <c r="R34" s="35" t="s">
        <v>86</v>
      </c>
      <c r="S34" s="35" t="str">
        <f t="shared" si="12"/>
        <v>A tiempo</v>
      </c>
      <c r="T34" s="30" t="str">
        <f t="shared" ref="T34" si="17">IFERROR(R34-O34, "")</f>
        <v/>
      </c>
      <c r="U34" s="30">
        <v>18</v>
      </c>
      <c r="V34" s="36" t="str">
        <f t="shared" ref="V34" si="18">IF(T34&lt;U34,"Cumple","No cumple")</f>
        <v>No cumple</v>
      </c>
      <c r="W34" s="37">
        <v>44566</v>
      </c>
      <c r="X34" s="38"/>
      <c r="Y34" s="30" t="str">
        <f t="shared" ref="Y34" si="19">IFERROR(X34-R34, "")</f>
        <v/>
      </c>
      <c r="Z34" s="37">
        <v>44926</v>
      </c>
      <c r="AA34" s="35"/>
      <c r="AB34" s="30">
        <f t="shared" ref="AB34:AB35" si="20">IFERROR(AA34-Z34, "")</f>
        <v>-44926</v>
      </c>
      <c r="AC34" s="30" t="s">
        <v>87</v>
      </c>
      <c r="AD34" s="39" t="s">
        <v>47</v>
      </c>
    </row>
    <row r="35" spans="1:32" s="40" customFormat="1" ht="15" customHeight="1" x14ac:dyDescent="0.25">
      <c r="A35" s="29"/>
      <c r="B35" s="30"/>
      <c r="C35" s="30"/>
      <c r="D35" s="30"/>
      <c r="E35" s="29">
        <f t="shared" si="4"/>
        <v>34</v>
      </c>
      <c r="F35" s="30" t="s">
        <v>39</v>
      </c>
      <c r="G35" s="30" t="s">
        <v>171</v>
      </c>
      <c r="H35" s="31" t="s">
        <v>166</v>
      </c>
      <c r="I35" s="30" t="s">
        <v>34</v>
      </c>
      <c r="J35" s="30" t="s">
        <v>35</v>
      </c>
      <c r="K35" s="30" t="s">
        <v>36</v>
      </c>
      <c r="L35" s="32">
        <v>75000</v>
      </c>
      <c r="M35" s="33"/>
      <c r="N35" s="34">
        <v>44641</v>
      </c>
      <c r="O35" s="35"/>
      <c r="P35" s="35" t="str">
        <f t="shared" si="11"/>
        <v>A tiempo</v>
      </c>
      <c r="Q35" s="35" t="s">
        <v>86</v>
      </c>
      <c r="R35" s="35"/>
      <c r="S35" s="35"/>
      <c r="T35" s="30"/>
      <c r="U35" s="30">
        <v>120</v>
      </c>
      <c r="V35" s="36"/>
      <c r="W35" s="37">
        <v>44712</v>
      </c>
      <c r="X35" s="38"/>
      <c r="Y35" s="30"/>
      <c r="Z35" s="37">
        <v>44926</v>
      </c>
      <c r="AA35" s="35"/>
      <c r="AB35" s="30">
        <f t="shared" si="20"/>
        <v>-44926</v>
      </c>
      <c r="AC35" s="30" t="s">
        <v>88</v>
      </c>
      <c r="AD35" s="39"/>
    </row>
    <row r="36" spans="1:32" s="40" customFormat="1" x14ac:dyDescent="0.25">
      <c r="A36" s="29">
        <v>1263</v>
      </c>
      <c r="B36" s="30" t="s">
        <v>31</v>
      </c>
      <c r="C36" s="30" t="s">
        <v>32</v>
      </c>
      <c r="D36" s="30" t="s">
        <v>33</v>
      </c>
      <c r="E36" s="29">
        <f t="shared" si="4"/>
        <v>35</v>
      </c>
      <c r="F36" s="41" t="s">
        <v>37</v>
      </c>
      <c r="G36" s="41" t="s">
        <v>172</v>
      </c>
      <c r="H36" s="31" t="s">
        <v>167</v>
      </c>
      <c r="I36" s="30" t="s">
        <v>34</v>
      </c>
      <c r="J36" s="30" t="s">
        <v>35</v>
      </c>
      <c r="K36" s="30" t="s">
        <v>36</v>
      </c>
      <c r="L36" s="42">
        <v>126000</v>
      </c>
      <c r="M36" s="33"/>
      <c r="N36" s="34">
        <v>44672</v>
      </c>
      <c r="O36" s="35"/>
      <c r="P36" s="35" t="str">
        <f t="shared" si="11"/>
        <v>A tiempo</v>
      </c>
      <c r="Q36" s="35" t="s">
        <v>86</v>
      </c>
      <c r="R36" s="35" t="s">
        <v>86</v>
      </c>
      <c r="S36" s="35" t="str">
        <f t="shared" si="12"/>
        <v>A tiempo</v>
      </c>
      <c r="T36" s="30"/>
      <c r="U36" s="30"/>
      <c r="V36" s="36"/>
      <c r="W36" s="37">
        <v>44742</v>
      </c>
      <c r="X36" s="38"/>
      <c r="Y36" s="30"/>
      <c r="Z36" s="37">
        <v>44926</v>
      </c>
      <c r="AA36" s="35"/>
      <c r="AB36" s="30"/>
      <c r="AC36" s="30" t="s">
        <v>88</v>
      </c>
      <c r="AD36" s="43"/>
      <c r="AE36" s="44"/>
      <c r="AF36" s="44"/>
    </row>
    <row r="37" spans="1:32" s="40" customFormat="1" ht="15" customHeight="1" x14ac:dyDescent="0.25">
      <c r="A37" s="29">
        <v>1263</v>
      </c>
      <c r="B37" s="30" t="s">
        <v>31</v>
      </c>
      <c r="C37" s="30" t="s">
        <v>32</v>
      </c>
      <c r="D37" s="30" t="s">
        <v>33</v>
      </c>
      <c r="E37" s="29">
        <f t="shared" si="4"/>
        <v>36</v>
      </c>
      <c r="F37" s="30" t="s">
        <v>43</v>
      </c>
      <c r="G37" s="30" t="s">
        <v>99</v>
      </c>
      <c r="H37" s="31" t="s">
        <v>127</v>
      </c>
      <c r="I37" s="30" t="s">
        <v>34</v>
      </c>
      <c r="J37" s="30" t="s">
        <v>83</v>
      </c>
      <c r="K37" s="30" t="s">
        <v>36</v>
      </c>
      <c r="L37" s="32">
        <v>19891</v>
      </c>
      <c r="M37" s="33"/>
      <c r="N37" s="34">
        <v>44544</v>
      </c>
      <c r="O37" s="35"/>
      <c r="P37" s="35" t="s">
        <v>89</v>
      </c>
      <c r="Q37" s="35" t="s">
        <v>86</v>
      </c>
      <c r="R37" s="35" t="s">
        <v>86</v>
      </c>
      <c r="S37" s="35" t="s">
        <v>89</v>
      </c>
      <c r="T37" s="30" t="s">
        <v>90</v>
      </c>
      <c r="U37" s="30">
        <v>18</v>
      </c>
      <c r="V37" s="36" t="s">
        <v>91</v>
      </c>
      <c r="W37" s="37">
        <v>44566</v>
      </c>
      <c r="X37" s="38"/>
      <c r="Y37" s="30" t="s">
        <v>90</v>
      </c>
      <c r="Z37" s="37">
        <v>44926</v>
      </c>
      <c r="AA37" s="35"/>
      <c r="AB37" s="30">
        <v>-44561</v>
      </c>
      <c r="AC37" s="30" t="s">
        <v>87</v>
      </c>
      <c r="AD37" s="39" t="s">
        <v>49</v>
      </c>
    </row>
    <row r="38" spans="1:32" s="40" customFormat="1" ht="15" customHeight="1" x14ac:dyDescent="0.25">
      <c r="A38" s="29">
        <v>1263</v>
      </c>
      <c r="B38" s="30" t="s">
        <v>31</v>
      </c>
      <c r="C38" s="30" t="s">
        <v>32</v>
      </c>
      <c r="D38" s="30" t="s">
        <v>33</v>
      </c>
      <c r="E38" s="29">
        <f t="shared" si="4"/>
        <v>37</v>
      </c>
      <c r="F38" s="30" t="s">
        <v>43</v>
      </c>
      <c r="G38" s="30" t="s">
        <v>173</v>
      </c>
      <c r="H38" s="31" t="s">
        <v>128</v>
      </c>
      <c r="I38" s="30" t="s">
        <v>34</v>
      </c>
      <c r="J38" s="30" t="s">
        <v>83</v>
      </c>
      <c r="K38" s="30" t="s">
        <v>36</v>
      </c>
      <c r="L38" s="32">
        <v>46296</v>
      </c>
      <c r="M38" s="33"/>
      <c r="N38" s="34">
        <v>44544</v>
      </c>
      <c r="O38" s="35"/>
      <c r="P38" s="35" t="s">
        <v>89</v>
      </c>
      <c r="Q38" s="35" t="s">
        <v>86</v>
      </c>
      <c r="R38" s="35" t="s">
        <v>86</v>
      </c>
      <c r="S38" s="35" t="s">
        <v>89</v>
      </c>
      <c r="T38" s="30" t="s">
        <v>90</v>
      </c>
      <c r="U38" s="30">
        <v>30</v>
      </c>
      <c r="V38" s="36" t="s">
        <v>91</v>
      </c>
      <c r="W38" s="37">
        <v>44566</v>
      </c>
      <c r="X38" s="38"/>
      <c r="Y38" s="30" t="s">
        <v>90</v>
      </c>
      <c r="Z38" s="37">
        <v>44926</v>
      </c>
      <c r="AA38" s="35"/>
      <c r="AB38" s="30">
        <v>-44561</v>
      </c>
      <c r="AC38" s="30" t="s">
        <v>87</v>
      </c>
      <c r="AD38" s="39"/>
    </row>
    <row r="39" spans="1:32" s="40" customFormat="1" x14ac:dyDescent="0.25">
      <c r="A39" s="29">
        <v>1263</v>
      </c>
      <c r="B39" s="30" t="s">
        <v>31</v>
      </c>
      <c r="C39" s="30" t="s">
        <v>32</v>
      </c>
      <c r="D39" s="30" t="s">
        <v>33</v>
      </c>
      <c r="E39" s="29">
        <f t="shared" si="4"/>
        <v>38</v>
      </c>
      <c r="F39" s="41" t="s">
        <v>84</v>
      </c>
      <c r="G39" s="41" t="s">
        <v>174</v>
      </c>
      <c r="H39" s="31" t="s">
        <v>168</v>
      </c>
      <c r="I39" s="30" t="s">
        <v>34</v>
      </c>
      <c r="J39" s="30" t="s">
        <v>83</v>
      </c>
      <c r="K39" s="30" t="s">
        <v>36</v>
      </c>
      <c r="L39" s="42">
        <v>84000</v>
      </c>
      <c r="M39" s="33"/>
      <c r="N39" s="34">
        <v>44544</v>
      </c>
      <c r="O39" s="35"/>
      <c r="P39" s="35" t="str">
        <f t="shared" si="11"/>
        <v>A tiempo</v>
      </c>
      <c r="Q39" s="35" t="s">
        <v>86</v>
      </c>
      <c r="R39" s="35" t="s">
        <v>86</v>
      </c>
      <c r="S39" s="35" t="str">
        <f t="shared" si="12"/>
        <v>A tiempo</v>
      </c>
      <c r="T39" s="30"/>
      <c r="U39" s="30"/>
      <c r="V39" s="36"/>
      <c r="W39" s="37">
        <v>44628</v>
      </c>
      <c r="X39" s="38"/>
      <c r="Y39" s="30"/>
      <c r="Z39" s="37">
        <v>44895</v>
      </c>
      <c r="AA39" s="35"/>
      <c r="AB39" s="30"/>
      <c r="AC39" s="30" t="s">
        <v>87</v>
      </c>
      <c r="AD39" s="43"/>
      <c r="AE39" s="44"/>
      <c r="AF39" s="44"/>
    </row>
    <row r="40" spans="1:32" s="40" customFormat="1" ht="15" customHeight="1" x14ac:dyDescent="0.25">
      <c r="A40" s="29">
        <v>1263</v>
      </c>
      <c r="B40" s="30" t="s">
        <v>31</v>
      </c>
      <c r="C40" s="30" t="s">
        <v>32</v>
      </c>
      <c r="D40" s="30" t="s">
        <v>33</v>
      </c>
      <c r="E40" s="29">
        <f t="shared" si="4"/>
        <v>39</v>
      </c>
      <c r="F40" s="30" t="s">
        <v>43</v>
      </c>
      <c r="G40" s="30" t="s">
        <v>100</v>
      </c>
      <c r="H40" s="31" t="s">
        <v>129</v>
      </c>
      <c r="I40" s="30" t="s">
        <v>34</v>
      </c>
      <c r="J40" s="30" t="s">
        <v>83</v>
      </c>
      <c r="K40" s="30" t="s">
        <v>36</v>
      </c>
      <c r="L40" s="32">
        <v>26629</v>
      </c>
      <c r="M40" s="33"/>
      <c r="N40" s="34">
        <v>44544</v>
      </c>
      <c r="O40" s="35"/>
      <c r="P40" s="35" t="s">
        <v>89</v>
      </c>
      <c r="Q40" s="35" t="s">
        <v>86</v>
      </c>
      <c r="R40" s="35" t="s">
        <v>86</v>
      </c>
      <c r="S40" s="35" t="s">
        <v>89</v>
      </c>
      <c r="T40" s="30" t="s">
        <v>90</v>
      </c>
      <c r="U40" s="30">
        <v>18</v>
      </c>
      <c r="V40" s="36" t="s">
        <v>91</v>
      </c>
      <c r="W40" s="37">
        <v>44566</v>
      </c>
      <c r="X40" s="38"/>
      <c r="Y40" s="30" t="s">
        <v>90</v>
      </c>
      <c r="Z40" s="37">
        <v>44926</v>
      </c>
      <c r="AA40" s="35"/>
      <c r="AB40" s="30">
        <v>-44561</v>
      </c>
      <c r="AC40" s="30" t="s">
        <v>87</v>
      </c>
      <c r="AD40" s="39"/>
    </row>
    <row r="41" spans="1:32" s="40" customFormat="1" ht="15" customHeight="1" x14ac:dyDescent="0.25">
      <c r="A41" s="29">
        <v>1263</v>
      </c>
      <c r="B41" s="30" t="s">
        <v>31</v>
      </c>
      <c r="C41" s="30" t="s">
        <v>32</v>
      </c>
      <c r="D41" s="30" t="s">
        <v>33</v>
      </c>
      <c r="E41" s="29">
        <f t="shared" si="4"/>
        <v>40</v>
      </c>
      <c r="F41" s="30" t="s">
        <v>43</v>
      </c>
      <c r="G41" s="30" t="s">
        <v>101</v>
      </c>
      <c r="H41" s="31" t="s">
        <v>130</v>
      </c>
      <c r="I41" s="30" t="s">
        <v>34</v>
      </c>
      <c r="J41" s="30" t="s">
        <v>83</v>
      </c>
      <c r="K41" s="30" t="s">
        <v>36</v>
      </c>
      <c r="L41" s="32">
        <v>36467</v>
      </c>
      <c r="M41" s="33"/>
      <c r="N41" s="34">
        <v>44544</v>
      </c>
      <c r="O41" s="35"/>
      <c r="P41" s="35" t="s">
        <v>89</v>
      </c>
      <c r="Q41" s="35" t="s">
        <v>86</v>
      </c>
      <c r="R41" s="35" t="s">
        <v>86</v>
      </c>
      <c r="S41" s="35" t="s">
        <v>89</v>
      </c>
      <c r="T41" s="30" t="s">
        <v>90</v>
      </c>
      <c r="U41" s="30">
        <v>30</v>
      </c>
      <c r="V41" s="36" t="s">
        <v>91</v>
      </c>
      <c r="W41" s="37">
        <v>44566</v>
      </c>
      <c r="X41" s="38"/>
      <c r="Y41" s="30" t="s">
        <v>90</v>
      </c>
      <c r="Z41" s="37">
        <v>44926</v>
      </c>
      <c r="AA41" s="35"/>
      <c r="AB41" s="30">
        <v>-44561</v>
      </c>
      <c r="AC41" s="30" t="s">
        <v>87</v>
      </c>
      <c r="AD41" s="39"/>
    </row>
    <row r="42" spans="1:32" s="40" customFormat="1" ht="15" customHeight="1" x14ac:dyDescent="0.25">
      <c r="A42" s="29">
        <v>1263</v>
      </c>
      <c r="B42" s="30" t="s">
        <v>31</v>
      </c>
      <c r="C42" s="30" t="s">
        <v>32</v>
      </c>
      <c r="D42" s="30" t="s">
        <v>33</v>
      </c>
      <c r="E42" s="29">
        <f t="shared" si="4"/>
        <v>41</v>
      </c>
      <c r="F42" s="30" t="s">
        <v>43</v>
      </c>
      <c r="G42" s="30" t="s">
        <v>175</v>
      </c>
      <c r="H42" s="31" t="s">
        <v>131</v>
      </c>
      <c r="I42" s="30" t="s">
        <v>34</v>
      </c>
      <c r="J42" s="30" t="s">
        <v>83</v>
      </c>
      <c r="K42" s="30" t="s">
        <v>36</v>
      </c>
      <c r="L42" s="32">
        <v>27052</v>
      </c>
      <c r="M42" s="33"/>
      <c r="N42" s="34">
        <v>44544</v>
      </c>
      <c r="O42" s="35"/>
      <c r="P42" s="35" t="s">
        <v>89</v>
      </c>
      <c r="Q42" s="35" t="s">
        <v>86</v>
      </c>
      <c r="R42" s="35" t="s">
        <v>86</v>
      </c>
      <c r="S42" s="35" t="s">
        <v>89</v>
      </c>
      <c r="T42" s="30" t="s">
        <v>90</v>
      </c>
      <c r="U42" s="30">
        <v>18</v>
      </c>
      <c r="V42" s="36" t="s">
        <v>91</v>
      </c>
      <c r="W42" s="37">
        <v>44566</v>
      </c>
      <c r="X42" s="38"/>
      <c r="Y42" s="30" t="s">
        <v>90</v>
      </c>
      <c r="Z42" s="37">
        <v>44926</v>
      </c>
      <c r="AA42" s="35"/>
      <c r="AB42" s="30">
        <v>-44561</v>
      </c>
      <c r="AC42" s="30" t="s">
        <v>87</v>
      </c>
      <c r="AD42" s="39"/>
    </row>
    <row r="43" spans="1:32" s="40" customFormat="1" x14ac:dyDescent="0.25">
      <c r="A43" s="29">
        <v>1263</v>
      </c>
      <c r="B43" s="30" t="s">
        <v>31</v>
      </c>
      <c r="C43" s="30" t="s">
        <v>32</v>
      </c>
      <c r="D43" s="30" t="s">
        <v>33</v>
      </c>
      <c r="E43" s="29">
        <f t="shared" si="4"/>
        <v>42</v>
      </c>
      <c r="F43" s="41" t="s">
        <v>42</v>
      </c>
      <c r="G43" s="41" t="s">
        <v>176</v>
      </c>
      <c r="H43" s="31" t="s">
        <v>169</v>
      </c>
      <c r="I43" s="30" t="s">
        <v>34</v>
      </c>
      <c r="J43" s="30" t="s">
        <v>35</v>
      </c>
      <c r="K43" s="30" t="s">
        <v>36</v>
      </c>
      <c r="L43" s="42">
        <v>37000</v>
      </c>
      <c r="M43" s="33"/>
      <c r="N43" s="34">
        <v>44690</v>
      </c>
      <c r="O43" s="35"/>
      <c r="P43" s="35" t="str">
        <f t="shared" si="11"/>
        <v>A tiempo</v>
      </c>
      <c r="Q43" s="35" t="s">
        <v>86</v>
      </c>
      <c r="R43" s="35" t="s">
        <v>86</v>
      </c>
      <c r="S43" s="35" t="str">
        <f t="shared" si="12"/>
        <v>A tiempo</v>
      </c>
      <c r="T43" s="30"/>
      <c r="U43" s="30"/>
      <c r="V43" s="36"/>
      <c r="W43" s="37">
        <v>44718</v>
      </c>
      <c r="X43" s="38"/>
      <c r="Y43" s="30"/>
      <c r="Z43" s="37">
        <v>44926</v>
      </c>
      <c r="AA43" s="35"/>
      <c r="AB43" s="30"/>
      <c r="AC43" s="30" t="s">
        <v>88</v>
      </c>
      <c r="AD43" s="43"/>
      <c r="AE43" s="44"/>
      <c r="AF43" s="44"/>
    </row>
    <row r="44" spans="1:32" s="40" customFormat="1" ht="15" customHeight="1" x14ac:dyDescent="0.25">
      <c r="A44" s="29">
        <v>1263</v>
      </c>
      <c r="B44" s="30" t="s">
        <v>31</v>
      </c>
      <c r="C44" s="30" t="s">
        <v>32</v>
      </c>
      <c r="D44" s="30" t="s">
        <v>33</v>
      </c>
      <c r="E44" s="29">
        <f t="shared" si="4"/>
        <v>43</v>
      </c>
      <c r="F44" s="30" t="s">
        <v>43</v>
      </c>
      <c r="G44" s="30" t="s">
        <v>102</v>
      </c>
      <c r="H44" s="31" t="s">
        <v>132</v>
      </c>
      <c r="I44" s="30" t="s">
        <v>34</v>
      </c>
      <c r="J44" s="30" t="s">
        <v>83</v>
      </c>
      <c r="K44" s="30" t="s">
        <v>36</v>
      </c>
      <c r="L44" s="32">
        <v>42747</v>
      </c>
      <c r="M44" s="33"/>
      <c r="N44" s="34">
        <v>44544</v>
      </c>
      <c r="O44" s="35"/>
      <c r="P44" s="35" t="str">
        <f t="shared" si="11"/>
        <v>A tiempo</v>
      </c>
      <c r="Q44" s="35" t="s">
        <v>86</v>
      </c>
      <c r="R44" s="35" t="s">
        <v>86</v>
      </c>
      <c r="S44" s="35" t="str">
        <f t="shared" si="12"/>
        <v>A tiempo</v>
      </c>
      <c r="T44" s="30" t="str">
        <f t="shared" ref="T44:T56" si="21">IFERROR(R44-O44, "")</f>
        <v/>
      </c>
      <c r="U44" s="30">
        <v>18</v>
      </c>
      <c r="V44" s="36" t="str">
        <f t="shared" ref="V44:V56" si="22">IF(T44&lt;U44,"Cumple","No cumple")</f>
        <v>No cumple</v>
      </c>
      <c r="W44" s="37">
        <v>44566</v>
      </c>
      <c r="X44" s="38"/>
      <c r="Y44" s="30" t="str">
        <f t="shared" ref="Y44:Y56" si="23">IFERROR(X44-R44, "")</f>
        <v/>
      </c>
      <c r="Z44" s="37">
        <v>44926</v>
      </c>
      <c r="AA44" s="35"/>
      <c r="AB44" s="30">
        <f t="shared" ref="AB44:AB56" si="24">IFERROR(AA44-Z44, "")</f>
        <v>-44926</v>
      </c>
      <c r="AC44" s="30" t="s">
        <v>87</v>
      </c>
      <c r="AD44" s="39" t="s">
        <v>55</v>
      </c>
    </row>
    <row r="45" spans="1:32" s="40" customFormat="1" ht="15" customHeight="1" x14ac:dyDescent="0.25">
      <c r="A45" s="29"/>
      <c r="B45" s="30"/>
      <c r="C45" s="30"/>
      <c r="D45" s="30"/>
      <c r="E45" s="29">
        <f t="shared" si="4"/>
        <v>44</v>
      </c>
      <c r="F45" s="30" t="s">
        <v>37</v>
      </c>
      <c r="G45" s="30" t="s">
        <v>103</v>
      </c>
      <c r="H45" s="31" t="s">
        <v>170</v>
      </c>
      <c r="I45" s="30" t="s">
        <v>34</v>
      </c>
      <c r="J45" s="30" t="s">
        <v>35</v>
      </c>
      <c r="K45" s="30" t="s">
        <v>36</v>
      </c>
      <c r="L45" s="32">
        <v>100000</v>
      </c>
      <c r="M45" s="33"/>
      <c r="N45" s="34">
        <v>44651</v>
      </c>
      <c r="O45" s="35"/>
      <c r="P45" s="35"/>
      <c r="Q45" s="35" t="s">
        <v>86</v>
      </c>
      <c r="R45" s="35"/>
      <c r="S45" s="35"/>
      <c r="T45" s="30"/>
      <c r="U45" s="30">
        <v>83</v>
      </c>
      <c r="V45" s="36"/>
      <c r="W45" s="37">
        <v>44718</v>
      </c>
      <c r="X45" s="38"/>
      <c r="Y45" s="30"/>
      <c r="Z45" s="37">
        <v>44926</v>
      </c>
      <c r="AA45" s="35"/>
      <c r="AB45" s="30"/>
      <c r="AC45" s="30" t="s">
        <v>88</v>
      </c>
      <c r="AD45" s="39"/>
    </row>
    <row r="46" spans="1:32" s="40" customFormat="1" ht="15" customHeight="1" x14ac:dyDescent="0.25">
      <c r="A46" s="29">
        <v>1263</v>
      </c>
      <c r="B46" s="30" t="s">
        <v>31</v>
      </c>
      <c r="C46" s="30" t="s">
        <v>32</v>
      </c>
      <c r="D46" s="30" t="s">
        <v>33</v>
      </c>
      <c r="E46" s="29">
        <f t="shared" si="4"/>
        <v>45</v>
      </c>
      <c r="F46" s="30" t="s">
        <v>43</v>
      </c>
      <c r="G46" s="30" t="s">
        <v>104</v>
      </c>
      <c r="H46" s="31" t="s">
        <v>133</v>
      </c>
      <c r="I46" s="30" t="s">
        <v>34</v>
      </c>
      <c r="J46" s="30" t="s">
        <v>83</v>
      </c>
      <c r="K46" s="30" t="s">
        <v>36</v>
      </c>
      <c r="L46" s="32">
        <v>62084</v>
      </c>
      <c r="M46" s="33"/>
      <c r="N46" s="34">
        <v>44544</v>
      </c>
      <c r="O46" s="35"/>
      <c r="P46" s="35" t="str">
        <f t="shared" si="11"/>
        <v>A tiempo</v>
      </c>
      <c r="Q46" s="35" t="s">
        <v>86</v>
      </c>
      <c r="R46" s="35" t="s">
        <v>86</v>
      </c>
      <c r="S46" s="35" t="str">
        <f t="shared" si="12"/>
        <v>A tiempo</v>
      </c>
      <c r="T46" s="30" t="str">
        <f t="shared" si="21"/>
        <v/>
      </c>
      <c r="U46" s="30">
        <v>18</v>
      </c>
      <c r="V46" s="36" t="str">
        <f t="shared" si="22"/>
        <v>No cumple</v>
      </c>
      <c r="W46" s="37">
        <v>44566</v>
      </c>
      <c r="X46" s="38"/>
      <c r="Y46" s="30" t="str">
        <f t="shared" si="23"/>
        <v/>
      </c>
      <c r="Z46" s="37">
        <v>44926</v>
      </c>
      <c r="AA46" s="35"/>
      <c r="AB46" s="30">
        <f t="shared" si="24"/>
        <v>-44926</v>
      </c>
      <c r="AC46" s="30" t="s">
        <v>87</v>
      </c>
      <c r="AD46" s="39" t="s">
        <v>56</v>
      </c>
    </row>
    <row r="47" spans="1:32" s="40" customFormat="1" ht="15" customHeight="1" x14ac:dyDescent="0.25">
      <c r="A47" s="29">
        <v>1263</v>
      </c>
      <c r="B47" s="30" t="s">
        <v>31</v>
      </c>
      <c r="C47" s="30" t="s">
        <v>32</v>
      </c>
      <c r="D47" s="30" t="s">
        <v>33</v>
      </c>
      <c r="E47" s="29">
        <f t="shared" si="4"/>
        <v>46</v>
      </c>
      <c r="F47" s="30" t="s">
        <v>43</v>
      </c>
      <c r="G47" s="30" t="s">
        <v>105</v>
      </c>
      <c r="H47" s="31" t="s">
        <v>134</v>
      </c>
      <c r="I47" s="30" t="s">
        <v>34</v>
      </c>
      <c r="J47" s="30" t="s">
        <v>83</v>
      </c>
      <c r="K47" s="30" t="s">
        <v>36</v>
      </c>
      <c r="L47" s="32">
        <v>10881</v>
      </c>
      <c r="M47" s="33"/>
      <c r="N47" s="34">
        <v>44544</v>
      </c>
      <c r="O47" s="35"/>
      <c r="P47" s="35" t="str">
        <f t="shared" si="11"/>
        <v>A tiempo</v>
      </c>
      <c r="Q47" s="35" t="s">
        <v>86</v>
      </c>
      <c r="R47" s="35" t="s">
        <v>86</v>
      </c>
      <c r="S47" s="35" t="str">
        <f t="shared" si="12"/>
        <v>A tiempo</v>
      </c>
      <c r="T47" s="30" t="str">
        <f t="shared" si="21"/>
        <v/>
      </c>
      <c r="U47" s="30">
        <v>18</v>
      </c>
      <c r="V47" s="36" t="str">
        <f t="shared" si="22"/>
        <v>No cumple</v>
      </c>
      <c r="W47" s="37">
        <v>44566</v>
      </c>
      <c r="X47" s="38"/>
      <c r="Y47" s="30" t="str">
        <f t="shared" si="23"/>
        <v/>
      </c>
      <c r="Z47" s="37">
        <v>44926</v>
      </c>
      <c r="AA47" s="35"/>
      <c r="AB47" s="30">
        <f t="shared" si="24"/>
        <v>-44926</v>
      </c>
      <c r="AC47" s="30" t="s">
        <v>87</v>
      </c>
      <c r="AD47" s="39" t="s">
        <v>57</v>
      </c>
    </row>
    <row r="48" spans="1:32" s="40" customFormat="1" ht="15" customHeight="1" x14ac:dyDescent="0.25">
      <c r="A48" s="29">
        <v>1263</v>
      </c>
      <c r="B48" s="30" t="s">
        <v>31</v>
      </c>
      <c r="C48" s="30" t="s">
        <v>32</v>
      </c>
      <c r="D48" s="30" t="s">
        <v>33</v>
      </c>
      <c r="E48" s="29">
        <f t="shared" si="4"/>
        <v>47</v>
      </c>
      <c r="F48" s="30" t="s">
        <v>43</v>
      </c>
      <c r="G48" s="30" t="s">
        <v>106</v>
      </c>
      <c r="H48" s="31" t="s">
        <v>135</v>
      </c>
      <c r="I48" s="30" t="s">
        <v>34</v>
      </c>
      <c r="J48" s="30" t="s">
        <v>83</v>
      </c>
      <c r="K48" s="30" t="s">
        <v>36</v>
      </c>
      <c r="L48" s="32">
        <v>48308</v>
      </c>
      <c r="M48" s="33"/>
      <c r="N48" s="34">
        <v>44544</v>
      </c>
      <c r="O48" s="35"/>
      <c r="P48" s="35" t="str">
        <f t="shared" si="11"/>
        <v>A tiempo</v>
      </c>
      <c r="Q48" s="35" t="s">
        <v>86</v>
      </c>
      <c r="R48" s="35" t="s">
        <v>86</v>
      </c>
      <c r="S48" s="35" t="str">
        <f t="shared" si="12"/>
        <v>A tiempo</v>
      </c>
      <c r="T48" s="30" t="str">
        <f t="shared" si="21"/>
        <v/>
      </c>
      <c r="U48" s="30">
        <v>30</v>
      </c>
      <c r="V48" s="36" t="str">
        <f t="shared" si="22"/>
        <v>No cumple</v>
      </c>
      <c r="W48" s="37">
        <v>44566</v>
      </c>
      <c r="X48" s="38"/>
      <c r="Y48" s="30" t="str">
        <f t="shared" si="23"/>
        <v/>
      </c>
      <c r="Z48" s="37">
        <v>44926</v>
      </c>
      <c r="AA48" s="35"/>
      <c r="AB48" s="30">
        <f t="shared" si="24"/>
        <v>-44926</v>
      </c>
      <c r="AC48" s="30" t="s">
        <v>87</v>
      </c>
      <c r="AD48" s="39" t="s">
        <v>92</v>
      </c>
    </row>
    <row r="49" spans="1:30" s="40" customFormat="1" ht="15" customHeight="1" x14ac:dyDescent="0.25">
      <c r="A49" s="29">
        <v>1263</v>
      </c>
      <c r="B49" s="30" t="s">
        <v>31</v>
      </c>
      <c r="C49" s="30" t="s">
        <v>32</v>
      </c>
      <c r="D49" s="30" t="s">
        <v>33</v>
      </c>
      <c r="E49" s="29">
        <f t="shared" si="4"/>
        <v>48</v>
      </c>
      <c r="F49" s="30" t="s">
        <v>43</v>
      </c>
      <c r="G49" s="30" t="s">
        <v>177</v>
      </c>
      <c r="H49" s="31" t="s">
        <v>136</v>
      </c>
      <c r="I49" s="30" t="s">
        <v>34</v>
      </c>
      <c r="J49" s="30" t="s">
        <v>83</v>
      </c>
      <c r="K49" s="30" t="s">
        <v>36</v>
      </c>
      <c r="L49" s="32">
        <v>42729</v>
      </c>
      <c r="M49" s="33"/>
      <c r="N49" s="34">
        <v>44544</v>
      </c>
      <c r="O49" s="35"/>
      <c r="P49" s="35" t="str">
        <f t="shared" si="11"/>
        <v>A tiempo</v>
      </c>
      <c r="Q49" s="35" t="s">
        <v>86</v>
      </c>
      <c r="R49" s="35" t="s">
        <v>86</v>
      </c>
      <c r="S49" s="35" t="str">
        <f t="shared" si="12"/>
        <v>A tiempo</v>
      </c>
      <c r="T49" s="30" t="str">
        <f t="shared" si="21"/>
        <v/>
      </c>
      <c r="U49" s="30">
        <v>18</v>
      </c>
      <c r="V49" s="36" t="str">
        <f t="shared" si="22"/>
        <v>No cumple</v>
      </c>
      <c r="W49" s="37">
        <v>44566</v>
      </c>
      <c r="X49" s="38"/>
      <c r="Y49" s="30" t="str">
        <f t="shared" si="23"/>
        <v/>
      </c>
      <c r="Z49" s="37">
        <v>44926</v>
      </c>
      <c r="AA49" s="35"/>
      <c r="AB49" s="30">
        <f t="shared" si="24"/>
        <v>-44926</v>
      </c>
      <c r="AC49" s="30" t="s">
        <v>87</v>
      </c>
      <c r="AD49" s="39" t="s">
        <v>58</v>
      </c>
    </row>
    <row r="50" spans="1:30" s="40" customFormat="1" ht="15" customHeight="1" x14ac:dyDescent="0.25">
      <c r="A50" s="29">
        <v>1263</v>
      </c>
      <c r="B50" s="30" t="s">
        <v>31</v>
      </c>
      <c r="C50" s="30" t="s">
        <v>32</v>
      </c>
      <c r="D50" s="30" t="s">
        <v>33</v>
      </c>
      <c r="E50" s="29">
        <f t="shared" si="4"/>
        <v>49</v>
      </c>
      <c r="F50" s="30" t="s">
        <v>43</v>
      </c>
      <c r="G50" s="30" t="s">
        <v>178</v>
      </c>
      <c r="H50" s="31" t="s">
        <v>137</v>
      </c>
      <c r="I50" s="30" t="s">
        <v>34</v>
      </c>
      <c r="J50" s="30" t="s">
        <v>83</v>
      </c>
      <c r="K50" s="30" t="s">
        <v>36</v>
      </c>
      <c r="L50" s="32">
        <v>10881</v>
      </c>
      <c r="M50" s="33"/>
      <c r="N50" s="34">
        <v>44544</v>
      </c>
      <c r="O50" s="35"/>
      <c r="P50" s="35" t="str">
        <f t="shared" si="11"/>
        <v>A tiempo</v>
      </c>
      <c r="Q50" s="35" t="s">
        <v>86</v>
      </c>
      <c r="R50" s="35" t="s">
        <v>86</v>
      </c>
      <c r="S50" s="35" t="str">
        <f t="shared" si="12"/>
        <v>A tiempo</v>
      </c>
      <c r="T50" s="30" t="str">
        <f t="shared" si="21"/>
        <v/>
      </c>
      <c r="U50" s="30">
        <v>18</v>
      </c>
      <c r="V50" s="36" t="str">
        <f t="shared" si="22"/>
        <v>No cumple</v>
      </c>
      <c r="W50" s="37">
        <v>44566</v>
      </c>
      <c r="X50" s="38"/>
      <c r="Y50" s="30" t="str">
        <f t="shared" si="23"/>
        <v/>
      </c>
      <c r="Z50" s="37">
        <v>44926</v>
      </c>
      <c r="AA50" s="35"/>
      <c r="AB50" s="30">
        <f t="shared" si="24"/>
        <v>-44926</v>
      </c>
      <c r="AC50" s="30" t="s">
        <v>87</v>
      </c>
      <c r="AD50" s="39" t="s">
        <v>59</v>
      </c>
    </row>
    <row r="51" spans="1:30" s="40" customFormat="1" ht="15" customHeight="1" x14ac:dyDescent="0.25">
      <c r="A51" s="29">
        <v>1263</v>
      </c>
      <c r="B51" s="30" t="s">
        <v>31</v>
      </c>
      <c r="C51" s="30" t="s">
        <v>32</v>
      </c>
      <c r="D51" s="30" t="s">
        <v>33</v>
      </c>
      <c r="E51" s="29">
        <f t="shared" si="4"/>
        <v>50</v>
      </c>
      <c r="F51" s="30" t="s">
        <v>84</v>
      </c>
      <c r="G51" s="30" t="s">
        <v>179</v>
      </c>
      <c r="H51" s="31" t="s">
        <v>138</v>
      </c>
      <c r="I51" s="30" t="s">
        <v>34</v>
      </c>
      <c r="J51" s="30" t="s">
        <v>35</v>
      </c>
      <c r="K51" s="30" t="s">
        <v>36</v>
      </c>
      <c r="L51" s="32">
        <v>15000</v>
      </c>
      <c r="M51" s="33"/>
      <c r="N51" s="34">
        <v>44544</v>
      </c>
      <c r="O51" s="35"/>
      <c r="P51" s="35" t="str">
        <f t="shared" si="11"/>
        <v>A tiempo</v>
      </c>
      <c r="Q51" s="35"/>
      <c r="R51" s="35">
        <f t="shared" ref="R51" si="25">X51</f>
        <v>0</v>
      </c>
      <c r="S51" s="35" t="str">
        <f t="shared" si="12"/>
        <v>A tiempo</v>
      </c>
      <c r="T51" s="30"/>
      <c r="U51" s="30"/>
      <c r="V51" s="36" t="str">
        <f t="shared" si="22"/>
        <v>No cumple</v>
      </c>
      <c r="W51" s="37">
        <f>+N51+63</f>
        <v>44607</v>
      </c>
      <c r="X51" s="38"/>
      <c r="Y51" s="30"/>
      <c r="Z51" s="37">
        <v>44926</v>
      </c>
      <c r="AA51" s="35"/>
      <c r="AB51" s="30">
        <f t="shared" si="24"/>
        <v>-44926</v>
      </c>
      <c r="AC51" s="30" t="s">
        <v>87</v>
      </c>
      <c r="AD51" s="39" t="s">
        <v>92</v>
      </c>
    </row>
    <row r="52" spans="1:30" s="40" customFormat="1" ht="15" customHeight="1" x14ac:dyDescent="0.25">
      <c r="A52" s="29">
        <v>1263</v>
      </c>
      <c r="B52" s="30" t="s">
        <v>31</v>
      </c>
      <c r="C52" s="30" t="s">
        <v>32</v>
      </c>
      <c r="D52" s="30" t="s">
        <v>33</v>
      </c>
      <c r="E52" s="29">
        <f t="shared" si="4"/>
        <v>51</v>
      </c>
      <c r="F52" s="30" t="s">
        <v>43</v>
      </c>
      <c r="G52" s="30" t="s">
        <v>107</v>
      </c>
      <c r="H52" s="31" t="s">
        <v>117</v>
      </c>
      <c r="I52" s="30" t="s">
        <v>34</v>
      </c>
      <c r="J52" s="30" t="s">
        <v>83</v>
      </c>
      <c r="K52" s="30" t="s">
        <v>36</v>
      </c>
      <c r="L52" s="32">
        <v>51831</v>
      </c>
      <c r="M52" s="33"/>
      <c r="N52" s="34">
        <v>44544</v>
      </c>
      <c r="O52" s="35"/>
      <c r="P52" s="35" t="str">
        <f t="shared" si="11"/>
        <v>A tiempo</v>
      </c>
      <c r="Q52" s="35" t="s">
        <v>86</v>
      </c>
      <c r="R52" s="35" t="s">
        <v>86</v>
      </c>
      <c r="S52" s="35" t="str">
        <f t="shared" si="12"/>
        <v>A tiempo</v>
      </c>
      <c r="T52" s="30" t="str">
        <f t="shared" si="21"/>
        <v/>
      </c>
      <c r="U52" s="30">
        <v>18</v>
      </c>
      <c r="V52" s="36" t="str">
        <f t="shared" si="22"/>
        <v>No cumple</v>
      </c>
      <c r="W52" s="37">
        <v>44566</v>
      </c>
      <c r="X52" s="38"/>
      <c r="Y52" s="30" t="str">
        <f t="shared" si="23"/>
        <v/>
      </c>
      <c r="Z52" s="37">
        <v>44926</v>
      </c>
      <c r="AA52" s="35"/>
      <c r="AB52" s="30">
        <f t="shared" si="24"/>
        <v>-44926</v>
      </c>
      <c r="AC52" s="30" t="s">
        <v>87</v>
      </c>
      <c r="AD52" s="39" t="s">
        <v>58</v>
      </c>
    </row>
    <row r="53" spans="1:30" s="40" customFormat="1" ht="15" customHeight="1" x14ac:dyDescent="0.25">
      <c r="A53" s="29">
        <v>1263</v>
      </c>
      <c r="B53" s="30" t="s">
        <v>31</v>
      </c>
      <c r="C53" s="30" t="s">
        <v>32</v>
      </c>
      <c r="D53" s="30" t="s">
        <v>33</v>
      </c>
      <c r="E53" s="29">
        <f t="shared" si="4"/>
        <v>52</v>
      </c>
      <c r="F53" s="30" t="s">
        <v>43</v>
      </c>
      <c r="G53" s="30" t="s">
        <v>108</v>
      </c>
      <c r="H53" s="31" t="s">
        <v>118</v>
      </c>
      <c r="I53" s="30" t="s">
        <v>34</v>
      </c>
      <c r="J53" s="30" t="s">
        <v>83</v>
      </c>
      <c r="K53" s="30" t="s">
        <v>36</v>
      </c>
      <c r="L53" s="32">
        <v>34809.382547483903</v>
      </c>
      <c r="M53" s="33"/>
      <c r="N53" s="34">
        <v>44544</v>
      </c>
      <c r="O53" s="35"/>
      <c r="P53" s="35" t="str">
        <f t="shared" si="11"/>
        <v>A tiempo</v>
      </c>
      <c r="Q53" s="35" t="s">
        <v>86</v>
      </c>
      <c r="R53" s="35" t="s">
        <v>86</v>
      </c>
      <c r="S53" s="35" t="str">
        <f t="shared" si="12"/>
        <v>A tiempo</v>
      </c>
      <c r="T53" s="30" t="str">
        <f t="shared" si="21"/>
        <v/>
      </c>
      <c r="U53" s="30">
        <v>30</v>
      </c>
      <c r="V53" s="36" t="str">
        <f t="shared" si="22"/>
        <v>No cumple</v>
      </c>
      <c r="W53" s="37">
        <v>44566</v>
      </c>
      <c r="X53" s="38"/>
      <c r="Y53" s="30" t="str">
        <f t="shared" si="23"/>
        <v/>
      </c>
      <c r="Z53" s="37">
        <v>44926</v>
      </c>
      <c r="AA53" s="35"/>
      <c r="AB53" s="30">
        <f t="shared" si="24"/>
        <v>-44926</v>
      </c>
      <c r="AC53" s="30" t="s">
        <v>87</v>
      </c>
      <c r="AD53" s="39" t="s">
        <v>92</v>
      </c>
    </row>
    <row r="54" spans="1:30" s="40" customFormat="1" ht="15" customHeight="1" x14ac:dyDescent="0.25">
      <c r="A54" s="29">
        <v>1263</v>
      </c>
      <c r="B54" s="30" t="s">
        <v>31</v>
      </c>
      <c r="C54" s="30" t="s">
        <v>32</v>
      </c>
      <c r="D54" s="30" t="s">
        <v>33</v>
      </c>
      <c r="E54" s="29">
        <f t="shared" si="4"/>
        <v>53</v>
      </c>
      <c r="F54" s="30" t="s">
        <v>43</v>
      </c>
      <c r="G54" s="30" t="s">
        <v>109</v>
      </c>
      <c r="H54" s="31" t="s">
        <v>119</v>
      </c>
      <c r="I54" s="30" t="s">
        <v>34</v>
      </c>
      <c r="J54" s="30" t="s">
        <v>83</v>
      </c>
      <c r="K54" s="30" t="s">
        <v>36</v>
      </c>
      <c r="L54" s="32">
        <v>34809.382547483903</v>
      </c>
      <c r="M54" s="33"/>
      <c r="N54" s="34">
        <v>44544</v>
      </c>
      <c r="O54" s="35"/>
      <c r="P54" s="35" t="str">
        <f t="shared" si="11"/>
        <v>A tiempo</v>
      </c>
      <c r="Q54" s="35" t="s">
        <v>86</v>
      </c>
      <c r="R54" s="35" t="s">
        <v>86</v>
      </c>
      <c r="S54" s="35" t="str">
        <f t="shared" si="12"/>
        <v>A tiempo</v>
      </c>
      <c r="T54" s="30" t="str">
        <f t="shared" si="21"/>
        <v/>
      </c>
      <c r="U54" s="30">
        <v>30</v>
      </c>
      <c r="V54" s="36" t="str">
        <f t="shared" si="22"/>
        <v>No cumple</v>
      </c>
      <c r="W54" s="37">
        <v>44566</v>
      </c>
      <c r="X54" s="38"/>
      <c r="Y54" s="30" t="str">
        <f t="shared" si="23"/>
        <v/>
      </c>
      <c r="Z54" s="37">
        <v>44926</v>
      </c>
      <c r="AA54" s="35"/>
      <c r="AB54" s="30">
        <f t="shared" si="24"/>
        <v>-44926</v>
      </c>
      <c r="AC54" s="30" t="s">
        <v>87</v>
      </c>
      <c r="AD54" s="39" t="s">
        <v>92</v>
      </c>
    </row>
    <row r="55" spans="1:30" s="40" customFormat="1" ht="15" customHeight="1" x14ac:dyDescent="0.25">
      <c r="A55" s="29">
        <v>1263</v>
      </c>
      <c r="B55" s="30" t="s">
        <v>31</v>
      </c>
      <c r="C55" s="30" t="s">
        <v>32</v>
      </c>
      <c r="D55" s="30" t="s">
        <v>33</v>
      </c>
      <c r="E55" s="29">
        <f t="shared" si="4"/>
        <v>54</v>
      </c>
      <c r="F55" s="30" t="s">
        <v>43</v>
      </c>
      <c r="G55" s="30" t="s">
        <v>110</v>
      </c>
      <c r="H55" s="31" t="s">
        <v>120</v>
      </c>
      <c r="I55" s="30" t="s">
        <v>34</v>
      </c>
      <c r="J55" s="30" t="s">
        <v>83</v>
      </c>
      <c r="K55" s="30" t="s">
        <v>36</v>
      </c>
      <c r="L55" s="32">
        <v>41439.74112795703</v>
      </c>
      <c r="M55" s="33"/>
      <c r="N55" s="34">
        <v>44544</v>
      </c>
      <c r="O55" s="35"/>
      <c r="P55" s="35" t="str">
        <f t="shared" si="11"/>
        <v>A tiempo</v>
      </c>
      <c r="Q55" s="35" t="s">
        <v>86</v>
      </c>
      <c r="R55" s="35" t="s">
        <v>86</v>
      </c>
      <c r="S55" s="35" t="str">
        <f t="shared" si="12"/>
        <v>A tiempo</v>
      </c>
      <c r="T55" s="30" t="str">
        <f t="shared" si="21"/>
        <v/>
      </c>
      <c r="U55" s="30">
        <v>18</v>
      </c>
      <c r="V55" s="36" t="str">
        <f t="shared" si="22"/>
        <v>No cumple</v>
      </c>
      <c r="W55" s="37">
        <v>44566</v>
      </c>
      <c r="X55" s="38"/>
      <c r="Y55" s="30" t="str">
        <f t="shared" si="23"/>
        <v/>
      </c>
      <c r="Z55" s="37">
        <v>44926</v>
      </c>
      <c r="AA55" s="35"/>
      <c r="AB55" s="30">
        <f t="shared" si="24"/>
        <v>-44926</v>
      </c>
      <c r="AC55" s="30" t="s">
        <v>87</v>
      </c>
      <c r="AD55" s="39" t="s">
        <v>58</v>
      </c>
    </row>
    <row r="56" spans="1:30" s="40" customFormat="1" ht="15" customHeight="1" x14ac:dyDescent="0.25">
      <c r="A56" s="29">
        <v>1263</v>
      </c>
      <c r="B56" s="30" t="s">
        <v>31</v>
      </c>
      <c r="C56" s="30" t="s">
        <v>32</v>
      </c>
      <c r="D56" s="30" t="s">
        <v>33</v>
      </c>
      <c r="E56" s="29">
        <f t="shared" si="4"/>
        <v>55</v>
      </c>
      <c r="F56" s="30" t="s">
        <v>43</v>
      </c>
      <c r="G56" s="30" t="s">
        <v>180</v>
      </c>
      <c r="H56" s="31" t="s">
        <v>121</v>
      </c>
      <c r="I56" s="30" t="s">
        <v>34</v>
      </c>
      <c r="J56" s="30" t="s">
        <v>83</v>
      </c>
      <c r="K56" s="30" t="s">
        <v>36</v>
      </c>
      <c r="L56" s="32">
        <v>18233.486096301094</v>
      </c>
      <c r="M56" s="33"/>
      <c r="N56" s="34">
        <v>44544</v>
      </c>
      <c r="O56" s="35"/>
      <c r="P56" s="35" t="str">
        <f t="shared" si="11"/>
        <v>A tiempo</v>
      </c>
      <c r="Q56" s="35" t="s">
        <v>86</v>
      </c>
      <c r="R56" s="35" t="s">
        <v>86</v>
      </c>
      <c r="S56" s="35" t="str">
        <f t="shared" si="12"/>
        <v>A tiempo</v>
      </c>
      <c r="T56" s="30" t="str">
        <f t="shared" si="21"/>
        <v/>
      </c>
      <c r="U56" s="30">
        <v>30</v>
      </c>
      <c r="V56" s="36" t="str">
        <f t="shared" si="22"/>
        <v>No cumple</v>
      </c>
      <c r="W56" s="37">
        <v>44566</v>
      </c>
      <c r="X56" s="38"/>
      <c r="Y56" s="30" t="str">
        <f t="shared" si="23"/>
        <v/>
      </c>
      <c r="Z56" s="37">
        <v>44926</v>
      </c>
      <c r="AA56" s="35"/>
      <c r="AB56" s="30">
        <f t="shared" si="24"/>
        <v>-44926</v>
      </c>
      <c r="AC56" s="30" t="s">
        <v>87</v>
      </c>
      <c r="AD56" s="39" t="s">
        <v>92</v>
      </c>
    </row>
    <row r="57" spans="1:30" s="40" customFormat="1" ht="15" customHeight="1" x14ac:dyDescent="0.25">
      <c r="A57" s="29">
        <v>1263</v>
      </c>
      <c r="B57" s="30" t="s">
        <v>31</v>
      </c>
      <c r="C57" s="30" t="s">
        <v>32</v>
      </c>
      <c r="D57" s="30" t="s">
        <v>33</v>
      </c>
      <c r="E57" s="29">
        <f t="shared" si="4"/>
        <v>56</v>
      </c>
      <c r="F57" s="30" t="s">
        <v>84</v>
      </c>
      <c r="G57" s="30" t="s">
        <v>181</v>
      </c>
      <c r="H57" s="31" t="s">
        <v>122</v>
      </c>
      <c r="I57" s="30" t="s">
        <v>34</v>
      </c>
      <c r="J57" s="30" t="s">
        <v>83</v>
      </c>
      <c r="K57" s="30" t="s">
        <v>36</v>
      </c>
      <c r="L57" s="32">
        <v>47250</v>
      </c>
      <c r="M57" s="33"/>
      <c r="N57" s="34">
        <v>44701</v>
      </c>
      <c r="O57" s="35"/>
      <c r="P57" s="35" t="str">
        <f t="shared" si="11"/>
        <v>A tiempo</v>
      </c>
      <c r="Q57" s="35" t="s">
        <v>86</v>
      </c>
      <c r="R57" s="35" t="s">
        <v>86</v>
      </c>
      <c r="S57" s="35" t="str">
        <f t="shared" si="12"/>
        <v>A tiempo</v>
      </c>
      <c r="T57" s="30"/>
      <c r="U57" s="30"/>
      <c r="V57" s="36"/>
      <c r="W57" s="37">
        <v>44756</v>
      </c>
      <c r="X57" s="38"/>
      <c r="Y57" s="30"/>
      <c r="Z57" s="37">
        <v>44926</v>
      </c>
      <c r="AA57" s="35"/>
      <c r="AB57" s="30"/>
      <c r="AC57" s="30" t="s">
        <v>88</v>
      </c>
      <c r="AD57" s="39"/>
    </row>
    <row r="58" spans="1:30" s="40" customFormat="1" ht="15" customHeight="1" x14ac:dyDescent="0.25">
      <c r="A58" s="29">
        <v>1263</v>
      </c>
      <c r="B58" s="30" t="s">
        <v>31</v>
      </c>
      <c r="C58" s="30" t="s">
        <v>32</v>
      </c>
      <c r="D58" s="30" t="s">
        <v>33</v>
      </c>
      <c r="E58" s="29">
        <f t="shared" si="4"/>
        <v>57</v>
      </c>
      <c r="F58" s="30" t="s">
        <v>37</v>
      </c>
      <c r="G58" s="30" t="s">
        <v>182</v>
      </c>
      <c r="H58" s="31" t="s">
        <v>123</v>
      </c>
      <c r="I58" s="30" t="s">
        <v>34</v>
      </c>
      <c r="J58" s="30" t="s">
        <v>35</v>
      </c>
      <c r="K58" s="30" t="s">
        <v>36</v>
      </c>
      <c r="L58" s="32">
        <v>109000</v>
      </c>
      <c r="M58" s="33"/>
      <c r="N58" s="34">
        <v>44650</v>
      </c>
      <c r="O58" s="35"/>
      <c r="P58" s="35" t="str">
        <f t="shared" si="11"/>
        <v>A tiempo</v>
      </c>
      <c r="Q58" s="35" t="s">
        <v>86</v>
      </c>
      <c r="R58" s="35" t="s">
        <v>86</v>
      </c>
      <c r="S58" s="35" t="str">
        <f t="shared" si="12"/>
        <v>A tiempo</v>
      </c>
      <c r="T58" s="30"/>
      <c r="U58" s="30"/>
      <c r="V58" s="36"/>
      <c r="W58" s="37">
        <v>44711</v>
      </c>
      <c r="X58" s="38"/>
      <c r="Y58" s="30"/>
      <c r="Z58" s="37" t="s">
        <v>112</v>
      </c>
      <c r="AA58" s="35"/>
      <c r="AB58" s="30"/>
      <c r="AC58" s="30" t="s">
        <v>88</v>
      </c>
      <c r="AD58" s="39"/>
    </row>
    <row r="72" spans="14:14" x14ac:dyDescent="0.25">
      <c r="N72" s="45"/>
    </row>
  </sheetData>
  <autoFilter ref="A1:AD58" xr:uid="{26B9AA6B-8C73-4432-9C26-71A8957E3C98}"/>
  <phoneticPr fontId="6" type="noConversion"/>
  <conditionalFormatting sqref="S2:S17 S31 S51 P51 S19:S28 P23:P28">
    <cfRule type="containsText" dxfId="59" priority="81" operator="containsText" text="A tiempo">
      <formula>NOT(ISERROR(SEARCH("A tiempo",P2)))</formula>
    </cfRule>
    <cfRule type="containsText" dxfId="58" priority="82" operator="containsText" text="Tarde">
      <formula>NOT(ISERROR(SEARCH("Tarde",P2)))</formula>
    </cfRule>
  </conditionalFormatting>
  <conditionalFormatting sqref="P2:P17 P19:P22">
    <cfRule type="containsText" dxfId="57" priority="78" operator="containsText" text="A tiempo">
      <formula>NOT(ISERROR(SEARCH("A tiempo",P2)))</formula>
    </cfRule>
    <cfRule type="containsText" dxfId="56" priority="79" operator="containsText" text="Tarde">
      <formula>NOT(ISERROR(SEARCH("Tarde",P2)))</formula>
    </cfRule>
  </conditionalFormatting>
  <conditionalFormatting sqref="V2:V17 V51 V19:V28">
    <cfRule type="containsText" dxfId="55" priority="80" operator="containsText" text="No">
      <formula>NOT(ISERROR(SEARCH("No",V2)))</formula>
    </cfRule>
  </conditionalFormatting>
  <conditionalFormatting sqref="P31">
    <cfRule type="containsText" dxfId="54" priority="71" operator="containsText" text="A tiempo">
      <formula>NOT(ISERROR(SEARCH("A tiempo",P31)))</formula>
    </cfRule>
    <cfRule type="containsText" dxfId="53" priority="72" operator="containsText" text="Tarde">
      <formula>NOT(ISERROR(SEARCH("Tarde",P31)))</formula>
    </cfRule>
  </conditionalFormatting>
  <conditionalFormatting sqref="V31">
    <cfRule type="containsText" dxfId="52" priority="70" operator="containsText" text="No">
      <formula>NOT(ISERROR(SEARCH("No",V31)))</formula>
    </cfRule>
  </conditionalFormatting>
  <conditionalFormatting sqref="S29:S30">
    <cfRule type="containsText" dxfId="51" priority="68" operator="containsText" text="A tiempo">
      <formula>NOT(ISERROR(SEARCH("A tiempo",S29)))</formula>
    </cfRule>
    <cfRule type="containsText" dxfId="50" priority="69" operator="containsText" text="Tarde">
      <formula>NOT(ISERROR(SEARCH("Tarde",S29)))</formula>
    </cfRule>
  </conditionalFormatting>
  <conditionalFormatting sqref="P29:P30">
    <cfRule type="containsText" dxfId="49" priority="65" operator="containsText" text="A tiempo">
      <formula>NOT(ISERROR(SEARCH("A tiempo",P29)))</formula>
    </cfRule>
    <cfRule type="containsText" dxfId="48" priority="66" operator="containsText" text="Tarde">
      <formula>NOT(ISERROR(SEARCH("Tarde",P29)))</formula>
    </cfRule>
  </conditionalFormatting>
  <conditionalFormatting sqref="V29:V34 V43 V36:V39">
    <cfRule type="containsText" dxfId="47" priority="67" operator="containsText" text="No">
      <formula>NOT(ISERROR(SEARCH("No",V29)))</formula>
    </cfRule>
  </conditionalFormatting>
  <conditionalFormatting sqref="S32:S34 S39 S43 S36">
    <cfRule type="containsText" dxfId="46" priority="63" operator="containsText" text="A tiempo">
      <formula>NOT(ISERROR(SEARCH("A tiempo",S32)))</formula>
    </cfRule>
    <cfRule type="containsText" dxfId="45" priority="64" operator="containsText" text="Tarde">
      <formula>NOT(ISERROR(SEARCH("Tarde",S32)))</formula>
    </cfRule>
  </conditionalFormatting>
  <conditionalFormatting sqref="P32:P34 P39 P43 P36">
    <cfRule type="containsText" dxfId="44" priority="60" operator="containsText" text="A tiempo">
      <formula>NOT(ISERROR(SEARCH("A tiempo",P32)))</formula>
    </cfRule>
    <cfRule type="containsText" dxfId="43" priority="61" operator="containsText" text="Tarde">
      <formula>NOT(ISERROR(SEARCH("Tarde",P32)))</formula>
    </cfRule>
  </conditionalFormatting>
  <conditionalFormatting sqref="V32">
    <cfRule type="containsText" dxfId="42" priority="62" operator="containsText" text="No">
      <formula>NOT(ISERROR(SEARCH("No",V32)))</formula>
    </cfRule>
  </conditionalFormatting>
  <conditionalFormatting sqref="S37:S38">
    <cfRule type="containsText" dxfId="41" priority="53" operator="containsText" text="A tiempo">
      <formula>NOT(ISERROR(SEARCH("A tiempo",S37)))</formula>
    </cfRule>
    <cfRule type="containsText" dxfId="40" priority="54" operator="containsText" text="Tarde">
      <formula>NOT(ISERROR(SEARCH("Tarde",S37)))</formula>
    </cfRule>
  </conditionalFormatting>
  <conditionalFormatting sqref="P37:P38">
    <cfRule type="containsText" dxfId="39" priority="50" operator="containsText" text="A tiempo">
      <formula>NOT(ISERROR(SEARCH("A tiempo",P37)))</formula>
    </cfRule>
    <cfRule type="containsText" dxfId="38" priority="51" operator="containsText" text="Tarde">
      <formula>NOT(ISERROR(SEARCH("Tarde",P37)))</formula>
    </cfRule>
  </conditionalFormatting>
  <conditionalFormatting sqref="V34">
    <cfRule type="containsText" dxfId="37" priority="57" operator="containsText" text="No">
      <formula>NOT(ISERROR(SEARCH("No",V34)))</formula>
    </cfRule>
  </conditionalFormatting>
  <conditionalFormatting sqref="P40:P42">
    <cfRule type="containsText" dxfId="36" priority="45" operator="containsText" text="A tiempo">
      <formula>NOT(ISERROR(SEARCH("A tiempo",P40)))</formula>
    </cfRule>
    <cfRule type="containsText" dxfId="35" priority="46" operator="containsText" text="Tarde">
      <formula>NOT(ISERROR(SEARCH("Tarde",P40)))</formula>
    </cfRule>
  </conditionalFormatting>
  <conditionalFormatting sqref="S40:S42">
    <cfRule type="containsText" dxfId="34" priority="48" operator="containsText" text="A tiempo">
      <formula>NOT(ISERROR(SEARCH("A tiempo",S40)))</formula>
    </cfRule>
    <cfRule type="containsText" dxfId="33" priority="49" operator="containsText" text="Tarde">
      <formula>NOT(ISERROR(SEARCH("Tarde",S40)))</formula>
    </cfRule>
  </conditionalFormatting>
  <conditionalFormatting sqref="V37:V38">
    <cfRule type="containsText" dxfId="32" priority="52" operator="containsText" text="No">
      <formula>NOT(ISERROR(SEARCH("No",V37)))</formula>
    </cfRule>
  </conditionalFormatting>
  <conditionalFormatting sqref="V40:V42">
    <cfRule type="containsText" dxfId="31" priority="47" operator="containsText" text="No">
      <formula>NOT(ISERROR(SEARCH("No",V40)))</formula>
    </cfRule>
  </conditionalFormatting>
  <conditionalFormatting sqref="S44">
    <cfRule type="containsText" dxfId="30" priority="43" operator="containsText" text="A tiempo">
      <formula>NOT(ISERROR(SEARCH("A tiempo",S44)))</formula>
    </cfRule>
    <cfRule type="containsText" dxfId="29" priority="44" operator="containsText" text="Tarde">
      <formula>NOT(ISERROR(SEARCH("Tarde",S44)))</formula>
    </cfRule>
  </conditionalFormatting>
  <conditionalFormatting sqref="P44">
    <cfRule type="containsText" dxfId="28" priority="40" operator="containsText" text="A tiempo">
      <formula>NOT(ISERROR(SEARCH("A tiempo",P44)))</formula>
    </cfRule>
    <cfRule type="containsText" dxfId="27" priority="41" operator="containsText" text="Tarde">
      <formula>NOT(ISERROR(SEARCH("Tarde",P44)))</formula>
    </cfRule>
  </conditionalFormatting>
  <conditionalFormatting sqref="V44">
    <cfRule type="containsText" dxfId="26" priority="42" operator="containsText" text="No">
      <formula>NOT(ISERROR(SEARCH("No",V44)))</formula>
    </cfRule>
  </conditionalFormatting>
  <conditionalFormatting sqref="S46:S50 S52:S56">
    <cfRule type="containsText" dxfId="25" priority="38" operator="containsText" text="A tiempo">
      <formula>NOT(ISERROR(SEARCH("A tiempo",S46)))</formula>
    </cfRule>
    <cfRule type="containsText" dxfId="24" priority="39" operator="containsText" text="Tarde">
      <formula>NOT(ISERROR(SEARCH("Tarde",S46)))</formula>
    </cfRule>
  </conditionalFormatting>
  <conditionalFormatting sqref="P46:P50 P52:P56">
    <cfRule type="containsText" dxfId="23" priority="35" operator="containsText" text="A tiempo">
      <formula>NOT(ISERROR(SEARCH("A tiempo",P46)))</formula>
    </cfRule>
    <cfRule type="containsText" dxfId="22" priority="36" operator="containsText" text="Tarde">
      <formula>NOT(ISERROR(SEARCH("Tarde",P46)))</formula>
    </cfRule>
  </conditionalFormatting>
  <conditionalFormatting sqref="V46:V50 V52:V56">
    <cfRule type="containsText" dxfId="21" priority="37" operator="containsText" text="No">
      <formula>NOT(ISERROR(SEARCH("No",V46)))</formula>
    </cfRule>
  </conditionalFormatting>
  <conditionalFormatting sqref="S57:S58">
    <cfRule type="containsText" dxfId="20" priority="33" operator="containsText" text="A tiempo">
      <formula>NOT(ISERROR(SEARCH("A tiempo",S57)))</formula>
    </cfRule>
    <cfRule type="containsText" dxfId="19" priority="34" operator="containsText" text="Tarde">
      <formula>NOT(ISERROR(SEARCH("Tarde",S57)))</formula>
    </cfRule>
  </conditionalFormatting>
  <conditionalFormatting sqref="P57:P58">
    <cfRule type="containsText" dxfId="18" priority="30" operator="containsText" text="A tiempo">
      <formula>NOT(ISERROR(SEARCH("A tiempo",P57)))</formula>
    </cfRule>
    <cfRule type="containsText" dxfId="17" priority="31" operator="containsText" text="Tarde">
      <formula>NOT(ISERROR(SEARCH("Tarde",P57)))</formula>
    </cfRule>
  </conditionalFormatting>
  <conditionalFormatting sqref="V57:V58">
    <cfRule type="containsText" dxfId="16" priority="32" operator="containsText" text="No">
      <formula>NOT(ISERROR(SEARCH("No",V57)))</formula>
    </cfRule>
  </conditionalFormatting>
  <conditionalFormatting sqref="V35">
    <cfRule type="containsText" dxfId="15" priority="19" operator="containsText" text="No">
      <formula>NOT(ISERROR(SEARCH("No",V35)))</formula>
    </cfRule>
  </conditionalFormatting>
  <conditionalFormatting sqref="S35">
    <cfRule type="containsText" dxfId="14" priority="17" operator="containsText" text="A tiempo">
      <formula>NOT(ISERROR(SEARCH("A tiempo",S35)))</formula>
    </cfRule>
    <cfRule type="containsText" dxfId="13" priority="18" operator="containsText" text="Tarde">
      <formula>NOT(ISERROR(SEARCH("Tarde",S35)))</formula>
    </cfRule>
  </conditionalFormatting>
  <conditionalFormatting sqref="P35">
    <cfRule type="containsText" dxfId="12" priority="15" operator="containsText" text="A tiempo">
      <formula>NOT(ISERROR(SEARCH("A tiempo",P35)))</formula>
    </cfRule>
    <cfRule type="containsText" dxfId="11" priority="16" operator="containsText" text="Tarde">
      <formula>NOT(ISERROR(SEARCH("Tarde",P35)))</formula>
    </cfRule>
  </conditionalFormatting>
  <conditionalFormatting sqref="V35">
    <cfRule type="containsText" dxfId="10" priority="14" operator="containsText" text="No">
      <formula>NOT(ISERROR(SEARCH("No",V35)))</formula>
    </cfRule>
  </conditionalFormatting>
  <conditionalFormatting sqref="S45">
    <cfRule type="containsText" dxfId="9" priority="12" operator="containsText" text="A tiempo">
      <formula>NOT(ISERROR(SEARCH("A tiempo",S45)))</formula>
    </cfRule>
    <cfRule type="containsText" dxfId="8" priority="13" operator="containsText" text="Tarde">
      <formula>NOT(ISERROR(SEARCH("Tarde",S45)))</formula>
    </cfRule>
  </conditionalFormatting>
  <conditionalFormatting sqref="P45">
    <cfRule type="containsText" dxfId="7" priority="9" operator="containsText" text="A tiempo">
      <formula>NOT(ISERROR(SEARCH("A tiempo",P45)))</formula>
    </cfRule>
    <cfRule type="containsText" dxfId="6" priority="10" operator="containsText" text="Tarde">
      <formula>NOT(ISERROR(SEARCH("Tarde",P45)))</formula>
    </cfRule>
  </conditionalFormatting>
  <conditionalFormatting sqref="V45">
    <cfRule type="containsText" dxfId="5" priority="11" operator="containsText" text="No">
      <formula>NOT(ISERROR(SEARCH("No",V45)))</formula>
    </cfRule>
  </conditionalFormatting>
  <conditionalFormatting sqref="S18">
    <cfRule type="containsText" dxfId="4" priority="7" operator="containsText" text="A tiempo">
      <formula>NOT(ISERROR(SEARCH("A tiempo",S18)))</formula>
    </cfRule>
    <cfRule type="containsText" dxfId="3" priority="8" operator="containsText" text="Tarde">
      <formula>NOT(ISERROR(SEARCH("Tarde",S18)))</formula>
    </cfRule>
  </conditionalFormatting>
  <conditionalFormatting sqref="P18">
    <cfRule type="containsText" dxfId="2" priority="4" operator="containsText" text="A tiempo">
      <formula>NOT(ISERROR(SEARCH("A tiempo",P18)))</formula>
    </cfRule>
    <cfRule type="containsText" dxfId="1" priority="5" operator="containsText" text="Tarde">
      <formula>NOT(ISERROR(SEARCH("Tarde",P18)))</formula>
    </cfRule>
  </conditionalFormatting>
  <conditionalFormatting sqref="V18">
    <cfRule type="containsText" dxfId="0" priority="6" operator="containsText" text="No">
      <formula>NOT(ISERROR(SEARCH("No",V18)))</formula>
    </cfRule>
  </conditionalFormatting>
  <pageMargins left="0.7" right="0.7" top="0.75" bottom="0.75" header="0.3" footer="0.3"/>
  <pageSetup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5229/OC-CO</Approval_x0020_Number>
    <Phase xmlns="cdc7663a-08f0-4737-9e8c-148ce897a09c" xsi:nil="true"/>
    <Document_x0020_Author xmlns="cdc7663a-08f0-4737-9e8c-148ce897a09c">Rojas Acuna Monica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TD-TFL</TermName>
          <TermId xmlns="http://schemas.microsoft.com/office/infopath/2007/PartnerControls">63421c8f-8163-4512-8241-166181a16906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27</Value>
      <Value>137</Value>
      <Value>31</Value>
      <Value>8</Value>
      <Value>560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CO-L1263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TD</TermName>
          <TermId xmlns="http://schemas.microsoft.com/office/infopath/2007/PartnerControls">4f84c989-30b4-4e40-b7c1-3021a996f7c5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EZSHARE-1191723685-71</_dlc_DocId>
    <_dlc_DocIdUrl xmlns="cdc7663a-08f0-4737-9e8c-148ce897a09c">
      <Url>https://idbg.sharepoint.com/teams/EZ-CO-LON/CO-L1263/_layouts/15/DocIdRedir.aspx?ID=EZSHARE-1191723685-71</Url>
      <Description>EZSHARE-1191723685-71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B9814D4E2EF74419F2905128F491FAF" ma:contentTypeVersion="2426" ma:contentTypeDescription="A content type to manage public (operations) IDB documents" ma:contentTypeScope="" ma:versionID="e6f6429df08b42afada46d85719a1f0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ccea8e9d1061678eb5aaa91fe72ba7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L126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69623365-D497-498B-A6EB-3282614ABF54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b5ea6c8-a5ad-4d2b-bfce-0779d18d46b7"/>
    <ds:schemaRef ds:uri="2894fa77-3863-4345-a5bd-2a4ff8b8d3a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EBBC260-DEBA-49FE-A5B8-F68DE4EEA1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ABBACD-FAB8-4FD9-BBE2-6F3812E05F4B}"/>
</file>

<file path=customXml/itemProps4.xml><?xml version="1.0" encoding="utf-8"?>
<ds:datastoreItem xmlns:ds="http://schemas.openxmlformats.org/officeDocument/2006/customXml" ds:itemID="{626D1699-047F-4A59-81D6-1564EE37E6AF}"/>
</file>

<file path=customXml/itemProps5.xml><?xml version="1.0" encoding="utf-8"?>
<ds:datastoreItem xmlns:ds="http://schemas.openxmlformats.org/officeDocument/2006/customXml" ds:itemID="{EAC824AC-51BA-4676-8BC9-E5A15015DAE4}"/>
</file>

<file path=customXml/itemProps6.xml><?xml version="1.0" encoding="utf-8"?>
<ds:datastoreItem xmlns:ds="http://schemas.openxmlformats.org/officeDocument/2006/customXml" ds:itemID="{0F84B586-0DFB-4086-9C58-F2A7EA6422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DNP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Hillman, Eugenio F.</dc:creator>
  <cp:keywords/>
  <dc:description/>
  <cp:lastModifiedBy>Ingrid</cp:lastModifiedBy>
  <cp:revision/>
  <dcterms:created xsi:type="dcterms:W3CDTF">2021-02-04T22:37:21Z</dcterms:created>
  <dcterms:modified xsi:type="dcterms:W3CDTF">2021-07-01T20:17:47Z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27;#CO|c7d386d6-75f3-4fc0-bde8-e021ccd68f5c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560;#TD-TFL|63421c8f-8163-4512-8241-166181a16906</vt:lpwstr>
  </property>
  <property fmtid="{D5CDD505-2E9C-101B-9397-08002B2CF9AE}" pid="13" name="Fund IDB">
    <vt:lpwstr>31;#ORC|c028a4b2-ad8b-4cf4-9cac-a2ae6a778e23</vt:lpwstr>
  </property>
  <property fmtid="{D5CDD505-2E9C-101B-9397-08002B2CF9AE}" pid="14" name="Sector IDB">
    <vt:lpwstr>137;#TD|4f84c989-30b4-4e40-b7c1-3021a996f7c5</vt:lpwstr>
  </property>
  <property fmtid="{D5CDD505-2E9C-101B-9397-08002B2CF9AE}" pid="15" name="_dlc_DocIdItemGuid">
    <vt:lpwstr>9c3ff32c-f116-4ed3-8fc7-ba05bac4ad38</vt:lpwstr>
  </property>
  <property fmtid="{D5CDD505-2E9C-101B-9397-08002B2CF9AE}" pid="18" name="ContentTypeId">
    <vt:lpwstr>0x0101001A458A224826124E8B45B1D613300CFC00AB9814D4E2EF74419F2905128F491FAF</vt:lpwstr>
  </property>
  <property fmtid="{D5CDD505-2E9C-101B-9397-08002B2CF9AE}" pid="19" name="Series Operations IDB">
    <vt:lpwstr/>
  </property>
</Properties>
</file>