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customXml/itemProps1.xml" ContentType="application/vnd.openxmlformats-officedocument.customXmlProperties+xml"/>
  <Override PartName="/customXml/itemProps6.xml" ContentType="application/vnd.openxmlformats-officedocument.customXml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126"/>
  <workbookPr codeName="ThisWorkbook"/>
  <mc:AlternateContent xmlns:mc="http://schemas.openxmlformats.org/markup-compatibility/2006">
    <mc:Choice Requires="x15">
      <x15ac:absPath xmlns:x15ac="http://schemas.microsoft.com/office/spreadsheetml/2010/11/ac" url="https://idbg-my.sharepoint.com/personal/gmahfouz_iadb_org1/Documents/ICS/ICS/1 PROYECTOS 2017/AR-L1292/POD/QRR/"/>
    </mc:Choice>
  </mc:AlternateContent>
  <xr:revisionPtr revIDLastSave="0" documentId="8_{FC464D1B-CF14-44CD-9D66-EC5355481AAE}" xr6:coauthVersionLast="40" xr6:coauthVersionMax="40" xr10:uidLastSave="{00000000-0000-0000-0000-000000000000}"/>
  <bookViews>
    <workbookView xWindow="108" yWindow="828" windowWidth="18048" windowHeight="16068" tabRatio="952" firstSheet="2" activeTab="5" xr2:uid="{00000000-000D-0000-FFFF-FFFF00000000}"/>
  </bookViews>
  <sheets>
    <sheet name="Resumen" sheetId="15" r:id="rId1"/>
    <sheet name="Componente 1" sheetId="11" r:id="rId2"/>
    <sheet name="Componente 2" sheetId="16" r:id="rId3"/>
    <sheet name="Componente 3" sheetId="13" state="hidden" r:id="rId4"/>
    <sheet name="Componente 4" sheetId="14" state="hidden" r:id="rId5"/>
    <sheet name="Adm_M&amp;E" sheetId="4" r:id="rId6"/>
  </sheets>
  <externalReferences>
    <externalReference r:id="rId7"/>
    <externalReference r:id="rId8"/>
  </externalReferences>
  <definedNames>
    <definedName name="__POA2" localSheetId="2">#REF!</definedName>
    <definedName name="__POA2">#REF!</definedName>
    <definedName name="_2" localSheetId="2">#REF!</definedName>
    <definedName name="_2">#REF!</definedName>
    <definedName name="_6" localSheetId="2">#REF!</definedName>
    <definedName name="_6">#REF!</definedName>
    <definedName name="_Fill" localSheetId="2" hidden="1">#REF!</definedName>
    <definedName name="_Fill" hidden="1">#REF!</definedName>
    <definedName name="_POA2" localSheetId="2">#REF!</definedName>
    <definedName name="_POA2">#REF!</definedName>
    <definedName name="aaa" localSheetId="2">#REF!</definedName>
    <definedName name="aaa">#REF!</definedName>
    <definedName name="Component1">[1]RRF!$C$8</definedName>
    <definedName name="Component10" localSheetId="2">[1]RRF!#REF!</definedName>
    <definedName name="Component10">[1]RRF!#REF!</definedName>
    <definedName name="Component11" localSheetId="2">[1]RRF!#REF!</definedName>
    <definedName name="Component11">[1]RRF!#REF!</definedName>
    <definedName name="Component12" localSheetId="2">[1]RRF!#REF!</definedName>
    <definedName name="Component12">[1]RRF!#REF!</definedName>
    <definedName name="Component13" localSheetId="2">[1]RRF!#REF!</definedName>
    <definedName name="Component13">[1]RRF!#REF!</definedName>
    <definedName name="Component14" localSheetId="2">[1]RRF!#REF!</definedName>
    <definedName name="Component14">[1]RRF!#REF!</definedName>
    <definedName name="Component15" localSheetId="2">[1]RRF!#REF!</definedName>
    <definedName name="Component15">[1]RRF!#REF!</definedName>
    <definedName name="Component16" localSheetId="2">[1]RRF!#REF!</definedName>
    <definedName name="Component16">[1]RRF!#REF!</definedName>
    <definedName name="Component17" localSheetId="2">[1]RRF!#REF!</definedName>
    <definedName name="Component17">[1]RRF!#REF!</definedName>
    <definedName name="Component18" localSheetId="2">[1]RRF!#REF!</definedName>
    <definedName name="Component18">[1]RRF!#REF!</definedName>
    <definedName name="Component19" localSheetId="2">[1]RRF!#REF!</definedName>
    <definedName name="Component19">[1]RRF!#REF!</definedName>
    <definedName name="Component2">[1]RRF!$C$18</definedName>
    <definedName name="Component20" localSheetId="2">[1]RRF!#REF!</definedName>
    <definedName name="Component20">[1]RRF!#REF!</definedName>
    <definedName name="Component3">[1]RRF!$C$28</definedName>
    <definedName name="Component4">[1]RRF!$C$38</definedName>
    <definedName name="Component5">[1]RRF!$C$48</definedName>
    <definedName name="Component6">[1]RRF!$C$58</definedName>
    <definedName name="Component7" localSheetId="2">[1]RRF!#REF!</definedName>
    <definedName name="Component7">[1]RRF!#REF!</definedName>
    <definedName name="Component8" localSheetId="2">[1]RRF!#REF!</definedName>
    <definedName name="Component8">[1]RRF!#REF!</definedName>
    <definedName name="Component9" localSheetId="2">[1]RRF!#REF!</definedName>
    <definedName name="Component9">[1]RRF!#REF!</definedName>
    <definedName name="e" localSheetId="2">#REF!</definedName>
    <definedName name="e">#REF!</definedName>
    <definedName name="ffff" localSheetId="2">#REF!</definedName>
    <definedName name="ffff">#REF!</definedName>
    <definedName name="Garfico1" localSheetId="2">#REF!</definedName>
    <definedName name="Garfico1">#REF!</definedName>
    <definedName name="GRAFI" localSheetId="2">#REF!</definedName>
    <definedName name="GRAFI">#REF!</definedName>
    <definedName name="GRAFICO" localSheetId="2">#REF!</definedName>
    <definedName name="GRAFICO">#REF!</definedName>
    <definedName name="Level1">[1]MER!$J$15</definedName>
    <definedName name="Level10">[1]MER!$J$24</definedName>
    <definedName name="Level11">[1]MER!$J$25</definedName>
    <definedName name="Level12">[1]MER!$J$26</definedName>
    <definedName name="Level13">[1]MER!$J$27</definedName>
    <definedName name="Level14">[1]MER!$J$28</definedName>
    <definedName name="Level15">[1]MER!$J$29</definedName>
    <definedName name="Level16">[1]MER!$J$30</definedName>
    <definedName name="Level17">[1]MER!$J$31</definedName>
    <definedName name="Level18">[1]MER!$J$32</definedName>
    <definedName name="Level19">[1]MER!$J$33</definedName>
    <definedName name="Level2">[1]MER!$J$16</definedName>
    <definedName name="Level20">[1]MER!$J$34</definedName>
    <definedName name="Level3">[1]MER!$J$17</definedName>
    <definedName name="Level4">[1]MER!$J$18</definedName>
    <definedName name="Level5">[1]MER!$J$19</definedName>
    <definedName name="Level6">[1]MER!$J$20</definedName>
    <definedName name="Level7">[1]MER!$J$21</definedName>
    <definedName name="Level8">[1]MER!$J$22</definedName>
    <definedName name="Level9">[1]MER!$J$23</definedName>
    <definedName name="POA_21" localSheetId="2">#REF!</definedName>
    <definedName name="POA_21">#REF!</definedName>
    <definedName name="Pres" localSheetId="2">#REF!</definedName>
    <definedName name="Pres">#REF!</definedName>
    <definedName name="Reesumen" localSheetId="2">#REF!</definedName>
    <definedName name="Reesumen">#REF!</definedName>
    <definedName name="Resumen" localSheetId="2">#REF!</definedName>
    <definedName name="Resumen">#REF!</definedName>
    <definedName name="resumencito" localSheetId="2">#REF!</definedName>
    <definedName name="resumencito">#REF!</definedName>
    <definedName name="Risk1">[1]RRF!$E$8</definedName>
    <definedName name="Risk10" localSheetId="2">[1]RRF!#REF!</definedName>
    <definedName name="Risk10">[1]RRF!#REF!</definedName>
    <definedName name="Risk11" localSheetId="2">[1]RRF!#REF!</definedName>
    <definedName name="Risk11">[1]RRF!#REF!</definedName>
    <definedName name="Risk12" localSheetId="2">[1]RRF!#REF!</definedName>
    <definedName name="Risk12">[1]RRF!#REF!</definedName>
    <definedName name="Risk13" localSheetId="2">[1]RRF!#REF!</definedName>
    <definedName name="Risk13">[1]RRF!#REF!</definedName>
    <definedName name="Risk14" localSheetId="2">[1]RRF!#REF!</definedName>
    <definedName name="Risk14">[1]RRF!#REF!</definedName>
    <definedName name="Risk15" localSheetId="2">[1]RRF!#REF!</definedName>
    <definedName name="Risk15">[1]RRF!#REF!</definedName>
    <definedName name="Risk16" localSheetId="2">[1]RRF!#REF!</definedName>
    <definedName name="Risk16">[1]RRF!#REF!</definedName>
    <definedName name="Risk17" localSheetId="2">[1]RRF!#REF!</definedName>
    <definedName name="Risk17">[1]RRF!#REF!</definedName>
    <definedName name="Risk18" localSheetId="2">[1]RRF!#REF!</definedName>
    <definedName name="Risk18">[1]RRF!#REF!</definedName>
    <definedName name="Risk19" localSheetId="2">[1]RRF!#REF!</definedName>
    <definedName name="Risk19">[1]RRF!#REF!</definedName>
    <definedName name="Risk2">[1]RRF!$E$18</definedName>
    <definedName name="Risk20" localSheetId="2">[1]RRF!#REF!</definedName>
    <definedName name="Risk20">[1]RRF!#REF!</definedName>
    <definedName name="Risk3">[1]RRF!$E$28</definedName>
    <definedName name="Risk4">[1]RRF!$E$38</definedName>
    <definedName name="Risk5">[1]RRF!$E$48</definedName>
    <definedName name="Risk6">[1]RRF!$E$58</definedName>
    <definedName name="Risk7" localSheetId="2">[1]RRF!#REF!</definedName>
    <definedName name="Risk7">[1]RRF!#REF!</definedName>
    <definedName name="Risk8" localSheetId="2">[1]RRF!#REF!</definedName>
    <definedName name="Risk8">[1]RRF!#REF!</definedName>
    <definedName name="Risk9" localSheetId="2">[1]RRF!#REF!</definedName>
    <definedName name="Risk9">[1]RRF!#REF!</definedName>
    <definedName name="SFGH" localSheetId="2">#REF!</definedName>
    <definedName name="SFGH">#REF!</definedName>
    <definedName name="SSSS" localSheetId="2">[2]RRF!#REF!</definedName>
    <definedName name="SSSS">[2]RRF!#REF!</definedName>
    <definedName name="Tabla_asignación" localSheetId="2">#REF!</definedName>
    <definedName name="Tabla_asignación">#REF!</definedName>
    <definedName name="Tabla_Recursos" localSheetId="2">#REF!</definedName>
    <definedName name="Tabla_Recursos">#REF!</definedName>
    <definedName name="tttt" localSheetId="2">[2]RRF!#REF!</definedName>
    <definedName name="tttt">[2]RRF!#REF!</definedName>
    <definedName name="Typeofrisk1">[1]RRF!$D$8</definedName>
    <definedName name="Typeofrisk10" localSheetId="2">[1]RRF!#REF!</definedName>
    <definedName name="Typeofrisk10">[1]RRF!#REF!</definedName>
    <definedName name="Typeofrisk11" localSheetId="2">[1]RRF!#REF!</definedName>
    <definedName name="Typeofrisk11">[1]RRF!#REF!</definedName>
    <definedName name="Typeofrisk12" localSheetId="2">[1]RRF!#REF!</definedName>
    <definedName name="Typeofrisk12">[1]RRF!#REF!</definedName>
    <definedName name="Typeofrisk13" localSheetId="2">[1]RRF!#REF!</definedName>
    <definedName name="Typeofrisk13">[1]RRF!#REF!</definedName>
    <definedName name="Typeofrisk14" localSheetId="2">[1]RRF!#REF!</definedName>
    <definedName name="Typeofrisk14">[1]RRF!#REF!</definedName>
    <definedName name="Typeofrisk15" localSheetId="2">[1]RRF!#REF!</definedName>
    <definedName name="Typeofrisk15">[1]RRF!#REF!</definedName>
    <definedName name="Typeofrisk16" localSheetId="2">[1]RRF!#REF!</definedName>
    <definedName name="Typeofrisk16">[1]RRF!#REF!</definedName>
    <definedName name="Typeofrisk17" localSheetId="2">[1]RRF!#REF!</definedName>
    <definedName name="Typeofrisk17">[1]RRF!#REF!</definedName>
    <definedName name="Typeofrisk18" localSheetId="2">[1]RRF!#REF!</definedName>
    <definedName name="Typeofrisk18">[1]RRF!#REF!</definedName>
    <definedName name="Typeofrisk19" localSheetId="2">[1]RRF!#REF!</definedName>
    <definedName name="Typeofrisk19">[1]RRF!#REF!</definedName>
    <definedName name="Typeofrisk2">[1]RRF!$D$18</definedName>
    <definedName name="Typeofrisk20" localSheetId="2">[1]RRF!#REF!</definedName>
    <definedName name="Typeofrisk20">[1]RRF!#REF!</definedName>
    <definedName name="Typeofrisk3">[1]RRF!$D$28</definedName>
    <definedName name="Typeofrisk4">[1]RRF!$D$38</definedName>
    <definedName name="Typeofrisk5">[1]RRF!$D$48</definedName>
    <definedName name="Typeofrisk6">[1]RRF!$D$58</definedName>
    <definedName name="Typeofrisk7" localSheetId="2">[1]RRF!#REF!</definedName>
    <definedName name="Typeofrisk7">[1]RRF!#REF!</definedName>
    <definedName name="Typeofrisk8" localSheetId="2">[1]RRF!#REF!</definedName>
    <definedName name="Typeofrisk8">[1]RRF!#REF!</definedName>
    <definedName name="Typeofrisk9" localSheetId="2">[1]RRF!#REF!</definedName>
    <definedName name="Typeofrisk9">[1]RRF!#REF!</definedName>
    <definedName name="Value1">[1]MER!$I$15</definedName>
    <definedName name="Value10">[1]MER!$I$24</definedName>
    <definedName name="Value11">[1]MER!$I$25</definedName>
    <definedName name="Value12">[1]MER!$I$26</definedName>
    <definedName name="Value13">[1]MER!$I$27</definedName>
    <definedName name="Value14">[1]MER!$I$28</definedName>
    <definedName name="Value15">[1]MER!$I$29</definedName>
    <definedName name="Value16">[1]MER!$I$30</definedName>
    <definedName name="Value17">[1]MER!$I$31</definedName>
    <definedName name="Value18">[1]MER!$I$32</definedName>
    <definedName name="Value19">[1]MER!$I$33</definedName>
    <definedName name="Value2">[1]MER!$I$16</definedName>
    <definedName name="Value20">[1]MER!$I$34</definedName>
    <definedName name="Value3">[1]MER!$I$17</definedName>
    <definedName name="Value4">[1]MER!$I$18</definedName>
    <definedName name="Value5">[1]MER!$I$19</definedName>
    <definedName name="Value6">[1]MER!$I$20</definedName>
    <definedName name="Value7">[1]MER!$I$21</definedName>
    <definedName name="Value8">[1]MER!$I$22</definedName>
    <definedName name="Value9">[1]MER!$I$23</definedName>
    <definedName name="zzz" localSheetId="2">[2]RRF!#REF!</definedName>
    <definedName name="zzz">[2]RRF!#REF!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8" i="16" l="1"/>
  <c r="F17" i="16"/>
  <c r="F25" i="16"/>
  <c r="F29" i="16"/>
  <c r="F33" i="16"/>
  <c r="F7" i="16"/>
  <c r="E9" i="16"/>
  <c r="E10" i="16"/>
  <c r="E11" i="16"/>
  <c r="E12" i="16"/>
  <c r="E13" i="16"/>
  <c r="E14" i="16"/>
  <c r="E15" i="16"/>
  <c r="E16" i="16"/>
  <c r="E8" i="16"/>
  <c r="E18" i="16"/>
  <c r="E19" i="16"/>
  <c r="E20" i="16"/>
  <c r="E21" i="16"/>
  <c r="E22" i="16"/>
  <c r="E23" i="16"/>
  <c r="E24" i="16"/>
  <c r="E17" i="16"/>
  <c r="E34" i="16"/>
  <c r="E35" i="16"/>
  <c r="E36" i="16"/>
  <c r="E37" i="16"/>
  <c r="E38" i="16"/>
  <c r="E33" i="16"/>
  <c r="E26" i="16"/>
  <c r="E27" i="16"/>
  <c r="E28" i="16"/>
  <c r="E25" i="16"/>
  <c r="E30" i="16"/>
  <c r="E31" i="16"/>
  <c r="E32" i="16"/>
  <c r="E29" i="16"/>
  <c r="E7" i="16"/>
  <c r="D8" i="16"/>
  <c r="D17" i="16"/>
  <c r="D33" i="16"/>
  <c r="D25" i="16"/>
  <c r="D29" i="16"/>
  <c r="D7" i="16"/>
  <c r="D29" i="4"/>
  <c r="C29" i="4"/>
  <c r="D8" i="4"/>
  <c r="F61" i="11"/>
  <c r="E62" i="11"/>
  <c r="E63" i="11"/>
  <c r="E64" i="11"/>
  <c r="E65" i="11"/>
  <c r="E66" i="11"/>
  <c r="E67" i="11"/>
  <c r="E61" i="11"/>
  <c r="E58" i="11"/>
  <c r="F58" i="11"/>
  <c r="E59" i="11"/>
  <c r="F59" i="11"/>
  <c r="E60" i="11"/>
  <c r="F60" i="11"/>
  <c r="F57" i="11"/>
  <c r="E57" i="11"/>
  <c r="E53" i="11"/>
  <c r="F53" i="11"/>
  <c r="E55" i="11"/>
  <c r="F55" i="11"/>
  <c r="E56" i="11"/>
  <c r="F56" i="11"/>
  <c r="F52" i="11"/>
  <c r="E54" i="11"/>
  <c r="E52" i="11"/>
  <c r="E49" i="11"/>
  <c r="F49" i="11"/>
  <c r="E50" i="11"/>
  <c r="F50" i="11"/>
  <c r="E51" i="11"/>
  <c r="F51" i="11"/>
  <c r="F48" i="11"/>
  <c r="E48" i="11"/>
  <c r="F8" i="11"/>
  <c r="F12" i="11"/>
  <c r="F18" i="11"/>
  <c r="F23" i="11"/>
  <c r="E28" i="11"/>
  <c r="F28" i="11"/>
  <c r="E29" i="11"/>
  <c r="F29" i="11"/>
  <c r="E30" i="11"/>
  <c r="F30" i="11"/>
  <c r="F27" i="11"/>
  <c r="F31" i="11"/>
  <c r="F35" i="11"/>
  <c r="F42" i="11"/>
  <c r="F7" i="11"/>
  <c r="E9" i="11"/>
  <c r="E10" i="11"/>
  <c r="E11" i="11"/>
  <c r="E8" i="11"/>
  <c r="E13" i="11"/>
  <c r="E14" i="11"/>
  <c r="E15" i="11"/>
  <c r="E16" i="11"/>
  <c r="E17" i="11"/>
  <c r="E12" i="11"/>
  <c r="E19" i="11"/>
  <c r="E20" i="11"/>
  <c r="E21" i="11"/>
  <c r="E22" i="11"/>
  <c r="E18" i="11"/>
  <c r="E24" i="11"/>
  <c r="E25" i="11"/>
  <c r="E26" i="11"/>
  <c r="E23" i="11"/>
  <c r="E27" i="11"/>
  <c r="E32" i="11"/>
  <c r="E33" i="11"/>
  <c r="E34" i="11"/>
  <c r="E31" i="11"/>
  <c r="E36" i="11"/>
  <c r="E37" i="11"/>
  <c r="E38" i="11"/>
  <c r="E39" i="11"/>
  <c r="E40" i="11"/>
  <c r="E41" i="11"/>
  <c r="E35" i="11"/>
  <c r="E43" i="11"/>
  <c r="E44" i="11"/>
  <c r="E45" i="11"/>
  <c r="E46" i="11"/>
  <c r="E47" i="11"/>
  <c r="E42" i="11"/>
  <c r="E7" i="11"/>
  <c r="D8" i="11"/>
  <c r="D12" i="11"/>
  <c r="D18" i="11"/>
  <c r="D23" i="11"/>
  <c r="D61" i="11"/>
  <c r="D27" i="11"/>
  <c r="D31" i="11"/>
  <c r="D35" i="11"/>
  <c r="D42" i="11"/>
  <c r="D48" i="11"/>
  <c r="D52" i="11"/>
  <c r="D57" i="11"/>
  <c r="D7" i="11"/>
  <c r="D7" i="15"/>
  <c r="D8" i="15"/>
  <c r="E29" i="4"/>
  <c r="D9" i="15"/>
  <c r="E9" i="4"/>
  <c r="E7" i="4"/>
  <c r="E10" i="4"/>
  <c r="E13" i="4"/>
  <c r="D10" i="15"/>
  <c r="D11" i="15"/>
  <c r="B7" i="15"/>
  <c r="B8" i="15"/>
  <c r="B9" i="15"/>
  <c r="C7" i="4"/>
  <c r="C10" i="4"/>
  <c r="C13" i="4"/>
  <c r="B10" i="15"/>
  <c r="B11" i="15"/>
  <c r="D12" i="15"/>
  <c r="C7" i="15"/>
  <c r="C8" i="15"/>
  <c r="C9" i="15"/>
  <c r="D9" i="4"/>
  <c r="D7" i="4"/>
  <c r="D10" i="4"/>
  <c r="D13" i="4"/>
  <c r="C10" i="15"/>
  <c r="C11" i="15"/>
  <c r="C12" i="15"/>
  <c r="A8" i="15"/>
  <c r="A7" i="15"/>
  <c r="J12" i="14"/>
  <c r="I12" i="14"/>
  <c r="J11" i="14"/>
  <c r="I11" i="14"/>
  <c r="J10" i="14"/>
  <c r="I10" i="14"/>
  <c r="E16" i="14"/>
  <c r="G16" i="14"/>
  <c r="E19" i="14"/>
  <c r="G19" i="14"/>
  <c r="E18" i="14"/>
  <c r="G18" i="14"/>
  <c r="D15" i="14"/>
  <c r="E15" i="14"/>
  <c r="G15" i="14"/>
  <c r="D17" i="14"/>
  <c r="E17" i="14"/>
  <c r="G17" i="14"/>
  <c r="E10" i="13"/>
  <c r="E11" i="13"/>
  <c r="E12" i="13"/>
  <c r="E13" i="13"/>
  <c r="E14" i="13"/>
  <c r="E15" i="13"/>
  <c r="E16" i="13"/>
  <c r="E17" i="13"/>
  <c r="E18" i="13"/>
  <c r="E19" i="13"/>
  <c r="E20" i="13"/>
  <c r="E21" i="13"/>
  <c r="E22" i="13"/>
  <c r="E23" i="13"/>
  <c r="E24" i="13"/>
  <c r="E25" i="13"/>
  <c r="E26" i="13"/>
  <c r="E27" i="13"/>
  <c r="E28" i="13"/>
  <c r="E9" i="13"/>
  <c r="H19" i="14"/>
  <c r="H18" i="14"/>
  <c r="J18" i="14"/>
  <c r="I18" i="14"/>
  <c r="I19" i="14"/>
  <c r="J19" i="14"/>
  <c r="H16" i="14"/>
  <c r="H17" i="14"/>
  <c r="D13" i="14"/>
  <c r="E13" i="14"/>
  <c r="G13" i="14"/>
  <c r="H13" i="14"/>
  <c r="I13" i="14"/>
  <c r="I9" i="14"/>
  <c r="J13" i="14"/>
  <c r="J9" i="14"/>
  <c r="D10" i="14"/>
  <c r="E10" i="14"/>
  <c r="G10" i="14"/>
  <c r="D11" i="14"/>
  <c r="E11" i="14"/>
  <c r="G11" i="14"/>
  <c r="I17" i="14"/>
  <c r="J17" i="14"/>
  <c r="J16" i="14"/>
  <c r="I16" i="14"/>
  <c r="G14" i="14"/>
  <c r="H15" i="14"/>
  <c r="G20" i="13"/>
  <c r="J15" i="14"/>
  <c r="I15" i="14"/>
  <c r="H14" i="14"/>
  <c r="I14" i="14"/>
  <c r="I8" i="14"/>
  <c r="D12" i="14"/>
  <c r="E12" i="14"/>
  <c r="G12" i="14"/>
  <c r="J14" i="14"/>
  <c r="J8" i="14"/>
  <c r="H20" i="13"/>
  <c r="I20" i="13"/>
  <c r="A10" i="13"/>
  <c r="G9" i="14"/>
  <c r="H9" i="14"/>
  <c r="H8" i="14"/>
  <c r="A11" i="13"/>
  <c r="A12" i="13"/>
  <c r="A13" i="13"/>
  <c r="A14" i="13"/>
  <c r="A15" i="13"/>
  <c r="A16" i="13"/>
  <c r="A17" i="13"/>
  <c r="A20" i="13"/>
  <c r="A23" i="13"/>
  <c r="A26" i="13"/>
  <c r="A27" i="13"/>
  <c r="A28" i="13"/>
  <c r="G8" i="14"/>
  <c r="G24" i="13"/>
  <c r="G25" i="13"/>
  <c r="G26" i="13"/>
  <c r="G27" i="13"/>
  <c r="G28" i="13"/>
  <c r="G23" i="13"/>
  <c r="G22" i="13"/>
  <c r="G21" i="13"/>
  <c r="G19" i="13"/>
  <c r="G18" i="13"/>
  <c r="G17" i="13"/>
  <c r="G16" i="13"/>
  <c r="G15" i="13"/>
  <c r="G14" i="13"/>
  <c r="G13" i="13"/>
  <c r="G12" i="13"/>
  <c r="G11" i="13"/>
  <c r="G10" i="13"/>
  <c r="G9" i="13"/>
  <c r="H16" i="13"/>
  <c r="I16" i="13"/>
  <c r="I21" i="13"/>
  <c r="H21" i="13"/>
  <c r="I27" i="13"/>
  <c r="H27" i="13"/>
  <c r="I9" i="13"/>
  <c r="H9" i="13"/>
  <c r="I13" i="13"/>
  <c r="H13" i="13"/>
  <c r="H17" i="13"/>
  <c r="I17" i="13"/>
  <c r="H22" i="13"/>
  <c r="I22" i="13"/>
  <c r="H26" i="13"/>
  <c r="I26" i="13"/>
  <c r="H10" i="13"/>
  <c r="I10" i="13"/>
  <c r="H18" i="13"/>
  <c r="I18" i="13"/>
  <c r="H23" i="13"/>
  <c r="I23" i="13"/>
  <c r="I25" i="13"/>
  <c r="H25" i="13"/>
  <c r="H12" i="13"/>
  <c r="I12" i="13"/>
  <c r="H14" i="13"/>
  <c r="I14" i="13"/>
  <c r="I11" i="13"/>
  <c r="H11" i="13"/>
  <c r="I15" i="13"/>
  <c r="H15" i="13"/>
  <c r="I19" i="13"/>
  <c r="H19" i="13"/>
  <c r="H28" i="13"/>
  <c r="I28" i="13"/>
  <c r="H24" i="13"/>
  <c r="I24" i="13"/>
  <c r="G8" i="13"/>
  <c r="H8" i="13"/>
  <c r="I8" i="13"/>
</calcChain>
</file>

<file path=xl/sharedStrings.xml><?xml version="1.0" encoding="utf-8"?>
<sst xmlns="http://schemas.openxmlformats.org/spreadsheetml/2006/main" count="316" uniqueCount="244">
  <si>
    <t>PROGRAMA DE APOYO A LA GESTIÓN INTEGRADA DEL GASTO PÚBLICO</t>
  </si>
  <si>
    <t xml:space="preserve">AR-L1292 </t>
  </si>
  <si>
    <t>Presupuesto Detallado (US$)</t>
  </si>
  <si>
    <t>COMPONENTES</t>
  </si>
  <si>
    <t>TOTAL</t>
  </si>
  <si>
    <t>BID</t>
  </si>
  <si>
    <t>Local</t>
  </si>
  <si>
    <t>Monitoreo y Evaluación</t>
  </si>
  <si>
    <t>Administración</t>
  </si>
  <si>
    <t>PRODUCTOS</t>
  </si>
  <si>
    <t>COMPONENTE</t>
  </si>
  <si>
    <t>CONTRAPARTE</t>
  </si>
  <si>
    <t xml:space="preserve">Componente 1: Integración y Modernización de los Sistemas de Información de Apoyo a la Gestión del Gasto Nacional </t>
  </si>
  <si>
    <t>P 1.1 Softwares desarrollados e interoperables con e-SIDIF</t>
  </si>
  <si>
    <t>1.1</t>
  </si>
  <si>
    <t>Consultorías individuales para el diseño, despliegue, testeo y puesta en marcha de la funcionalidad BAPIN.</t>
  </si>
  <si>
    <t>1.2</t>
  </si>
  <si>
    <t>Consultorías individuales para el diseño, despliegue, testeo y puesta en marcha de la funcionalidad UEPEX.</t>
  </si>
  <si>
    <t>1.3</t>
  </si>
  <si>
    <t>Consultorías individuales para el diseño, despliegue, testeo y puesta en marcha de la funcionalidad CUT (Cuenta Unica en Moneda Extranjera)</t>
  </si>
  <si>
    <t>P 1.2 Interfaces de eSidif con sistemas transversales de la APN desarrolladas e interoperando.</t>
  </si>
  <si>
    <t>2.1</t>
  </si>
  <si>
    <t>Consultoría individual para la definición de estándares  tecnológicos para gestionar sistemas transaccionales y de explotación de información (Hardware,  Software y Redes)</t>
  </si>
  <si>
    <t>2.2</t>
  </si>
  <si>
    <t>Consultoría individual para desarrollo funcional e interoperabilidad de eSIDIF-Compr.AR</t>
  </si>
  <si>
    <t>2.3</t>
  </si>
  <si>
    <t>Consultoría individual para desarrollo funcional e interoperabilidad de eSIDIF-Contrar.AR</t>
  </si>
  <si>
    <t>2.4</t>
  </si>
  <si>
    <t>Consultoría individual para desarrollo funcional e interoperabilidad de eSIDIF-Loys</t>
  </si>
  <si>
    <t>2.5</t>
  </si>
  <si>
    <t>Consultoría individual para desarrollo funcional e interoperabilidad de eSIDIF-GATT</t>
  </si>
  <si>
    <t>P 1.3 Organismos de la APN con sistemas desplegados y en funcionamiento</t>
  </si>
  <si>
    <t>3.1</t>
  </si>
  <si>
    <t>Consultoría individual para despliegue de eSIDIF-Compr.AR</t>
  </si>
  <si>
    <t>3.2</t>
  </si>
  <si>
    <t>Consultoría individual para despliegue de eSIDIF-Contrat.AR</t>
  </si>
  <si>
    <t>3.3</t>
  </si>
  <si>
    <t>Consultoría individual para despliegue de eSIDIF-Loys</t>
  </si>
  <si>
    <t>3.4</t>
  </si>
  <si>
    <t>Consultoría individual para despliegue de eSIDIF-GATT</t>
  </si>
  <si>
    <t xml:space="preserve">P 1.4 Softwares de consolidación de información financiera con otras jurisdicciones desarrollados. </t>
  </si>
  <si>
    <t>4.1</t>
  </si>
  <si>
    <t>Consultoría individual para desarrollar el relevamiento y definición de condiciones de interoperabilidad de SIGAF y RAFAM con sistemas transversales de la APN</t>
  </si>
  <si>
    <t>4.2</t>
  </si>
  <si>
    <t>Consultorías individuales para el análisis funcional y desarrollo de la solución informática para SIGAF y RAFAM</t>
  </si>
  <si>
    <t>4.3</t>
  </si>
  <si>
    <t>Consultorías individuales para el testeo, puesta en marcha e implementación de las soluciones informáticas.</t>
  </si>
  <si>
    <t>P 1.5 Proyectos de actualización tecnológica implementados en la DGSIAF</t>
  </si>
  <si>
    <t>5.1</t>
  </si>
  <si>
    <t>Adquisición de equipamiento informático para la actualización y renovación del entorno tecnológico</t>
  </si>
  <si>
    <t>5.2</t>
  </si>
  <si>
    <t>Adquisición de equipamiento informático para la prestación de los servicios</t>
  </si>
  <si>
    <t>5.3</t>
  </si>
  <si>
    <t>Adquisición de equipamiento informático para garantizar la funcionalidad operativa necesaria</t>
  </si>
  <si>
    <t>6.1</t>
  </si>
  <si>
    <t>P 1.6 Proyectos de actualización tecnológica implementados en SH</t>
  </si>
  <si>
    <t>6.2</t>
  </si>
  <si>
    <t>6.3</t>
  </si>
  <si>
    <t>P 1.7 Instrumentos desarrollados para la gestión financiera contable y presupuestaria nacional.</t>
  </si>
  <si>
    <t>7.1</t>
  </si>
  <si>
    <t>Consultoría individual para desarrollar el relevamiento, analisis y diagnóstico del Plan de Cuentas vigente</t>
  </si>
  <si>
    <t>7.2</t>
  </si>
  <si>
    <t xml:space="preserve">Consutoría individual para desarrollar el plan de cuentas gubernamental y el manual de cuentas nacionales adecuado a los nuevos estándares </t>
  </si>
  <si>
    <t>7.3</t>
  </si>
  <si>
    <t>Consultoría individual para la transferencia, implementación y capacitación del instrumento</t>
  </si>
  <si>
    <t>7.4</t>
  </si>
  <si>
    <t>Consultoría individual para la divulgación y comunicación del plan de cuentas gubernamental</t>
  </si>
  <si>
    <t>7.5</t>
  </si>
  <si>
    <t>Consultoría individual para desarrollar un diagnósitco para la elaboracion del Estudio de Gobernanza de la Infraesructura y presupuesto OCDE.</t>
  </si>
  <si>
    <t>7.6</t>
  </si>
  <si>
    <t>Consultoría individual para desarrollar una propuesta de mejora del Estudio de Gobernanza de la Infraestructura y presupuesto OCDE</t>
  </si>
  <si>
    <t>P 1.8 Softwares para el monitoreo de las iniciativas prioritarias de gobierno y su relación presupuestaria desarrollados.</t>
  </si>
  <si>
    <t>8.1</t>
  </si>
  <si>
    <t xml:space="preserve">Consultoría individual para analizar, diseñar y desarrollar las soluciones informáticas para el monitoreo de las iniciativas prioritarias de gobierno. </t>
  </si>
  <si>
    <t>8.2</t>
  </si>
  <si>
    <t>Consultoria individual para el testeo y puesta en marcha de las soluciones informáticas propuestas.</t>
  </si>
  <si>
    <t>8.3</t>
  </si>
  <si>
    <t>Consultoría individual para el despliegue en producción de las soluciones propuestas.</t>
  </si>
  <si>
    <t>8.4</t>
  </si>
  <si>
    <t xml:space="preserve">Consultoría individual para evaluar y montorear la evolución de la solución </t>
  </si>
  <si>
    <t>8.5</t>
  </si>
  <si>
    <t>Consultoría individual para la difusión y comunicación de las soluciones.</t>
  </si>
  <si>
    <t>P 1.9 Programas presupuestarios con indicadores de resultados asignados.</t>
  </si>
  <si>
    <t>9.1</t>
  </si>
  <si>
    <t xml:space="preserve">Consutorías individuales para la elaboración y el monitoreo de Programas presupuestarios con indicadores de producto de seguimiento mensual </t>
  </si>
  <si>
    <t>9.2</t>
  </si>
  <si>
    <t xml:space="preserve">Consutorías individuales para el diseño, elaboración e incorporación de indicadores de resultados en programas prioritarios que aún no los poseen </t>
  </si>
  <si>
    <t>9.3</t>
  </si>
  <si>
    <t>Consultorías individuales para la revisión y evaluación de indicadores de resultados en programas prioritarios que ya cuentan con tales indicadores.</t>
  </si>
  <si>
    <t>P 1.10 Proyectos especiales de fortalecimiento de la gestión presupuestaria y financiera implementados en el Sector Público.</t>
  </si>
  <si>
    <t>10.1</t>
  </si>
  <si>
    <t>Consultoría individual para identificar, formular y preparar la implementación de al menos 9 proyectos especiales para el fortalecimiento de la gestión presupuestaria y financiera del Sector Público Nacional.</t>
  </si>
  <si>
    <t>10.2</t>
  </si>
  <si>
    <t>Consultorías individuales para la implementación de los proyectos especiales identificados.</t>
  </si>
  <si>
    <t>10.3</t>
  </si>
  <si>
    <t>Adquisición de equipamiento informático para la implementación de los proyectos especiales</t>
  </si>
  <si>
    <t>10.4</t>
  </si>
  <si>
    <t>Consultorías individuales para la evaluación de los proyectos especiales implementados.</t>
  </si>
  <si>
    <t xml:space="preserve">P 1.11 Personas capacitadas en Administración Financiera y Presupuesto Público </t>
  </si>
  <si>
    <t>11.1</t>
  </si>
  <si>
    <t>Consultorías individuales para brindar capacitaciones en Administración Financiera y Presupuesto Público.</t>
  </si>
  <si>
    <t>11.2</t>
  </si>
  <si>
    <t>Adquisición de materiales e insumos necesarios para brindar capacitaciones.</t>
  </si>
  <si>
    <t>11.3</t>
  </si>
  <si>
    <t>Consultorías individuales para el desarrollo de seminarios de intercambio y estudios de caso sobre PoR y gestión financiera.</t>
  </si>
  <si>
    <t>P 1.12 Programas de capacitación financiera y presupuestaria desarrollados</t>
  </si>
  <si>
    <t>12.1</t>
  </si>
  <si>
    <t xml:space="preserve">Consultoría individual para relevar necesidades de capacitación en organismos de la APN vinculadas a las funcionalidades del eSIDIF </t>
  </si>
  <si>
    <t>12.2</t>
  </si>
  <si>
    <t>Consultorías individuales para el diseño de capacitaciones on-line en gestión financiera y presupuestaria para organimos de la APN</t>
  </si>
  <si>
    <t>12.3</t>
  </si>
  <si>
    <t xml:space="preserve">Consultorías individuales para el desarrollo de manuales técnicos y funcionales para organismos de la APN </t>
  </si>
  <si>
    <t>12.4</t>
  </si>
  <si>
    <t>Adquisición de equipamiento informático para la modernización del entorno tecnológico que permita la implementación de las capacitaciones</t>
  </si>
  <si>
    <t>12.5</t>
  </si>
  <si>
    <t>Adquisición de equipamiento informático para el desarrollo de una plataforma / portal que permita ofrecer las capacitacones de manera on-line.</t>
  </si>
  <si>
    <t>12.6</t>
  </si>
  <si>
    <t>Consultorías individuales para el diseño de eventos y programas de capacitación y entrenamiento en funcionalidades del eSIDIF</t>
  </si>
  <si>
    <t>Componente 2. Apoyo a las gestión del gasto provincial y municipal</t>
  </si>
  <si>
    <t>P 2.1 Provincias con eSidif desplegado y en funcionamiento.</t>
  </si>
  <si>
    <t>2.1.1</t>
  </si>
  <si>
    <t>Consultorías individuales para la elaboración de un diagnóstico detallado por provincia.</t>
  </si>
  <si>
    <t>2.1.2</t>
  </si>
  <si>
    <t>Consultorías individuales para el diseño de los proyectos de despliegue.</t>
  </si>
  <si>
    <t>2.1.3</t>
  </si>
  <si>
    <t>Consultorías individuales para la implementación de la reingenieria funcional, operativa y normativa acordada para cada provincia.</t>
  </si>
  <si>
    <t>2.1.4</t>
  </si>
  <si>
    <t>Consultorías individuales para el acompañamiento, capacitación y gestión de cambio  producto de la implementación realizada en cada provincia.</t>
  </si>
  <si>
    <t>2.1.5</t>
  </si>
  <si>
    <t>Consultorías individuales para el soporte a las provincias desde la unidad central.</t>
  </si>
  <si>
    <t>2.1.6</t>
  </si>
  <si>
    <t>Consultorías individuales para el post-despliegue del sistema y para la implementación de buenas prácticas en gestión financiera</t>
  </si>
  <si>
    <t>2.1.7</t>
  </si>
  <si>
    <t>Adquisición de equipamiento informático para la puesta en funcionamiento del eSidif en las provincias beneficiarias.</t>
  </si>
  <si>
    <t>2.1.8</t>
  </si>
  <si>
    <t>Adquisición de equipamiento para el almacenamiento de los datos provinciales a nivel central</t>
  </si>
  <si>
    <t>P 2.2 Proyectos integrales de mejora de administración financiera municipal implementados</t>
  </si>
  <si>
    <t>2.2.1</t>
  </si>
  <si>
    <t>Consultorías individuales para la elaboración de un diagnóstico detallado por municipio.</t>
  </si>
  <si>
    <t>2.2.2</t>
  </si>
  <si>
    <t>2.2.3</t>
  </si>
  <si>
    <t>Consultorías individuales para la implementación de la reingenieria funcional, operativa y normativa acordada para cada municipio.</t>
  </si>
  <si>
    <t>2.2.4</t>
  </si>
  <si>
    <t>Consultorías individuales para el acompañamiento, capacitación y gestión de cambio  producto de la implementación realizada.</t>
  </si>
  <si>
    <t>2.2.5</t>
  </si>
  <si>
    <t xml:space="preserve">Consultorías individuales para el soporte técnico a las municipalidades. </t>
  </si>
  <si>
    <t>2.2.6</t>
  </si>
  <si>
    <t>Consultorías individuales para la implementación de buenas prácticas en gestión financiera post-depliegue.</t>
  </si>
  <si>
    <t>2.2.7</t>
  </si>
  <si>
    <t>Adquisición de equipamiento informático para la puesta en funcionamiento de los proyectos.</t>
  </si>
  <si>
    <t>P 2.3 Portales provinciales y municipales de presupuesto ciudadano implementados</t>
  </si>
  <si>
    <t>2.3.1</t>
  </si>
  <si>
    <t>Consultorías individuales para el diseño de plataformas / portales de presupuesto ciudadano en las provincias beneficiarias</t>
  </si>
  <si>
    <t>2.3.2</t>
  </si>
  <si>
    <t>Consultorías indivduales para la programación e Implementación de los portales</t>
  </si>
  <si>
    <t>2.3.3</t>
  </si>
  <si>
    <t>Consultorías individuales para el diseño de estrategias de comunicación y campaña de difusión local</t>
  </si>
  <si>
    <t>P 2.4 Programas presupuestarios provinciales y municipales con seguimiento físico y financiero</t>
  </si>
  <si>
    <t>2.4.1</t>
  </si>
  <si>
    <t>Consultorías individuales para relevar y analizar los sistemas presupuestarios provinciales</t>
  </si>
  <si>
    <t>2.4.2</t>
  </si>
  <si>
    <t>Consultorías individuales para el diseño y la implementación de presupuesto orientado a resultados provinciales y municipales</t>
  </si>
  <si>
    <t>2.4.3</t>
  </si>
  <si>
    <t>Consultorías individuales para realizar el seguimiento y la asistencia técnica a la post-implementación de PoR provincial y municipal</t>
  </si>
  <si>
    <t>P 2.5 Personas capacitadas en gestión financiera y presupuestaria</t>
  </si>
  <si>
    <t>2.5.1</t>
  </si>
  <si>
    <t>Consultorías individuales para brindar capacitaciones en gestión financiera y presupuestaria.</t>
  </si>
  <si>
    <t>2.5.2</t>
  </si>
  <si>
    <t>Adquisición de materiales e insumos necesarios para brindar las capacitaciones.</t>
  </si>
  <si>
    <t>2.5.3</t>
  </si>
  <si>
    <t>Consultorías individuales para la elaboración de manual de buenas prácticas para la implementación de GpR y PpR en el sector público</t>
  </si>
  <si>
    <t>2.5.4</t>
  </si>
  <si>
    <t>Consultorías individuales para el desarrollo de capacitación on-line en gestión financiera y presupuestaria orientadas a organismos provinciales y municipales</t>
  </si>
  <si>
    <t>2.5.5</t>
  </si>
  <si>
    <t>Cosultorías individuales para la preparación e implementación de talleres de intercambio y estudios de caso sobre PoR y gestión pública provincial y municipal</t>
  </si>
  <si>
    <t>Cuadro de Costos Componente 3 - UEP 002 / PROGRAMA PE-L 1240</t>
  </si>
  <si>
    <t>Soles/US$=</t>
  </si>
  <si>
    <t xml:space="preserve">COMPONENTES </t>
  </si>
  <si>
    <t>Unidad</t>
  </si>
  <si>
    <t>Costo Unitario (Soles)</t>
  </si>
  <si>
    <t>Costo Unitario (US$)</t>
  </si>
  <si>
    <t>N° Unidades</t>
  </si>
  <si>
    <t>Total
(USD)</t>
  </si>
  <si>
    <t>Fuente</t>
  </si>
  <si>
    <t>Componente 3 - Adecuado acceso a TICs en los procesos de control</t>
  </si>
  <si>
    <t>Servicio de Consultoría para desarrollo del Sistema de Análisis de Información y Datos con posibilidad de aplicar Inteligencia Artificial, Data Mining, técnicas de Business Integillence, Big Data.</t>
  </si>
  <si>
    <t>Suma alzada</t>
  </si>
  <si>
    <t>Servicio de Consultoría para desarrollo del Sistema de Monitoreo Lógico y de Negocio.</t>
  </si>
  <si>
    <t>Servicio de Consultoría para desarrollo del Portal de la Contraloría, incluyendo: capacidad de trámites en línea, acceso a Infobras, realización de denuncias, declaraciones juradas, etc.</t>
  </si>
  <si>
    <t>Servicio de Consultoría para desarrollo del Componente de Interoperabilidad transversal a la Organización.</t>
  </si>
  <si>
    <t>Servicio de Consultoría para el desarrollo del Sistema de Gestión de Identidades y cuenta única de usuarios.</t>
  </si>
  <si>
    <t>Servicio de Consultoría para el desarrollo de la Base de Datos.</t>
  </si>
  <si>
    <t>Servicio de Consultoría para el desarrollo de BPM.</t>
  </si>
  <si>
    <t>Servicios de Consultoría para elaboración de Términos de Referencia, Evaluación y Auditoría.</t>
  </si>
  <si>
    <t>Servicio de Consultoría para la Implementación de Modelo de Gestión de TI</t>
  </si>
  <si>
    <r>
      <rPr>
        <i/>
        <u/>
        <sz val="10"/>
        <color rgb="FF000000"/>
        <rFont val="Calibri"/>
        <family val="2"/>
        <scheme val="minor"/>
      </rPr>
      <t>Hito 1:</t>
    </r>
    <r>
      <rPr>
        <i/>
        <sz val="10"/>
        <color rgb="FF000000"/>
        <rFont val="Calibri"/>
        <family val="2"/>
        <scheme val="minor"/>
      </rPr>
      <t xml:space="preserve"> Implementación de Framework y modelo de Gestión</t>
    </r>
  </si>
  <si>
    <r>
      <rPr>
        <i/>
        <u/>
        <sz val="10"/>
        <color rgb="FF000000"/>
        <rFont val="Calibri"/>
        <family val="2"/>
        <scheme val="minor"/>
      </rPr>
      <t>Hito 2:</t>
    </r>
    <r>
      <rPr>
        <i/>
        <sz val="10"/>
        <color rgb="FF000000"/>
        <rFont val="Calibri"/>
        <family val="2"/>
        <scheme val="minor"/>
      </rPr>
      <t xml:space="preserve"> Implementación de Framework de Arquitectura TI</t>
    </r>
  </si>
  <si>
    <t>Servicio de Consultoría para el desarrollo de las Herramientas de Gestión TI</t>
  </si>
  <si>
    <r>
      <rPr>
        <i/>
        <u/>
        <sz val="10"/>
        <color rgb="FF000000"/>
        <rFont val="Calibri"/>
        <family val="2"/>
        <scheme val="minor"/>
      </rPr>
      <t>Hito 1:</t>
    </r>
    <r>
      <rPr>
        <i/>
        <sz val="10"/>
        <color rgb="FF000000"/>
        <rFont val="Calibri"/>
        <family val="2"/>
        <scheme val="minor"/>
      </rPr>
      <t xml:space="preserve"> Herramientas de Soporte a la Gestión </t>
    </r>
  </si>
  <si>
    <r>
      <rPr>
        <i/>
        <u/>
        <sz val="10"/>
        <color rgb="FF000000"/>
        <rFont val="Calibri"/>
        <family val="2"/>
        <scheme val="minor"/>
      </rPr>
      <t>Hito 2:</t>
    </r>
    <r>
      <rPr>
        <i/>
        <sz val="10"/>
        <color rgb="FF000000"/>
        <rFont val="Calibri"/>
        <family val="2"/>
        <scheme val="minor"/>
      </rPr>
      <t xml:space="preserve"> Implementación de Herramientas para la Gestión de Arquitectura</t>
    </r>
  </si>
  <si>
    <t>Adquisición de Equipamiento</t>
  </si>
  <si>
    <r>
      <rPr>
        <i/>
        <u/>
        <sz val="10"/>
        <color rgb="FF000000"/>
        <rFont val="Calibri"/>
        <family val="2"/>
        <scheme val="minor"/>
      </rPr>
      <t>Hito 1:</t>
    </r>
    <r>
      <rPr>
        <u/>
        <sz val="10"/>
        <color theme="1"/>
        <rFont val="Calibri"/>
        <family val="2"/>
        <scheme val="minor"/>
      </rPr>
      <t xml:space="preserve"> </t>
    </r>
    <r>
      <rPr>
        <sz val="10"/>
        <color theme="1"/>
        <rFont val="Calibri"/>
        <family val="2"/>
        <scheme val="minor"/>
      </rPr>
      <t>Infraestructura de Cómputo Centralizada: Servidores y Storage para los 3 Centros de Datos</t>
    </r>
  </si>
  <si>
    <r>
      <rPr>
        <i/>
        <u/>
        <sz val="10"/>
        <color rgb="FF000000"/>
        <rFont val="Calibri"/>
        <family val="2"/>
        <scheme val="minor"/>
      </rPr>
      <t>Hito 2</t>
    </r>
    <r>
      <rPr>
        <i/>
        <sz val="10"/>
        <color rgb="FF000000"/>
        <rFont val="Calibri"/>
        <family val="2"/>
        <scheme val="minor"/>
      </rPr>
      <t>:</t>
    </r>
    <r>
      <rPr>
        <sz val="10"/>
        <color theme="1"/>
        <rFont val="Calibri"/>
        <family val="2"/>
        <scheme val="minor"/>
      </rPr>
      <t xml:space="preserve"> Equipamiento de comunicaciones Centralizados (3 Centro de Datos)</t>
    </r>
  </si>
  <si>
    <t>Servicio de Consultoría para el desarrollo de la Virtualización</t>
  </si>
  <si>
    <t>Servicio de Consultoría para el desarrollo de Sistemas de Base (sistemas operativos/servidores de aplicación).</t>
  </si>
  <si>
    <t>Servicio de Consultoría para desarrollo de Correo Electrónico.</t>
  </si>
  <si>
    <t>Cuadro de Costos Componente 4 - UEP 002 / PROGRAMA PE-L 1240</t>
  </si>
  <si>
    <t>Componente 4 - Adecuada capacidad operativa para la prestación de servicios de control desconcentrados</t>
  </si>
  <si>
    <t>Contrato de Obras para mejoramiento de Oficinas regionales.</t>
  </si>
  <si>
    <t>Apoyo  TDR y Expedientes Técnicos</t>
  </si>
  <si>
    <t>Obras (incluye mobiliario)</t>
  </si>
  <si>
    <t>Supervisión</t>
  </si>
  <si>
    <t>Adquisición de Terrenos</t>
  </si>
  <si>
    <t>Contrato de Obras para mejoramiento de Centros de Datos</t>
  </si>
  <si>
    <t>Consultoria para elaboración de los Planes de Manejo Ambiental</t>
  </si>
  <si>
    <t>Adquisición de Equipamiento para Descentralización</t>
  </si>
  <si>
    <t xml:space="preserve">ADMINISTRACION  / PROGRAMA AR-L1292 </t>
  </si>
  <si>
    <t>ADMINISTRACIÓN</t>
  </si>
  <si>
    <t>Cantidad</t>
  </si>
  <si>
    <t>Recursos Humanos</t>
  </si>
  <si>
    <t>Especialistas Financieros</t>
  </si>
  <si>
    <t>Bienes</t>
  </si>
  <si>
    <t>Equipamiento informatico</t>
  </si>
  <si>
    <t>Software</t>
  </si>
  <si>
    <t>Total Administración del Proyecto</t>
  </si>
  <si>
    <t xml:space="preserve">MONITOREO Y EVALUACION </t>
  </si>
  <si>
    <t>Financiamiento</t>
  </si>
  <si>
    <t xml:space="preserve">Especialista en Planeamiento y Monitoreo </t>
  </si>
  <si>
    <t>1</t>
  </si>
  <si>
    <t>Tableros y herramientas de control y monitoreo</t>
  </si>
  <si>
    <t>5</t>
  </si>
  <si>
    <t>Informes consolidados de las visitas técnicas y misiones</t>
  </si>
  <si>
    <t>Informes de seguimiento de capacidades y diagnósticos institucionales</t>
  </si>
  <si>
    <t> Documentos de evaluación de resultados de implementación en provincias de Santiago del Estero, Catamarca, Chubut, Santa Cruz, La Rioja y otra provincia a definir.*</t>
  </si>
  <si>
    <t>Informes de Auditoria</t>
  </si>
  <si>
    <t>4</t>
  </si>
  <si>
    <t>Estudios de Costos de Transacción</t>
  </si>
  <si>
    <t>10</t>
  </si>
  <si>
    <t>Evaluación de Impacto.</t>
  </si>
  <si>
    <t>Evaluación Intermedia</t>
  </si>
  <si>
    <t>Evaluación Final</t>
  </si>
  <si>
    <t>Evaluación Económica</t>
  </si>
  <si>
    <t>Imprevistos</t>
  </si>
  <si>
    <t>Total  Monitoreo y Evaluación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</si>
</sst>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2"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_-;\-* #,##0_-;_-* &quot;-&quot;_-;_-@_-"/>
    <numFmt numFmtId="165" formatCode="_-&quot;$&quot;* #,##0.00_-;\-&quot;$&quot;* #,##0.00_-;_-&quot;$&quot;* &quot;-&quot;??_-;_-@_-"/>
    <numFmt numFmtId="166" formatCode="_-* #,##0.00_-;\-* #,##0.00_-;_-* &quot;-&quot;??_-;_-@_-"/>
    <numFmt numFmtId="167" formatCode="_ * #,##0.00_ ;_ * \-#,##0.00_ ;_ * &quot;-&quot;??_ ;_ @_ "/>
    <numFmt numFmtId="168" formatCode="_(* #,##0_);_(* \(#,##0\);_(* &quot;-&quot;??_);_(@_)"/>
    <numFmt numFmtId="169" formatCode="_-* #,##0_-;\-* #,##0_-;_-* &quot;-&quot;??_-;_-@_-"/>
    <numFmt numFmtId="170" formatCode="_-* #,##0.00\ _€_-;\-* #,##0.00\ _€_-;_-* &quot;-&quot;??\ _€_-;_-@_-"/>
    <numFmt numFmtId="171" formatCode="0.000%"/>
    <numFmt numFmtId="172" formatCode="_-* #,##0.00_-;\-* #,##0.00_-;_-* &quot;-&quot;_-;_-@_-"/>
    <numFmt numFmtId="173" formatCode="_-&quot;$&quot;* #,##0_-;\-&quot;$&quot;* #,##0_-;_-&quot;$&quot;* &quot;-&quot;??_-;_-@_-"/>
    <numFmt numFmtId="174" formatCode="_ * #,##0_ ;_ * \-#,##0_ ;_ * &quot;-&quot;_ ;_ @_ "/>
    <numFmt numFmtId="175" formatCode="_ &quot;$&quot;\ * #,##0.00_ ;_ &quot;$&quot;\ * \-#,##0.00_ ;_ &quot;$&quot;\ * &quot;-&quot;??_ ;_ @_ "/>
    <numFmt numFmtId="176" formatCode="_(&quot;ARS&quot;* #,##0.00_);_(&quot;ARS&quot;* \(#,##0.00\);_(&quot;ARS&quot;* &quot;-&quot;??_);_(@_)"/>
    <numFmt numFmtId="177" formatCode="m\o\n\th\ d\,\ yyyy"/>
    <numFmt numFmtId="178" formatCode="_-* #,##0.00\ &quot;€&quot;_-;\-* #,##0.00\ &quot;€&quot;_-;_-* &quot;-&quot;??\ &quot;€&quot;_-;_-@_-"/>
    <numFmt numFmtId="179" formatCode="#.00"/>
    <numFmt numFmtId="180" formatCode="#."/>
    <numFmt numFmtId="181" formatCode="_(&quot;$&quot;* #,##0_);_(&quot;$&quot;* \(#,##0\);_(&quot;$&quot;* &quot;-&quot;??_);_(@_)"/>
    <numFmt numFmtId="182" formatCode="_-[$$-409]* #,##0_ ;_-[$$-409]* \-#,##0\ ;_-[$$-409]* &quot;-&quot;??_ ;_-@_ "/>
  </numFmts>
  <fonts count="70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rgb="FF000000"/>
      <name val="Calibri"/>
      <family val="2"/>
      <scheme val="minor"/>
    </font>
    <font>
      <i/>
      <u/>
      <sz val="10"/>
      <color rgb="FF000000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10"/>
      <color rgb="FF006100"/>
      <name val="Arial"/>
      <family val="2"/>
    </font>
    <font>
      <b/>
      <sz val="11"/>
      <color indexed="52"/>
      <name val="Calibri"/>
      <family val="2"/>
    </font>
    <font>
      <b/>
      <sz val="10"/>
      <color rgb="FFFA7D00"/>
      <name val="Arial"/>
      <family val="2"/>
    </font>
    <font>
      <b/>
      <sz val="11"/>
      <color indexed="9"/>
      <name val="Calibri"/>
      <family val="2"/>
    </font>
    <font>
      <b/>
      <sz val="10"/>
      <color indexed="9"/>
      <name val="Arial"/>
      <family val="2"/>
    </font>
    <font>
      <sz val="11"/>
      <color indexed="52"/>
      <name val="Calibri"/>
      <family val="2"/>
    </font>
    <font>
      <sz val="10"/>
      <color rgb="FFFA7D00"/>
      <name val="Arial"/>
      <family val="2"/>
    </font>
    <font>
      <sz val="12"/>
      <color indexed="8"/>
      <name val="Calibri"/>
      <family val="2"/>
    </font>
    <font>
      <sz val="1"/>
      <color indexed="8"/>
      <name val="Courier"/>
      <family val="3"/>
    </font>
    <font>
      <b/>
      <sz val="11"/>
      <color indexed="56"/>
      <name val="Calibri"/>
      <family val="2"/>
    </font>
    <font>
      <b/>
      <sz val="11"/>
      <color theme="3"/>
      <name val="Arial"/>
      <family val="2"/>
    </font>
    <font>
      <sz val="11"/>
      <color indexed="62"/>
      <name val="Calibri"/>
      <family val="2"/>
    </font>
    <font>
      <sz val="10"/>
      <color rgb="FF3F3F76"/>
      <name val="Arial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"/>
      <color indexed="8"/>
      <name val="Courier"/>
      <family val="3"/>
    </font>
    <font>
      <u/>
      <sz val="9"/>
      <color rgb="FF0000FF"/>
      <name val="Calibri"/>
      <family val="2"/>
    </font>
    <font>
      <u/>
      <sz val="11"/>
      <color theme="10"/>
      <name val="Calibri"/>
      <family val="2"/>
      <scheme val="minor"/>
    </font>
    <font>
      <sz val="10"/>
      <color rgb="FF9C0006"/>
      <name val="Arial"/>
      <family val="2"/>
    </font>
    <font>
      <sz val="11"/>
      <color indexed="60"/>
      <name val="Calibri"/>
      <family val="2"/>
    </font>
    <font>
      <sz val="10"/>
      <color rgb="FF9C6500"/>
      <name val="Arial"/>
      <family val="2"/>
    </font>
    <font>
      <sz val="10"/>
      <name val="Times New Roman"/>
      <family val="1"/>
    </font>
    <font>
      <b/>
      <sz val="11"/>
      <color indexed="63"/>
      <name val="Calibri"/>
      <family val="2"/>
    </font>
    <font>
      <b/>
      <sz val="10"/>
      <color rgb="FF3F3F3F"/>
      <name val="Arial"/>
      <family val="2"/>
    </font>
    <font>
      <sz val="11"/>
      <color indexed="10"/>
      <name val="Calibri"/>
      <family val="2"/>
    </font>
    <font>
      <sz val="10"/>
      <color indexed="10"/>
      <name val="Arial"/>
      <family val="2"/>
    </font>
    <font>
      <i/>
      <sz val="10"/>
      <color rgb="FF7F7F7F"/>
      <name val="Arial"/>
      <family val="2"/>
    </font>
    <font>
      <b/>
      <sz val="18"/>
      <color indexed="56"/>
      <name val="Cambria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indexed="8"/>
      <name val="Calibri"/>
      <family val="2"/>
    </font>
    <font>
      <b/>
      <sz val="10"/>
      <color indexed="8"/>
      <name val="Arial"/>
      <family val="2"/>
    </font>
    <font>
      <b/>
      <sz val="10"/>
      <color theme="1"/>
      <name val="Arial"/>
    </font>
    <font>
      <sz val="11"/>
      <color theme="1"/>
      <name val="Arial"/>
    </font>
    <font>
      <b/>
      <sz val="10"/>
      <name val="Arial"/>
    </font>
    <font>
      <sz val="10"/>
      <color theme="1"/>
      <name val="Arial"/>
    </font>
    <font>
      <b/>
      <sz val="11"/>
      <color theme="1"/>
      <name val="Arial"/>
    </font>
    <font>
      <b/>
      <sz val="8"/>
      <name val="Arial"/>
    </font>
    <font>
      <sz val="8"/>
      <color theme="1"/>
      <name val="Arial"/>
    </font>
    <font>
      <b/>
      <sz val="8"/>
      <color theme="1"/>
      <name val="Arial"/>
    </font>
    <font>
      <sz val="8"/>
      <name val="Arial"/>
    </font>
    <font>
      <sz val="8"/>
      <color rgb="FF000000"/>
      <name val="Arial"/>
    </font>
    <font>
      <sz val="8"/>
      <color rgb="FFFF0000"/>
      <name val="Arial"/>
    </font>
    <font>
      <b/>
      <sz val="11"/>
      <color theme="0"/>
      <name val="Arial"/>
      <family val="2"/>
    </font>
    <font>
      <b/>
      <sz val="10"/>
      <color theme="0"/>
      <name val="Arial"/>
      <family val="2"/>
    </font>
    <font>
      <sz val="11"/>
      <name val="Arial"/>
      <family val="2"/>
    </font>
    <font>
      <b/>
      <sz val="14"/>
      <name val="Arial"/>
    </font>
  </fonts>
  <fills count="62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9" tint="0.39997558519241921"/>
        <bgColor indexed="64"/>
      </patternFill>
    </fill>
  </fills>
  <borders count="6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dotted">
        <color auto="1"/>
      </right>
      <top style="medium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medium">
        <color auto="1"/>
      </top>
      <bottom style="dotted">
        <color auto="1"/>
      </bottom>
      <diagonal/>
    </border>
    <border>
      <left style="dotted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/>
      <diagonal/>
    </border>
    <border>
      <left style="dotted">
        <color auto="1"/>
      </left>
      <right style="dotted">
        <color auto="1"/>
      </right>
      <top style="dotted">
        <color auto="1"/>
      </top>
      <bottom/>
      <diagonal/>
    </border>
    <border>
      <left style="dotted">
        <color auto="1"/>
      </left>
      <right style="medium">
        <color auto="1"/>
      </right>
      <top style="dotted">
        <color auto="1"/>
      </top>
      <bottom/>
      <diagonal/>
    </border>
    <border>
      <left style="medium">
        <color auto="1"/>
      </left>
      <right style="dotted">
        <color auto="1"/>
      </right>
      <top/>
      <bottom style="dotted">
        <color auto="1"/>
      </bottom>
      <diagonal/>
    </border>
    <border>
      <left style="dotted">
        <color auto="1"/>
      </left>
      <right style="dotted">
        <color auto="1"/>
      </right>
      <top/>
      <bottom style="dotted">
        <color auto="1"/>
      </bottom>
      <diagonal/>
    </border>
    <border>
      <left style="dotted">
        <color auto="1"/>
      </left>
      <right style="medium">
        <color auto="1"/>
      </right>
      <top/>
      <bottom style="dotted">
        <color auto="1"/>
      </bottom>
      <diagonal/>
    </border>
    <border>
      <left style="medium">
        <color auto="1"/>
      </left>
      <right style="dotted">
        <color auto="1"/>
      </right>
      <top style="medium">
        <color auto="1"/>
      </top>
      <bottom style="medium">
        <color auto="1"/>
      </bottom>
      <diagonal/>
    </border>
    <border>
      <left style="dotted">
        <color auto="1"/>
      </left>
      <right style="dotted">
        <color auto="1"/>
      </right>
      <top style="medium">
        <color auto="1"/>
      </top>
      <bottom style="medium">
        <color auto="1"/>
      </bottom>
      <diagonal/>
    </border>
    <border>
      <left style="dotted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dotted">
        <color auto="1"/>
      </right>
      <top/>
      <bottom/>
      <diagonal/>
    </border>
    <border>
      <left style="dotted">
        <color auto="1"/>
      </left>
      <right style="dotted">
        <color auto="1"/>
      </right>
      <top/>
      <bottom/>
      <diagonal/>
    </border>
    <border>
      <left style="dotted">
        <color auto="1"/>
      </left>
      <right style="medium">
        <color auto="1"/>
      </right>
      <top/>
      <bottom/>
      <diagonal/>
    </border>
    <border>
      <left style="medium">
        <color auto="1"/>
      </left>
      <right style="dotted">
        <color auto="1"/>
      </right>
      <top/>
      <bottom style="medium">
        <color auto="1"/>
      </bottom>
      <diagonal/>
    </border>
    <border>
      <left style="dotted">
        <color auto="1"/>
      </left>
      <right style="dotted">
        <color auto="1"/>
      </right>
      <top/>
      <bottom style="medium">
        <color auto="1"/>
      </bottom>
      <diagonal/>
    </border>
    <border>
      <left style="dotted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dotted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</borders>
  <cellStyleXfs count="382">
    <xf numFmtId="0" fontId="0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5" fillId="0" borderId="0" applyBorder="0"/>
    <xf numFmtId="0" fontId="15" fillId="0" borderId="0"/>
    <xf numFmtId="44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0" fontId="16" fillId="38" borderId="0" applyNumberFormat="0" applyBorder="0" applyAlignment="0" applyProtection="0"/>
    <xf numFmtId="0" fontId="16" fillId="39" borderId="0" applyNumberFormat="0" applyBorder="0" applyAlignment="0" applyProtection="0"/>
    <xf numFmtId="0" fontId="16" fillId="40" borderId="0" applyNumberFormat="0" applyBorder="0" applyAlignment="0" applyProtection="0"/>
    <xf numFmtId="0" fontId="16" fillId="41" borderId="0" applyNumberFormat="0" applyBorder="0" applyAlignment="0" applyProtection="0"/>
    <xf numFmtId="0" fontId="16" fillId="42" borderId="0" applyNumberFormat="0" applyBorder="0" applyAlignment="0" applyProtection="0"/>
    <xf numFmtId="0" fontId="16" fillId="43" borderId="0" applyNumberFormat="0" applyBorder="0" applyAlignment="0" applyProtection="0"/>
    <xf numFmtId="0" fontId="16" fillId="38" borderId="0" applyNumberFormat="0" applyBorder="0" applyAlignment="0" applyProtection="0"/>
    <xf numFmtId="0" fontId="16" fillId="38" borderId="0" applyNumberFormat="0" applyBorder="0" applyAlignment="0" applyProtection="0"/>
    <xf numFmtId="0" fontId="16" fillId="38" borderId="0" applyNumberFormat="0" applyBorder="0" applyAlignment="0" applyProtection="0"/>
    <xf numFmtId="0" fontId="16" fillId="38" borderId="0" applyNumberFormat="0" applyBorder="0" applyAlignment="0" applyProtection="0"/>
    <xf numFmtId="0" fontId="17" fillId="15" borderId="0" applyNumberFormat="0" applyBorder="0" applyAlignment="0" applyProtection="0"/>
    <xf numFmtId="0" fontId="16" fillId="39" borderId="0" applyNumberFormat="0" applyBorder="0" applyAlignment="0" applyProtection="0"/>
    <xf numFmtId="0" fontId="16" fillId="39" borderId="0" applyNumberFormat="0" applyBorder="0" applyAlignment="0" applyProtection="0"/>
    <xf numFmtId="0" fontId="16" fillId="39" borderId="0" applyNumberFormat="0" applyBorder="0" applyAlignment="0" applyProtection="0"/>
    <xf numFmtId="0" fontId="16" fillId="39" borderId="0" applyNumberFormat="0" applyBorder="0" applyAlignment="0" applyProtection="0"/>
    <xf numFmtId="0" fontId="17" fillId="19" borderId="0" applyNumberFormat="0" applyBorder="0" applyAlignment="0" applyProtection="0"/>
    <xf numFmtId="0" fontId="16" fillId="40" borderId="0" applyNumberFormat="0" applyBorder="0" applyAlignment="0" applyProtection="0"/>
    <xf numFmtId="0" fontId="16" fillId="40" borderId="0" applyNumberFormat="0" applyBorder="0" applyAlignment="0" applyProtection="0"/>
    <xf numFmtId="0" fontId="16" fillId="40" borderId="0" applyNumberFormat="0" applyBorder="0" applyAlignment="0" applyProtection="0"/>
    <xf numFmtId="0" fontId="16" fillId="40" borderId="0" applyNumberFormat="0" applyBorder="0" applyAlignment="0" applyProtection="0"/>
    <xf numFmtId="0" fontId="17" fillId="23" borderId="0" applyNumberFormat="0" applyBorder="0" applyAlignment="0" applyProtection="0"/>
    <xf numFmtId="0" fontId="16" fillId="41" borderId="0" applyNumberFormat="0" applyBorder="0" applyAlignment="0" applyProtection="0"/>
    <xf numFmtId="0" fontId="16" fillId="41" borderId="0" applyNumberFormat="0" applyBorder="0" applyAlignment="0" applyProtection="0"/>
    <xf numFmtId="0" fontId="16" fillId="41" borderId="0" applyNumberFormat="0" applyBorder="0" applyAlignment="0" applyProtection="0"/>
    <xf numFmtId="0" fontId="16" fillId="41" borderId="0" applyNumberFormat="0" applyBorder="0" applyAlignment="0" applyProtection="0"/>
    <xf numFmtId="0" fontId="17" fillId="27" borderId="0" applyNumberFormat="0" applyBorder="0" applyAlignment="0" applyProtection="0"/>
    <xf numFmtId="0" fontId="16" fillId="42" borderId="0" applyNumberFormat="0" applyBorder="0" applyAlignment="0" applyProtection="0"/>
    <xf numFmtId="0" fontId="16" fillId="42" borderId="0" applyNumberFormat="0" applyBorder="0" applyAlignment="0" applyProtection="0"/>
    <xf numFmtId="0" fontId="16" fillId="42" borderId="0" applyNumberFormat="0" applyBorder="0" applyAlignment="0" applyProtection="0"/>
    <xf numFmtId="0" fontId="16" fillId="42" borderId="0" applyNumberFormat="0" applyBorder="0" applyAlignment="0" applyProtection="0"/>
    <xf numFmtId="0" fontId="17" fillId="31" borderId="0" applyNumberFormat="0" applyBorder="0" applyAlignment="0" applyProtection="0"/>
    <xf numFmtId="0" fontId="16" fillId="43" borderId="0" applyNumberFormat="0" applyBorder="0" applyAlignment="0" applyProtection="0"/>
    <xf numFmtId="0" fontId="16" fillId="43" borderId="0" applyNumberFormat="0" applyBorder="0" applyAlignment="0" applyProtection="0"/>
    <xf numFmtId="0" fontId="16" fillId="43" borderId="0" applyNumberFormat="0" applyBorder="0" applyAlignment="0" applyProtection="0"/>
    <xf numFmtId="0" fontId="16" fillId="43" borderId="0" applyNumberFormat="0" applyBorder="0" applyAlignment="0" applyProtection="0"/>
    <xf numFmtId="0" fontId="17" fillId="35" borderId="0" applyNumberFormat="0" applyBorder="0" applyAlignment="0" applyProtection="0"/>
    <xf numFmtId="0" fontId="16" fillId="44" borderId="0" applyNumberFormat="0" applyBorder="0" applyAlignment="0" applyProtection="0"/>
    <xf numFmtId="0" fontId="16" fillId="45" borderId="0" applyNumberFormat="0" applyBorder="0" applyAlignment="0" applyProtection="0"/>
    <xf numFmtId="0" fontId="16" fillId="46" borderId="0" applyNumberFormat="0" applyBorder="0" applyAlignment="0" applyProtection="0"/>
    <xf numFmtId="0" fontId="16" fillId="41" borderId="0" applyNumberFormat="0" applyBorder="0" applyAlignment="0" applyProtection="0"/>
    <xf numFmtId="0" fontId="16" fillId="44" borderId="0" applyNumberFormat="0" applyBorder="0" applyAlignment="0" applyProtection="0"/>
    <xf numFmtId="0" fontId="16" fillId="47" borderId="0" applyNumberFormat="0" applyBorder="0" applyAlignment="0" applyProtection="0"/>
    <xf numFmtId="0" fontId="16" fillId="44" borderId="0" applyNumberFormat="0" applyBorder="0" applyAlignment="0" applyProtection="0"/>
    <xf numFmtId="0" fontId="16" fillId="44" borderId="0" applyNumberFormat="0" applyBorder="0" applyAlignment="0" applyProtection="0"/>
    <xf numFmtId="0" fontId="16" fillId="44" borderId="0" applyNumberFormat="0" applyBorder="0" applyAlignment="0" applyProtection="0"/>
    <xf numFmtId="0" fontId="16" fillId="44" borderId="0" applyNumberFormat="0" applyBorder="0" applyAlignment="0" applyProtection="0"/>
    <xf numFmtId="0" fontId="17" fillId="16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6" fillId="45" borderId="0" applyNumberFormat="0" applyBorder="0" applyAlignment="0" applyProtection="0"/>
    <xf numFmtId="0" fontId="17" fillId="20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6" fillId="46" borderId="0" applyNumberFormat="0" applyBorder="0" applyAlignment="0" applyProtection="0"/>
    <xf numFmtId="0" fontId="17" fillId="24" borderId="0" applyNumberFormat="0" applyBorder="0" applyAlignment="0" applyProtection="0"/>
    <xf numFmtId="0" fontId="16" fillId="41" borderId="0" applyNumberFormat="0" applyBorder="0" applyAlignment="0" applyProtection="0"/>
    <xf numFmtId="0" fontId="16" fillId="41" borderId="0" applyNumberFormat="0" applyBorder="0" applyAlignment="0" applyProtection="0"/>
    <xf numFmtId="0" fontId="16" fillId="41" borderId="0" applyNumberFormat="0" applyBorder="0" applyAlignment="0" applyProtection="0"/>
    <xf numFmtId="0" fontId="16" fillId="41" borderId="0" applyNumberFormat="0" applyBorder="0" applyAlignment="0" applyProtection="0"/>
    <xf numFmtId="0" fontId="17" fillId="28" borderId="0" applyNumberFormat="0" applyBorder="0" applyAlignment="0" applyProtection="0"/>
    <xf numFmtId="0" fontId="16" fillId="44" borderId="0" applyNumberFormat="0" applyBorder="0" applyAlignment="0" applyProtection="0"/>
    <xf numFmtId="0" fontId="16" fillId="44" borderId="0" applyNumberFormat="0" applyBorder="0" applyAlignment="0" applyProtection="0"/>
    <xf numFmtId="0" fontId="16" fillId="44" borderId="0" applyNumberFormat="0" applyBorder="0" applyAlignment="0" applyProtection="0"/>
    <xf numFmtId="0" fontId="16" fillId="44" borderId="0" applyNumberFormat="0" applyBorder="0" applyAlignment="0" applyProtection="0"/>
    <xf numFmtId="0" fontId="17" fillId="32" borderId="0" applyNumberFormat="0" applyBorder="0" applyAlignment="0" applyProtection="0"/>
    <xf numFmtId="0" fontId="16" fillId="47" borderId="0" applyNumberFormat="0" applyBorder="0" applyAlignment="0" applyProtection="0"/>
    <xf numFmtId="0" fontId="16" fillId="47" borderId="0" applyNumberFormat="0" applyBorder="0" applyAlignment="0" applyProtection="0"/>
    <xf numFmtId="0" fontId="16" fillId="47" borderId="0" applyNumberFormat="0" applyBorder="0" applyAlignment="0" applyProtection="0"/>
    <xf numFmtId="0" fontId="16" fillId="47" borderId="0" applyNumberFormat="0" applyBorder="0" applyAlignment="0" applyProtection="0"/>
    <xf numFmtId="0" fontId="17" fillId="36" borderId="0" applyNumberFormat="0" applyBorder="0" applyAlignment="0" applyProtection="0"/>
    <xf numFmtId="0" fontId="18" fillId="48" borderId="0" applyNumberFormat="0" applyBorder="0" applyAlignment="0" applyProtection="0"/>
    <xf numFmtId="0" fontId="18" fillId="45" borderId="0" applyNumberFormat="0" applyBorder="0" applyAlignment="0" applyProtection="0"/>
    <xf numFmtId="0" fontId="18" fillId="46" borderId="0" applyNumberFormat="0" applyBorder="0" applyAlignment="0" applyProtection="0"/>
    <xf numFmtId="0" fontId="18" fillId="49" borderId="0" applyNumberFormat="0" applyBorder="0" applyAlignment="0" applyProtection="0"/>
    <xf numFmtId="0" fontId="18" fillId="50" borderId="0" applyNumberFormat="0" applyBorder="0" applyAlignment="0" applyProtection="0"/>
    <xf numFmtId="0" fontId="18" fillId="51" borderId="0" applyNumberFormat="0" applyBorder="0" applyAlignment="0" applyProtection="0"/>
    <xf numFmtId="0" fontId="18" fillId="48" borderId="0" applyNumberFormat="0" applyBorder="0" applyAlignment="0" applyProtection="0"/>
    <xf numFmtId="0" fontId="19" fillId="17" borderId="0" applyNumberFormat="0" applyBorder="0" applyAlignment="0" applyProtection="0"/>
    <xf numFmtId="0" fontId="18" fillId="45" borderId="0" applyNumberFormat="0" applyBorder="0" applyAlignment="0" applyProtection="0"/>
    <xf numFmtId="0" fontId="19" fillId="21" borderId="0" applyNumberFormat="0" applyBorder="0" applyAlignment="0" applyProtection="0"/>
    <xf numFmtId="0" fontId="18" fillId="46" borderId="0" applyNumberFormat="0" applyBorder="0" applyAlignment="0" applyProtection="0"/>
    <xf numFmtId="0" fontId="19" fillId="25" borderId="0" applyNumberFormat="0" applyBorder="0" applyAlignment="0" applyProtection="0"/>
    <xf numFmtId="0" fontId="18" fillId="49" borderId="0" applyNumberFormat="0" applyBorder="0" applyAlignment="0" applyProtection="0"/>
    <xf numFmtId="0" fontId="19" fillId="29" borderId="0" applyNumberFormat="0" applyBorder="0" applyAlignment="0" applyProtection="0"/>
    <xf numFmtId="0" fontId="18" fillId="50" borderId="0" applyNumberFormat="0" applyBorder="0" applyAlignment="0" applyProtection="0"/>
    <xf numFmtId="0" fontId="19" fillId="33" borderId="0" applyNumberFormat="0" applyBorder="0" applyAlignment="0" applyProtection="0"/>
    <xf numFmtId="0" fontId="18" fillId="51" borderId="0" applyNumberFormat="0" applyBorder="0" applyAlignment="0" applyProtection="0"/>
    <xf numFmtId="0" fontId="19" fillId="37" borderId="0" applyNumberFormat="0" applyBorder="0" applyAlignment="0" applyProtection="0"/>
    <xf numFmtId="0" fontId="18" fillId="52" borderId="0" applyNumberFormat="0" applyBorder="0" applyAlignment="0" applyProtection="0"/>
    <xf numFmtId="0" fontId="18" fillId="53" borderId="0" applyNumberFormat="0" applyBorder="0" applyAlignment="0" applyProtection="0"/>
    <xf numFmtId="0" fontId="18" fillId="54" borderId="0" applyNumberFormat="0" applyBorder="0" applyAlignment="0" applyProtection="0"/>
    <xf numFmtId="0" fontId="18" fillId="49" borderId="0" applyNumberFormat="0" applyBorder="0" applyAlignment="0" applyProtection="0"/>
    <xf numFmtId="0" fontId="18" fillId="50" borderId="0" applyNumberFormat="0" applyBorder="0" applyAlignment="0" applyProtection="0"/>
    <xf numFmtId="0" fontId="18" fillId="55" borderId="0" applyNumberFormat="0" applyBorder="0" applyAlignment="0" applyProtection="0"/>
    <xf numFmtId="0" fontId="20" fillId="39" borderId="0" applyNumberFormat="0" applyBorder="0" applyAlignment="0" applyProtection="0"/>
    <xf numFmtId="0" fontId="21" fillId="40" borderId="0" applyNumberFormat="0" applyBorder="0" applyAlignment="0" applyProtection="0"/>
    <xf numFmtId="0" fontId="22" fillId="7" borderId="0" applyNumberFormat="0" applyBorder="0" applyAlignment="0" applyProtection="0"/>
    <xf numFmtId="0" fontId="23" fillId="56" borderId="26" applyNumberFormat="0" applyAlignment="0" applyProtection="0"/>
    <xf numFmtId="0" fontId="23" fillId="56" borderId="26" applyNumberFormat="0" applyAlignment="0" applyProtection="0"/>
    <xf numFmtId="0" fontId="24" fillId="11" borderId="20" applyNumberFormat="0" applyAlignment="0" applyProtection="0"/>
    <xf numFmtId="0" fontId="25" fillId="57" borderId="27" applyNumberFormat="0" applyAlignment="0" applyProtection="0"/>
    <xf numFmtId="0" fontId="26" fillId="12" borderId="23" applyNumberFormat="0" applyAlignment="0" applyProtection="0"/>
    <xf numFmtId="0" fontId="27" fillId="0" borderId="28" applyNumberFormat="0" applyFill="0" applyAlignment="0" applyProtection="0"/>
    <xf numFmtId="0" fontId="28" fillId="0" borderId="22" applyNumberFormat="0" applyFill="0" applyAlignment="0" applyProtection="0"/>
    <xf numFmtId="0" fontId="25" fillId="57" borderId="27" applyNumberFormat="0" applyAlignment="0" applyProtection="0"/>
    <xf numFmtId="174" fontId="29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16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2" fillId="0" borderId="0" applyFont="0" applyFill="0" applyBorder="0" applyAlignment="0" applyProtection="0"/>
    <xf numFmtId="175" fontId="1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6" fontId="1" fillId="0" borderId="0" applyFont="0" applyFill="0" applyBorder="0" applyAlignment="0" applyProtection="0"/>
    <xf numFmtId="177" fontId="30" fillId="0" borderId="0">
      <protection locked="0"/>
    </xf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8" fillId="52" borderId="0" applyNumberFormat="0" applyBorder="0" applyAlignment="0" applyProtection="0"/>
    <xf numFmtId="0" fontId="19" fillId="14" borderId="0" applyNumberFormat="0" applyBorder="0" applyAlignment="0" applyProtection="0"/>
    <xf numFmtId="0" fontId="18" fillId="53" borderId="0" applyNumberFormat="0" applyBorder="0" applyAlignment="0" applyProtection="0"/>
    <xf numFmtId="0" fontId="19" fillId="18" borderId="0" applyNumberFormat="0" applyBorder="0" applyAlignment="0" applyProtection="0"/>
    <xf numFmtId="0" fontId="18" fillId="54" borderId="0" applyNumberFormat="0" applyBorder="0" applyAlignment="0" applyProtection="0"/>
    <xf numFmtId="0" fontId="19" fillId="22" borderId="0" applyNumberFormat="0" applyBorder="0" applyAlignment="0" applyProtection="0"/>
    <xf numFmtId="0" fontId="18" fillId="49" borderId="0" applyNumberFormat="0" applyBorder="0" applyAlignment="0" applyProtection="0"/>
    <xf numFmtId="0" fontId="19" fillId="26" borderId="0" applyNumberFormat="0" applyBorder="0" applyAlignment="0" applyProtection="0"/>
    <xf numFmtId="0" fontId="18" fillId="50" borderId="0" applyNumberFormat="0" applyBorder="0" applyAlignment="0" applyProtection="0"/>
    <xf numFmtId="0" fontId="19" fillId="30" borderId="0" applyNumberFormat="0" applyBorder="0" applyAlignment="0" applyProtection="0"/>
    <xf numFmtId="0" fontId="18" fillId="55" borderId="0" applyNumberFormat="0" applyBorder="0" applyAlignment="0" applyProtection="0"/>
    <xf numFmtId="0" fontId="19" fillId="34" borderId="0" applyNumberFormat="0" applyBorder="0" applyAlignment="0" applyProtection="0"/>
    <xf numFmtId="0" fontId="33" fillId="43" borderId="26" applyNumberFormat="0" applyAlignment="0" applyProtection="0"/>
    <xf numFmtId="0" fontId="34" fillId="10" borderId="20" applyNumberFormat="0" applyAlignment="0" applyProtection="0"/>
    <xf numFmtId="178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0" fontId="35" fillId="0" borderId="0" applyNumberFormat="0" applyFill="0" applyBorder="0" applyAlignment="0" applyProtection="0"/>
    <xf numFmtId="179" fontId="30" fillId="0" borderId="0">
      <protection locked="0"/>
    </xf>
    <xf numFmtId="0" fontId="21" fillId="40" borderId="0" applyNumberFormat="0" applyBorder="0" applyAlignment="0" applyProtection="0"/>
    <xf numFmtId="0" fontId="36" fillId="0" borderId="29" applyNumberFormat="0" applyFill="0" applyAlignment="0" applyProtection="0"/>
    <xf numFmtId="0" fontId="37" fillId="0" borderId="30" applyNumberFormat="0" applyFill="0" applyAlignment="0" applyProtection="0"/>
    <xf numFmtId="0" fontId="31" fillId="0" borderId="31" applyNumberFormat="0" applyFill="0" applyAlignment="0" applyProtection="0"/>
    <xf numFmtId="0" fontId="31" fillId="0" borderId="0" applyNumberFormat="0" applyFill="0" applyBorder="0" applyAlignment="0" applyProtection="0"/>
    <xf numFmtId="180" fontId="38" fillId="0" borderId="0">
      <protection locked="0"/>
    </xf>
    <xf numFmtId="180" fontId="38" fillId="0" borderId="0">
      <protection locked="0"/>
    </xf>
    <xf numFmtId="0" fontId="39" fillId="0" borderId="0"/>
    <xf numFmtId="0" fontId="40" fillId="0" borderId="0" applyNumberFormat="0" applyFill="0" applyBorder="0" applyAlignment="0" applyProtection="0"/>
    <xf numFmtId="0" fontId="20" fillId="39" borderId="0" applyNumberFormat="0" applyBorder="0" applyAlignment="0" applyProtection="0"/>
    <xf numFmtId="0" fontId="41" fillId="8" borderId="0" applyNumberFormat="0" applyBorder="0" applyAlignment="0" applyProtection="0"/>
    <xf numFmtId="0" fontId="33" fillId="43" borderId="26" applyNumberFormat="0" applyAlignment="0" applyProtection="0"/>
    <xf numFmtId="0" fontId="27" fillId="0" borderId="28" applyNumberFormat="0" applyFill="0" applyAlignment="0" applyProtection="0"/>
    <xf numFmtId="174" fontId="29" fillId="0" borderId="0" applyFont="0" applyFill="0" applyBorder="0" applyAlignment="0" applyProtection="0"/>
    <xf numFmtId="174" fontId="29" fillId="0" borderId="0" applyFont="0" applyFill="0" applyBorder="0" applyAlignment="0" applyProtection="0"/>
    <xf numFmtId="174" fontId="29" fillId="0" borderId="0" applyFont="0" applyFill="0" applyBorder="0" applyAlignment="0" applyProtection="0"/>
    <xf numFmtId="174" fontId="29" fillId="0" borderId="0" applyFont="0" applyFill="0" applyBorder="0" applyAlignment="0" applyProtection="0"/>
    <xf numFmtId="167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9" fillId="0" borderId="0" applyFont="0" applyFill="0" applyBorder="0" applyAlignment="0" applyProtection="0"/>
    <xf numFmtId="170" fontId="15" fillId="0" borderId="0" applyFont="0" applyFill="0" applyBorder="0" applyAlignment="0" applyProtection="0"/>
    <xf numFmtId="167" fontId="29" fillId="0" borderId="0" applyFont="0" applyFill="0" applyBorder="0" applyAlignment="0" applyProtection="0"/>
    <xf numFmtId="170" fontId="15" fillId="0" borderId="0" applyFont="0" applyFill="0" applyBorder="0" applyAlignment="0" applyProtection="0"/>
    <xf numFmtId="167" fontId="29" fillId="0" borderId="0" applyFont="0" applyFill="0" applyBorder="0" applyAlignment="0" applyProtection="0"/>
    <xf numFmtId="170" fontId="15" fillId="0" borderId="0" applyFont="0" applyFill="0" applyBorder="0" applyAlignment="0" applyProtection="0"/>
    <xf numFmtId="170" fontId="15" fillId="0" borderId="0" applyFont="0" applyFill="0" applyBorder="0" applyAlignment="0" applyProtection="0"/>
    <xf numFmtId="167" fontId="29" fillId="0" borderId="0" applyFont="0" applyFill="0" applyBorder="0" applyAlignment="0" applyProtection="0"/>
    <xf numFmtId="170" fontId="15" fillId="0" borderId="0" applyFont="0" applyFill="0" applyBorder="0" applyAlignment="0" applyProtection="0"/>
    <xf numFmtId="170" fontId="15" fillId="0" borderId="0" applyFont="0" applyFill="0" applyBorder="0" applyAlignment="0" applyProtection="0"/>
    <xf numFmtId="167" fontId="29" fillId="0" borderId="0" applyFont="0" applyFill="0" applyBorder="0" applyAlignment="0" applyProtection="0"/>
    <xf numFmtId="170" fontId="15" fillId="0" borderId="0" applyFont="0" applyFill="0" applyBorder="0" applyAlignment="0" applyProtection="0"/>
    <xf numFmtId="170" fontId="15" fillId="0" borderId="0" applyFont="0" applyFill="0" applyBorder="0" applyAlignment="0" applyProtection="0"/>
    <xf numFmtId="170" fontId="15" fillId="0" borderId="0" applyFont="0" applyFill="0" applyBorder="0" applyAlignment="0" applyProtection="0"/>
    <xf numFmtId="167" fontId="29" fillId="0" borderId="0" applyFont="0" applyFill="0" applyBorder="0" applyAlignment="0" applyProtection="0"/>
    <xf numFmtId="170" fontId="15" fillId="0" borderId="0" applyFont="0" applyFill="0" applyBorder="0" applyAlignment="0" applyProtection="0"/>
    <xf numFmtId="167" fontId="29" fillId="0" borderId="0" applyFont="0" applyFill="0" applyBorder="0" applyAlignment="0" applyProtection="0"/>
    <xf numFmtId="170" fontId="15" fillId="0" borderId="0" applyFont="0" applyFill="0" applyBorder="0" applyAlignment="0" applyProtection="0"/>
    <xf numFmtId="170" fontId="15" fillId="0" borderId="0" applyFont="0" applyFill="0" applyBorder="0" applyAlignment="0" applyProtection="0"/>
    <xf numFmtId="167" fontId="29" fillId="0" borderId="0" applyFont="0" applyFill="0" applyBorder="0" applyAlignment="0" applyProtection="0"/>
    <xf numFmtId="170" fontId="15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167" fontId="29" fillId="0" borderId="0" applyFont="0" applyFill="0" applyBorder="0" applyAlignment="0" applyProtection="0"/>
    <xf numFmtId="167" fontId="15" fillId="0" borderId="0" applyFont="0" applyFill="0" applyBorder="0" applyAlignment="0" applyProtection="0"/>
    <xf numFmtId="170" fontId="15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6" fillId="0" borderId="0" applyFont="0" applyFill="0" applyBorder="0" applyAlignment="0" applyProtection="0"/>
    <xf numFmtId="167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175" fontId="15" fillId="0" borderId="0" applyFont="0" applyFill="0" applyBorder="0" applyAlignment="0" applyProtection="0"/>
    <xf numFmtId="175" fontId="15" fillId="0" borderId="0" applyFont="0" applyFill="0" applyBorder="0" applyAlignment="0" applyProtection="0"/>
    <xf numFmtId="175" fontId="15" fillId="0" borderId="0" applyFont="0" applyFill="0" applyBorder="0" applyAlignment="0" applyProtection="0"/>
    <xf numFmtId="175" fontId="15" fillId="0" borderId="0" applyFont="0" applyFill="0" applyBorder="0" applyAlignment="0" applyProtection="0"/>
    <xf numFmtId="175" fontId="15" fillId="0" borderId="0" applyFont="0" applyFill="0" applyBorder="0" applyAlignment="0" applyProtection="0"/>
    <xf numFmtId="175" fontId="15" fillId="0" borderId="0" applyFont="0" applyFill="0" applyBorder="0" applyAlignment="0" applyProtection="0"/>
    <xf numFmtId="175" fontId="17" fillId="0" borderId="0" applyFont="0" applyFill="0" applyBorder="0" applyAlignment="0" applyProtection="0"/>
    <xf numFmtId="178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175" fontId="15" fillId="0" borderId="0" applyFont="0" applyFill="0" applyBorder="0" applyAlignment="0" applyProtection="0"/>
    <xf numFmtId="178" fontId="15" fillId="0" borderId="0" applyFont="0" applyFill="0" applyBorder="0" applyAlignment="0" applyProtection="0"/>
    <xf numFmtId="175" fontId="16" fillId="0" borderId="0" applyFont="0" applyFill="0" applyBorder="0" applyAlignment="0" applyProtection="0"/>
    <xf numFmtId="175" fontId="16" fillId="0" borderId="0" applyFont="0" applyFill="0" applyBorder="0" applyAlignment="0" applyProtection="0"/>
    <xf numFmtId="175" fontId="16" fillId="0" borderId="0" applyFont="0" applyFill="0" applyBorder="0" applyAlignment="0" applyProtection="0"/>
    <xf numFmtId="175" fontId="16" fillId="0" borderId="0" applyFont="0" applyFill="0" applyBorder="0" applyAlignment="0" applyProtection="0"/>
    <xf numFmtId="0" fontId="42" fillId="58" borderId="0" applyNumberFormat="0" applyBorder="0" applyAlignment="0" applyProtection="0"/>
    <xf numFmtId="0" fontId="43" fillId="9" borderId="0" applyNumberFormat="0" applyBorder="0" applyAlignment="0" applyProtection="0"/>
    <xf numFmtId="0" fontId="1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15" fillId="0" borderId="0"/>
    <xf numFmtId="0" fontId="15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7" fillId="0" borderId="0"/>
    <xf numFmtId="0" fontId="1" fillId="0" borderId="0"/>
    <xf numFmtId="0" fontId="44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5" fillId="0" borderId="0"/>
    <xf numFmtId="0" fontId="1" fillId="0" borderId="0"/>
    <xf numFmtId="0" fontId="1" fillId="0" borderId="0"/>
    <xf numFmtId="0" fontId="16" fillId="59" borderId="32" applyNumberFormat="0" applyFont="0" applyAlignment="0" applyProtection="0"/>
    <xf numFmtId="0" fontId="15" fillId="59" borderId="32" applyNumberFormat="0" applyFont="0" applyAlignment="0" applyProtection="0"/>
    <xf numFmtId="0" fontId="15" fillId="59" borderId="32" applyNumberFormat="0" applyFont="0" applyAlignment="0" applyProtection="0"/>
    <xf numFmtId="0" fontId="15" fillId="59" borderId="32" applyNumberFormat="0" applyFont="0" applyAlignment="0" applyProtection="0"/>
    <xf numFmtId="0" fontId="16" fillId="59" borderId="32" applyNumberFormat="0" applyFont="0" applyAlignment="0" applyProtection="0"/>
    <xf numFmtId="0" fontId="16" fillId="59" borderId="32" applyNumberFormat="0" applyFont="0" applyAlignment="0" applyProtection="0"/>
    <xf numFmtId="0" fontId="16" fillId="59" borderId="32" applyNumberFormat="0" applyFont="0" applyAlignment="0" applyProtection="0"/>
    <xf numFmtId="0" fontId="16" fillId="59" borderId="32" applyNumberFormat="0" applyFont="0" applyAlignment="0" applyProtection="0"/>
    <xf numFmtId="0" fontId="16" fillId="59" borderId="32" applyNumberFormat="0" applyFont="0" applyAlignment="0" applyProtection="0"/>
    <xf numFmtId="0" fontId="16" fillId="59" borderId="32" applyNumberFormat="0" applyFont="0" applyAlignment="0" applyProtection="0"/>
    <xf numFmtId="0" fontId="16" fillId="59" borderId="32" applyNumberFormat="0" applyFont="0" applyAlignment="0" applyProtection="0"/>
    <xf numFmtId="0" fontId="17" fillId="13" borderId="24" applyNumberFormat="0" applyFont="0" applyAlignment="0" applyProtection="0"/>
    <xf numFmtId="0" fontId="15" fillId="59" borderId="32" applyNumberFormat="0" applyFont="0" applyAlignment="0" applyProtection="0"/>
    <xf numFmtId="0" fontId="45" fillId="56" borderId="33" applyNumberForma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45" fillId="56" borderId="33" applyNumberFormat="0" applyAlignment="0" applyProtection="0"/>
    <xf numFmtId="0" fontId="46" fillId="11" borderId="21" applyNumberFormat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36" fillId="0" borderId="29" applyNumberFormat="0" applyFill="0" applyAlignment="0" applyProtection="0"/>
    <xf numFmtId="0" fontId="51" fillId="0" borderId="17" applyNumberFormat="0" applyFill="0" applyAlignment="0" applyProtection="0"/>
    <xf numFmtId="0" fontId="37" fillId="0" borderId="30" applyNumberFormat="0" applyFill="0" applyAlignment="0" applyProtection="0"/>
    <xf numFmtId="0" fontId="52" fillId="0" borderId="18" applyNumberFormat="0" applyFill="0" applyAlignment="0" applyProtection="0"/>
    <xf numFmtId="0" fontId="31" fillId="0" borderId="31" applyNumberFormat="0" applyFill="0" applyAlignment="0" applyProtection="0"/>
    <xf numFmtId="0" fontId="32" fillId="0" borderId="19" applyNumberFormat="0" applyFill="0" applyAlignment="0" applyProtection="0"/>
    <xf numFmtId="0" fontId="50" fillId="0" borderId="0" applyNumberFormat="0" applyFill="0" applyBorder="0" applyAlignment="0" applyProtection="0"/>
    <xf numFmtId="0" fontId="53" fillId="0" borderId="34" applyNumberFormat="0" applyFill="0" applyAlignment="0" applyProtection="0"/>
    <xf numFmtId="0" fontId="54" fillId="0" borderId="25" applyNumberFormat="0" applyFill="0" applyAlignment="0" applyProtection="0"/>
    <xf numFmtId="0" fontId="47" fillId="0" borderId="0" applyNumberFormat="0" applyFill="0" applyBorder="0" applyAlignment="0" applyProtection="0"/>
  </cellStyleXfs>
  <cellXfs count="209">
    <xf numFmtId="0" fontId="0" fillId="0" borderId="0" xfId="0"/>
    <xf numFmtId="0" fontId="5" fillId="0" borderId="0" xfId="0" applyFont="1" applyAlignment="1">
      <alignment vertical="center" wrapText="1"/>
    </xf>
    <xf numFmtId="43" fontId="5" fillId="0" borderId="0" xfId="2" applyFont="1" applyAlignment="1">
      <alignment vertical="center"/>
    </xf>
    <xf numFmtId="43" fontId="5" fillId="4" borderId="1" xfId="2" applyFont="1" applyFill="1" applyBorder="1" applyAlignment="1">
      <alignment vertical="center"/>
    </xf>
    <xf numFmtId="0" fontId="4" fillId="0" borderId="0" xfId="0" applyFont="1"/>
    <xf numFmtId="0" fontId="7" fillId="0" borderId="0" xfId="0" applyFont="1"/>
    <xf numFmtId="168" fontId="5" fillId="0" borderId="1" xfId="2" applyNumberFormat="1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41" fontId="7" fillId="4" borderId="1" xfId="1" applyNumberFormat="1" applyFont="1" applyFill="1" applyBorder="1" applyAlignment="1">
      <alignment horizontal="left"/>
    </xf>
    <xf numFmtId="0" fontId="9" fillId="0" borderId="9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43" fontId="5" fillId="0" borderId="0" xfId="2" applyFont="1" applyAlignment="1">
      <alignment horizontal="center" vertical="center"/>
    </xf>
    <xf numFmtId="41" fontId="8" fillId="0" borderId="6" xfId="1" applyFont="1" applyFill="1" applyBorder="1" applyAlignment="1">
      <alignment horizontal="center" vertical="center"/>
    </xf>
    <xf numFmtId="0" fontId="5" fillId="0" borderId="0" xfId="0" applyFont="1"/>
    <xf numFmtId="0" fontId="10" fillId="0" borderId="0" xfId="0" applyFont="1"/>
    <xf numFmtId="41" fontId="14" fillId="4" borderId="1" xfId="1" applyNumberFormat="1" applyFont="1" applyFill="1" applyBorder="1" applyAlignment="1">
      <alignment horizontal="left"/>
    </xf>
    <xf numFmtId="0" fontId="14" fillId="0" borderId="0" xfId="0" applyFont="1"/>
    <xf numFmtId="0" fontId="10" fillId="0" borderId="1" xfId="0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41" fontId="4" fillId="0" borderId="6" xfId="1" applyFont="1" applyBorder="1" applyAlignment="1">
      <alignment vertical="center"/>
    </xf>
    <xf numFmtId="169" fontId="4" fillId="0" borderId="1" xfId="1" applyNumberFormat="1" applyFont="1" applyBorder="1" applyAlignment="1">
      <alignment vertical="center"/>
    </xf>
    <xf numFmtId="41" fontId="3" fillId="0" borderId="6" xfId="1" applyFont="1" applyFill="1" applyBorder="1" applyAlignment="1">
      <alignment horizontal="center" vertical="center"/>
    </xf>
    <xf numFmtId="169" fontId="7" fillId="0" borderId="1" xfId="1" applyNumberFormat="1" applyFont="1" applyBorder="1" applyAlignment="1">
      <alignment vertical="center"/>
    </xf>
    <xf numFmtId="0" fontId="6" fillId="0" borderId="0" xfId="0" applyFont="1" applyFill="1" applyAlignment="1">
      <alignment horizontal="left" vertical="center" wrapText="1"/>
    </xf>
    <xf numFmtId="0" fontId="3" fillId="0" borderId="6" xfId="0" applyFont="1" applyBorder="1" applyAlignment="1">
      <alignment horizontal="center" vertical="center"/>
    </xf>
    <xf numFmtId="41" fontId="3" fillId="0" borderId="6" xfId="1" applyFont="1" applyBorder="1" applyAlignment="1">
      <alignment vertical="center"/>
    </xf>
    <xf numFmtId="169" fontId="3" fillId="0" borderId="1" xfId="1" applyNumberFormat="1" applyFont="1" applyBorder="1" applyAlignment="1">
      <alignment vertical="center"/>
    </xf>
    <xf numFmtId="0" fontId="3" fillId="0" borderId="0" xfId="0" applyFont="1"/>
    <xf numFmtId="0" fontId="14" fillId="0" borderId="1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41" fontId="3" fillId="0" borderId="1" xfId="1" applyFont="1" applyBorder="1" applyAlignment="1">
      <alignment horizontal="center" vertical="center"/>
    </xf>
    <xf numFmtId="41" fontId="3" fillId="0" borderId="1" xfId="1" applyFont="1" applyBorder="1" applyAlignment="1">
      <alignment vertical="center"/>
    </xf>
    <xf numFmtId="43" fontId="5" fillId="4" borderId="0" xfId="2" applyFont="1" applyFill="1" applyBorder="1" applyAlignment="1">
      <alignment vertical="center"/>
    </xf>
    <xf numFmtId="41" fontId="8" fillId="0" borderId="1" xfId="1" applyFont="1" applyBorder="1" applyAlignment="1">
      <alignment vertical="center"/>
    </xf>
    <xf numFmtId="0" fontId="10" fillId="5" borderId="0" xfId="0" applyFont="1" applyFill="1" applyAlignment="1">
      <alignment vertical="top" wrapText="1"/>
    </xf>
    <xf numFmtId="0" fontId="10" fillId="5" borderId="7" xfId="0" applyFont="1" applyFill="1" applyBorder="1" applyAlignment="1">
      <alignment vertical="center" wrapText="1"/>
    </xf>
    <xf numFmtId="0" fontId="10" fillId="5" borderId="0" xfId="0" applyFont="1" applyFill="1" applyAlignment="1">
      <alignment wrapText="1"/>
    </xf>
    <xf numFmtId="168" fontId="5" fillId="0" borderId="6" xfId="2" applyNumberFormat="1" applyFont="1" applyFill="1" applyBorder="1" applyAlignment="1">
      <alignment horizontal="center" vertical="center"/>
    </xf>
    <xf numFmtId="168" fontId="10" fillId="0" borderId="1" xfId="2" applyNumberFormat="1" applyFont="1" applyBorder="1" applyAlignment="1">
      <alignment vertical="center"/>
    </xf>
    <xf numFmtId="168" fontId="10" fillId="0" borderId="1" xfId="2" applyNumberFormat="1" applyFont="1" applyBorder="1" applyAlignment="1">
      <alignment horizontal="center" vertical="center"/>
    </xf>
    <xf numFmtId="168" fontId="10" fillId="0" borderId="6" xfId="2" applyNumberFormat="1" applyFont="1" applyBorder="1" applyAlignment="1">
      <alignment vertical="center"/>
    </xf>
    <xf numFmtId="0" fontId="10" fillId="5" borderId="1" xfId="0" applyFont="1" applyFill="1" applyBorder="1" applyAlignment="1">
      <alignment vertical="center" wrapText="1"/>
    </xf>
    <xf numFmtId="0" fontId="11" fillId="5" borderId="1" xfId="0" applyFont="1" applyFill="1" applyBorder="1" applyAlignment="1">
      <alignment horizontal="left" vertical="center" wrapText="1" indent="2"/>
    </xf>
    <xf numFmtId="0" fontId="10" fillId="5" borderId="1" xfId="0" applyFont="1" applyFill="1" applyBorder="1" applyAlignment="1">
      <alignment wrapText="1"/>
    </xf>
    <xf numFmtId="0" fontId="10" fillId="0" borderId="2" xfId="0" applyFont="1" applyBorder="1" applyAlignment="1">
      <alignment horizontal="center" vertical="center"/>
    </xf>
    <xf numFmtId="0" fontId="10" fillId="5" borderId="11" xfId="0" applyFont="1" applyFill="1" applyBorder="1" applyAlignment="1">
      <alignment vertical="center" wrapText="1"/>
    </xf>
    <xf numFmtId="168" fontId="4" fillId="5" borderId="1" xfId="2" applyNumberFormat="1" applyFont="1" applyFill="1" applyBorder="1" applyAlignment="1">
      <alignment horizontal="center" vertical="center"/>
    </xf>
    <xf numFmtId="168" fontId="4" fillId="5" borderId="1" xfId="2" applyNumberFormat="1" applyFont="1" applyFill="1" applyBorder="1" applyAlignment="1">
      <alignment vertical="center"/>
    </xf>
    <xf numFmtId="0" fontId="10" fillId="0" borderId="1" xfId="0" applyFont="1" applyFill="1" applyBorder="1" applyAlignment="1">
      <alignment horizontal="left" vertical="center" wrapText="1"/>
    </xf>
    <xf numFmtId="41" fontId="4" fillId="0" borderId="1" xfId="1" applyFont="1" applyBorder="1" applyAlignment="1">
      <alignment vertical="center"/>
    </xf>
    <xf numFmtId="0" fontId="56" fillId="0" borderId="0" xfId="0" applyFont="1"/>
    <xf numFmtId="0" fontId="57" fillId="2" borderId="1" xfId="0" applyFont="1" applyFill="1" applyBorder="1" applyAlignment="1">
      <alignment horizontal="center" vertical="center" wrapText="1"/>
    </xf>
    <xf numFmtId="0" fontId="58" fillId="0" borderId="1" xfId="0" applyFont="1" applyBorder="1" applyAlignment="1">
      <alignment horizontal="left" wrapText="1" indent="1"/>
    </xf>
    <xf numFmtId="168" fontId="58" fillId="0" borderId="1" xfId="2" applyNumberFormat="1" applyFont="1" applyBorder="1" applyAlignment="1">
      <alignment horizontal="left" wrapText="1" indent="1"/>
    </xf>
    <xf numFmtId="164" fontId="58" fillId="0" borderId="1" xfId="4" applyNumberFormat="1" applyFont="1" applyBorder="1"/>
    <xf numFmtId="10" fontId="56" fillId="0" borderId="0" xfId="3" applyNumberFormat="1" applyFont="1"/>
    <xf numFmtId="173" fontId="56" fillId="0" borderId="0" xfId="8" applyNumberFormat="1" applyFont="1"/>
    <xf numFmtId="9" fontId="56" fillId="0" borderId="0" xfId="3" applyFont="1"/>
    <xf numFmtId="0" fontId="58" fillId="0" borderId="1" xfId="0" applyFont="1" applyBorder="1" applyAlignment="1">
      <alignment horizontal="left" indent="1"/>
    </xf>
    <xf numFmtId="0" fontId="55" fillId="4" borderId="1" xfId="0" applyFont="1" applyFill="1" applyBorder="1" applyAlignment="1"/>
    <xf numFmtId="164" fontId="55" fillId="4" borderId="1" xfId="0" applyNumberFormat="1" applyFont="1" applyFill="1" applyBorder="1" applyAlignment="1">
      <alignment horizontal="center"/>
    </xf>
    <xf numFmtId="164" fontId="56" fillId="0" borderId="0" xfId="0" applyNumberFormat="1" applyFont="1"/>
    <xf numFmtId="173" fontId="56" fillId="0" borderId="0" xfId="0" applyNumberFormat="1" applyFont="1"/>
    <xf numFmtId="43" fontId="56" fillId="5" borderId="0" xfId="2" applyFont="1" applyFill="1"/>
    <xf numFmtId="9" fontId="59" fillId="5" borderId="0" xfId="3" applyFont="1" applyFill="1"/>
    <xf numFmtId="164" fontId="58" fillId="0" borderId="0" xfId="4" applyFont="1"/>
    <xf numFmtId="9" fontId="58" fillId="0" borderId="0" xfId="3" applyFont="1"/>
    <xf numFmtId="164" fontId="58" fillId="0" borderId="0" xfId="4" applyFont="1" applyAlignment="1">
      <alignment horizontal="right"/>
    </xf>
    <xf numFmtId="172" fontId="58" fillId="0" borderId="0" xfId="4" applyNumberFormat="1" applyFont="1"/>
    <xf numFmtId="164" fontId="55" fillId="0" borderId="0" xfId="4" applyFont="1"/>
    <xf numFmtId="0" fontId="15" fillId="0" borderId="0" xfId="0" applyFont="1" applyAlignment="1">
      <alignment vertical="center"/>
    </xf>
    <xf numFmtId="43" fontId="15" fillId="0" borderId="0" xfId="2" applyFont="1" applyAlignment="1">
      <alignment vertical="center"/>
    </xf>
    <xf numFmtId="0" fontId="61" fillId="0" borderId="0" xfId="0" applyFont="1"/>
    <xf numFmtId="41" fontId="62" fillId="4" borderId="1" xfId="1" applyFont="1" applyFill="1" applyBorder="1" applyAlignment="1">
      <alignment horizontal="left"/>
    </xf>
    <xf numFmtId="0" fontId="62" fillId="0" borderId="0" xfId="0" applyFont="1"/>
    <xf numFmtId="0" fontId="61" fillId="5" borderId="3" xfId="0" applyFont="1" applyFill="1" applyBorder="1" applyAlignment="1"/>
    <xf numFmtId="41" fontId="63" fillId="0" borderId="1" xfId="1" applyFont="1" applyBorder="1"/>
    <xf numFmtId="41" fontId="61" fillId="5" borderId="1" xfId="1" applyFont="1" applyFill="1" applyBorder="1"/>
    <xf numFmtId="41" fontId="61" fillId="0" borderId="1" xfId="1" applyFont="1" applyBorder="1"/>
    <xf numFmtId="0" fontId="61" fillId="5" borderId="0" xfId="0" applyFont="1" applyFill="1"/>
    <xf numFmtId="0" fontId="65" fillId="5" borderId="1" xfId="0" applyFont="1" applyFill="1" applyBorder="1" applyAlignment="1">
      <alignment horizontal="left"/>
    </xf>
    <xf numFmtId="49" fontId="63" fillId="0" borderId="1" xfId="0" applyNumberFormat="1" applyFont="1" applyBorder="1" applyAlignment="1"/>
    <xf numFmtId="169" fontId="61" fillId="0" borderId="1" xfId="1" applyNumberFormat="1" applyFont="1" applyBorder="1"/>
    <xf numFmtId="0" fontId="63" fillId="0" borderId="0" xfId="0" applyFont="1"/>
    <xf numFmtId="9" fontId="63" fillId="0" borderId="0" xfId="3" applyFont="1"/>
    <xf numFmtId="41" fontId="62" fillId="3" borderId="1" xfId="0" applyNumberFormat="1" applyFont="1" applyFill="1" applyBorder="1" applyAlignment="1"/>
    <xf numFmtId="41" fontId="62" fillId="0" borderId="0" xfId="1" applyFont="1"/>
    <xf numFmtId="41" fontId="62" fillId="0" borderId="0" xfId="0" applyNumberFormat="1" applyFont="1"/>
    <xf numFmtId="171" fontId="61" fillId="0" borderId="0" xfId="3" applyNumberFormat="1" applyFont="1" applyBorder="1" applyAlignment="1">
      <alignment horizontal="center"/>
    </xf>
    <xf numFmtId="49" fontId="64" fillId="0" borderId="1" xfId="0" applyNumberFormat="1" applyFont="1" applyBorder="1" applyAlignment="1">
      <alignment wrapText="1"/>
    </xf>
    <xf numFmtId="41" fontId="61" fillId="0" borderId="0" xfId="0" applyNumberFormat="1" applyFont="1"/>
    <xf numFmtId="43" fontId="61" fillId="0" borderId="0" xfId="2" applyFont="1"/>
    <xf numFmtId="9" fontId="61" fillId="0" borderId="0" xfId="3" applyFont="1"/>
    <xf numFmtId="0" fontId="61" fillId="0" borderId="0" xfId="0" applyFont="1" applyAlignment="1">
      <alignment horizontal="center" vertical="center"/>
    </xf>
    <xf numFmtId="0" fontId="65" fillId="0" borderId="0" xfId="0" applyFont="1" applyAlignment="1"/>
    <xf numFmtId="164" fontId="56" fillId="0" borderId="0" xfId="3" applyNumberFormat="1" applyFont="1"/>
    <xf numFmtId="0" fontId="62" fillId="3" borderId="1" xfId="0" applyFont="1" applyFill="1" applyBorder="1" applyAlignment="1">
      <alignment horizontal="left"/>
    </xf>
    <xf numFmtId="0" fontId="62" fillId="4" borderId="1" xfId="0" applyFont="1" applyFill="1" applyBorder="1" applyAlignment="1">
      <alignment horizontal="left"/>
    </xf>
    <xf numFmtId="0" fontId="69" fillId="0" borderId="0" xfId="9" applyFont="1" applyBorder="1" applyAlignment="1">
      <alignment vertical="center"/>
    </xf>
    <xf numFmtId="0" fontId="68" fillId="0" borderId="35" xfId="10" applyFont="1" applyBorder="1" applyAlignment="1">
      <alignment horizontal="left" vertical="center" wrapText="1"/>
    </xf>
    <xf numFmtId="182" fontId="59" fillId="5" borderId="35" xfId="11" applyNumberFormat="1" applyFont="1" applyFill="1" applyBorder="1" applyAlignment="1">
      <alignment vertical="center"/>
    </xf>
    <xf numFmtId="0" fontId="57" fillId="0" borderId="39" xfId="10" applyFont="1" applyBorder="1" applyAlignment="1">
      <alignment horizontal="center" vertical="center"/>
    </xf>
    <xf numFmtId="0" fontId="57" fillId="0" borderId="44" xfId="10" applyFont="1" applyBorder="1" applyAlignment="1">
      <alignment horizontal="center" vertical="center"/>
    </xf>
    <xf numFmtId="0" fontId="68" fillId="0" borderId="45" xfId="10" applyFont="1" applyBorder="1" applyAlignment="1">
      <alignment horizontal="left" vertical="center" wrapText="1"/>
    </xf>
    <xf numFmtId="182" fontId="59" fillId="5" borderId="45" xfId="11" applyNumberFormat="1" applyFont="1" applyFill="1" applyBorder="1" applyAlignment="1">
      <alignment vertical="center"/>
    </xf>
    <xf numFmtId="182" fontId="56" fillId="5" borderId="45" xfId="11" applyNumberFormat="1" applyFont="1" applyFill="1" applyBorder="1" applyAlignment="1">
      <alignment vertical="center"/>
    </xf>
    <xf numFmtId="182" fontId="56" fillId="0" borderId="46" xfId="11" applyNumberFormat="1" applyFont="1" applyBorder="1" applyAlignment="1">
      <alignment vertical="center"/>
    </xf>
    <xf numFmtId="0" fontId="68" fillId="61" borderId="47" xfId="10" applyFont="1" applyFill="1" applyBorder="1" applyAlignment="1">
      <alignment horizontal="center" vertical="center" wrapText="1"/>
    </xf>
    <xf numFmtId="0" fontId="68" fillId="61" borderId="48" xfId="10" applyFont="1" applyFill="1" applyBorder="1" applyAlignment="1">
      <alignment horizontal="left" vertical="center" wrapText="1"/>
    </xf>
    <xf numFmtId="182" fontId="59" fillId="61" borderId="48" xfId="11" applyNumberFormat="1" applyFont="1" applyFill="1" applyBorder="1" applyAlignment="1">
      <alignment vertical="center"/>
    </xf>
    <xf numFmtId="182" fontId="59" fillId="61" borderId="49" xfId="11" applyNumberFormat="1" applyFont="1" applyFill="1" applyBorder="1" applyAlignment="1">
      <alignment vertical="center"/>
    </xf>
    <xf numFmtId="181" fontId="67" fillId="60" borderId="48" xfId="11" applyNumberFormat="1" applyFont="1" applyFill="1" applyBorder="1" applyAlignment="1">
      <alignment vertical="center"/>
    </xf>
    <xf numFmtId="0" fontId="56" fillId="0" borderId="42" xfId="10" applyFont="1" applyBorder="1" applyAlignment="1">
      <alignment horizontal="left" vertical="center" wrapText="1"/>
    </xf>
    <xf numFmtId="0" fontId="68" fillId="0" borderId="42" xfId="10" applyFont="1" applyBorder="1" applyAlignment="1">
      <alignment horizontal="left" vertical="center" wrapText="1"/>
    </xf>
    <xf numFmtId="182" fontId="59" fillId="5" borderId="42" xfId="11" applyNumberFormat="1" applyFont="1" applyFill="1" applyBorder="1" applyAlignment="1">
      <alignment vertical="center"/>
    </xf>
    <xf numFmtId="0" fontId="57" fillId="0" borderId="50" xfId="10" applyFont="1" applyBorder="1" applyAlignment="1">
      <alignment horizontal="center" vertical="center"/>
    </xf>
    <xf numFmtId="0" fontId="68" fillId="0" borderId="51" xfId="10" applyFont="1" applyBorder="1" applyAlignment="1">
      <alignment horizontal="left" vertical="center" wrapText="1"/>
    </xf>
    <xf numFmtId="0" fontId="57" fillId="0" borderId="53" xfId="10" applyFont="1" applyBorder="1" applyAlignment="1">
      <alignment horizontal="center" vertical="center"/>
    </xf>
    <xf numFmtId="0" fontId="68" fillId="0" borderId="54" xfId="10" applyFont="1" applyBorder="1" applyAlignment="1">
      <alignment horizontal="left" vertical="center" wrapText="1"/>
    </xf>
    <xf numFmtId="182" fontId="59" fillId="5" borderId="54" xfId="11" applyNumberFormat="1" applyFont="1" applyFill="1" applyBorder="1" applyAlignment="1">
      <alignment vertical="center"/>
    </xf>
    <xf numFmtId="182" fontId="56" fillId="5" borderId="54" xfId="11" applyNumberFormat="1" applyFont="1" applyFill="1" applyBorder="1" applyAlignment="1">
      <alignment vertical="center"/>
    </xf>
    <xf numFmtId="182" fontId="56" fillId="0" borderId="55" xfId="11" applyNumberFormat="1" applyFont="1" applyBorder="1" applyAlignment="1">
      <alignment vertical="center"/>
    </xf>
    <xf numFmtId="0" fontId="66" fillId="60" borderId="57" xfId="10" applyFont="1" applyFill="1" applyBorder="1" applyAlignment="1">
      <alignment vertical="center" wrapText="1"/>
    </xf>
    <xf numFmtId="0" fontId="66" fillId="60" borderId="56" xfId="10" applyFont="1" applyFill="1" applyBorder="1" applyAlignment="1">
      <alignment horizontal="left" vertical="center"/>
    </xf>
    <xf numFmtId="181" fontId="59" fillId="5" borderId="45" xfId="11" applyNumberFormat="1" applyFont="1" applyFill="1" applyBorder="1" applyAlignment="1">
      <alignment vertical="center"/>
    </xf>
    <xf numFmtId="181" fontId="56" fillId="0" borderId="46" xfId="11" applyNumberFormat="1" applyFont="1" applyBorder="1" applyAlignment="1">
      <alignment vertical="center"/>
    </xf>
    <xf numFmtId="0" fontId="66" fillId="60" borderId="56" xfId="10" applyFont="1" applyFill="1" applyBorder="1" applyAlignment="1">
      <alignment vertical="center"/>
    </xf>
    <xf numFmtId="0" fontId="66" fillId="60" borderId="57" xfId="10" applyFont="1" applyFill="1" applyBorder="1" applyAlignment="1">
      <alignment vertical="center"/>
    </xf>
    <xf numFmtId="181" fontId="59" fillId="5" borderId="51" xfId="11" applyNumberFormat="1" applyFont="1" applyFill="1" applyBorder="1" applyAlignment="1">
      <alignment vertical="center"/>
    </xf>
    <xf numFmtId="181" fontId="56" fillId="0" borderId="52" xfId="11" applyNumberFormat="1" applyFont="1" applyBorder="1" applyAlignment="1">
      <alignment vertical="center"/>
    </xf>
    <xf numFmtId="0" fontId="68" fillId="0" borderId="58" xfId="10" applyFont="1" applyBorder="1" applyAlignment="1">
      <alignment horizontal="left" vertical="center" wrapText="1"/>
    </xf>
    <xf numFmtId="182" fontId="59" fillId="5" borderId="58" xfId="11" applyNumberFormat="1" applyFont="1" applyFill="1" applyBorder="1" applyAlignment="1">
      <alignment vertical="center"/>
    </xf>
    <xf numFmtId="182" fontId="56" fillId="0" borderId="59" xfId="11" applyNumberFormat="1" applyFont="1" applyBorder="1" applyAlignment="1">
      <alignment vertical="center"/>
    </xf>
    <xf numFmtId="0" fontId="55" fillId="0" borderId="0" xfId="0" applyFont="1" applyAlignment="1"/>
    <xf numFmtId="0" fontId="59" fillId="0" borderId="0" xfId="0" applyFont="1" applyAlignment="1"/>
    <xf numFmtId="0" fontId="57" fillId="0" borderId="36" xfId="10" applyFont="1" applyBorder="1" applyAlignment="1">
      <alignment horizontal="center" vertical="center"/>
    </xf>
    <xf numFmtId="0" fontId="68" fillId="0" borderId="37" xfId="10" applyFont="1" applyBorder="1" applyAlignment="1">
      <alignment horizontal="left" vertical="center" wrapText="1"/>
    </xf>
    <xf numFmtId="182" fontId="59" fillId="5" borderId="37" xfId="11" applyNumberFormat="1" applyFont="1" applyFill="1" applyBorder="1" applyAlignment="1">
      <alignment vertical="center"/>
    </xf>
    <xf numFmtId="182" fontId="56" fillId="5" borderId="37" xfId="11" applyNumberFormat="1" applyFont="1" applyFill="1" applyBorder="1" applyAlignment="1">
      <alignment vertical="center"/>
    </xf>
    <xf numFmtId="182" fontId="56" fillId="0" borderId="38" xfId="11" applyNumberFormat="1" applyFont="1" applyBorder="1" applyAlignment="1">
      <alignment vertical="center"/>
    </xf>
    <xf numFmtId="0" fontId="57" fillId="0" borderId="40" xfId="10" applyFont="1" applyBorder="1" applyAlignment="1">
      <alignment horizontal="center" vertical="center"/>
    </xf>
    <xf numFmtId="181" fontId="59" fillId="5" borderId="37" xfId="11" applyNumberFormat="1" applyFont="1" applyFill="1" applyBorder="1" applyAlignment="1">
      <alignment vertical="center"/>
    </xf>
    <xf numFmtId="181" fontId="56" fillId="0" borderId="38" xfId="11" applyNumberFormat="1" applyFont="1" applyBorder="1" applyAlignment="1">
      <alignment vertical="center"/>
    </xf>
    <xf numFmtId="0" fontId="68" fillId="0" borderId="60" xfId="10" applyFont="1" applyBorder="1" applyAlignment="1">
      <alignment horizontal="left" vertical="center" wrapText="1"/>
    </xf>
    <xf numFmtId="182" fontId="59" fillId="5" borderId="60" xfId="11" applyNumberFormat="1" applyFont="1" applyFill="1" applyBorder="1" applyAlignment="1">
      <alignment vertical="center"/>
    </xf>
    <xf numFmtId="182" fontId="56" fillId="0" borderId="61" xfId="11" applyNumberFormat="1" applyFont="1" applyBorder="1" applyAlignment="1">
      <alignment vertical="center"/>
    </xf>
    <xf numFmtId="168" fontId="10" fillId="0" borderId="6" xfId="2" applyNumberFormat="1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60" fillId="2" borderId="1" xfId="0" applyFont="1" applyFill="1" applyBorder="1" applyAlignment="1">
      <alignment horizontal="center" vertical="center" wrapText="1"/>
    </xf>
    <xf numFmtId="0" fontId="60" fillId="2" borderId="4" xfId="0" applyFont="1" applyFill="1" applyBorder="1" applyAlignment="1">
      <alignment horizontal="center" vertical="center" wrapText="1"/>
    </xf>
    <xf numFmtId="0" fontId="60" fillId="2" borderId="6" xfId="0" applyFont="1" applyFill="1" applyBorder="1" applyAlignment="1">
      <alignment horizontal="center" vertical="center" wrapText="1"/>
    </xf>
    <xf numFmtId="168" fontId="58" fillId="0" borderId="1" xfId="2" applyNumberFormat="1" applyFont="1" applyBorder="1" applyAlignment="1">
      <alignment horizontal="left" vertical="center" wrapText="1"/>
    </xf>
    <xf numFmtId="164" fontId="58" fillId="0" borderId="1" xfId="4" applyNumberFormat="1" applyFont="1" applyBorder="1" applyAlignment="1">
      <alignment vertical="center"/>
    </xf>
    <xf numFmtId="168" fontId="58" fillId="0" borderId="1" xfId="2" applyNumberFormat="1" applyFont="1" applyBorder="1" applyAlignment="1">
      <alignment horizontal="left" vertical="center"/>
    </xf>
    <xf numFmtId="181" fontId="67" fillId="60" borderId="49" xfId="11" applyNumberFormat="1" applyFont="1" applyFill="1" applyBorder="1" applyAlignment="1">
      <alignment vertical="center"/>
    </xf>
    <xf numFmtId="181" fontId="59" fillId="5" borderId="54" xfId="11" applyNumberFormat="1" applyFont="1" applyFill="1" applyBorder="1" applyAlignment="1">
      <alignment vertical="center"/>
    </xf>
    <xf numFmtId="181" fontId="56" fillId="0" borderId="55" xfId="11" applyNumberFormat="1" applyFont="1" applyBorder="1" applyAlignment="1">
      <alignment vertical="center"/>
    </xf>
    <xf numFmtId="0" fontId="55" fillId="0" borderId="0" xfId="0" applyFont="1" applyAlignment="1">
      <alignment horizontal="center"/>
    </xf>
    <xf numFmtId="0" fontId="57" fillId="5" borderId="37" xfId="10" applyFont="1" applyFill="1" applyBorder="1" applyAlignment="1">
      <alignment horizontal="center" vertical="center" wrapText="1"/>
    </xf>
    <xf numFmtId="0" fontId="57" fillId="5" borderId="42" xfId="10" applyFont="1" applyFill="1" applyBorder="1" applyAlignment="1">
      <alignment horizontal="center" vertical="center" wrapText="1"/>
    </xf>
    <xf numFmtId="0" fontId="57" fillId="5" borderId="38" xfId="10" applyFont="1" applyFill="1" applyBorder="1" applyAlignment="1">
      <alignment horizontal="center" vertical="center" wrapText="1"/>
    </xf>
    <xf numFmtId="0" fontId="57" fillId="5" borderId="43" xfId="10" applyFont="1" applyFill="1" applyBorder="1" applyAlignment="1">
      <alignment horizontal="center" vertical="center" wrapText="1"/>
    </xf>
    <xf numFmtId="0" fontId="57" fillId="5" borderId="36" xfId="10" applyFont="1" applyFill="1" applyBorder="1" applyAlignment="1">
      <alignment horizontal="center" vertical="center" wrapText="1"/>
    </xf>
    <xf numFmtId="0" fontId="57" fillId="5" borderId="41" xfId="10" applyFont="1" applyFill="1" applyBorder="1" applyAlignment="1">
      <alignment horizontal="center" vertical="center" wrapText="1"/>
    </xf>
    <xf numFmtId="168" fontId="10" fillId="0" borderId="4" xfId="2" applyNumberFormat="1" applyFont="1" applyBorder="1" applyAlignment="1">
      <alignment horizontal="center" vertical="center"/>
    </xf>
    <xf numFmtId="168" fontId="10" fillId="0" borderId="12" xfId="2" applyNumberFormat="1" applyFont="1" applyBorder="1" applyAlignment="1">
      <alignment horizontal="center" vertical="center"/>
    </xf>
    <xf numFmtId="168" fontId="10" fillId="0" borderId="6" xfId="2" applyNumberFormat="1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5" fillId="5" borderId="10" xfId="0" applyFont="1" applyFill="1" applyBorder="1" applyAlignment="1">
      <alignment horizontal="center" vertical="center"/>
    </xf>
    <xf numFmtId="0" fontId="5" fillId="5" borderId="13" xfId="0" applyFont="1" applyFill="1" applyBorder="1" applyAlignment="1">
      <alignment horizontal="center" vertical="center"/>
    </xf>
    <xf numFmtId="0" fontId="5" fillId="5" borderId="14" xfId="0" applyFont="1" applyFill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left" vertical="center"/>
    </xf>
    <xf numFmtId="0" fontId="6" fillId="6" borderId="0" xfId="0" applyFont="1" applyFill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/>
    </xf>
    <xf numFmtId="0" fontId="8" fillId="5" borderId="12" xfId="0" applyFont="1" applyFill="1" applyBorder="1" applyAlignment="1">
      <alignment horizontal="center" vertical="center"/>
    </xf>
    <xf numFmtId="0" fontId="8" fillId="5" borderId="6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8" fillId="5" borderId="13" xfId="0" applyFont="1" applyFill="1" applyBorder="1" applyAlignment="1">
      <alignment horizontal="center" vertical="center"/>
    </xf>
    <xf numFmtId="0" fontId="8" fillId="5" borderId="14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60" fillId="2" borderId="1" xfId="0" applyFont="1" applyFill="1" applyBorder="1" applyAlignment="1">
      <alignment horizontal="center" vertical="center" wrapText="1"/>
    </xf>
    <xf numFmtId="0" fontId="60" fillId="2" borderId="4" xfId="0" applyFont="1" applyFill="1" applyBorder="1" applyAlignment="1">
      <alignment horizontal="center" vertical="center" wrapText="1"/>
    </xf>
    <xf numFmtId="0" fontId="60" fillId="2" borderId="6" xfId="0" applyFont="1" applyFill="1" applyBorder="1" applyAlignment="1">
      <alignment horizontal="center" vertical="center" wrapText="1"/>
    </xf>
    <xf numFmtId="0" fontId="57" fillId="6" borderId="0" xfId="0" applyFont="1" applyFill="1" applyAlignment="1">
      <alignment horizontal="center" vertical="center"/>
    </xf>
    <xf numFmtId="0" fontId="61" fillId="0" borderId="5" xfId="0" applyFont="1" applyBorder="1" applyAlignment="1">
      <alignment horizontal="center"/>
    </xf>
    <xf numFmtId="0" fontId="61" fillId="0" borderId="0" xfId="0" applyFont="1" applyBorder="1" applyAlignment="1">
      <alignment horizontal="center"/>
    </xf>
  </cellXfs>
  <cellStyles count="382">
    <cellStyle name="20% - Accent1 2" xfId="13" xr:uid="{00000000-0005-0000-0000-000000000000}"/>
    <cellStyle name="20% - Accent2 2" xfId="14" xr:uid="{00000000-0005-0000-0000-000001000000}"/>
    <cellStyle name="20% - Accent3 2" xfId="15" xr:uid="{00000000-0005-0000-0000-000002000000}"/>
    <cellStyle name="20% - Accent4 2" xfId="16" xr:uid="{00000000-0005-0000-0000-000003000000}"/>
    <cellStyle name="20% - Accent5 2" xfId="17" xr:uid="{00000000-0005-0000-0000-000004000000}"/>
    <cellStyle name="20% - Accent6 2" xfId="18" xr:uid="{00000000-0005-0000-0000-000005000000}"/>
    <cellStyle name="20% - Énfasis1 2" xfId="19" xr:uid="{00000000-0005-0000-0000-000006000000}"/>
    <cellStyle name="20% - Énfasis1 2 2" xfId="20" xr:uid="{00000000-0005-0000-0000-000007000000}"/>
    <cellStyle name="20% - Énfasis1 2 3" xfId="21" xr:uid="{00000000-0005-0000-0000-000008000000}"/>
    <cellStyle name="20% - Énfasis1 2 4" xfId="22" xr:uid="{00000000-0005-0000-0000-000009000000}"/>
    <cellStyle name="20% - Énfasis1 3" xfId="23" xr:uid="{00000000-0005-0000-0000-00000A000000}"/>
    <cellStyle name="20% - Énfasis2 2" xfId="24" xr:uid="{00000000-0005-0000-0000-00000B000000}"/>
    <cellStyle name="20% - Énfasis2 2 2" xfId="25" xr:uid="{00000000-0005-0000-0000-00000C000000}"/>
    <cellStyle name="20% - Énfasis2 2 3" xfId="26" xr:uid="{00000000-0005-0000-0000-00000D000000}"/>
    <cellStyle name="20% - Énfasis2 2 4" xfId="27" xr:uid="{00000000-0005-0000-0000-00000E000000}"/>
    <cellStyle name="20% - Énfasis2 3" xfId="28" xr:uid="{00000000-0005-0000-0000-00000F000000}"/>
    <cellStyle name="20% - Énfasis3 2" xfId="29" xr:uid="{00000000-0005-0000-0000-000010000000}"/>
    <cellStyle name="20% - Énfasis3 2 2" xfId="30" xr:uid="{00000000-0005-0000-0000-000011000000}"/>
    <cellStyle name="20% - Énfasis3 2 3" xfId="31" xr:uid="{00000000-0005-0000-0000-000012000000}"/>
    <cellStyle name="20% - Énfasis3 2 4" xfId="32" xr:uid="{00000000-0005-0000-0000-000013000000}"/>
    <cellStyle name="20% - Énfasis3 3" xfId="33" xr:uid="{00000000-0005-0000-0000-000014000000}"/>
    <cellStyle name="20% - Énfasis4 2" xfId="34" xr:uid="{00000000-0005-0000-0000-000015000000}"/>
    <cellStyle name="20% - Énfasis4 2 2" xfId="35" xr:uid="{00000000-0005-0000-0000-000016000000}"/>
    <cellStyle name="20% - Énfasis4 2 3" xfId="36" xr:uid="{00000000-0005-0000-0000-000017000000}"/>
    <cellStyle name="20% - Énfasis4 2 4" xfId="37" xr:uid="{00000000-0005-0000-0000-000018000000}"/>
    <cellStyle name="20% - Énfasis4 3" xfId="38" xr:uid="{00000000-0005-0000-0000-000019000000}"/>
    <cellStyle name="20% - Énfasis5 2" xfId="39" xr:uid="{00000000-0005-0000-0000-00001A000000}"/>
    <cellStyle name="20% - Énfasis5 2 2" xfId="40" xr:uid="{00000000-0005-0000-0000-00001B000000}"/>
    <cellStyle name="20% - Énfasis5 2 3" xfId="41" xr:uid="{00000000-0005-0000-0000-00001C000000}"/>
    <cellStyle name="20% - Énfasis5 2 4" xfId="42" xr:uid="{00000000-0005-0000-0000-00001D000000}"/>
    <cellStyle name="20% - Énfasis5 3" xfId="43" xr:uid="{00000000-0005-0000-0000-00001E000000}"/>
    <cellStyle name="20% - Énfasis6 2" xfId="44" xr:uid="{00000000-0005-0000-0000-00001F000000}"/>
    <cellStyle name="20% - Énfasis6 2 2" xfId="45" xr:uid="{00000000-0005-0000-0000-000020000000}"/>
    <cellStyle name="20% - Énfasis6 2 3" xfId="46" xr:uid="{00000000-0005-0000-0000-000021000000}"/>
    <cellStyle name="20% - Énfasis6 2 4" xfId="47" xr:uid="{00000000-0005-0000-0000-000022000000}"/>
    <cellStyle name="20% - Énfasis6 3" xfId="48" xr:uid="{00000000-0005-0000-0000-000023000000}"/>
    <cellStyle name="40% - Accent1 2" xfId="49" xr:uid="{00000000-0005-0000-0000-000024000000}"/>
    <cellStyle name="40% - Accent2 2" xfId="50" xr:uid="{00000000-0005-0000-0000-000025000000}"/>
    <cellStyle name="40% - Accent3 2" xfId="51" xr:uid="{00000000-0005-0000-0000-000026000000}"/>
    <cellStyle name="40% - Accent4 2" xfId="52" xr:uid="{00000000-0005-0000-0000-000027000000}"/>
    <cellStyle name="40% - Accent5 2" xfId="53" xr:uid="{00000000-0005-0000-0000-000028000000}"/>
    <cellStyle name="40% - Accent6 2" xfId="54" xr:uid="{00000000-0005-0000-0000-000029000000}"/>
    <cellStyle name="40% - Énfasis1 2" xfId="55" xr:uid="{00000000-0005-0000-0000-00002A000000}"/>
    <cellStyle name="40% - Énfasis1 2 2" xfId="56" xr:uid="{00000000-0005-0000-0000-00002B000000}"/>
    <cellStyle name="40% - Énfasis1 2 3" xfId="57" xr:uid="{00000000-0005-0000-0000-00002C000000}"/>
    <cellStyle name="40% - Énfasis1 2 4" xfId="58" xr:uid="{00000000-0005-0000-0000-00002D000000}"/>
    <cellStyle name="40% - Énfasis1 3" xfId="59" xr:uid="{00000000-0005-0000-0000-00002E000000}"/>
    <cellStyle name="40% - Énfasis2 2" xfId="60" xr:uid="{00000000-0005-0000-0000-00002F000000}"/>
    <cellStyle name="40% - Énfasis2 2 2" xfId="61" xr:uid="{00000000-0005-0000-0000-000030000000}"/>
    <cellStyle name="40% - Énfasis2 2 3" xfId="62" xr:uid="{00000000-0005-0000-0000-000031000000}"/>
    <cellStyle name="40% - Énfasis2 2 4" xfId="63" xr:uid="{00000000-0005-0000-0000-000032000000}"/>
    <cellStyle name="40% - Énfasis2 3" xfId="64" xr:uid="{00000000-0005-0000-0000-000033000000}"/>
    <cellStyle name="40% - Énfasis3 2" xfId="65" xr:uid="{00000000-0005-0000-0000-000034000000}"/>
    <cellStyle name="40% - Énfasis3 2 2" xfId="66" xr:uid="{00000000-0005-0000-0000-000035000000}"/>
    <cellStyle name="40% - Énfasis3 2 3" xfId="67" xr:uid="{00000000-0005-0000-0000-000036000000}"/>
    <cellStyle name="40% - Énfasis3 2 4" xfId="68" xr:uid="{00000000-0005-0000-0000-000037000000}"/>
    <cellStyle name="40% - Énfasis3 3" xfId="69" xr:uid="{00000000-0005-0000-0000-000038000000}"/>
    <cellStyle name="40% - Énfasis4 2" xfId="70" xr:uid="{00000000-0005-0000-0000-000039000000}"/>
    <cellStyle name="40% - Énfasis4 2 2" xfId="71" xr:uid="{00000000-0005-0000-0000-00003A000000}"/>
    <cellStyle name="40% - Énfasis4 2 3" xfId="72" xr:uid="{00000000-0005-0000-0000-00003B000000}"/>
    <cellStyle name="40% - Énfasis4 2 4" xfId="73" xr:uid="{00000000-0005-0000-0000-00003C000000}"/>
    <cellStyle name="40% - Énfasis4 3" xfId="74" xr:uid="{00000000-0005-0000-0000-00003D000000}"/>
    <cellStyle name="40% - Énfasis5 2" xfId="75" xr:uid="{00000000-0005-0000-0000-00003E000000}"/>
    <cellStyle name="40% - Énfasis5 2 2" xfId="76" xr:uid="{00000000-0005-0000-0000-00003F000000}"/>
    <cellStyle name="40% - Énfasis5 2 3" xfId="77" xr:uid="{00000000-0005-0000-0000-000040000000}"/>
    <cellStyle name="40% - Énfasis5 2 4" xfId="78" xr:uid="{00000000-0005-0000-0000-000041000000}"/>
    <cellStyle name="40% - Énfasis5 3" xfId="79" xr:uid="{00000000-0005-0000-0000-000042000000}"/>
    <cellStyle name="40% - Énfasis6 2" xfId="80" xr:uid="{00000000-0005-0000-0000-000043000000}"/>
    <cellStyle name="40% - Énfasis6 2 2" xfId="81" xr:uid="{00000000-0005-0000-0000-000044000000}"/>
    <cellStyle name="40% - Énfasis6 2 3" xfId="82" xr:uid="{00000000-0005-0000-0000-000045000000}"/>
    <cellStyle name="40% - Énfasis6 2 4" xfId="83" xr:uid="{00000000-0005-0000-0000-000046000000}"/>
    <cellStyle name="40% - Énfasis6 3" xfId="84" xr:uid="{00000000-0005-0000-0000-000047000000}"/>
    <cellStyle name="60% - Accent1 2" xfId="85" xr:uid="{00000000-0005-0000-0000-000048000000}"/>
    <cellStyle name="60% - Accent2 2" xfId="86" xr:uid="{00000000-0005-0000-0000-000049000000}"/>
    <cellStyle name="60% - Accent3 2" xfId="87" xr:uid="{00000000-0005-0000-0000-00004A000000}"/>
    <cellStyle name="60% - Accent4 2" xfId="88" xr:uid="{00000000-0005-0000-0000-00004B000000}"/>
    <cellStyle name="60% - Accent5 2" xfId="89" xr:uid="{00000000-0005-0000-0000-00004C000000}"/>
    <cellStyle name="60% - Accent6 2" xfId="90" xr:uid="{00000000-0005-0000-0000-00004D000000}"/>
    <cellStyle name="60% - Énfasis1 2" xfId="91" xr:uid="{00000000-0005-0000-0000-00004E000000}"/>
    <cellStyle name="60% - Énfasis1 3" xfId="92" xr:uid="{00000000-0005-0000-0000-00004F000000}"/>
    <cellStyle name="60% - Énfasis2 2" xfId="93" xr:uid="{00000000-0005-0000-0000-000050000000}"/>
    <cellStyle name="60% - Énfasis2 3" xfId="94" xr:uid="{00000000-0005-0000-0000-000051000000}"/>
    <cellStyle name="60% - Énfasis3 2" xfId="95" xr:uid="{00000000-0005-0000-0000-000052000000}"/>
    <cellStyle name="60% - Énfasis3 3" xfId="96" xr:uid="{00000000-0005-0000-0000-000053000000}"/>
    <cellStyle name="60% - Énfasis4 2" xfId="97" xr:uid="{00000000-0005-0000-0000-000054000000}"/>
    <cellStyle name="60% - Énfasis4 3" xfId="98" xr:uid="{00000000-0005-0000-0000-000055000000}"/>
    <cellStyle name="60% - Énfasis5 2" xfId="99" xr:uid="{00000000-0005-0000-0000-000056000000}"/>
    <cellStyle name="60% - Énfasis5 3" xfId="100" xr:uid="{00000000-0005-0000-0000-000057000000}"/>
    <cellStyle name="60% - Énfasis6 2" xfId="101" xr:uid="{00000000-0005-0000-0000-000058000000}"/>
    <cellStyle name="60% - Énfasis6 3" xfId="102" xr:uid="{00000000-0005-0000-0000-000059000000}"/>
    <cellStyle name="Accent1 2" xfId="103" xr:uid="{00000000-0005-0000-0000-00005A000000}"/>
    <cellStyle name="Accent2 2" xfId="104" xr:uid="{00000000-0005-0000-0000-00005B000000}"/>
    <cellStyle name="Accent3 2" xfId="105" xr:uid="{00000000-0005-0000-0000-00005C000000}"/>
    <cellStyle name="Accent4 2" xfId="106" xr:uid="{00000000-0005-0000-0000-00005D000000}"/>
    <cellStyle name="Accent5 2" xfId="107" xr:uid="{00000000-0005-0000-0000-00005E000000}"/>
    <cellStyle name="Accent6 2" xfId="108" xr:uid="{00000000-0005-0000-0000-00005F000000}"/>
    <cellStyle name="Bad 2" xfId="109" xr:uid="{00000000-0005-0000-0000-000060000000}"/>
    <cellStyle name="Buena 2" xfId="110" xr:uid="{00000000-0005-0000-0000-000061000000}"/>
    <cellStyle name="Buena 3" xfId="111" xr:uid="{00000000-0005-0000-0000-000062000000}"/>
    <cellStyle name="Calculation 2" xfId="112" xr:uid="{00000000-0005-0000-0000-000063000000}"/>
    <cellStyle name="Cálculo 2" xfId="113" xr:uid="{00000000-0005-0000-0000-000064000000}"/>
    <cellStyle name="Cálculo 3" xfId="114" xr:uid="{00000000-0005-0000-0000-000065000000}"/>
    <cellStyle name="Celda de comprobación 2" xfId="115" xr:uid="{00000000-0005-0000-0000-000066000000}"/>
    <cellStyle name="Celda de comprobación 3" xfId="116" xr:uid="{00000000-0005-0000-0000-000067000000}"/>
    <cellStyle name="Celda vinculada 2" xfId="117" xr:uid="{00000000-0005-0000-0000-000068000000}"/>
    <cellStyle name="Celda vinculada 3" xfId="118" xr:uid="{00000000-0005-0000-0000-000069000000}"/>
    <cellStyle name="Check Cell 2" xfId="119" xr:uid="{00000000-0005-0000-0000-00006A000000}"/>
    <cellStyle name="Comma" xfId="2" builtinId="3"/>
    <cellStyle name="Comma [0]" xfId="1" builtinId="6"/>
    <cellStyle name="Comma [0] 2" xfId="120" xr:uid="{00000000-0005-0000-0000-00006B000000}"/>
    <cellStyle name="Comma 2" xfId="121" xr:uid="{00000000-0005-0000-0000-00006C000000}"/>
    <cellStyle name="Comma 2 2" xfId="122" xr:uid="{00000000-0005-0000-0000-00006D000000}"/>
    <cellStyle name="Comma 2 3" xfId="123" xr:uid="{00000000-0005-0000-0000-00006E000000}"/>
    <cellStyle name="Comma 2 4" xfId="124" xr:uid="{00000000-0005-0000-0000-00006F000000}"/>
    <cellStyle name="Comma 2 5" xfId="125" xr:uid="{00000000-0005-0000-0000-000070000000}"/>
    <cellStyle name="Comma 2 6" xfId="126" xr:uid="{00000000-0005-0000-0000-000071000000}"/>
    <cellStyle name="Comma 2 6 2" xfId="127" xr:uid="{00000000-0005-0000-0000-000072000000}"/>
    <cellStyle name="Comma 3" xfId="128" xr:uid="{00000000-0005-0000-0000-000073000000}"/>
    <cellStyle name="Comma 7" xfId="129" xr:uid="{00000000-0005-0000-0000-000074000000}"/>
    <cellStyle name="Currency" xfId="8" builtinId="4"/>
    <cellStyle name="Currency 2" xfId="130" xr:uid="{00000000-0005-0000-0000-000075000000}"/>
    <cellStyle name="Currency 2 2" xfId="131" xr:uid="{00000000-0005-0000-0000-000076000000}"/>
    <cellStyle name="Currency 2 2 2" xfId="132" xr:uid="{00000000-0005-0000-0000-000077000000}"/>
    <cellStyle name="Currency 3" xfId="133" xr:uid="{00000000-0005-0000-0000-000078000000}"/>
    <cellStyle name="Date" xfId="134" xr:uid="{00000000-0005-0000-0000-000079000000}"/>
    <cellStyle name="Encabezado 4 2" xfId="135" xr:uid="{00000000-0005-0000-0000-00007A000000}"/>
    <cellStyle name="Encabezado 4 3" xfId="136" xr:uid="{00000000-0005-0000-0000-00007B000000}"/>
    <cellStyle name="Énfasis1 2" xfId="137" xr:uid="{00000000-0005-0000-0000-00007C000000}"/>
    <cellStyle name="Énfasis1 3" xfId="138" xr:uid="{00000000-0005-0000-0000-00007D000000}"/>
    <cellStyle name="Énfasis2 2" xfId="139" xr:uid="{00000000-0005-0000-0000-00007E000000}"/>
    <cellStyle name="Énfasis2 3" xfId="140" xr:uid="{00000000-0005-0000-0000-00007F000000}"/>
    <cellStyle name="Énfasis3 2" xfId="141" xr:uid="{00000000-0005-0000-0000-000080000000}"/>
    <cellStyle name="Énfasis3 3" xfId="142" xr:uid="{00000000-0005-0000-0000-000081000000}"/>
    <cellStyle name="Énfasis4 2" xfId="143" xr:uid="{00000000-0005-0000-0000-000082000000}"/>
    <cellStyle name="Énfasis4 3" xfId="144" xr:uid="{00000000-0005-0000-0000-000083000000}"/>
    <cellStyle name="Énfasis5 2" xfId="145" xr:uid="{00000000-0005-0000-0000-000084000000}"/>
    <cellStyle name="Énfasis5 3" xfId="146" xr:uid="{00000000-0005-0000-0000-000085000000}"/>
    <cellStyle name="Énfasis6 2" xfId="147" xr:uid="{00000000-0005-0000-0000-000086000000}"/>
    <cellStyle name="Énfasis6 3" xfId="148" xr:uid="{00000000-0005-0000-0000-000087000000}"/>
    <cellStyle name="Entrada 2" xfId="149" xr:uid="{00000000-0005-0000-0000-000088000000}"/>
    <cellStyle name="Entrada 3" xfId="150" xr:uid="{00000000-0005-0000-0000-000089000000}"/>
    <cellStyle name="Euro" xfId="151" xr:uid="{00000000-0005-0000-0000-00008A000000}"/>
    <cellStyle name="Euro 2" xfId="152" xr:uid="{00000000-0005-0000-0000-00008B000000}"/>
    <cellStyle name="Explanatory Text 2" xfId="153" xr:uid="{00000000-0005-0000-0000-00008C000000}"/>
    <cellStyle name="Fixed" xfId="154" xr:uid="{00000000-0005-0000-0000-00008D000000}"/>
    <cellStyle name="Good 2" xfId="155" xr:uid="{00000000-0005-0000-0000-00008E000000}"/>
    <cellStyle name="Heading 1 2" xfId="156" xr:uid="{00000000-0005-0000-0000-00008F000000}"/>
    <cellStyle name="Heading 2 2" xfId="157" xr:uid="{00000000-0005-0000-0000-000090000000}"/>
    <cellStyle name="Heading 3 2" xfId="158" xr:uid="{00000000-0005-0000-0000-000091000000}"/>
    <cellStyle name="Heading 4 2" xfId="159" xr:uid="{00000000-0005-0000-0000-000092000000}"/>
    <cellStyle name="Heading1" xfId="160" xr:uid="{00000000-0005-0000-0000-000093000000}"/>
    <cellStyle name="Heading2" xfId="161" xr:uid="{00000000-0005-0000-0000-000094000000}"/>
    <cellStyle name="HyperLink" xfId="162" xr:uid="{00000000-0005-0000-0000-000095000000}"/>
    <cellStyle name="Hyperlink 2" xfId="163" xr:uid="{00000000-0005-0000-0000-000096000000}"/>
    <cellStyle name="Incorrecto 2" xfId="164" xr:uid="{00000000-0005-0000-0000-000097000000}"/>
    <cellStyle name="Incorrecto 3" xfId="165" xr:uid="{00000000-0005-0000-0000-000098000000}"/>
    <cellStyle name="Input 2" xfId="166" xr:uid="{00000000-0005-0000-0000-000099000000}"/>
    <cellStyle name="Linked Cell 2" xfId="167" xr:uid="{00000000-0005-0000-0000-00009A000000}"/>
    <cellStyle name="Millares [0] 2" xfId="4" xr:uid="{00000000-0005-0000-0000-00009D000000}"/>
    <cellStyle name="Millares [0] 2 2" xfId="168" xr:uid="{00000000-0005-0000-0000-00009E000000}"/>
    <cellStyle name="Millares [0] 2 3" xfId="169" xr:uid="{00000000-0005-0000-0000-00009F000000}"/>
    <cellStyle name="Millares [0] 2 4" xfId="170" xr:uid="{00000000-0005-0000-0000-0000A0000000}"/>
    <cellStyle name="Millares [0] 2 5" xfId="171" xr:uid="{00000000-0005-0000-0000-0000A1000000}"/>
    <cellStyle name="Millares 10" xfId="172" xr:uid="{00000000-0005-0000-0000-0000A2000000}"/>
    <cellStyle name="Millares 11" xfId="173" xr:uid="{00000000-0005-0000-0000-0000A3000000}"/>
    <cellStyle name="Millares 12" xfId="174" xr:uid="{00000000-0005-0000-0000-0000A4000000}"/>
    <cellStyle name="Millares 13" xfId="175" xr:uid="{00000000-0005-0000-0000-0000A5000000}"/>
    <cellStyle name="Millares 14" xfId="176" xr:uid="{00000000-0005-0000-0000-0000A6000000}"/>
    <cellStyle name="Millares 15" xfId="177" xr:uid="{00000000-0005-0000-0000-0000A7000000}"/>
    <cellStyle name="Millares 16" xfId="178" xr:uid="{00000000-0005-0000-0000-0000A8000000}"/>
    <cellStyle name="Millares 17" xfId="179" xr:uid="{00000000-0005-0000-0000-0000A9000000}"/>
    <cellStyle name="Millares 18" xfId="180" xr:uid="{00000000-0005-0000-0000-0000AA000000}"/>
    <cellStyle name="Millares 19" xfId="181" xr:uid="{00000000-0005-0000-0000-0000AB000000}"/>
    <cellStyle name="Millares 2" xfId="5" xr:uid="{00000000-0005-0000-0000-0000AC000000}"/>
    <cellStyle name="Millares 2 2" xfId="182" xr:uid="{00000000-0005-0000-0000-0000AD000000}"/>
    <cellStyle name="Millares 2 2 2" xfId="183" xr:uid="{00000000-0005-0000-0000-0000AE000000}"/>
    <cellStyle name="Millares 2 2 2 2" xfId="184" xr:uid="{00000000-0005-0000-0000-0000AF000000}"/>
    <cellStyle name="Millares 2 2 2 2 2" xfId="185" xr:uid="{00000000-0005-0000-0000-0000B0000000}"/>
    <cellStyle name="Millares 2 2 2 2 2 2" xfId="186" xr:uid="{00000000-0005-0000-0000-0000B1000000}"/>
    <cellStyle name="Millares 2 2 2 2 2 2 2" xfId="187" xr:uid="{00000000-0005-0000-0000-0000B2000000}"/>
    <cellStyle name="Millares 2 2 2 2 2 2 2 2" xfId="188" xr:uid="{00000000-0005-0000-0000-0000B3000000}"/>
    <cellStyle name="Millares 2 2 2 2 2 3" xfId="189" xr:uid="{00000000-0005-0000-0000-0000B4000000}"/>
    <cellStyle name="Millares 2 2 2 2 3" xfId="190" xr:uid="{00000000-0005-0000-0000-0000B5000000}"/>
    <cellStyle name="Millares 2 2 2 2 3 2" xfId="191" xr:uid="{00000000-0005-0000-0000-0000B6000000}"/>
    <cellStyle name="Millares 2 2 2 3" xfId="192" xr:uid="{00000000-0005-0000-0000-0000B7000000}"/>
    <cellStyle name="Millares 2 2 2 3 2" xfId="193" xr:uid="{00000000-0005-0000-0000-0000B8000000}"/>
    <cellStyle name="Millares 2 2 2 3 2 2" xfId="194" xr:uid="{00000000-0005-0000-0000-0000B9000000}"/>
    <cellStyle name="Millares 2 2 2 4" xfId="195" xr:uid="{00000000-0005-0000-0000-0000BA000000}"/>
    <cellStyle name="Millares 2 2 3" xfId="196" xr:uid="{00000000-0005-0000-0000-0000BB000000}"/>
    <cellStyle name="Millares 2 2 4" xfId="197" xr:uid="{00000000-0005-0000-0000-0000BC000000}"/>
    <cellStyle name="Millares 2 2 4 2" xfId="198" xr:uid="{00000000-0005-0000-0000-0000BD000000}"/>
    <cellStyle name="Millares 2 2 4 2 2" xfId="199" xr:uid="{00000000-0005-0000-0000-0000BE000000}"/>
    <cellStyle name="Millares 2 2 4 2 2 2" xfId="200" xr:uid="{00000000-0005-0000-0000-0000BF000000}"/>
    <cellStyle name="Millares 2 2 4 3" xfId="201" xr:uid="{00000000-0005-0000-0000-0000C0000000}"/>
    <cellStyle name="Millares 2 2 5" xfId="202" xr:uid="{00000000-0005-0000-0000-0000C1000000}"/>
    <cellStyle name="Millares 2 2 5 2" xfId="203" xr:uid="{00000000-0005-0000-0000-0000C2000000}"/>
    <cellStyle name="Millares 2 3" xfId="6" xr:uid="{00000000-0005-0000-0000-0000C3000000}"/>
    <cellStyle name="Millares 2 4" xfId="204" xr:uid="{00000000-0005-0000-0000-0000C4000000}"/>
    <cellStyle name="Millares 2 4 2" xfId="205" xr:uid="{00000000-0005-0000-0000-0000C5000000}"/>
    <cellStyle name="Millares 2 4 3" xfId="206" xr:uid="{00000000-0005-0000-0000-0000C6000000}"/>
    <cellStyle name="Millares 2 4 4" xfId="207" xr:uid="{00000000-0005-0000-0000-0000C7000000}"/>
    <cellStyle name="Millares 2 5" xfId="208" xr:uid="{00000000-0005-0000-0000-0000C8000000}"/>
    <cellStyle name="Millares 2 6" xfId="209" xr:uid="{00000000-0005-0000-0000-0000C9000000}"/>
    <cellStyle name="Millares 2 7" xfId="210" xr:uid="{00000000-0005-0000-0000-0000CA000000}"/>
    <cellStyle name="Millares 2 8" xfId="211" xr:uid="{00000000-0005-0000-0000-0000CB000000}"/>
    <cellStyle name="Millares 20" xfId="212" xr:uid="{00000000-0005-0000-0000-0000CC000000}"/>
    <cellStyle name="Millares 21" xfId="213" xr:uid="{00000000-0005-0000-0000-0000CD000000}"/>
    <cellStyle name="Millares 22" xfId="214" xr:uid="{00000000-0005-0000-0000-0000CE000000}"/>
    <cellStyle name="Millares 23" xfId="215" xr:uid="{00000000-0005-0000-0000-0000CF000000}"/>
    <cellStyle name="Millares 3" xfId="7" xr:uid="{00000000-0005-0000-0000-0000D0000000}"/>
    <cellStyle name="Millares 4" xfId="12" xr:uid="{00000000-0005-0000-0000-0000D1000000}"/>
    <cellStyle name="Millares 4 2" xfId="216" xr:uid="{00000000-0005-0000-0000-0000D2000000}"/>
    <cellStyle name="Millares 5" xfId="217" xr:uid="{00000000-0005-0000-0000-0000D3000000}"/>
    <cellStyle name="Millares 6" xfId="218" xr:uid="{00000000-0005-0000-0000-0000D4000000}"/>
    <cellStyle name="Millares 6 2" xfId="219" xr:uid="{00000000-0005-0000-0000-0000D5000000}"/>
    <cellStyle name="Millares 6 2 2" xfId="220" xr:uid="{00000000-0005-0000-0000-0000D6000000}"/>
    <cellStyle name="Millares 6 3" xfId="221" xr:uid="{00000000-0005-0000-0000-0000D7000000}"/>
    <cellStyle name="Millares 7" xfId="222" xr:uid="{00000000-0005-0000-0000-0000D8000000}"/>
    <cellStyle name="Millares 8" xfId="223" xr:uid="{00000000-0005-0000-0000-0000D9000000}"/>
    <cellStyle name="Millares 9" xfId="224" xr:uid="{00000000-0005-0000-0000-0000DA000000}"/>
    <cellStyle name="Moneda 2" xfId="11" xr:uid="{00000000-0005-0000-0000-0000DC000000}"/>
    <cellStyle name="Moneda 2 2" xfId="225" xr:uid="{00000000-0005-0000-0000-0000DD000000}"/>
    <cellStyle name="Moneda 2 3" xfId="226" xr:uid="{00000000-0005-0000-0000-0000DE000000}"/>
    <cellStyle name="Moneda 2 4" xfId="227" xr:uid="{00000000-0005-0000-0000-0000DF000000}"/>
    <cellStyle name="Moneda 2 5" xfId="228" xr:uid="{00000000-0005-0000-0000-0000E0000000}"/>
    <cellStyle name="Moneda 3" xfId="229" xr:uid="{00000000-0005-0000-0000-0000E1000000}"/>
    <cellStyle name="Moneda 3 2" xfId="230" xr:uid="{00000000-0005-0000-0000-0000E2000000}"/>
    <cellStyle name="Moneda 4" xfId="231" xr:uid="{00000000-0005-0000-0000-0000E3000000}"/>
    <cellStyle name="Moneda 5" xfId="232" xr:uid="{00000000-0005-0000-0000-0000E4000000}"/>
    <cellStyle name="Moneda 5 2" xfId="233" xr:uid="{00000000-0005-0000-0000-0000E5000000}"/>
    <cellStyle name="Moneda 6" xfId="234" xr:uid="{00000000-0005-0000-0000-0000E6000000}"/>
    <cellStyle name="Moneda 7" xfId="235" xr:uid="{00000000-0005-0000-0000-0000E7000000}"/>
    <cellStyle name="Moneda 8" xfId="236" xr:uid="{00000000-0005-0000-0000-0000E8000000}"/>
    <cellStyle name="Moneda 8 2" xfId="237" xr:uid="{00000000-0005-0000-0000-0000E9000000}"/>
    <cellStyle name="Moneda 8 2 2" xfId="238" xr:uid="{00000000-0005-0000-0000-0000EA000000}"/>
    <cellStyle name="Moneda 8 3" xfId="239" xr:uid="{00000000-0005-0000-0000-0000EB000000}"/>
    <cellStyle name="Neutral 2" xfId="240" xr:uid="{00000000-0005-0000-0000-0000EC000000}"/>
    <cellStyle name="Neutral 3" xfId="241" xr:uid="{00000000-0005-0000-0000-0000ED000000}"/>
    <cellStyle name="Normal" xfId="0" builtinId="0"/>
    <cellStyle name="Normal 10 2" xfId="242" xr:uid="{00000000-0005-0000-0000-0000EF000000}"/>
    <cellStyle name="Normal 19 2 3" xfId="243" xr:uid="{00000000-0005-0000-0000-0000F0000000}"/>
    <cellStyle name="Normal 2" xfId="9" xr:uid="{00000000-0005-0000-0000-0000F1000000}"/>
    <cellStyle name="Normal 2 2" xfId="244" xr:uid="{00000000-0005-0000-0000-0000F2000000}"/>
    <cellStyle name="Normal 2 2 2" xfId="245" xr:uid="{00000000-0005-0000-0000-0000F3000000}"/>
    <cellStyle name="Normal 2 2 2 2" xfId="246" xr:uid="{00000000-0005-0000-0000-0000F4000000}"/>
    <cellStyle name="Normal 2 2 2 2 2" xfId="247" xr:uid="{00000000-0005-0000-0000-0000F5000000}"/>
    <cellStyle name="Normal 2 2 2 2 2 2" xfId="248" xr:uid="{00000000-0005-0000-0000-0000F6000000}"/>
    <cellStyle name="Normal 2 2 2 2 2 2 2" xfId="249" xr:uid="{00000000-0005-0000-0000-0000F7000000}"/>
    <cellStyle name="Normal 2 2 2 2 2 2 2 2" xfId="250" xr:uid="{00000000-0005-0000-0000-0000F8000000}"/>
    <cellStyle name="Normal 2 2 2 2 2 3" xfId="251" xr:uid="{00000000-0005-0000-0000-0000F9000000}"/>
    <cellStyle name="Normal 2 2 2 2 3" xfId="252" xr:uid="{00000000-0005-0000-0000-0000FA000000}"/>
    <cellStyle name="Normal 2 2 2 2 3 2" xfId="253" xr:uid="{00000000-0005-0000-0000-0000FB000000}"/>
    <cellStyle name="Normal 2 2 2 3" xfId="254" xr:uid="{00000000-0005-0000-0000-0000FC000000}"/>
    <cellStyle name="Normal 2 2 2 3 2" xfId="255" xr:uid="{00000000-0005-0000-0000-0000FD000000}"/>
    <cellStyle name="Normal 2 2 2 3 2 2" xfId="256" xr:uid="{00000000-0005-0000-0000-0000FE000000}"/>
    <cellStyle name="Normal 2 2 2 4" xfId="257" xr:uid="{00000000-0005-0000-0000-0000FF000000}"/>
    <cellStyle name="Normal 2 2 3" xfId="258" xr:uid="{00000000-0005-0000-0000-000000010000}"/>
    <cellStyle name="Normal 2 2 4" xfId="259" xr:uid="{00000000-0005-0000-0000-000001010000}"/>
    <cellStyle name="Normal 2 2 4 2" xfId="260" xr:uid="{00000000-0005-0000-0000-000002010000}"/>
    <cellStyle name="Normal 2 2 4 2 2" xfId="261" xr:uid="{00000000-0005-0000-0000-000003010000}"/>
    <cellStyle name="Normal 2 2 4 2 2 2" xfId="262" xr:uid="{00000000-0005-0000-0000-000004010000}"/>
    <cellStyle name="Normal 2 2 4 3" xfId="263" xr:uid="{00000000-0005-0000-0000-000005010000}"/>
    <cellStyle name="Normal 2 2 5" xfId="264" xr:uid="{00000000-0005-0000-0000-000006010000}"/>
    <cellStyle name="Normal 2 2 5 2" xfId="265" xr:uid="{00000000-0005-0000-0000-000007010000}"/>
    <cellStyle name="Normal 2 3" xfId="266" xr:uid="{00000000-0005-0000-0000-000008010000}"/>
    <cellStyle name="Normal 2 3 2" xfId="267" xr:uid="{00000000-0005-0000-0000-000009010000}"/>
    <cellStyle name="Normal 2 3 3" xfId="268" xr:uid="{00000000-0005-0000-0000-00000A010000}"/>
    <cellStyle name="Normal 2 3 4" xfId="269" xr:uid="{00000000-0005-0000-0000-00000B010000}"/>
    <cellStyle name="Normal 2 4" xfId="270" xr:uid="{00000000-0005-0000-0000-00000C010000}"/>
    <cellStyle name="Normal 2 4 2" xfId="271" xr:uid="{00000000-0005-0000-0000-00000D010000}"/>
    <cellStyle name="Normal 2 4 3" xfId="272" xr:uid="{00000000-0005-0000-0000-00000E010000}"/>
    <cellStyle name="Normal 2 4 4" xfId="273" xr:uid="{00000000-0005-0000-0000-00000F010000}"/>
    <cellStyle name="Normal 2 5" xfId="274" xr:uid="{00000000-0005-0000-0000-000010010000}"/>
    <cellStyle name="Normal 2 6" xfId="275" xr:uid="{00000000-0005-0000-0000-000011010000}"/>
    <cellStyle name="Normal 2 7" xfId="276" xr:uid="{00000000-0005-0000-0000-000012010000}"/>
    <cellStyle name="Normal 2 8" xfId="277" xr:uid="{00000000-0005-0000-0000-000013010000}"/>
    <cellStyle name="Normal 2 9" xfId="278" xr:uid="{00000000-0005-0000-0000-000014010000}"/>
    <cellStyle name="Normal 3" xfId="10" xr:uid="{00000000-0005-0000-0000-000015010000}"/>
    <cellStyle name="Normal 3 2" xfId="279" xr:uid="{00000000-0005-0000-0000-000016010000}"/>
    <cellStyle name="Normal 3 3" xfId="280" xr:uid="{00000000-0005-0000-0000-000017010000}"/>
    <cellStyle name="Normal 3 4" xfId="281" xr:uid="{00000000-0005-0000-0000-000018010000}"/>
    <cellStyle name="Normal 3 5" xfId="282" xr:uid="{00000000-0005-0000-0000-000019010000}"/>
    <cellStyle name="Normal 4" xfId="283" xr:uid="{00000000-0005-0000-0000-00001A010000}"/>
    <cellStyle name="Normal 5" xfId="284" xr:uid="{00000000-0005-0000-0000-00001B010000}"/>
    <cellStyle name="Normal 6" xfId="285" xr:uid="{00000000-0005-0000-0000-00001C010000}"/>
    <cellStyle name="Normal 6 2" xfId="286" xr:uid="{00000000-0005-0000-0000-00001D010000}"/>
    <cellStyle name="Normal 6 2 2" xfId="287" xr:uid="{00000000-0005-0000-0000-00001E010000}"/>
    <cellStyle name="Normal 6 2 2 2" xfId="288" xr:uid="{00000000-0005-0000-0000-00001F010000}"/>
    <cellStyle name="Normal 6 2 2 3" xfId="289" xr:uid="{00000000-0005-0000-0000-000020010000}"/>
    <cellStyle name="Normal 6 2 2 4" xfId="290" xr:uid="{00000000-0005-0000-0000-000021010000}"/>
    <cellStyle name="Normal 6 2 3" xfId="291" xr:uid="{00000000-0005-0000-0000-000022010000}"/>
    <cellStyle name="Normal 6 2 4" xfId="292" xr:uid="{00000000-0005-0000-0000-000023010000}"/>
    <cellStyle name="Normal 6 2 5" xfId="293" xr:uid="{00000000-0005-0000-0000-000024010000}"/>
    <cellStyle name="Normal 6 3" xfId="294" xr:uid="{00000000-0005-0000-0000-000025010000}"/>
    <cellStyle name="Normal 6 3 2" xfId="295" xr:uid="{00000000-0005-0000-0000-000026010000}"/>
    <cellStyle name="Normal 6 3 3" xfId="296" xr:uid="{00000000-0005-0000-0000-000027010000}"/>
    <cellStyle name="Normal 6 3 4" xfId="297" xr:uid="{00000000-0005-0000-0000-000028010000}"/>
    <cellStyle name="Normal 6 4" xfId="298" xr:uid="{00000000-0005-0000-0000-000029010000}"/>
    <cellStyle name="Normal 6 5" xfId="299" xr:uid="{00000000-0005-0000-0000-00002A010000}"/>
    <cellStyle name="Normal 6 6" xfId="300" xr:uid="{00000000-0005-0000-0000-00002B010000}"/>
    <cellStyle name="Normal 6 8" xfId="301" xr:uid="{00000000-0005-0000-0000-00002C010000}"/>
    <cellStyle name="Normal 7" xfId="302" xr:uid="{00000000-0005-0000-0000-00002D010000}"/>
    <cellStyle name="Normal 8 2" xfId="303" xr:uid="{00000000-0005-0000-0000-00002E010000}"/>
    <cellStyle name="Normal 9 2" xfId="304" xr:uid="{00000000-0005-0000-0000-00002F010000}"/>
    <cellStyle name="Notas 2" xfId="305" xr:uid="{00000000-0005-0000-0000-000030010000}"/>
    <cellStyle name="Notas 2 2" xfId="306" xr:uid="{00000000-0005-0000-0000-000031010000}"/>
    <cellStyle name="Notas 2 2 2" xfId="307" xr:uid="{00000000-0005-0000-0000-000032010000}"/>
    <cellStyle name="Notas 2 3" xfId="308" xr:uid="{00000000-0005-0000-0000-000033010000}"/>
    <cellStyle name="Notas 2 4" xfId="309" xr:uid="{00000000-0005-0000-0000-000034010000}"/>
    <cellStyle name="Notas 2 5" xfId="310" xr:uid="{00000000-0005-0000-0000-000035010000}"/>
    <cellStyle name="Notas 2 6" xfId="311" xr:uid="{00000000-0005-0000-0000-000036010000}"/>
    <cellStyle name="Notas 3" xfId="312" xr:uid="{00000000-0005-0000-0000-000037010000}"/>
    <cellStyle name="Notas 3 2" xfId="313" xr:uid="{00000000-0005-0000-0000-000038010000}"/>
    <cellStyle name="Notas 3 3" xfId="314" xr:uid="{00000000-0005-0000-0000-000039010000}"/>
    <cellStyle name="Notas 3 4" xfId="315" xr:uid="{00000000-0005-0000-0000-00003A010000}"/>
    <cellStyle name="Notas 4" xfId="316" xr:uid="{00000000-0005-0000-0000-00003B010000}"/>
    <cellStyle name="Note 2" xfId="317" xr:uid="{00000000-0005-0000-0000-00003C010000}"/>
    <cellStyle name="Output 2" xfId="318" xr:uid="{00000000-0005-0000-0000-00003D010000}"/>
    <cellStyle name="Percent" xfId="3" builtinId="5"/>
    <cellStyle name="Percent 2" xfId="319" xr:uid="{00000000-0005-0000-0000-00003E010000}"/>
    <cellStyle name="Percent 2 2" xfId="320" xr:uid="{00000000-0005-0000-0000-00003F010000}"/>
    <cellStyle name="Percent 3" xfId="321" xr:uid="{00000000-0005-0000-0000-000040010000}"/>
    <cellStyle name="Percent 4" xfId="322" xr:uid="{00000000-0005-0000-0000-000041010000}"/>
    <cellStyle name="Percent 6" xfId="323" xr:uid="{00000000-0005-0000-0000-000042010000}"/>
    <cellStyle name="Porcentaje 2" xfId="324" xr:uid="{00000000-0005-0000-0000-000044010000}"/>
    <cellStyle name="Porcentaje 2 2" xfId="325" xr:uid="{00000000-0005-0000-0000-000045010000}"/>
    <cellStyle name="Porcentaje 3" xfId="326" xr:uid="{00000000-0005-0000-0000-000046010000}"/>
    <cellStyle name="Porcentual 2" xfId="327" xr:uid="{00000000-0005-0000-0000-000047010000}"/>
    <cellStyle name="Porcentual 2 2" xfId="328" xr:uid="{00000000-0005-0000-0000-000048010000}"/>
    <cellStyle name="Porcentual 2 2 2" xfId="329" xr:uid="{00000000-0005-0000-0000-000049010000}"/>
    <cellStyle name="Porcentual 2 2 3" xfId="330" xr:uid="{00000000-0005-0000-0000-00004A010000}"/>
    <cellStyle name="Porcentual 2 2 3 2" xfId="331" xr:uid="{00000000-0005-0000-0000-00004B010000}"/>
    <cellStyle name="Porcentual 2 2 3 2 2" xfId="332" xr:uid="{00000000-0005-0000-0000-00004C010000}"/>
    <cellStyle name="Porcentual 2 2 3 2 2 2" xfId="333" xr:uid="{00000000-0005-0000-0000-00004D010000}"/>
    <cellStyle name="Porcentual 2 2 3 2 2 2 2" xfId="334" xr:uid="{00000000-0005-0000-0000-00004E010000}"/>
    <cellStyle name="Porcentual 2 2 3 2 2 2 2 2" xfId="335" xr:uid="{00000000-0005-0000-0000-00004F010000}"/>
    <cellStyle name="Porcentual 2 2 3 2 2 3" xfId="336" xr:uid="{00000000-0005-0000-0000-000050010000}"/>
    <cellStyle name="Porcentual 2 2 3 2 3" xfId="337" xr:uid="{00000000-0005-0000-0000-000051010000}"/>
    <cellStyle name="Porcentual 2 2 3 2 3 2" xfId="338" xr:uid="{00000000-0005-0000-0000-000052010000}"/>
    <cellStyle name="Porcentual 2 2 3 3" xfId="339" xr:uid="{00000000-0005-0000-0000-000053010000}"/>
    <cellStyle name="Porcentual 2 2 3 3 2" xfId="340" xr:uid="{00000000-0005-0000-0000-000054010000}"/>
    <cellStyle name="Porcentual 2 2 3 3 2 2" xfId="341" xr:uid="{00000000-0005-0000-0000-000055010000}"/>
    <cellStyle name="Porcentual 2 2 3 4" xfId="342" xr:uid="{00000000-0005-0000-0000-000056010000}"/>
    <cellStyle name="Porcentual 2 2 4" xfId="343" xr:uid="{00000000-0005-0000-0000-000057010000}"/>
    <cellStyle name="Porcentual 2 2 4 2" xfId="344" xr:uid="{00000000-0005-0000-0000-000058010000}"/>
    <cellStyle name="Porcentual 2 2 4 2 2" xfId="345" xr:uid="{00000000-0005-0000-0000-000059010000}"/>
    <cellStyle name="Porcentual 2 2 4 2 2 2" xfId="346" xr:uid="{00000000-0005-0000-0000-00005A010000}"/>
    <cellStyle name="Porcentual 2 2 4 3" xfId="347" xr:uid="{00000000-0005-0000-0000-00005B010000}"/>
    <cellStyle name="Porcentual 2 2 5" xfId="348" xr:uid="{00000000-0005-0000-0000-00005C010000}"/>
    <cellStyle name="Porcentual 2 2 5 2" xfId="349" xr:uid="{00000000-0005-0000-0000-00005D010000}"/>
    <cellStyle name="Porcentual 2 3" xfId="350" xr:uid="{00000000-0005-0000-0000-00005E010000}"/>
    <cellStyle name="Porcentual 2 3 2" xfId="351" xr:uid="{00000000-0005-0000-0000-00005F010000}"/>
    <cellStyle name="Porcentual 2 4" xfId="352" xr:uid="{00000000-0005-0000-0000-000060010000}"/>
    <cellStyle name="Porcentual 2 4 2" xfId="353" xr:uid="{00000000-0005-0000-0000-000061010000}"/>
    <cellStyle name="Porcentual 2 5" xfId="354" xr:uid="{00000000-0005-0000-0000-000062010000}"/>
    <cellStyle name="Porcentual 2 6" xfId="355" xr:uid="{00000000-0005-0000-0000-000063010000}"/>
    <cellStyle name="Porcentual 2 7" xfId="356" xr:uid="{00000000-0005-0000-0000-000064010000}"/>
    <cellStyle name="Porcentual 2 8" xfId="357" xr:uid="{00000000-0005-0000-0000-000065010000}"/>
    <cellStyle name="Porcentual 3" xfId="358" xr:uid="{00000000-0005-0000-0000-000066010000}"/>
    <cellStyle name="Porcentual 3 2" xfId="359" xr:uid="{00000000-0005-0000-0000-000067010000}"/>
    <cellStyle name="Porcentual 4" xfId="360" xr:uid="{00000000-0005-0000-0000-000068010000}"/>
    <cellStyle name="Porcentual 5" xfId="361" xr:uid="{00000000-0005-0000-0000-000069010000}"/>
    <cellStyle name="Porcentual 5 2" xfId="362" xr:uid="{00000000-0005-0000-0000-00006A010000}"/>
    <cellStyle name="Porcentual 5 2 2" xfId="363" xr:uid="{00000000-0005-0000-0000-00006B010000}"/>
    <cellStyle name="Porcentual 5 3" xfId="364" xr:uid="{00000000-0005-0000-0000-00006C010000}"/>
    <cellStyle name="Salida 2" xfId="365" xr:uid="{00000000-0005-0000-0000-00006D010000}"/>
    <cellStyle name="Salida 3" xfId="366" xr:uid="{00000000-0005-0000-0000-00006E010000}"/>
    <cellStyle name="Texto de advertencia 2" xfId="367" xr:uid="{00000000-0005-0000-0000-00006F010000}"/>
    <cellStyle name="Texto de advertencia 3" xfId="368" xr:uid="{00000000-0005-0000-0000-000070010000}"/>
    <cellStyle name="Texto explicativo 2" xfId="369" xr:uid="{00000000-0005-0000-0000-000071010000}"/>
    <cellStyle name="Texto explicativo 3" xfId="370" xr:uid="{00000000-0005-0000-0000-000072010000}"/>
    <cellStyle name="Title 2" xfId="371" xr:uid="{00000000-0005-0000-0000-000073010000}"/>
    <cellStyle name="Título 1 2" xfId="372" xr:uid="{00000000-0005-0000-0000-000074010000}"/>
    <cellStyle name="Título 1 3" xfId="373" xr:uid="{00000000-0005-0000-0000-000075010000}"/>
    <cellStyle name="Título 2 2" xfId="374" xr:uid="{00000000-0005-0000-0000-000076010000}"/>
    <cellStyle name="Título 2 3" xfId="375" xr:uid="{00000000-0005-0000-0000-000077010000}"/>
    <cellStyle name="Título 3 2" xfId="376" xr:uid="{00000000-0005-0000-0000-000078010000}"/>
    <cellStyle name="Título 3 3" xfId="377" xr:uid="{00000000-0005-0000-0000-000079010000}"/>
    <cellStyle name="Título 4" xfId="378" xr:uid="{00000000-0005-0000-0000-00007A010000}"/>
    <cellStyle name="Total 2" xfId="379" xr:uid="{00000000-0005-0000-0000-00007B010000}"/>
    <cellStyle name="Total 3" xfId="380" xr:uid="{00000000-0005-0000-0000-00007C010000}"/>
    <cellStyle name="Warning Text 2" xfId="381" xr:uid="{00000000-0005-0000-0000-00007D01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ustomXml" Target="../customXml/item1.xml"/><Relationship Id="rId18" Type="http://schemas.openxmlformats.org/officeDocument/2006/relationships/customXml" Target="../customXml/item1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17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cwilka_minplan\Configuraci&#243;n%20local\Temp\file:\C:\2013\AR%20ISP\2Ni&#241;ez\IDBDOCS-#36302321-v1-GRP_Anexo_6_Matrices_TALLER_11JUL1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cwilka_minplan\Configuraci&#243;n%20local\Temp\file:\C:\C\2013\AR%20ISP\2Ni&#241;ez\IDBDOCS-#36302321-v1-GRP_Anexo_6_Matrices_TALLER_11JUL11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RF"/>
      <sheetName val="MER"/>
      <sheetName val="MMR"/>
      <sheetName val="Settings"/>
    </sheetNames>
    <sheetDataSet>
      <sheetData sheetId="0">
        <row r="8">
          <cell r="C8">
            <v>0</v>
          </cell>
          <cell r="D8" t="str">
            <v>Gestión Pública y Gobernabilidad</v>
          </cell>
          <cell r="E8" t="str">
            <v>Dificultad en la coordinación con los entes provinciales</v>
          </cell>
        </row>
        <row r="18">
          <cell r="C18">
            <v>0</v>
          </cell>
          <cell r="D18" t="str">
            <v>Gestión Pública y Gobernabilidad</v>
          </cell>
          <cell r="E18" t="str">
            <v>Debilidad en el vínculo entre distintos sectores (desarrollo social, educación, etc.) dentro de una jurisdicción</v>
          </cell>
        </row>
        <row r="28">
          <cell r="C28">
            <v>0</v>
          </cell>
          <cell r="D28" t="str">
            <v>Gestión Pública y Gobernabilidad</v>
          </cell>
          <cell r="E28" t="str">
            <v>Debilidad en el vínculo entre algunas jurisdicciones y las organizaciones comunitarias no gubernamentales</v>
          </cell>
        </row>
        <row r="38">
          <cell r="C38">
            <v>0</v>
          </cell>
          <cell r="D38" t="str">
            <v>Gestión Pública y Gobernabilidad</v>
          </cell>
          <cell r="E38" t="str">
            <v>Disminución del nivel de compromiso del Prestatario y del Ejecutor</v>
          </cell>
        </row>
        <row r="48">
          <cell r="C48">
            <v>0</v>
          </cell>
          <cell r="D48" t="str">
            <v>Reputación</v>
          </cell>
          <cell r="E48" t="str">
            <v>Imagen y credibilidad</v>
          </cell>
        </row>
        <row r="58">
          <cell r="C58">
            <v>0</v>
          </cell>
          <cell r="D58" t="str">
            <v>Fiduciarios</v>
          </cell>
          <cell r="E58" t="str">
            <v>Presupuesto inadecuado</v>
          </cell>
        </row>
      </sheetData>
      <sheetData sheetId="1">
        <row r="15">
          <cell r="I15">
            <v>1</v>
          </cell>
          <cell r="J15" t="str">
            <v>Bajo</v>
          </cell>
        </row>
        <row r="16">
          <cell r="I16">
            <v>1</v>
          </cell>
          <cell r="J16" t="str">
            <v>Bajo</v>
          </cell>
        </row>
        <row r="17">
          <cell r="I17">
            <v>1</v>
          </cell>
          <cell r="J17" t="str">
            <v>Bajo</v>
          </cell>
        </row>
        <row r="18">
          <cell r="I18">
            <v>1</v>
          </cell>
          <cell r="J18" t="str">
            <v>Bajo</v>
          </cell>
        </row>
        <row r="19">
          <cell r="I19">
            <v>1</v>
          </cell>
          <cell r="J19" t="str">
            <v>Bajo</v>
          </cell>
        </row>
        <row r="20">
          <cell r="I20">
            <v>2</v>
          </cell>
          <cell r="J20" t="str">
            <v>Medio</v>
          </cell>
        </row>
        <row r="21">
          <cell r="I21">
            <v>2</v>
          </cell>
          <cell r="J21" t="str">
            <v>Medio</v>
          </cell>
        </row>
        <row r="22">
          <cell r="I22">
            <v>2</v>
          </cell>
          <cell r="J22" t="str">
            <v>Medio</v>
          </cell>
        </row>
        <row r="23">
          <cell r="I23">
            <v>2</v>
          </cell>
          <cell r="J23" t="str">
            <v>Medio</v>
          </cell>
        </row>
        <row r="24">
          <cell r="I24">
            <v>2</v>
          </cell>
          <cell r="J24" t="str">
            <v>Medio</v>
          </cell>
        </row>
        <row r="25">
          <cell r="I25">
            <v>2</v>
          </cell>
          <cell r="J25" t="str">
            <v>Medio</v>
          </cell>
        </row>
        <row r="26">
          <cell r="I26">
            <v>3</v>
          </cell>
          <cell r="J26" t="str">
            <v>Alto</v>
          </cell>
        </row>
        <row r="27">
          <cell r="I27">
            <v>3</v>
          </cell>
          <cell r="J27" t="str">
            <v>Alto</v>
          </cell>
        </row>
        <row r="28">
          <cell r="I28">
            <v>3</v>
          </cell>
          <cell r="J28" t="str">
            <v>Alto</v>
          </cell>
        </row>
        <row r="29">
          <cell r="I29">
            <v>3</v>
          </cell>
          <cell r="J29" t="str">
            <v>Alto</v>
          </cell>
        </row>
        <row r="30">
          <cell r="I30">
            <v>3</v>
          </cell>
          <cell r="J30" t="str">
            <v>Alto</v>
          </cell>
        </row>
        <row r="31">
          <cell r="I31">
            <v>3</v>
          </cell>
          <cell r="J31" t="str">
            <v>Alto</v>
          </cell>
        </row>
        <row r="32">
          <cell r="I32">
            <v>2</v>
          </cell>
          <cell r="J32" t="str">
            <v>Medio</v>
          </cell>
        </row>
        <row r="33">
          <cell r="I33">
            <v>2</v>
          </cell>
          <cell r="J33" t="str">
            <v>Medio</v>
          </cell>
        </row>
        <row r="34">
          <cell r="I34">
            <v>2</v>
          </cell>
          <cell r="J34" t="str">
            <v>Medio</v>
          </cell>
        </row>
      </sheetData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RF"/>
      <sheetName val="MER"/>
      <sheetName val="MMR"/>
      <sheetName val="Settings"/>
    </sheetNames>
    <sheetDataSet>
      <sheetData sheetId="0">
        <row r="8">
          <cell r="C8">
            <v>0</v>
          </cell>
        </row>
      </sheetData>
      <sheetData sheetId="1">
        <row r="15">
          <cell r="I15">
            <v>1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16"/>
  <sheetViews>
    <sheetView zoomScale="150" workbookViewId="0">
      <selection activeCell="H7" sqref="H7"/>
    </sheetView>
  </sheetViews>
  <sheetFormatPr defaultColWidth="11.44140625" defaultRowHeight="13.8" x14ac:dyDescent="0.25"/>
  <cols>
    <col min="1" max="1" width="50.33203125" style="57" customWidth="1"/>
    <col min="2" max="2" width="14" style="57" customWidth="1"/>
    <col min="3" max="3" width="18" style="57" customWidth="1"/>
    <col min="4" max="4" width="12.109375" style="57" bestFit="1" customWidth="1"/>
    <col min="5" max="5" width="11.44140625" style="57"/>
    <col min="6" max="6" width="14.6640625" style="57" bestFit="1" customWidth="1"/>
    <col min="7" max="16384" width="11.44140625" style="57"/>
  </cols>
  <sheetData>
    <row r="2" spans="1:8" x14ac:dyDescent="0.25">
      <c r="A2" s="166" t="s">
        <v>0</v>
      </c>
      <c r="B2" s="166"/>
      <c r="C2" s="166"/>
      <c r="D2" s="166"/>
    </row>
    <row r="3" spans="1:8" x14ac:dyDescent="0.25">
      <c r="A3" s="166" t="s">
        <v>1</v>
      </c>
      <c r="B3" s="166"/>
      <c r="C3" s="166"/>
      <c r="D3" s="166"/>
    </row>
    <row r="4" spans="1:8" x14ac:dyDescent="0.25">
      <c r="A4" s="166" t="s">
        <v>2</v>
      </c>
      <c r="B4" s="166"/>
      <c r="C4" s="166"/>
      <c r="D4" s="166"/>
    </row>
    <row r="6" spans="1:8" x14ac:dyDescent="0.25">
      <c r="A6" s="58" t="s">
        <v>3</v>
      </c>
      <c r="B6" s="58" t="s">
        <v>4</v>
      </c>
      <c r="C6" s="58" t="s">
        <v>5</v>
      </c>
      <c r="D6" s="58" t="s">
        <v>6</v>
      </c>
    </row>
    <row r="7" spans="1:8" ht="39" customHeight="1" x14ac:dyDescent="0.25">
      <c r="A7" s="59" t="str">
        <f>+'Componente 1'!B7</f>
        <v xml:space="preserve">Componente 1: Integración y Modernización de los Sistemas de Información de Apoyo a la Gestión del Gasto Nacional </v>
      </c>
      <c r="B7" s="160">
        <f>+'Componente 1'!D7</f>
        <v>24000000</v>
      </c>
      <c r="C7" s="161">
        <f>+'Componente 1'!E7</f>
        <v>24000000</v>
      </c>
      <c r="D7" s="61">
        <f>+'Componente 1'!F7</f>
        <v>0</v>
      </c>
      <c r="E7" s="102"/>
      <c r="F7" s="63"/>
      <c r="G7" s="63"/>
      <c r="H7" s="64"/>
    </row>
    <row r="8" spans="1:8" ht="32.1" customHeight="1" x14ac:dyDescent="0.25">
      <c r="A8" s="59" t="str">
        <f>+'Componente 2'!B7</f>
        <v>Componente 2. Apoyo a las gestión del gasto provincial y municipal</v>
      </c>
      <c r="B8" s="160">
        <f>+'Componente 2'!D7</f>
        <v>14000000</v>
      </c>
      <c r="C8" s="160">
        <f>+'Componente 2'!E7</f>
        <v>14000000</v>
      </c>
      <c r="D8" s="60">
        <f>+'Componente 2'!F7</f>
        <v>0</v>
      </c>
      <c r="E8" s="62"/>
      <c r="F8" s="63"/>
      <c r="G8" s="63"/>
      <c r="H8" s="64"/>
    </row>
    <row r="9" spans="1:8" x14ac:dyDescent="0.25">
      <c r="A9" s="59" t="s">
        <v>7</v>
      </c>
      <c r="B9" s="160">
        <f>+'Adm_M&amp;E'!C29</f>
        <v>1600000</v>
      </c>
      <c r="C9" s="161">
        <f>+'Adm_M&amp;E'!D29</f>
        <v>1600000</v>
      </c>
      <c r="D9" s="61">
        <f>+'Adm_M&amp;E'!E29</f>
        <v>0</v>
      </c>
      <c r="E9" s="62"/>
      <c r="F9" s="63"/>
    </row>
    <row r="10" spans="1:8" x14ac:dyDescent="0.25">
      <c r="A10" s="65" t="s">
        <v>8</v>
      </c>
      <c r="B10" s="162">
        <f>+'Adm_M&amp;E'!C13</f>
        <v>400000</v>
      </c>
      <c r="C10" s="161">
        <f>+'Adm_M&amp;E'!D13</f>
        <v>400000</v>
      </c>
      <c r="D10" s="61">
        <f>+'Adm_M&amp;E'!E13</f>
        <v>0</v>
      </c>
      <c r="E10" s="62"/>
      <c r="F10" s="63"/>
    </row>
    <row r="11" spans="1:8" x14ac:dyDescent="0.25">
      <c r="A11" s="66" t="s">
        <v>4</v>
      </c>
      <c r="B11" s="67">
        <f>SUM(B7:B10)</f>
        <v>40000000</v>
      </c>
      <c r="C11" s="67">
        <f>SUM(C7:C10)</f>
        <v>40000000</v>
      </c>
      <c r="D11" s="67">
        <f>SUM(D7:D10)</f>
        <v>0</v>
      </c>
      <c r="E11" s="68"/>
      <c r="F11" s="69"/>
      <c r="G11" s="69"/>
      <c r="H11" s="69"/>
    </row>
    <row r="12" spans="1:8" x14ac:dyDescent="0.25">
      <c r="B12" s="70"/>
      <c r="C12" s="71">
        <f>+C11/B11</f>
        <v>1</v>
      </c>
      <c r="D12" s="71">
        <f>+D11/B11</f>
        <v>0</v>
      </c>
    </row>
    <row r="13" spans="1:8" x14ac:dyDescent="0.25">
      <c r="A13" s="72"/>
      <c r="B13" s="72"/>
      <c r="C13" s="72"/>
      <c r="D13" s="73"/>
    </row>
    <row r="14" spans="1:8" x14ac:dyDescent="0.25">
      <c r="A14" s="74"/>
      <c r="B14" s="75"/>
      <c r="C14" s="72"/>
      <c r="D14" s="73"/>
    </row>
    <row r="15" spans="1:8" x14ac:dyDescent="0.25">
      <c r="A15" s="72"/>
      <c r="B15" s="72"/>
      <c r="C15" s="76"/>
      <c r="D15" s="73"/>
    </row>
    <row r="16" spans="1:8" x14ac:dyDescent="0.25">
      <c r="A16" s="72"/>
      <c r="B16" s="72"/>
      <c r="C16" s="72"/>
      <c r="D16" s="72"/>
    </row>
  </sheetData>
  <mergeCells count="3">
    <mergeCell ref="A2:D2"/>
    <mergeCell ref="A3:D3"/>
    <mergeCell ref="A4:D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H67"/>
  <sheetViews>
    <sheetView topLeftCell="A49" zoomScaleNormal="120" zoomScalePageLayoutView="120" workbookViewId="0">
      <selection activeCell="C23" sqref="C23"/>
    </sheetView>
  </sheetViews>
  <sheetFormatPr defaultColWidth="11.44140625" defaultRowHeight="10.199999999999999" x14ac:dyDescent="0.2"/>
  <cols>
    <col min="1" max="1" width="1" style="79" customWidth="1"/>
    <col min="2" max="2" width="12.6640625" style="100" customWidth="1"/>
    <col min="3" max="3" width="92.109375" style="100" customWidth="1"/>
    <col min="4" max="4" width="13.88671875" style="79" bestFit="1" customWidth="1"/>
    <col min="5" max="5" width="18" style="79" customWidth="1"/>
    <col min="6" max="6" width="14.44140625" style="79" bestFit="1" customWidth="1"/>
    <col min="7" max="7" width="15" style="79" customWidth="1"/>
    <col min="8" max="8" width="11.44140625" style="79" customWidth="1"/>
    <col min="9" max="16384" width="11.44140625" style="79"/>
  </cols>
  <sheetData>
    <row r="1" spans="2:8" s="77" customFormat="1" ht="24.9" customHeight="1" x14ac:dyDescent="0.3">
      <c r="B1" s="105" t="s">
        <v>1</v>
      </c>
      <c r="C1" s="105"/>
      <c r="D1" s="105"/>
      <c r="E1" s="105"/>
      <c r="F1" s="105"/>
    </row>
    <row r="2" spans="2:8" s="77" customFormat="1" ht="17.399999999999999" x14ac:dyDescent="0.25">
      <c r="B2" s="141" t="s">
        <v>0</v>
      </c>
      <c r="C2" s="140"/>
      <c r="D2" s="140"/>
      <c r="E2" s="140"/>
      <c r="F2" s="105"/>
    </row>
    <row r="3" spans="2:8" x14ac:dyDescent="0.2">
      <c r="E3" s="101"/>
      <c r="F3" s="101"/>
      <c r="H3" s="99"/>
    </row>
    <row r="4" spans="2:8" ht="10.8" thickBot="1" x14ac:dyDescent="0.25">
      <c r="H4" s="99"/>
    </row>
    <row r="5" spans="2:8" x14ac:dyDescent="0.2">
      <c r="B5" s="171" t="s">
        <v>9</v>
      </c>
      <c r="C5" s="167" t="s">
        <v>10</v>
      </c>
      <c r="D5" s="167" t="s">
        <v>4</v>
      </c>
      <c r="E5" s="167" t="s">
        <v>5</v>
      </c>
      <c r="F5" s="169" t="s">
        <v>11</v>
      </c>
      <c r="H5" s="99"/>
    </row>
    <row r="6" spans="2:8" ht="10.8" thickBot="1" x14ac:dyDescent="0.25">
      <c r="B6" s="172"/>
      <c r="C6" s="168"/>
      <c r="D6" s="168"/>
      <c r="E6" s="168"/>
      <c r="F6" s="170"/>
      <c r="H6" s="99"/>
    </row>
    <row r="7" spans="2:8" ht="27.9" customHeight="1" thickBot="1" x14ac:dyDescent="0.25">
      <c r="B7" s="130" t="s">
        <v>12</v>
      </c>
      <c r="C7" s="129"/>
      <c r="D7" s="118">
        <f>+D8+D12+D18+D23+D61+D27+D31+D35+D42+D48+D52+D57</f>
        <v>24000000</v>
      </c>
      <c r="E7" s="118">
        <f>+E8+E12+E18+E23+E61+E27+E31+E35+E42+E48+E52+E57</f>
        <v>24000000</v>
      </c>
      <c r="F7" s="118">
        <f>+F8+F12+F18+F23+F61+F27+F31+F35+F42+F48+F52+F57</f>
        <v>0</v>
      </c>
      <c r="H7" s="99"/>
    </row>
    <row r="8" spans="2:8" ht="14.4" thickBot="1" x14ac:dyDescent="0.25">
      <c r="B8" s="114">
        <v>1</v>
      </c>
      <c r="C8" s="115" t="s">
        <v>13</v>
      </c>
      <c r="D8" s="116">
        <f>SUM(D9:D11)</f>
        <v>1500000</v>
      </c>
      <c r="E8" s="116">
        <f>SUM(E9:E11)</f>
        <v>1500000</v>
      </c>
      <c r="F8" s="117">
        <f>SUM(F9:F11)</f>
        <v>0</v>
      </c>
    </row>
    <row r="9" spans="2:8" ht="27.6" x14ac:dyDescent="0.2">
      <c r="B9" s="109" t="s">
        <v>14</v>
      </c>
      <c r="C9" s="110" t="s">
        <v>15</v>
      </c>
      <c r="D9" s="111">
        <v>500000</v>
      </c>
      <c r="E9" s="112">
        <f>+D9</f>
        <v>500000</v>
      </c>
      <c r="F9" s="113">
        <v>0</v>
      </c>
    </row>
    <row r="10" spans="2:8" ht="27.6" x14ac:dyDescent="0.2">
      <c r="B10" s="108" t="s">
        <v>16</v>
      </c>
      <c r="C10" s="106" t="s">
        <v>17</v>
      </c>
      <c r="D10" s="107">
        <v>500000</v>
      </c>
      <c r="E10" s="112">
        <f t="shared" ref="E10:E11" si="0">+D10</f>
        <v>500000</v>
      </c>
      <c r="F10" s="113">
        <v>0</v>
      </c>
    </row>
    <row r="11" spans="2:8" ht="28.2" thickBot="1" x14ac:dyDescent="0.25">
      <c r="B11" s="109" t="s">
        <v>18</v>
      </c>
      <c r="C11" s="110" t="s">
        <v>19</v>
      </c>
      <c r="D11" s="111">
        <v>500000</v>
      </c>
      <c r="E11" s="112">
        <f t="shared" si="0"/>
        <v>500000</v>
      </c>
      <c r="F11" s="113">
        <v>0</v>
      </c>
    </row>
    <row r="12" spans="2:8" ht="14.4" thickBot="1" x14ac:dyDescent="0.25">
      <c r="B12" s="114">
        <v>1</v>
      </c>
      <c r="C12" s="115" t="s">
        <v>20</v>
      </c>
      <c r="D12" s="116">
        <f>SUM(D13:D17)</f>
        <v>800000</v>
      </c>
      <c r="E12" s="116">
        <f>SUM(E13:E17)</f>
        <v>800000</v>
      </c>
      <c r="F12" s="117">
        <f>SUM(F13:F17)</f>
        <v>0</v>
      </c>
    </row>
    <row r="13" spans="2:8" ht="27.6" x14ac:dyDescent="0.2">
      <c r="B13" s="109" t="s">
        <v>21</v>
      </c>
      <c r="C13" s="110" t="s">
        <v>22</v>
      </c>
      <c r="D13" s="111">
        <v>150000</v>
      </c>
      <c r="E13" s="112">
        <f>+D13</f>
        <v>150000</v>
      </c>
      <c r="F13" s="113">
        <v>0</v>
      </c>
    </row>
    <row r="14" spans="2:8" ht="13.8" x14ac:dyDescent="0.2">
      <c r="B14" s="109" t="s">
        <v>23</v>
      </c>
      <c r="C14" s="106" t="s">
        <v>24</v>
      </c>
      <c r="D14" s="107">
        <v>100000</v>
      </c>
      <c r="E14" s="112">
        <f t="shared" ref="E14:E17" si="1">+D14</f>
        <v>100000</v>
      </c>
      <c r="F14" s="113">
        <v>0</v>
      </c>
    </row>
    <row r="15" spans="2:8" ht="13.8" x14ac:dyDescent="0.2">
      <c r="B15" s="109" t="s">
        <v>25</v>
      </c>
      <c r="C15" s="110" t="s">
        <v>26</v>
      </c>
      <c r="D15" s="111">
        <v>200000</v>
      </c>
      <c r="E15" s="112">
        <f t="shared" si="1"/>
        <v>200000</v>
      </c>
      <c r="F15" s="113">
        <v>0</v>
      </c>
    </row>
    <row r="16" spans="2:8" ht="13.8" x14ac:dyDescent="0.2">
      <c r="B16" s="109" t="s">
        <v>27</v>
      </c>
      <c r="C16" s="110" t="s">
        <v>28</v>
      </c>
      <c r="D16" s="111">
        <v>150000</v>
      </c>
      <c r="E16" s="112">
        <f t="shared" si="1"/>
        <v>150000</v>
      </c>
      <c r="F16" s="113">
        <v>0</v>
      </c>
    </row>
    <row r="17" spans="2:6" ht="14.4" thickBot="1" x14ac:dyDescent="0.25">
      <c r="B17" s="109" t="s">
        <v>29</v>
      </c>
      <c r="C17" s="106" t="s">
        <v>30</v>
      </c>
      <c r="D17" s="107">
        <v>200000</v>
      </c>
      <c r="E17" s="112">
        <f t="shared" si="1"/>
        <v>200000</v>
      </c>
      <c r="F17" s="113">
        <v>0</v>
      </c>
    </row>
    <row r="18" spans="2:6" ht="14.4" thickBot="1" x14ac:dyDescent="0.25">
      <c r="B18" s="114">
        <v>3</v>
      </c>
      <c r="C18" s="115" t="s">
        <v>31</v>
      </c>
      <c r="D18" s="116">
        <f>SUM(D19:D22)</f>
        <v>250000</v>
      </c>
      <c r="E18" s="116">
        <f>SUM(E19:E22)</f>
        <v>250000</v>
      </c>
      <c r="F18" s="116">
        <f>SUM(F19:F22)</f>
        <v>0</v>
      </c>
    </row>
    <row r="19" spans="2:6" ht="13.8" x14ac:dyDescent="0.2">
      <c r="B19" s="109" t="s">
        <v>32</v>
      </c>
      <c r="C19" s="110" t="s">
        <v>33</v>
      </c>
      <c r="D19" s="111">
        <v>50000</v>
      </c>
      <c r="E19" s="112">
        <f>+D19</f>
        <v>50000</v>
      </c>
      <c r="F19" s="113">
        <v>0</v>
      </c>
    </row>
    <row r="20" spans="2:6" ht="13.8" x14ac:dyDescent="0.2">
      <c r="B20" s="109" t="s">
        <v>34</v>
      </c>
      <c r="C20" s="110" t="s">
        <v>35</v>
      </c>
      <c r="D20" s="111">
        <v>75000</v>
      </c>
      <c r="E20" s="112">
        <f t="shared" ref="E20:E22" si="2">+D20</f>
        <v>75000</v>
      </c>
      <c r="F20" s="113">
        <v>0</v>
      </c>
    </row>
    <row r="21" spans="2:6" ht="13.8" x14ac:dyDescent="0.2">
      <c r="B21" s="109" t="s">
        <v>36</v>
      </c>
      <c r="C21" s="110" t="s">
        <v>37</v>
      </c>
      <c r="D21" s="111">
        <v>50000</v>
      </c>
      <c r="E21" s="112">
        <f t="shared" si="2"/>
        <v>50000</v>
      </c>
      <c r="F21" s="113">
        <v>0</v>
      </c>
    </row>
    <row r="22" spans="2:6" ht="14.4" thickBot="1" x14ac:dyDescent="0.25">
      <c r="B22" s="109" t="s">
        <v>38</v>
      </c>
      <c r="C22" s="110" t="s">
        <v>39</v>
      </c>
      <c r="D22" s="111">
        <v>75000</v>
      </c>
      <c r="E22" s="112">
        <f t="shared" si="2"/>
        <v>75000</v>
      </c>
      <c r="F22" s="113">
        <v>0</v>
      </c>
    </row>
    <row r="23" spans="2:6" ht="14.4" thickBot="1" x14ac:dyDescent="0.25">
      <c r="B23" s="114">
        <v>4</v>
      </c>
      <c r="C23" s="115" t="s">
        <v>40</v>
      </c>
      <c r="D23" s="116">
        <f>SUM(D24:D26)</f>
        <v>200000</v>
      </c>
      <c r="E23" s="116">
        <f>SUM(E24:E26)</f>
        <v>200000</v>
      </c>
      <c r="F23" s="116">
        <f>SUM(F24:F26)</f>
        <v>0</v>
      </c>
    </row>
    <row r="24" spans="2:6" ht="27.6" x14ac:dyDescent="0.2">
      <c r="B24" s="109" t="s">
        <v>41</v>
      </c>
      <c r="C24" s="110" t="s">
        <v>42</v>
      </c>
      <c r="D24" s="111">
        <v>35000</v>
      </c>
      <c r="E24" s="112">
        <f>+D24</f>
        <v>35000</v>
      </c>
      <c r="F24" s="113">
        <v>0</v>
      </c>
    </row>
    <row r="25" spans="2:6" ht="27.6" x14ac:dyDescent="0.2">
      <c r="B25" s="109" t="s">
        <v>43</v>
      </c>
      <c r="C25" s="110" t="s">
        <v>44</v>
      </c>
      <c r="D25" s="111">
        <v>100000</v>
      </c>
      <c r="E25" s="112">
        <f t="shared" ref="E25:E26" si="3">+D25</f>
        <v>100000</v>
      </c>
      <c r="F25" s="113">
        <v>0</v>
      </c>
    </row>
    <row r="26" spans="2:6" ht="28.2" thickBot="1" x14ac:dyDescent="0.25">
      <c r="B26" s="109" t="s">
        <v>45</v>
      </c>
      <c r="C26" s="110" t="s">
        <v>46</v>
      </c>
      <c r="D26" s="111">
        <v>65000</v>
      </c>
      <c r="E26" s="112">
        <f t="shared" si="3"/>
        <v>65000</v>
      </c>
      <c r="F26" s="113">
        <v>0</v>
      </c>
    </row>
    <row r="27" spans="2:6" ht="14.4" thickBot="1" x14ac:dyDescent="0.25">
      <c r="B27" s="114">
        <v>5</v>
      </c>
      <c r="C27" s="115" t="s">
        <v>47</v>
      </c>
      <c r="D27" s="116">
        <f>SUM(D28:D30)</f>
        <v>12000000</v>
      </c>
      <c r="E27" s="116">
        <f>SUM(E28:E30)</f>
        <v>12000000</v>
      </c>
      <c r="F27" s="116">
        <f>SUM(F28:F30)</f>
        <v>0</v>
      </c>
    </row>
    <row r="28" spans="2:6" ht="13.8" x14ac:dyDescent="0.2">
      <c r="B28" s="109" t="s">
        <v>48</v>
      </c>
      <c r="C28" s="110" t="s">
        <v>49</v>
      </c>
      <c r="D28" s="111">
        <v>4800000</v>
      </c>
      <c r="E28" s="112">
        <f>+D28</f>
        <v>4800000</v>
      </c>
      <c r="F28" s="113">
        <f>+D28-E28</f>
        <v>0</v>
      </c>
    </row>
    <row r="29" spans="2:6" ht="13.8" x14ac:dyDescent="0.2">
      <c r="B29" s="108" t="s">
        <v>50</v>
      </c>
      <c r="C29" s="106" t="s">
        <v>51</v>
      </c>
      <c r="D29" s="107">
        <v>2400000</v>
      </c>
      <c r="E29" s="112">
        <f t="shared" ref="E29:E30" si="4">+D29</f>
        <v>2400000</v>
      </c>
      <c r="F29" s="113">
        <f t="shared" ref="F29:F30" si="5">+D29-E29</f>
        <v>0</v>
      </c>
    </row>
    <row r="30" spans="2:6" ht="14.4" thickBot="1" x14ac:dyDescent="0.25">
      <c r="B30" s="108" t="s">
        <v>52</v>
      </c>
      <c r="C30" s="106" t="s">
        <v>53</v>
      </c>
      <c r="D30" s="107">
        <v>4800000</v>
      </c>
      <c r="E30" s="112">
        <f t="shared" si="4"/>
        <v>4800000</v>
      </c>
      <c r="F30" s="113">
        <f t="shared" si="5"/>
        <v>0</v>
      </c>
    </row>
    <row r="31" spans="2:6" ht="14.4" thickBot="1" x14ac:dyDescent="0.25">
      <c r="B31" s="114" t="s">
        <v>54</v>
      </c>
      <c r="C31" s="115" t="s">
        <v>55</v>
      </c>
      <c r="D31" s="116">
        <f>SUM(D32:D34)</f>
        <v>2000000</v>
      </c>
      <c r="E31" s="116">
        <f>SUM(E32:E34)</f>
        <v>2000000</v>
      </c>
      <c r="F31" s="116">
        <f>SUM(F32:F34)</f>
        <v>0</v>
      </c>
    </row>
    <row r="32" spans="2:6" ht="13.8" x14ac:dyDescent="0.2">
      <c r="B32" s="109" t="s">
        <v>54</v>
      </c>
      <c r="C32" s="110" t="s">
        <v>49</v>
      </c>
      <c r="D32" s="111">
        <v>1400000</v>
      </c>
      <c r="E32" s="112">
        <f>+D32</f>
        <v>1400000</v>
      </c>
      <c r="F32" s="113">
        <v>0</v>
      </c>
    </row>
    <row r="33" spans="2:6" ht="13.8" x14ac:dyDescent="0.2">
      <c r="B33" s="109" t="s">
        <v>56</v>
      </c>
      <c r="C33" s="106" t="s">
        <v>51</v>
      </c>
      <c r="D33" s="107">
        <v>200000</v>
      </c>
      <c r="E33" s="112">
        <f t="shared" ref="E33:E34" si="6">+D33</f>
        <v>200000</v>
      </c>
      <c r="F33" s="113">
        <v>0</v>
      </c>
    </row>
    <row r="34" spans="2:6" ht="14.4" thickBot="1" x14ac:dyDescent="0.25">
      <c r="B34" s="109" t="s">
        <v>57</v>
      </c>
      <c r="C34" s="110" t="s">
        <v>53</v>
      </c>
      <c r="D34" s="111">
        <v>400000</v>
      </c>
      <c r="E34" s="112">
        <f t="shared" si="6"/>
        <v>400000</v>
      </c>
      <c r="F34" s="113">
        <v>0</v>
      </c>
    </row>
    <row r="35" spans="2:6" ht="14.4" thickBot="1" x14ac:dyDescent="0.25">
      <c r="B35" s="114">
        <v>7</v>
      </c>
      <c r="C35" s="115" t="s">
        <v>58</v>
      </c>
      <c r="D35" s="116">
        <f>SUM(D36:D41)</f>
        <v>600000</v>
      </c>
      <c r="E35" s="116">
        <f>SUM(E36:E41)</f>
        <v>600000</v>
      </c>
      <c r="F35" s="116">
        <f>SUM(F36:F41)</f>
        <v>0</v>
      </c>
    </row>
    <row r="36" spans="2:6" ht="27.6" x14ac:dyDescent="0.2">
      <c r="B36" s="109" t="s">
        <v>59</v>
      </c>
      <c r="C36" s="110" t="s">
        <v>60</v>
      </c>
      <c r="D36" s="111">
        <v>30000</v>
      </c>
      <c r="E36" s="112">
        <f>+D36</f>
        <v>30000</v>
      </c>
      <c r="F36" s="113">
        <v>0</v>
      </c>
    </row>
    <row r="37" spans="2:6" ht="27.6" x14ac:dyDescent="0.2">
      <c r="B37" s="109" t="s">
        <v>61</v>
      </c>
      <c r="C37" s="110" t="s">
        <v>62</v>
      </c>
      <c r="D37" s="111">
        <v>80000</v>
      </c>
      <c r="E37" s="112">
        <f t="shared" ref="E37:E41" si="7">+D37</f>
        <v>80000</v>
      </c>
      <c r="F37" s="113">
        <v>0</v>
      </c>
    </row>
    <row r="38" spans="2:6" ht="13.8" x14ac:dyDescent="0.2">
      <c r="B38" s="109" t="s">
        <v>63</v>
      </c>
      <c r="C38" s="110" t="s">
        <v>64</v>
      </c>
      <c r="D38" s="111">
        <v>50000</v>
      </c>
      <c r="E38" s="112">
        <f t="shared" si="7"/>
        <v>50000</v>
      </c>
      <c r="F38" s="113">
        <v>0</v>
      </c>
    </row>
    <row r="39" spans="2:6" ht="13.8" x14ac:dyDescent="0.2">
      <c r="B39" s="109" t="s">
        <v>65</v>
      </c>
      <c r="C39" s="110" t="s">
        <v>66</v>
      </c>
      <c r="D39" s="111">
        <v>40000</v>
      </c>
      <c r="E39" s="112">
        <f t="shared" si="7"/>
        <v>40000</v>
      </c>
      <c r="F39" s="113">
        <v>0</v>
      </c>
    </row>
    <row r="40" spans="2:6" ht="27.6" x14ac:dyDescent="0.2">
      <c r="B40" s="109" t="s">
        <v>67</v>
      </c>
      <c r="C40" s="106" t="s">
        <v>68</v>
      </c>
      <c r="D40" s="107">
        <v>150000</v>
      </c>
      <c r="E40" s="112">
        <f t="shared" si="7"/>
        <v>150000</v>
      </c>
      <c r="F40" s="113">
        <v>0</v>
      </c>
    </row>
    <row r="41" spans="2:6" ht="28.2" thickBot="1" x14ac:dyDescent="0.25">
      <c r="B41" s="109" t="s">
        <v>69</v>
      </c>
      <c r="C41" s="110" t="s">
        <v>70</v>
      </c>
      <c r="D41" s="111">
        <v>250000</v>
      </c>
      <c r="E41" s="112">
        <f t="shared" si="7"/>
        <v>250000</v>
      </c>
      <c r="F41" s="113">
        <v>0</v>
      </c>
    </row>
    <row r="42" spans="2:6" ht="28.2" thickBot="1" x14ac:dyDescent="0.25">
      <c r="B42" s="114">
        <v>8</v>
      </c>
      <c r="C42" s="115" t="s">
        <v>71</v>
      </c>
      <c r="D42" s="116">
        <f>SUM(D43:D47)</f>
        <v>300000</v>
      </c>
      <c r="E42" s="116">
        <f>SUM(E43:E47)</f>
        <v>300000</v>
      </c>
      <c r="F42" s="116">
        <f>SUM(F43:F47)</f>
        <v>0</v>
      </c>
    </row>
    <row r="43" spans="2:6" ht="27.6" x14ac:dyDescent="0.2">
      <c r="B43" s="109" t="s">
        <v>72</v>
      </c>
      <c r="C43" s="110" t="s">
        <v>73</v>
      </c>
      <c r="D43" s="111">
        <v>100000</v>
      </c>
      <c r="E43" s="112">
        <f>+D43</f>
        <v>100000</v>
      </c>
      <c r="F43" s="113"/>
    </row>
    <row r="44" spans="2:6" ht="13.8" x14ac:dyDescent="0.2">
      <c r="B44" s="109" t="s">
        <v>74</v>
      </c>
      <c r="C44" s="110" t="s">
        <v>75</v>
      </c>
      <c r="D44" s="111">
        <v>100000</v>
      </c>
      <c r="E44" s="112">
        <f t="shared" ref="E44:E47" si="8">+D44</f>
        <v>100000</v>
      </c>
      <c r="F44" s="113"/>
    </row>
    <row r="45" spans="2:6" ht="13.8" x14ac:dyDescent="0.2">
      <c r="B45" s="109" t="s">
        <v>76</v>
      </c>
      <c r="C45" s="110" t="s">
        <v>77</v>
      </c>
      <c r="D45" s="111">
        <v>50000</v>
      </c>
      <c r="E45" s="112">
        <f t="shared" si="8"/>
        <v>50000</v>
      </c>
      <c r="F45" s="113"/>
    </row>
    <row r="46" spans="2:6" ht="13.8" x14ac:dyDescent="0.2">
      <c r="B46" s="109" t="s">
        <v>78</v>
      </c>
      <c r="C46" s="110" t="s">
        <v>79</v>
      </c>
      <c r="D46" s="111">
        <v>40000</v>
      </c>
      <c r="E46" s="112">
        <f t="shared" si="8"/>
        <v>40000</v>
      </c>
      <c r="F46" s="113"/>
    </row>
    <row r="47" spans="2:6" ht="14.4" thickBot="1" x14ac:dyDescent="0.25">
      <c r="B47" s="109" t="s">
        <v>80</v>
      </c>
      <c r="C47" s="110" t="s">
        <v>81</v>
      </c>
      <c r="D47" s="111">
        <v>10000</v>
      </c>
      <c r="E47" s="112">
        <f t="shared" si="8"/>
        <v>10000</v>
      </c>
      <c r="F47" s="113"/>
    </row>
    <row r="48" spans="2:6" ht="14.4" thickBot="1" x14ac:dyDescent="0.25">
      <c r="B48" s="114">
        <v>9</v>
      </c>
      <c r="C48" s="115" t="s">
        <v>82</v>
      </c>
      <c r="D48" s="116">
        <f>SUM(D49:D51)</f>
        <v>400000</v>
      </c>
      <c r="E48" s="116">
        <f>SUM(E49:E51)</f>
        <v>400000</v>
      </c>
      <c r="F48" s="116">
        <f>SUM(F49:F51)</f>
        <v>0</v>
      </c>
    </row>
    <row r="49" spans="2:6" ht="27.6" x14ac:dyDescent="0.2">
      <c r="B49" s="109" t="s">
        <v>83</v>
      </c>
      <c r="C49" s="110" t="s">
        <v>84</v>
      </c>
      <c r="D49" s="111">
        <v>100000</v>
      </c>
      <c r="E49" s="112">
        <f>+D49</f>
        <v>100000</v>
      </c>
      <c r="F49" s="113">
        <f>+D49-E49</f>
        <v>0</v>
      </c>
    </row>
    <row r="50" spans="2:6" ht="27.6" x14ac:dyDescent="0.2">
      <c r="B50" s="109" t="s">
        <v>85</v>
      </c>
      <c r="C50" s="106" t="s">
        <v>86</v>
      </c>
      <c r="D50" s="107">
        <v>150000</v>
      </c>
      <c r="E50" s="112">
        <f t="shared" ref="E50:E51" si="9">+D50</f>
        <v>150000</v>
      </c>
      <c r="F50" s="113">
        <f t="shared" ref="F50:F51" si="10">+D50-E50</f>
        <v>0</v>
      </c>
    </row>
    <row r="51" spans="2:6" ht="28.2" thickBot="1" x14ac:dyDescent="0.25">
      <c r="B51" s="109" t="s">
        <v>87</v>
      </c>
      <c r="C51" s="106" t="s">
        <v>88</v>
      </c>
      <c r="D51" s="107">
        <v>150000</v>
      </c>
      <c r="E51" s="112">
        <f t="shared" si="9"/>
        <v>150000</v>
      </c>
      <c r="F51" s="113">
        <f t="shared" si="10"/>
        <v>0</v>
      </c>
    </row>
    <row r="52" spans="2:6" ht="28.2" thickBot="1" x14ac:dyDescent="0.25">
      <c r="B52" s="114">
        <v>10</v>
      </c>
      <c r="C52" s="115" t="s">
        <v>89</v>
      </c>
      <c r="D52" s="116">
        <f>SUM(D53:D56)</f>
        <v>4500000</v>
      </c>
      <c r="E52" s="116">
        <f>SUM(E53:E56)</f>
        <v>4500000</v>
      </c>
      <c r="F52" s="116">
        <f>SUM(F53:F56)</f>
        <v>0</v>
      </c>
    </row>
    <row r="53" spans="2:6" ht="41.4" x14ac:dyDescent="0.2">
      <c r="B53" s="108" t="s">
        <v>90</v>
      </c>
      <c r="C53" s="106" t="s">
        <v>91</v>
      </c>
      <c r="D53" s="107">
        <v>150000</v>
      </c>
      <c r="E53" s="112">
        <f>+D53</f>
        <v>150000</v>
      </c>
      <c r="F53" s="113">
        <f>+D53-E53</f>
        <v>0</v>
      </c>
    </row>
    <row r="54" spans="2:6" ht="13.8" x14ac:dyDescent="0.2">
      <c r="B54" s="108" t="s">
        <v>92</v>
      </c>
      <c r="C54" s="120" t="s">
        <v>93</v>
      </c>
      <c r="D54" s="121">
        <v>2580000</v>
      </c>
      <c r="E54" s="112">
        <f t="shared" ref="E54:E56" si="11">+D54</f>
        <v>2580000</v>
      </c>
      <c r="F54" s="113"/>
    </row>
    <row r="55" spans="2:6" ht="13.8" x14ac:dyDescent="0.2">
      <c r="B55" s="108" t="s">
        <v>94</v>
      </c>
      <c r="C55" s="119" t="s">
        <v>95</v>
      </c>
      <c r="D55" s="121">
        <v>1720000</v>
      </c>
      <c r="E55" s="112">
        <f t="shared" si="11"/>
        <v>1720000</v>
      </c>
      <c r="F55" s="113">
        <f>+D55-E55</f>
        <v>0</v>
      </c>
    </row>
    <row r="56" spans="2:6" ht="14.4" thickBot="1" x14ac:dyDescent="0.25">
      <c r="B56" s="108" t="s">
        <v>96</v>
      </c>
      <c r="C56" s="125" t="s">
        <v>97</v>
      </c>
      <c r="D56" s="126">
        <v>50000</v>
      </c>
      <c r="E56" s="112">
        <f t="shared" si="11"/>
        <v>50000</v>
      </c>
      <c r="F56" s="128">
        <f>+D56-E56</f>
        <v>0</v>
      </c>
    </row>
    <row r="57" spans="2:6" ht="14.4" thickBot="1" x14ac:dyDescent="0.25">
      <c r="B57" s="114">
        <v>11</v>
      </c>
      <c r="C57" s="115" t="s">
        <v>98</v>
      </c>
      <c r="D57" s="116">
        <f>SUM(D58:D60)</f>
        <v>800000</v>
      </c>
      <c r="E57" s="116">
        <f t="shared" ref="E57:F57" si="12">SUM(E58:E60)</f>
        <v>800000</v>
      </c>
      <c r="F57" s="116">
        <f t="shared" si="12"/>
        <v>0</v>
      </c>
    </row>
    <row r="58" spans="2:6" ht="27.6" x14ac:dyDescent="0.2">
      <c r="B58" s="109" t="s">
        <v>99</v>
      </c>
      <c r="C58" s="110" t="s">
        <v>100</v>
      </c>
      <c r="D58" s="111">
        <v>500000</v>
      </c>
      <c r="E58" s="112">
        <f>+D58</f>
        <v>500000</v>
      </c>
      <c r="F58" s="113">
        <f>+D58-E58</f>
        <v>0</v>
      </c>
    </row>
    <row r="59" spans="2:6" ht="13.8" x14ac:dyDescent="0.2">
      <c r="B59" s="109" t="s">
        <v>101</v>
      </c>
      <c r="C59" s="106" t="s">
        <v>102</v>
      </c>
      <c r="D59" s="107">
        <v>50000</v>
      </c>
      <c r="E59" s="112">
        <f t="shared" ref="E59:E60" si="13">+D59</f>
        <v>50000</v>
      </c>
      <c r="F59" s="113">
        <f t="shared" ref="F59:F60" si="14">+D59-E59</f>
        <v>0</v>
      </c>
    </row>
    <row r="60" spans="2:6" ht="28.2" thickBot="1" x14ac:dyDescent="0.25">
      <c r="B60" s="109" t="s">
        <v>103</v>
      </c>
      <c r="C60" s="106" t="s">
        <v>104</v>
      </c>
      <c r="D60" s="107">
        <v>250000</v>
      </c>
      <c r="E60" s="112">
        <f t="shared" si="13"/>
        <v>250000</v>
      </c>
      <c r="F60" s="113">
        <f t="shared" si="14"/>
        <v>0</v>
      </c>
    </row>
    <row r="61" spans="2:6" ht="14.4" thickBot="1" x14ac:dyDescent="0.25">
      <c r="B61" s="114">
        <v>12</v>
      </c>
      <c r="C61" s="115" t="s">
        <v>105</v>
      </c>
      <c r="D61" s="116">
        <f>SUM(D62:D67)</f>
        <v>650000</v>
      </c>
      <c r="E61" s="116">
        <f t="shared" ref="E61:F61" si="15">SUM(E62:E67)</f>
        <v>650000</v>
      </c>
      <c r="F61" s="116">
        <f t="shared" si="15"/>
        <v>0</v>
      </c>
    </row>
    <row r="62" spans="2:6" ht="27.6" x14ac:dyDescent="0.2">
      <c r="B62" s="142" t="s">
        <v>106</v>
      </c>
      <c r="C62" s="143" t="s">
        <v>107</v>
      </c>
      <c r="D62" s="144">
        <v>40000</v>
      </c>
      <c r="E62" s="145">
        <f>+D62</f>
        <v>40000</v>
      </c>
      <c r="F62" s="146">
        <v>0</v>
      </c>
    </row>
    <row r="63" spans="2:6" ht="27.6" x14ac:dyDescent="0.2">
      <c r="B63" s="108" t="s">
        <v>108</v>
      </c>
      <c r="C63" s="120" t="s">
        <v>109</v>
      </c>
      <c r="D63" s="121">
        <v>150000</v>
      </c>
      <c r="E63" s="112">
        <f t="shared" ref="E63:E67" si="16">+D63</f>
        <v>150000</v>
      </c>
      <c r="F63" s="113">
        <v>0</v>
      </c>
    </row>
    <row r="64" spans="2:6" ht="27.6" x14ac:dyDescent="0.2">
      <c r="B64" s="108" t="s">
        <v>110</v>
      </c>
      <c r="C64" s="120" t="s">
        <v>111</v>
      </c>
      <c r="D64" s="121">
        <v>50000</v>
      </c>
      <c r="E64" s="112">
        <f t="shared" si="16"/>
        <v>50000</v>
      </c>
      <c r="F64" s="113">
        <v>0</v>
      </c>
    </row>
    <row r="65" spans="2:6" ht="27.6" x14ac:dyDescent="0.2">
      <c r="B65" s="108" t="s">
        <v>112</v>
      </c>
      <c r="C65" s="120" t="s">
        <v>113</v>
      </c>
      <c r="D65" s="121">
        <v>250000</v>
      </c>
      <c r="E65" s="112">
        <f t="shared" si="16"/>
        <v>250000</v>
      </c>
      <c r="F65" s="113">
        <v>0</v>
      </c>
    </row>
    <row r="66" spans="2:6" ht="27.6" x14ac:dyDescent="0.2">
      <c r="B66" s="109" t="s">
        <v>114</v>
      </c>
      <c r="C66" s="106" t="s">
        <v>115</v>
      </c>
      <c r="D66" s="107">
        <v>100000</v>
      </c>
      <c r="E66" s="112">
        <f t="shared" si="16"/>
        <v>100000</v>
      </c>
      <c r="F66" s="113">
        <v>0</v>
      </c>
    </row>
    <row r="67" spans="2:6" ht="28.2" thickBot="1" x14ac:dyDescent="0.25">
      <c r="B67" s="147" t="s">
        <v>116</v>
      </c>
      <c r="C67" s="125" t="s">
        <v>117</v>
      </c>
      <c r="D67" s="126">
        <v>60000</v>
      </c>
      <c r="E67" s="127">
        <f t="shared" si="16"/>
        <v>60000</v>
      </c>
      <c r="F67" s="128">
        <v>0</v>
      </c>
    </row>
  </sheetData>
  <mergeCells count="5">
    <mergeCell ref="C5:C6"/>
    <mergeCell ref="D5:D6"/>
    <mergeCell ref="E5:E6"/>
    <mergeCell ref="F5:F6"/>
    <mergeCell ref="B5:B6"/>
  </mergeCells>
  <pageMargins left="0.70866141732283472" right="0.70866141732283472" top="0.74803149606299213" bottom="0.74803149606299213" header="0.31496062992125984" footer="0.31496062992125984"/>
  <pageSetup paperSize="9" scale="64" fitToHeight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H38"/>
  <sheetViews>
    <sheetView topLeftCell="A11" zoomScaleNormal="120" zoomScalePageLayoutView="120" workbookViewId="0">
      <selection activeCell="J16" sqref="J16"/>
    </sheetView>
  </sheetViews>
  <sheetFormatPr defaultColWidth="11.44140625" defaultRowHeight="10.199999999999999" x14ac:dyDescent="0.2"/>
  <cols>
    <col min="1" max="1" width="1" style="79" customWidth="1"/>
    <col min="2" max="2" width="12.6640625" style="100" customWidth="1"/>
    <col min="3" max="3" width="50" style="100" customWidth="1"/>
    <col min="4" max="4" width="13.6640625" style="79" customWidth="1"/>
    <col min="5" max="5" width="15.44140625" style="79" customWidth="1"/>
    <col min="6" max="6" width="14.44140625" style="79" bestFit="1" customWidth="1"/>
    <col min="7" max="7" width="15" style="79" customWidth="1"/>
    <col min="8" max="8" width="11.44140625" style="79" customWidth="1"/>
    <col min="9" max="16384" width="11.44140625" style="79"/>
  </cols>
  <sheetData>
    <row r="1" spans="2:8" s="77" customFormat="1" ht="24.9" customHeight="1" x14ac:dyDescent="0.3">
      <c r="B1" s="105" t="s">
        <v>1</v>
      </c>
      <c r="C1" s="105"/>
      <c r="D1" s="105"/>
      <c r="E1" s="105"/>
      <c r="F1" s="105"/>
    </row>
    <row r="2" spans="2:8" s="77" customFormat="1" ht="17.399999999999999" x14ac:dyDescent="0.25">
      <c r="B2" s="141" t="s">
        <v>0</v>
      </c>
      <c r="C2" s="105"/>
      <c r="D2" s="105"/>
      <c r="E2" s="105"/>
      <c r="F2" s="105"/>
    </row>
    <row r="3" spans="2:8" x14ac:dyDescent="0.2">
      <c r="E3" s="101"/>
      <c r="F3" s="101"/>
      <c r="H3" s="99"/>
    </row>
    <row r="4" spans="2:8" ht="10.8" thickBot="1" x14ac:dyDescent="0.25">
      <c r="H4" s="99"/>
    </row>
    <row r="5" spans="2:8" x14ac:dyDescent="0.2">
      <c r="B5" s="171" t="s">
        <v>9</v>
      </c>
      <c r="C5" s="167" t="s">
        <v>10</v>
      </c>
      <c r="D5" s="167" t="s">
        <v>4</v>
      </c>
      <c r="E5" s="167" t="s">
        <v>5</v>
      </c>
      <c r="F5" s="169" t="s">
        <v>11</v>
      </c>
      <c r="H5" s="99"/>
    </row>
    <row r="6" spans="2:8" ht="10.8" thickBot="1" x14ac:dyDescent="0.25">
      <c r="B6" s="172"/>
      <c r="C6" s="168"/>
      <c r="D6" s="168"/>
      <c r="E6" s="168"/>
      <c r="F6" s="170"/>
      <c r="H6" s="99"/>
    </row>
    <row r="7" spans="2:8" ht="27.9" customHeight="1" thickBot="1" x14ac:dyDescent="0.25">
      <c r="B7" s="133" t="s">
        <v>118</v>
      </c>
      <c r="C7" s="134"/>
      <c r="D7" s="118">
        <f>+D8+D17+D33+D25+D29</f>
        <v>14000000</v>
      </c>
      <c r="E7" s="118">
        <f>+E8+E17+E33+E25+E29</f>
        <v>14000000</v>
      </c>
      <c r="F7" s="163">
        <f>+F8+F17+F25+F29+F33</f>
        <v>0</v>
      </c>
      <c r="H7" s="99"/>
    </row>
    <row r="8" spans="2:8" ht="28.2" thickBot="1" x14ac:dyDescent="0.25">
      <c r="B8" s="114">
        <v>2.1</v>
      </c>
      <c r="C8" s="115" t="s">
        <v>119</v>
      </c>
      <c r="D8" s="116">
        <f>SUM(D9:D16)</f>
        <v>4500000</v>
      </c>
      <c r="E8" s="116">
        <f>SUM(E9:E16)</f>
        <v>4500000</v>
      </c>
      <c r="F8" s="117">
        <f>SUM(F9:F16)</f>
        <v>0</v>
      </c>
    </row>
    <row r="9" spans="2:8" ht="27.6" x14ac:dyDescent="0.2">
      <c r="B9" s="109" t="s">
        <v>120</v>
      </c>
      <c r="C9" s="110" t="s">
        <v>121</v>
      </c>
      <c r="D9" s="111">
        <v>180000</v>
      </c>
      <c r="E9" s="112">
        <f>+D9</f>
        <v>180000</v>
      </c>
      <c r="F9" s="113">
        <v>0</v>
      </c>
    </row>
    <row r="10" spans="2:8" ht="27.6" x14ac:dyDescent="0.2">
      <c r="B10" s="109" t="s">
        <v>122</v>
      </c>
      <c r="C10" s="110" t="s">
        <v>123</v>
      </c>
      <c r="D10" s="111">
        <v>135000</v>
      </c>
      <c r="E10" s="112">
        <f t="shared" ref="E10:E15" si="0">+D10</f>
        <v>135000</v>
      </c>
      <c r="F10" s="113">
        <v>0</v>
      </c>
    </row>
    <row r="11" spans="2:8" ht="41.4" x14ac:dyDescent="0.2">
      <c r="B11" s="109" t="s">
        <v>124</v>
      </c>
      <c r="C11" s="110" t="s">
        <v>125</v>
      </c>
      <c r="D11" s="111">
        <v>1800000</v>
      </c>
      <c r="E11" s="112">
        <f t="shared" si="0"/>
        <v>1800000</v>
      </c>
      <c r="F11" s="113">
        <v>0</v>
      </c>
    </row>
    <row r="12" spans="2:8" ht="41.4" x14ac:dyDescent="0.2">
      <c r="B12" s="109" t="s">
        <v>126</v>
      </c>
      <c r="C12" s="110" t="s">
        <v>127</v>
      </c>
      <c r="D12" s="111">
        <v>225000</v>
      </c>
      <c r="E12" s="112">
        <f t="shared" si="0"/>
        <v>225000</v>
      </c>
      <c r="F12" s="113">
        <v>0</v>
      </c>
    </row>
    <row r="13" spans="2:8" ht="27.6" x14ac:dyDescent="0.2">
      <c r="B13" s="109" t="s">
        <v>128</v>
      </c>
      <c r="C13" s="106" t="s">
        <v>129</v>
      </c>
      <c r="D13" s="107">
        <v>135000</v>
      </c>
      <c r="E13" s="112">
        <f t="shared" si="0"/>
        <v>135000</v>
      </c>
      <c r="F13" s="113">
        <v>0</v>
      </c>
    </row>
    <row r="14" spans="2:8" ht="41.4" x14ac:dyDescent="0.2">
      <c r="B14" s="109" t="s">
        <v>130</v>
      </c>
      <c r="C14" s="110" t="s">
        <v>131</v>
      </c>
      <c r="D14" s="111">
        <v>450000</v>
      </c>
      <c r="E14" s="112">
        <f t="shared" si="0"/>
        <v>450000</v>
      </c>
      <c r="F14" s="113">
        <v>0</v>
      </c>
    </row>
    <row r="15" spans="2:8" ht="41.4" x14ac:dyDescent="0.2">
      <c r="B15" s="109" t="s">
        <v>132</v>
      </c>
      <c r="C15" s="106" t="s">
        <v>133</v>
      </c>
      <c r="D15" s="107">
        <v>1125000</v>
      </c>
      <c r="E15" s="112">
        <f t="shared" si="0"/>
        <v>1125000</v>
      </c>
      <c r="F15" s="113">
        <v>0</v>
      </c>
    </row>
    <row r="16" spans="2:8" ht="28.2" thickBot="1" x14ac:dyDescent="0.25">
      <c r="B16" s="109" t="s">
        <v>134</v>
      </c>
      <c r="C16" s="110" t="s">
        <v>135</v>
      </c>
      <c r="D16" s="131">
        <v>450000</v>
      </c>
      <c r="E16" s="112">
        <f>+D16</f>
        <v>450000</v>
      </c>
      <c r="F16" s="132">
        <v>0</v>
      </c>
    </row>
    <row r="17" spans="2:6" ht="28.2" thickBot="1" x14ac:dyDescent="0.25">
      <c r="B17" s="114">
        <v>2.2000000000000002</v>
      </c>
      <c r="C17" s="115" t="s">
        <v>136</v>
      </c>
      <c r="D17" s="116">
        <f>SUM(D18:D24)</f>
        <v>7000000</v>
      </c>
      <c r="E17" s="116">
        <f t="shared" ref="E17:F17" si="1">SUM(E18:E24)</f>
        <v>7000000</v>
      </c>
      <c r="F17" s="117">
        <f t="shared" si="1"/>
        <v>0</v>
      </c>
    </row>
    <row r="18" spans="2:6" ht="27.6" x14ac:dyDescent="0.2">
      <c r="B18" s="109" t="s">
        <v>137</v>
      </c>
      <c r="C18" s="110" t="s">
        <v>138</v>
      </c>
      <c r="D18" s="111">
        <v>105000</v>
      </c>
      <c r="E18" s="112">
        <f t="shared" ref="E18:E24" si="2">+D18</f>
        <v>105000</v>
      </c>
      <c r="F18" s="113">
        <v>0</v>
      </c>
    </row>
    <row r="19" spans="2:6" ht="27.6" x14ac:dyDescent="0.2">
      <c r="B19" s="109" t="s">
        <v>139</v>
      </c>
      <c r="C19" s="110" t="s">
        <v>123</v>
      </c>
      <c r="D19" s="111">
        <v>70000</v>
      </c>
      <c r="E19" s="112">
        <f t="shared" si="2"/>
        <v>70000</v>
      </c>
      <c r="F19" s="113">
        <v>0</v>
      </c>
    </row>
    <row r="20" spans="2:6" ht="41.4" x14ac:dyDescent="0.2">
      <c r="B20" s="109" t="s">
        <v>140</v>
      </c>
      <c r="C20" s="106" t="s">
        <v>141</v>
      </c>
      <c r="D20" s="107">
        <v>3500000</v>
      </c>
      <c r="E20" s="112">
        <f t="shared" si="2"/>
        <v>3500000</v>
      </c>
      <c r="F20" s="113">
        <v>0</v>
      </c>
    </row>
    <row r="21" spans="2:6" ht="41.4" x14ac:dyDescent="0.2">
      <c r="B21" s="109" t="s">
        <v>142</v>
      </c>
      <c r="C21" s="110" t="s">
        <v>143</v>
      </c>
      <c r="D21" s="111">
        <v>350000</v>
      </c>
      <c r="E21" s="112">
        <f t="shared" si="2"/>
        <v>350000</v>
      </c>
      <c r="F21" s="113">
        <v>0</v>
      </c>
    </row>
    <row r="22" spans="2:6" ht="27.6" x14ac:dyDescent="0.2">
      <c r="B22" s="109" t="s">
        <v>144</v>
      </c>
      <c r="C22" s="110" t="s">
        <v>145</v>
      </c>
      <c r="D22" s="111">
        <v>175000</v>
      </c>
      <c r="E22" s="112">
        <f t="shared" si="2"/>
        <v>175000</v>
      </c>
      <c r="F22" s="113">
        <v>0</v>
      </c>
    </row>
    <row r="23" spans="2:6" ht="41.4" x14ac:dyDescent="0.2">
      <c r="B23" s="109" t="s">
        <v>146</v>
      </c>
      <c r="C23" s="110" t="s">
        <v>147</v>
      </c>
      <c r="D23" s="111">
        <v>700000</v>
      </c>
      <c r="E23" s="112">
        <f t="shared" si="2"/>
        <v>700000</v>
      </c>
      <c r="F23" s="113">
        <v>0</v>
      </c>
    </row>
    <row r="24" spans="2:6" ht="28.2" thickBot="1" x14ac:dyDescent="0.25">
      <c r="B24" s="109" t="s">
        <v>148</v>
      </c>
      <c r="C24" s="106" t="s">
        <v>149</v>
      </c>
      <c r="D24" s="107">
        <v>2100000</v>
      </c>
      <c r="E24" s="112">
        <f t="shared" si="2"/>
        <v>2100000</v>
      </c>
      <c r="F24" s="113">
        <v>0</v>
      </c>
    </row>
    <row r="25" spans="2:6" ht="28.2" thickBot="1" x14ac:dyDescent="0.25">
      <c r="B25" s="114">
        <v>2.2999999999999998</v>
      </c>
      <c r="C25" s="115" t="s">
        <v>150</v>
      </c>
      <c r="D25" s="116">
        <f>SUM(D26:D28)</f>
        <v>500000</v>
      </c>
      <c r="E25" s="116">
        <f>SUM(E26:E28)</f>
        <v>500000</v>
      </c>
      <c r="F25" s="117">
        <f>SUM(F26:F28)</f>
        <v>0</v>
      </c>
    </row>
    <row r="26" spans="2:6" ht="41.4" x14ac:dyDescent="0.2">
      <c r="B26" s="142" t="s">
        <v>151</v>
      </c>
      <c r="C26" s="143" t="s">
        <v>152</v>
      </c>
      <c r="D26" s="148">
        <v>50000</v>
      </c>
      <c r="E26" s="145">
        <f t="shared" ref="E26:E28" si="3">+D26</f>
        <v>50000</v>
      </c>
      <c r="F26" s="149">
        <v>0</v>
      </c>
    </row>
    <row r="27" spans="2:6" ht="28.2" thickBot="1" x14ac:dyDescent="0.25">
      <c r="B27" s="109" t="s">
        <v>153</v>
      </c>
      <c r="C27" s="137" t="s">
        <v>154</v>
      </c>
      <c r="D27" s="138">
        <v>300000</v>
      </c>
      <c r="E27" s="112">
        <f t="shared" si="3"/>
        <v>300000</v>
      </c>
      <c r="F27" s="139">
        <v>0</v>
      </c>
    </row>
    <row r="28" spans="2:6" ht="42" thickBot="1" x14ac:dyDescent="0.25">
      <c r="B28" s="142" t="s">
        <v>155</v>
      </c>
      <c r="C28" s="150" t="s">
        <v>156</v>
      </c>
      <c r="D28" s="151">
        <v>150000</v>
      </c>
      <c r="E28" s="127">
        <f t="shared" si="3"/>
        <v>150000</v>
      </c>
      <c r="F28" s="152">
        <v>0</v>
      </c>
    </row>
    <row r="29" spans="2:6" ht="28.2" thickBot="1" x14ac:dyDescent="0.25">
      <c r="B29" s="114">
        <v>2.4</v>
      </c>
      <c r="C29" s="115" t="s">
        <v>157</v>
      </c>
      <c r="D29" s="116">
        <f>SUM(D30:D32)</f>
        <v>1000000</v>
      </c>
      <c r="E29" s="116">
        <f>SUM(E30:E32)</f>
        <v>1000000</v>
      </c>
      <c r="F29" s="117">
        <f>SUM(F30:F32)</f>
        <v>0</v>
      </c>
    </row>
    <row r="30" spans="2:6" ht="27.6" x14ac:dyDescent="0.2">
      <c r="B30" s="122" t="s">
        <v>158</v>
      </c>
      <c r="C30" s="123" t="s">
        <v>159</v>
      </c>
      <c r="D30" s="135">
        <v>100000</v>
      </c>
      <c r="E30" s="112">
        <f t="shared" ref="E30:E32" si="4">+D30</f>
        <v>100000</v>
      </c>
      <c r="F30" s="136">
        <v>0</v>
      </c>
    </row>
    <row r="31" spans="2:6" ht="41.4" x14ac:dyDescent="0.2">
      <c r="B31" s="122" t="s">
        <v>160</v>
      </c>
      <c r="C31" s="137" t="s">
        <v>161</v>
      </c>
      <c r="D31" s="138">
        <v>700000</v>
      </c>
      <c r="E31" s="112">
        <f t="shared" si="4"/>
        <v>700000</v>
      </c>
      <c r="F31" s="139">
        <v>0</v>
      </c>
    </row>
    <row r="32" spans="2:6" ht="42" thickBot="1" x14ac:dyDescent="0.25">
      <c r="B32" s="122" t="s">
        <v>162</v>
      </c>
      <c r="C32" s="137" t="s">
        <v>163</v>
      </c>
      <c r="D32" s="138">
        <v>200000</v>
      </c>
      <c r="E32" s="112">
        <f t="shared" si="4"/>
        <v>200000</v>
      </c>
      <c r="F32" s="139">
        <v>0</v>
      </c>
    </row>
    <row r="33" spans="2:6" ht="28.2" thickBot="1" x14ac:dyDescent="0.25">
      <c r="B33" s="114">
        <v>2.5</v>
      </c>
      <c r="C33" s="115" t="s">
        <v>164</v>
      </c>
      <c r="D33" s="116">
        <f>SUM(D34:D38)</f>
        <v>1000000</v>
      </c>
      <c r="E33" s="116">
        <f t="shared" ref="E33:F33" si="5">SUM(E34:E38)</f>
        <v>1000000</v>
      </c>
      <c r="F33" s="117">
        <f t="shared" si="5"/>
        <v>0</v>
      </c>
    </row>
    <row r="34" spans="2:6" ht="27.6" x14ac:dyDescent="0.2">
      <c r="B34" s="109" t="s">
        <v>165</v>
      </c>
      <c r="C34" s="110" t="s">
        <v>166</v>
      </c>
      <c r="D34" s="111">
        <v>400000</v>
      </c>
      <c r="E34" s="112">
        <f t="shared" ref="E34:E38" si="6">+D34</f>
        <v>400000</v>
      </c>
      <c r="F34" s="113">
        <v>0</v>
      </c>
    </row>
    <row r="35" spans="2:6" ht="27.6" x14ac:dyDescent="0.2">
      <c r="B35" s="109" t="s">
        <v>167</v>
      </c>
      <c r="C35" s="110" t="s">
        <v>168</v>
      </c>
      <c r="D35" s="111">
        <v>60000</v>
      </c>
      <c r="E35" s="112">
        <f t="shared" si="6"/>
        <v>60000</v>
      </c>
      <c r="F35" s="113">
        <v>0</v>
      </c>
    </row>
    <row r="36" spans="2:6" ht="41.4" x14ac:dyDescent="0.2">
      <c r="B36" s="109" t="s">
        <v>169</v>
      </c>
      <c r="C36" s="110" t="s">
        <v>170</v>
      </c>
      <c r="D36" s="111">
        <v>80000</v>
      </c>
      <c r="E36" s="112">
        <f t="shared" si="6"/>
        <v>80000</v>
      </c>
      <c r="F36" s="113">
        <v>0</v>
      </c>
    </row>
    <row r="37" spans="2:6" ht="55.2" x14ac:dyDescent="0.2">
      <c r="B37" s="109" t="s">
        <v>171</v>
      </c>
      <c r="C37" s="106" t="s">
        <v>172</v>
      </c>
      <c r="D37" s="107">
        <v>260000</v>
      </c>
      <c r="E37" s="112">
        <f t="shared" si="6"/>
        <v>260000</v>
      </c>
      <c r="F37" s="113">
        <v>0</v>
      </c>
    </row>
    <row r="38" spans="2:6" ht="55.8" thickBot="1" x14ac:dyDescent="0.25">
      <c r="B38" s="124" t="s">
        <v>173</v>
      </c>
      <c r="C38" s="125" t="s">
        <v>174</v>
      </c>
      <c r="D38" s="164">
        <v>200000</v>
      </c>
      <c r="E38" s="127">
        <f t="shared" si="6"/>
        <v>200000</v>
      </c>
      <c r="F38" s="165">
        <v>0</v>
      </c>
    </row>
  </sheetData>
  <mergeCells count="5">
    <mergeCell ref="B5:B6"/>
    <mergeCell ref="C5:C6"/>
    <mergeCell ref="D5:D6"/>
    <mergeCell ref="E5:E6"/>
    <mergeCell ref="F5:F6"/>
  </mergeCells>
  <pageMargins left="0.70866141732283472" right="0.70866141732283472" top="0.74803149606299213" bottom="0.74803149606299213" header="0.31496062992125984" footer="0.31496062992125984"/>
  <pageSetup paperSize="9" scale="64" fitToHeight="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28"/>
  <sheetViews>
    <sheetView zoomScale="120" zoomScaleNormal="120" zoomScalePageLayoutView="120" workbookViewId="0">
      <selection activeCell="B15" sqref="B15"/>
    </sheetView>
  </sheetViews>
  <sheetFormatPr defaultColWidth="11.44140625" defaultRowHeight="13.8" x14ac:dyDescent="0.3"/>
  <cols>
    <col min="1" max="1" width="12.88671875" style="24" bestFit="1" customWidth="1"/>
    <col min="2" max="2" width="43" style="20" customWidth="1"/>
    <col min="3" max="3" width="12.109375" style="24" bestFit="1" customWidth="1"/>
    <col min="4" max="4" width="13.44140625" style="24" customWidth="1"/>
    <col min="5" max="5" width="16.109375" style="25" customWidth="1"/>
    <col min="6" max="6" width="11.6640625" style="20" customWidth="1"/>
    <col min="7" max="9" width="12.44140625" style="20" bestFit="1" customWidth="1"/>
    <col min="10" max="16384" width="11.44140625" style="20"/>
  </cols>
  <sheetData>
    <row r="1" spans="1:9" s="7" customFormat="1" x14ac:dyDescent="0.3">
      <c r="C1" s="1"/>
      <c r="D1" s="1"/>
      <c r="E1" s="17"/>
      <c r="F1" s="2"/>
      <c r="G1" s="2"/>
      <c r="H1" s="2"/>
      <c r="I1" s="2"/>
    </row>
    <row r="2" spans="1:9" s="7" customFormat="1" x14ac:dyDescent="0.3">
      <c r="B2" s="190" t="s">
        <v>175</v>
      </c>
      <c r="C2" s="190"/>
      <c r="D2" s="190"/>
      <c r="E2" s="190"/>
      <c r="F2" s="190"/>
      <c r="G2" s="190"/>
      <c r="H2" s="190"/>
      <c r="I2" s="190"/>
    </row>
    <row r="3" spans="1:9" s="7" customFormat="1" x14ac:dyDescent="0.3">
      <c r="C3" s="1"/>
      <c r="D3" s="1"/>
      <c r="E3" s="17"/>
      <c r="F3" s="2"/>
      <c r="G3" s="2"/>
      <c r="H3" s="2"/>
      <c r="I3" s="2"/>
    </row>
    <row r="4" spans="1:9" s="7" customFormat="1" x14ac:dyDescent="0.3">
      <c r="B4" s="1" t="s">
        <v>176</v>
      </c>
      <c r="C4" s="3">
        <v>3.35</v>
      </c>
      <c r="D4" s="39"/>
      <c r="E4" s="8"/>
      <c r="F4" s="2"/>
      <c r="G4" s="2"/>
      <c r="H4" s="2"/>
      <c r="I4" s="2"/>
    </row>
    <row r="5" spans="1:9" s="7" customFormat="1" x14ac:dyDescent="0.3">
      <c r="C5" s="1"/>
      <c r="D5" s="1"/>
      <c r="E5" s="17"/>
      <c r="F5" s="2"/>
      <c r="G5" s="2"/>
      <c r="H5" s="2"/>
      <c r="I5" s="2"/>
    </row>
    <row r="6" spans="1:9" ht="15" customHeight="1" x14ac:dyDescent="0.3">
      <c r="A6" s="188" t="s">
        <v>9</v>
      </c>
      <c r="B6" s="188" t="s">
        <v>177</v>
      </c>
      <c r="C6" s="188" t="s">
        <v>178</v>
      </c>
      <c r="D6" s="188" t="s">
        <v>179</v>
      </c>
      <c r="E6" s="188" t="s">
        <v>180</v>
      </c>
      <c r="F6" s="188" t="s">
        <v>181</v>
      </c>
      <c r="G6" s="191" t="s">
        <v>182</v>
      </c>
      <c r="H6" s="188" t="s">
        <v>183</v>
      </c>
      <c r="I6" s="188"/>
    </row>
    <row r="7" spans="1:9" x14ac:dyDescent="0.3">
      <c r="A7" s="188"/>
      <c r="B7" s="188"/>
      <c r="C7" s="188"/>
      <c r="D7" s="188"/>
      <c r="E7" s="188"/>
      <c r="F7" s="188"/>
      <c r="G7" s="192"/>
      <c r="H7" s="155" t="s">
        <v>5</v>
      </c>
      <c r="I7" s="155" t="s">
        <v>6</v>
      </c>
    </row>
    <row r="8" spans="1:9" s="22" customFormat="1" ht="15" customHeight="1" x14ac:dyDescent="0.3">
      <c r="A8" s="189" t="s">
        <v>184</v>
      </c>
      <c r="B8" s="189"/>
      <c r="C8" s="189"/>
      <c r="D8" s="189"/>
      <c r="E8" s="189"/>
      <c r="F8" s="189"/>
      <c r="G8" s="21">
        <f>SUM(G9:G28)</f>
        <v>30350000</v>
      </c>
      <c r="H8" s="21">
        <f>SUM(H9:H28)</f>
        <v>15175000</v>
      </c>
      <c r="I8" s="21">
        <f>SUM(I9:I28)</f>
        <v>15175000</v>
      </c>
    </row>
    <row r="9" spans="1:9" ht="55.2" x14ac:dyDescent="0.3">
      <c r="A9" s="154">
        <v>31</v>
      </c>
      <c r="B9" s="41" t="s">
        <v>185</v>
      </c>
      <c r="C9" s="154" t="s">
        <v>186</v>
      </c>
      <c r="D9" s="153">
        <v>9547500</v>
      </c>
      <c r="E9" s="44">
        <f>+D9/$C$4</f>
        <v>2850000</v>
      </c>
      <c r="F9" s="47">
        <v>1</v>
      </c>
      <c r="G9" s="45">
        <f t="shared" ref="G9:G23" si="0">+F9*E9</f>
        <v>2850000</v>
      </c>
      <c r="H9" s="45">
        <f>+G9*0.5</f>
        <v>1425000</v>
      </c>
      <c r="I9" s="45">
        <f>+G9*0.5</f>
        <v>1425000</v>
      </c>
    </row>
    <row r="10" spans="1:9" s="19" customFormat="1" ht="27.6" x14ac:dyDescent="0.3">
      <c r="A10" s="10">
        <f>+A9+1</f>
        <v>32</v>
      </c>
      <c r="B10" s="42" t="s">
        <v>187</v>
      </c>
      <c r="C10" s="23" t="s">
        <v>186</v>
      </c>
      <c r="D10" s="46">
        <v>4857500</v>
      </c>
      <c r="E10" s="44">
        <f t="shared" ref="E10:E28" si="1">+D10/$C$4</f>
        <v>1450000</v>
      </c>
      <c r="F10" s="6">
        <v>1</v>
      </c>
      <c r="G10" s="45">
        <f t="shared" si="0"/>
        <v>1450000</v>
      </c>
      <c r="H10" s="45">
        <f t="shared" ref="H10:H28" si="2">+G10*0.5</f>
        <v>725000</v>
      </c>
      <c r="I10" s="45">
        <f t="shared" ref="I10:I28" si="3">+G10*0.5</f>
        <v>725000</v>
      </c>
    </row>
    <row r="11" spans="1:9" s="19" customFormat="1" ht="55.2" x14ac:dyDescent="0.3">
      <c r="A11" s="10">
        <f t="shared" ref="A11:A17" si="4">+A10+1</f>
        <v>33</v>
      </c>
      <c r="B11" s="42" t="s">
        <v>188</v>
      </c>
      <c r="C11" s="23" t="s">
        <v>186</v>
      </c>
      <c r="D11" s="46">
        <v>13567500</v>
      </c>
      <c r="E11" s="44">
        <f t="shared" si="1"/>
        <v>4050000</v>
      </c>
      <c r="F11" s="6">
        <v>1</v>
      </c>
      <c r="G11" s="45">
        <f t="shared" si="0"/>
        <v>4050000</v>
      </c>
      <c r="H11" s="45">
        <f t="shared" si="2"/>
        <v>2025000</v>
      </c>
      <c r="I11" s="45">
        <f t="shared" si="3"/>
        <v>2025000</v>
      </c>
    </row>
    <row r="12" spans="1:9" s="19" customFormat="1" ht="41.4" x14ac:dyDescent="0.3">
      <c r="A12" s="10">
        <f t="shared" si="4"/>
        <v>34</v>
      </c>
      <c r="B12" s="42" t="s">
        <v>189</v>
      </c>
      <c r="C12" s="23" t="s">
        <v>186</v>
      </c>
      <c r="D12" s="46">
        <v>4355000</v>
      </c>
      <c r="E12" s="44">
        <f t="shared" si="1"/>
        <v>1300000</v>
      </c>
      <c r="F12" s="6">
        <v>1</v>
      </c>
      <c r="G12" s="45">
        <f t="shared" si="0"/>
        <v>1300000</v>
      </c>
      <c r="H12" s="45">
        <f t="shared" si="2"/>
        <v>650000</v>
      </c>
      <c r="I12" s="45">
        <f t="shared" si="3"/>
        <v>650000</v>
      </c>
    </row>
    <row r="13" spans="1:9" s="19" customFormat="1" ht="41.4" x14ac:dyDescent="0.3">
      <c r="A13" s="10">
        <f t="shared" si="4"/>
        <v>35</v>
      </c>
      <c r="B13" s="42" t="s">
        <v>190</v>
      </c>
      <c r="C13" s="23" t="s">
        <v>186</v>
      </c>
      <c r="D13" s="46">
        <v>3685000</v>
      </c>
      <c r="E13" s="44">
        <f t="shared" si="1"/>
        <v>1100000</v>
      </c>
      <c r="F13" s="6">
        <v>1</v>
      </c>
      <c r="G13" s="45">
        <f t="shared" si="0"/>
        <v>1100000</v>
      </c>
      <c r="H13" s="45">
        <f t="shared" si="2"/>
        <v>550000</v>
      </c>
      <c r="I13" s="45">
        <f t="shared" si="3"/>
        <v>550000</v>
      </c>
    </row>
    <row r="14" spans="1:9" s="19" customFormat="1" ht="27.6" x14ac:dyDescent="0.3">
      <c r="A14" s="10">
        <f t="shared" si="4"/>
        <v>36</v>
      </c>
      <c r="B14" s="42" t="s">
        <v>191</v>
      </c>
      <c r="C14" s="23" t="s">
        <v>186</v>
      </c>
      <c r="D14" s="46">
        <v>10050000</v>
      </c>
      <c r="E14" s="44">
        <f t="shared" si="1"/>
        <v>3000000</v>
      </c>
      <c r="F14" s="6">
        <v>1</v>
      </c>
      <c r="G14" s="45">
        <f t="shared" si="0"/>
        <v>3000000</v>
      </c>
      <c r="H14" s="45">
        <f t="shared" si="2"/>
        <v>1500000</v>
      </c>
      <c r="I14" s="45">
        <f t="shared" si="3"/>
        <v>1500000</v>
      </c>
    </row>
    <row r="15" spans="1:9" s="19" customFormat="1" x14ac:dyDescent="0.3">
      <c r="A15" s="10">
        <f t="shared" si="4"/>
        <v>37</v>
      </c>
      <c r="B15" s="42" t="s">
        <v>192</v>
      </c>
      <c r="C15" s="23" t="s">
        <v>186</v>
      </c>
      <c r="D15" s="46">
        <v>12060000</v>
      </c>
      <c r="E15" s="44">
        <f t="shared" si="1"/>
        <v>3600000</v>
      </c>
      <c r="F15" s="6">
        <v>1</v>
      </c>
      <c r="G15" s="45">
        <f t="shared" si="0"/>
        <v>3600000</v>
      </c>
      <c r="H15" s="45">
        <f t="shared" si="2"/>
        <v>1800000</v>
      </c>
      <c r="I15" s="45">
        <f t="shared" si="3"/>
        <v>1800000</v>
      </c>
    </row>
    <row r="16" spans="1:9" s="19" customFormat="1" ht="27.6" x14ac:dyDescent="0.3">
      <c r="A16" s="10">
        <f t="shared" si="4"/>
        <v>38</v>
      </c>
      <c r="B16" s="43" t="s">
        <v>193</v>
      </c>
      <c r="C16" s="23" t="s">
        <v>186</v>
      </c>
      <c r="D16" s="46">
        <v>4355000</v>
      </c>
      <c r="E16" s="44">
        <f t="shared" si="1"/>
        <v>1300000</v>
      </c>
      <c r="F16" s="6">
        <v>1</v>
      </c>
      <c r="G16" s="45">
        <f t="shared" si="0"/>
        <v>1300000</v>
      </c>
      <c r="H16" s="45">
        <f t="shared" si="2"/>
        <v>650000</v>
      </c>
      <c r="I16" s="45">
        <f t="shared" si="3"/>
        <v>650000</v>
      </c>
    </row>
    <row r="17" spans="1:9" s="19" customFormat="1" ht="27.6" x14ac:dyDescent="0.3">
      <c r="A17" s="185">
        <f t="shared" si="4"/>
        <v>39</v>
      </c>
      <c r="B17" s="48" t="s">
        <v>194</v>
      </c>
      <c r="C17" s="179" t="s">
        <v>186</v>
      </c>
      <c r="D17" s="173">
        <v>1842500</v>
      </c>
      <c r="E17" s="173">
        <f t="shared" si="1"/>
        <v>550000</v>
      </c>
      <c r="F17" s="173">
        <v>1</v>
      </c>
      <c r="G17" s="173">
        <f t="shared" si="0"/>
        <v>550000</v>
      </c>
      <c r="H17" s="173">
        <f t="shared" si="2"/>
        <v>275000</v>
      </c>
      <c r="I17" s="173">
        <f t="shared" si="3"/>
        <v>275000</v>
      </c>
    </row>
    <row r="18" spans="1:9" s="19" customFormat="1" ht="27.6" x14ac:dyDescent="0.3">
      <c r="A18" s="186"/>
      <c r="B18" s="49" t="s">
        <v>195</v>
      </c>
      <c r="C18" s="180"/>
      <c r="D18" s="174"/>
      <c r="E18" s="174">
        <f t="shared" si="1"/>
        <v>0</v>
      </c>
      <c r="F18" s="174">
        <v>1</v>
      </c>
      <c r="G18" s="174">
        <f t="shared" si="0"/>
        <v>0</v>
      </c>
      <c r="H18" s="174">
        <f t="shared" si="2"/>
        <v>0</v>
      </c>
      <c r="I18" s="174">
        <f t="shared" si="3"/>
        <v>0</v>
      </c>
    </row>
    <row r="19" spans="1:9" s="19" customFormat="1" ht="27.6" x14ac:dyDescent="0.3">
      <c r="A19" s="187"/>
      <c r="B19" s="49" t="s">
        <v>196</v>
      </c>
      <c r="C19" s="181"/>
      <c r="D19" s="175"/>
      <c r="E19" s="175">
        <f t="shared" si="1"/>
        <v>0</v>
      </c>
      <c r="F19" s="175">
        <v>1</v>
      </c>
      <c r="G19" s="175">
        <f t="shared" si="0"/>
        <v>0</v>
      </c>
      <c r="H19" s="175">
        <f t="shared" si="2"/>
        <v>0</v>
      </c>
      <c r="I19" s="175">
        <f t="shared" si="3"/>
        <v>0</v>
      </c>
    </row>
    <row r="20" spans="1:9" s="19" customFormat="1" ht="27.6" x14ac:dyDescent="0.3">
      <c r="A20" s="185">
        <f>+A17+1</f>
        <v>40</v>
      </c>
      <c r="B20" s="50" t="s">
        <v>197</v>
      </c>
      <c r="C20" s="179" t="s">
        <v>186</v>
      </c>
      <c r="D20" s="173">
        <v>1842500</v>
      </c>
      <c r="E20" s="173">
        <f t="shared" si="1"/>
        <v>550000</v>
      </c>
      <c r="F20" s="173">
        <v>1</v>
      </c>
      <c r="G20" s="173">
        <f t="shared" si="0"/>
        <v>550000</v>
      </c>
      <c r="H20" s="173">
        <f t="shared" si="2"/>
        <v>275000</v>
      </c>
      <c r="I20" s="173">
        <f t="shared" si="3"/>
        <v>275000</v>
      </c>
    </row>
    <row r="21" spans="1:9" s="19" customFormat="1" x14ac:dyDescent="0.3">
      <c r="A21" s="186"/>
      <c r="B21" s="49" t="s">
        <v>198</v>
      </c>
      <c r="C21" s="180"/>
      <c r="D21" s="174"/>
      <c r="E21" s="174">
        <f t="shared" si="1"/>
        <v>0</v>
      </c>
      <c r="F21" s="174">
        <v>1</v>
      </c>
      <c r="G21" s="174">
        <f t="shared" si="0"/>
        <v>0</v>
      </c>
      <c r="H21" s="174">
        <f t="shared" si="2"/>
        <v>0</v>
      </c>
      <c r="I21" s="174">
        <f t="shared" si="3"/>
        <v>0</v>
      </c>
    </row>
    <row r="22" spans="1:9" s="19" customFormat="1" ht="27.6" x14ac:dyDescent="0.3">
      <c r="A22" s="187"/>
      <c r="B22" s="49" t="s">
        <v>199</v>
      </c>
      <c r="C22" s="181"/>
      <c r="D22" s="175"/>
      <c r="E22" s="175">
        <f t="shared" si="1"/>
        <v>0</v>
      </c>
      <c r="F22" s="175">
        <v>1</v>
      </c>
      <c r="G22" s="175">
        <f t="shared" si="0"/>
        <v>0</v>
      </c>
      <c r="H22" s="175">
        <f t="shared" si="2"/>
        <v>0</v>
      </c>
      <c r="I22" s="175">
        <f t="shared" si="3"/>
        <v>0</v>
      </c>
    </row>
    <row r="23" spans="1:9" s="19" customFormat="1" x14ac:dyDescent="0.3">
      <c r="A23" s="182">
        <f>+A20+1</f>
        <v>41</v>
      </c>
      <c r="B23" s="48" t="s">
        <v>200</v>
      </c>
      <c r="C23" s="176" t="s">
        <v>186</v>
      </c>
      <c r="D23" s="173">
        <v>16750000</v>
      </c>
      <c r="E23" s="173">
        <f t="shared" si="1"/>
        <v>5000000</v>
      </c>
      <c r="F23" s="173">
        <v>1</v>
      </c>
      <c r="G23" s="173">
        <f t="shared" si="0"/>
        <v>5000000</v>
      </c>
      <c r="H23" s="173">
        <f t="shared" si="2"/>
        <v>2500000</v>
      </c>
      <c r="I23" s="173">
        <f t="shared" si="3"/>
        <v>2500000</v>
      </c>
    </row>
    <row r="24" spans="1:9" ht="27.6" x14ac:dyDescent="0.3">
      <c r="A24" s="183"/>
      <c r="B24" s="49" t="s">
        <v>201</v>
      </c>
      <c r="C24" s="177"/>
      <c r="D24" s="174"/>
      <c r="E24" s="174">
        <f t="shared" si="1"/>
        <v>0</v>
      </c>
      <c r="F24" s="174">
        <v>1</v>
      </c>
      <c r="G24" s="174">
        <f t="shared" ref="G24:G28" si="5">+F24*E24</f>
        <v>0</v>
      </c>
      <c r="H24" s="174">
        <f t="shared" si="2"/>
        <v>0</v>
      </c>
      <c r="I24" s="174">
        <f t="shared" si="3"/>
        <v>0</v>
      </c>
    </row>
    <row r="25" spans="1:9" ht="27.6" x14ac:dyDescent="0.3">
      <c r="A25" s="184"/>
      <c r="B25" s="49" t="s">
        <v>202</v>
      </c>
      <c r="C25" s="178"/>
      <c r="D25" s="175"/>
      <c r="E25" s="175">
        <f t="shared" si="1"/>
        <v>0</v>
      </c>
      <c r="F25" s="175">
        <v>1</v>
      </c>
      <c r="G25" s="175">
        <f t="shared" si="5"/>
        <v>0</v>
      </c>
      <c r="H25" s="175">
        <f t="shared" si="2"/>
        <v>0</v>
      </c>
      <c r="I25" s="175">
        <f t="shared" si="3"/>
        <v>0</v>
      </c>
    </row>
    <row r="26" spans="1:9" ht="27.6" x14ac:dyDescent="0.3">
      <c r="A26" s="9">
        <f>+A23+1</f>
        <v>42</v>
      </c>
      <c r="B26" s="48" t="s">
        <v>203</v>
      </c>
      <c r="C26" s="51" t="s">
        <v>186</v>
      </c>
      <c r="D26" s="46">
        <v>8710000</v>
      </c>
      <c r="E26" s="44">
        <f t="shared" si="1"/>
        <v>2600000</v>
      </c>
      <c r="F26" s="6">
        <v>1</v>
      </c>
      <c r="G26" s="45">
        <f t="shared" si="5"/>
        <v>2600000</v>
      </c>
      <c r="H26" s="45">
        <f t="shared" si="2"/>
        <v>1300000</v>
      </c>
      <c r="I26" s="45">
        <f t="shared" si="3"/>
        <v>1300000</v>
      </c>
    </row>
    <row r="27" spans="1:9" ht="38.25" customHeight="1" x14ac:dyDescent="0.3">
      <c r="A27" s="10">
        <f>+A26+1</f>
        <v>43</v>
      </c>
      <c r="B27" s="52" t="s">
        <v>204</v>
      </c>
      <c r="C27" s="23" t="s">
        <v>186</v>
      </c>
      <c r="D27" s="46">
        <v>3350000</v>
      </c>
      <c r="E27" s="44">
        <f t="shared" si="1"/>
        <v>1000000</v>
      </c>
      <c r="F27" s="6">
        <v>1</v>
      </c>
      <c r="G27" s="45">
        <f t="shared" si="5"/>
        <v>1000000</v>
      </c>
      <c r="H27" s="45">
        <f t="shared" si="2"/>
        <v>500000</v>
      </c>
      <c r="I27" s="45">
        <f t="shared" si="3"/>
        <v>500000</v>
      </c>
    </row>
    <row r="28" spans="1:9" ht="27.6" x14ac:dyDescent="0.3">
      <c r="A28" s="10">
        <f>+A27+1</f>
        <v>44</v>
      </c>
      <c r="B28" s="42" t="s">
        <v>205</v>
      </c>
      <c r="C28" s="23" t="s">
        <v>186</v>
      </c>
      <c r="D28" s="46">
        <v>6700000</v>
      </c>
      <c r="E28" s="44">
        <f t="shared" si="1"/>
        <v>2000000</v>
      </c>
      <c r="F28" s="6">
        <v>1</v>
      </c>
      <c r="G28" s="45">
        <f t="shared" si="5"/>
        <v>2000000</v>
      </c>
      <c r="H28" s="45">
        <f t="shared" si="2"/>
        <v>1000000</v>
      </c>
      <c r="I28" s="45">
        <f t="shared" si="3"/>
        <v>1000000</v>
      </c>
    </row>
  </sheetData>
  <mergeCells count="34">
    <mergeCell ref="A6:A7"/>
    <mergeCell ref="A8:F8"/>
    <mergeCell ref="B2:I2"/>
    <mergeCell ref="B6:B7"/>
    <mergeCell ref="C6:C7"/>
    <mergeCell ref="E6:E7"/>
    <mergeCell ref="F6:F7"/>
    <mergeCell ref="G6:G7"/>
    <mergeCell ref="H6:I6"/>
    <mergeCell ref="D6:D7"/>
    <mergeCell ref="A17:A19"/>
    <mergeCell ref="D17:D19"/>
    <mergeCell ref="E17:E19"/>
    <mergeCell ref="F17:F19"/>
    <mergeCell ref="G17:G19"/>
    <mergeCell ref="A20:A22"/>
    <mergeCell ref="D20:D22"/>
    <mergeCell ref="E20:E22"/>
    <mergeCell ref="F20:F22"/>
    <mergeCell ref="G20:G22"/>
    <mergeCell ref="A23:A25"/>
    <mergeCell ref="D23:D25"/>
    <mergeCell ref="E23:E25"/>
    <mergeCell ref="F23:F25"/>
    <mergeCell ref="G23:G25"/>
    <mergeCell ref="H23:H25"/>
    <mergeCell ref="I23:I25"/>
    <mergeCell ref="C23:C25"/>
    <mergeCell ref="C20:C22"/>
    <mergeCell ref="C17:C19"/>
    <mergeCell ref="H17:H19"/>
    <mergeCell ref="I17:I19"/>
    <mergeCell ref="H20:H22"/>
    <mergeCell ref="I20:I22"/>
  </mergeCells>
  <pageMargins left="0.70866141732283472" right="0.70866141732283472" top="0.74803149606299213" bottom="0.74803149606299213" header="0.31496062992125984" footer="0.31496062992125984"/>
  <pageSetup paperSize="9" scale="64" fitToHeight="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J19"/>
  <sheetViews>
    <sheetView zoomScale="141" zoomScaleNormal="91" zoomScalePageLayoutView="91" workbookViewId="0">
      <selection activeCell="B15" sqref="B15"/>
    </sheetView>
  </sheetViews>
  <sheetFormatPr defaultColWidth="11.44140625" defaultRowHeight="10.199999999999999" x14ac:dyDescent="0.2"/>
  <cols>
    <col min="1" max="1" width="12.88671875" style="11" bestFit="1" customWidth="1"/>
    <col min="2" max="2" width="45.6640625" style="4" customWidth="1"/>
    <col min="3" max="3" width="12.44140625" style="11" bestFit="1" customWidth="1"/>
    <col min="4" max="5" width="16.109375" style="15" customWidth="1"/>
    <col min="6" max="6" width="11.6640625" style="4" customWidth="1"/>
    <col min="7" max="7" width="14.109375" style="4" hidden="1" customWidth="1"/>
    <col min="8" max="10" width="13" style="4" bestFit="1" customWidth="1"/>
    <col min="11" max="16384" width="11.44140625" style="4"/>
  </cols>
  <sheetData>
    <row r="1" spans="1:10" s="7" customFormat="1" ht="13.8" x14ac:dyDescent="0.3">
      <c r="C1" s="1"/>
      <c r="D1" s="17"/>
      <c r="E1" s="17"/>
      <c r="F1" s="2"/>
      <c r="G1" s="2"/>
      <c r="H1" s="2"/>
      <c r="I1" s="2"/>
      <c r="J1" s="2"/>
    </row>
    <row r="2" spans="1:10" s="7" customFormat="1" ht="13.8" x14ac:dyDescent="0.3">
      <c r="B2" s="190" t="s">
        <v>206</v>
      </c>
      <c r="C2" s="190"/>
      <c r="D2" s="190"/>
      <c r="E2" s="190"/>
      <c r="F2" s="190"/>
      <c r="G2" s="190"/>
      <c r="H2" s="190"/>
      <c r="I2" s="190"/>
      <c r="J2" s="190"/>
    </row>
    <row r="3" spans="1:10" s="7" customFormat="1" ht="13.8" x14ac:dyDescent="0.3">
      <c r="C3" s="1"/>
      <c r="D3" s="17"/>
      <c r="E3" s="17"/>
      <c r="F3" s="2"/>
      <c r="G3" s="2"/>
      <c r="H3" s="2"/>
      <c r="I3" s="2"/>
      <c r="J3" s="2"/>
    </row>
    <row r="4" spans="1:10" s="7" customFormat="1" ht="13.8" x14ac:dyDescent="0.3">
      <c r="B4" s="1" t="s">
        <v>176</v>
      </c>
      <c r="C4" s="3">
        <v>3.35</v>
      </c>
      <c r="D4" s="8"/>
      <c r="E4" s="8"/>
      <c r="F4" s="2"/>
      <c r="G4" s="2"/>
      <c r="H4" s="2"/>
      <c r="I4" s="2"/>
      <c r="J4" s="2"/>
    </row>
    <row r="5" spans="1:10" s="7" customFormat="1" ht="13.8" x14ac:dyDescent="0.3">
      <c r="C5" s="1"/>
      <c r="D5" s="17"/>
      <c r="E5" s="17"/>
      <c r="F5" s="2"/>
      <c r="G5" s="2"/>
      <c r="H5" s="2"/>
      <c r="I5" s="2"/>
      <c r="J5" s="2"/>
    </row>
    <row r="6" spans="1:10" ht="15" customHeight="1" x14ac:dyDescent="0.2">
      <c r="A6" s="200" t="s">
        <v>9</v>
      </c>
      <c r="B6" s="200" t="s">
        <v>177</v>
      </c>
      <c r="C6" s="200" t="s">
        <v>178</v>
      </c>
      <c r="D6" s="200" t="s">
        <v>179</v>
      </c>
      <c r="E6" s="200" t="s">
        <v>180</v>
      </c>
      <c r="F6" s="200" t="s">
        <v>181</v>
      </c>
      <c r="G6" s="201" t="s">
        <v>182</v>
      </c>
      <c r="H6" s="201" t="s">
        <v>182</v>
      </c>
      <c r="I6" s="200" t="s">
        <v>183</v>
      </c>
      <c r="J6" s="200"/>
    </row>
    <row r="7" spans="1:10" x14ac:dyDescent="0.2">
      <c r="A7" s="200"/>
      <c r="B7" s="200"/>
      <c r="C7" s="200"/>
      <c r="D7" s="200"/>
      <c r="E7" s="200"/>
      <c r="F7" s="200"/>
      <c r="G7" s="202"/>
      <c r="H7" s="202"/>
      <c r="I7" s="156" t="s">
        <v>5</v>
      </c>
      <c r="J7" s="156" t="s">
        <v>6</v>
      </c>
    </row>
    <row r="8" spans="1:10" s="5" customFormat="1" ht="15" customHeight="1" x14ac:dyDescent="0.2">
      <c r="A8" s="199" t="s">
        <v>207</v>
      </c>
      <c r="B8" s="199"/>
      <c r="C8" s="199"/>
      <c r="D8" s="199"/>
      <c r="E8" s="199"/>
      <c r="F8" s="199"/>
      <c r="G8" s="12" t="e">
        <f>+G9+G14+G19+G18</f>
        <v>#REF!</v>
      </c>
      <c r="H8" s="12" t="e">
        <f>+H9+H14+H19+H18</f>
        <v>#REF!</v>
      </c>
      <c r="I8" s="12" t="e">
        <f>+I9+I14+I19+I18</f>
        <v>#REF!</v>
      </c>
      <c r="J8" s="12" t="e">
        <f>+J9+J14+J19+J18</f>
        <v>#REF!</v>
      </c>
    </row>
    <row r="9" spans="1:10" s="34" customFormat="1" ht="27" customHeight="1" x14ac:dyDescent="0.2">
      <c r="A9" s="193">
        <v>45</v>
      </c>
      <c r="B9" s="30" t="s">
        <v>208</v>
      </c>
      <c r="C9" s="31"/>
      <c r="D9" s="28"/>
      <c r="E9" s="28"/>
      <c r="F9" s="32"/>
      <c r="G9" s="33" t="e">
        <f>SUM(G10:G13)</f>
        <v>#REF!</v>
      </c>
      <c r="H9" s="33" t="e">
        <f>SUM(H10:H13)</f>
        <v>#REF!</v>
      </c>
      <c r="I9" s="33" t="e">
        <f>SUM(I10:I13)</f>
        <v>#REF!</v>
      </c>
      <c r="J9" s="33" t="e">
        <f>SUM(J10:J13)</f>
        <v>#REF!</v>
      </c>
    </row>
    <row r="10" spans="1:10" ht="13.8" x14ac:dyDescent="0.2">
      <c r="A10" s="194"/>
      <c r="B10" s="55" t="s">
        <v>209</v>
      </c>
      <c r="C10" s="16" t="s">
        <v>186</v>
      </c>
      <c r="D10" s="18" t="e">
        <f>(+#REF!+#REF!+#REF!)*$C$4</f>
        <v>#REF!</v>
      </c>
      <c r="E10" s="18" t="e">
        <f>+D10/$C$4</f>
        <v>#REF!</v>
      </c>
      <c r="F10" s="26">
        <v>1</v>
      </c>
      <c r="G10" s="27" t="e">
        <f>+F10*E10</f>
        <v>#REF!</v>
      </c>
      <c r="H10" s="27">
        <v>630000</v>
      </c>
      <c r="I10" s="56">
        <f>+H10*0.5</f>
        <v>315000</v>
      </c>
      <c r="J10" s="56">
        <f>+H10*0.5</f>
        <v>315000</v>
      </c>
    </row>
    <row r="11" spans="1:10" ht="13.8" x14ac:dyDescent="0.2">
      <c r="A11" s="194"/>
      <c r="B11" s="55" t="s">
        <v>210</v>
      </c>
      <c r="C11" s="16" t="s">
        <v>186</v>
      </c>
      <c r="D11" s="18" t="e">
        <f>(+#REF!+#REF!+#REF!+#REF!+#REF!+#REF!)*$C$4</f>
        <v>#REF!</v>
      </c>
      <c r="E11" s="18" t="e">
        <f t="shared" ref="E11:E19" si="0">+D11/$C$4</f>
        <v>#REF!</v>
      </c>
      <c r="F11" s="26">
        <v>1</v>
      </c>
      <c r="G11" s="27" t="e">
        <f t="shared" ref="G11:G13" si="1">+F11*E11</f>
        <v>#REF!</v>
      </c>
      <c r="H11" s="27">
        <v>22800000</v>
      </c>
      <c r="I11" s="56">
        <f t="shared" ref="I11:I13" si="2">+H11*0.5</f>
        <v>11400000</v>
      </c>
      <c r="J11" s="56">
        <f t="shared" ref="J11:J13" si="3">+H11*0.5</f>
        <v>11400000</v>
      </c>
    </row>
    <row r="12" spans="1:10" ht="13.8" x14ac:dyDescent="0.2">
      <c r="A12" s="194"/>
      <c r="B12" s="55" t="s">
        <v>211</v>
      </c>
      <c r="C12" s="16" t="s">
        <v>186</v>
      </c>
      <c r="D12" s="18" t="e">
        <f>(+#REF!+#REF!+#REF!)*C4</f>
        <v>#REF!</v>
      </c>
      <c r="E12" s="18" t="e">
        <f t="shared" si="0"/>
        <v>#REF!</v>
      </c>
      <c r="F12" s="26">
        <v>1</v>
      </c>
      <c r="G12" s="27" t="e">
        <f t="shared" si="1"/>
        <v>#REF!</v>
      </c>
      <c r="H12" s="27">
        <v>2089000</v>
      </c>
      <c r="I12" s="56">
        <f t="shared" si="2"/>
        <v>1044500</v>
      </c>
      <c r="J12" s="56">
        <f t="shared" si="3"/>
        <v>1044500</v>
      </c>
    </row>
    <row r="13" spans="1:10" ht="13.8" x14ac:dyDescent="0.2">
      <c r="A13" s="195"/>
      <c r="B13" s="55" t="s">
        <v>212</v>
      </c>
      <c r="C13" s="16" t="s">
        <v>186</v>
      </c>
      <c r="D13" s="18" t="e">
        <f>(+#REF!+#REF!+#REF!)*C4</f>
        <v>#REF!</v>
      </c>
      <c r="E13" s="18" t="e">
        <f t="shared" si="0"/>
        <v>#REF!</v>
      </c>
      <c r="F13" s="26">
        <v>1</v>
      </c>
      <c r="G13" s="27" t="e">
        <f t="shared" si="1"/>
        <v>#REF!</v>
      </c>
      <c r="H13" s="27" t="e">
        <f t="shared" ref="H13:H18" si="4">+G13*F13</f>
        <v>#REF!</v>
      </c>
      <c r="I13" s="56" t="e">
        <f t="shared" si="2"/>
        <v>#REF!</v>
      </c>
      <c r="J13" s="56" t="e">
        <f t="shared" si="3"/>
        <v>#REF!</v>
      </c>
    </row>
    <row r="14" spans="1:10" s="34" customFormat="1" ht="27.6" x14ac:dyDescent="0.2">
      <c r="A14" s="196">
        <v>46</v>
      </c>
      <c r="B14" s="35" t="s">
        <v>213</v>
      </c>
      <c r="C14" s="36"/>
      <c r="D14" s="37"/>
      <c r="E14" s="37"/>
      <c r="F14" s="38"/>
      <c r="G14" s="29">
        <f>SUM(G15:G17)</f>
        <v>1695000</v>
      </c>
      <c r="H14" s="29">
        <f>SUM(H15:H17)</f>
        <v>1695000</v>
      </c>
      <c r="I14" s="29">
        <f>SUM(I15:I17)</f>
        <v>847500</v>
      </c>
      <c r="J14" s="29">
        <f>SUM(J15:J17)</f>
        <v>847500</v>
      </c>
    </row>
    <row r="15" spans="1:10" ht="13.8" x14ac:dyDescent="0.2">
      <c r="A15" s="197"/>
      <c r="B15" s="55" t="s">
        <v>209</v>
      </c>
      <c r="C15" s="16" t="s">
        <v>186</v>
      </c>
      <c r="D15" s="18">
        <f>+D16*0.03</f>
        <v>150750</v>
      </c>
      <c r="E15" s="18">
        <f t="shared" si="0"/>
        <v>45000</v>
      </c>
      <c r="F15" s="26">
        <v>1</v>
      </c>
      <c r="G15" s="27">
        <f t="shared" ref="G15:G19" si="5">+F15*E15</f>
        <v>45000</v>
      </c>
      <c r="H15" s="27">
        <f t="shared" si="4"/>
        <v>45000</v>
      </c>
      <c r="I15" s="56">
        <f t="shared" ref="I15:I19" si="6">+H15*0.5</f>
        <v>22500</v>
      </c>
      <c r="J15" s="56">
        <f t="shared" ref="J15:J19" si="7">+H15*0.5</f>
        <v>22500</v>
      </c>
    </row>
    <row r="16" spans="1:10" ht="13.8" x14ac:dyDescent="0.2">
      <c r="A16" s="197"/>
      <c r="B16" s="55" t="s">
        <v>210</v>
      </c>
      <c r="C16" s="16" t="s">
        <v>186</v>
      </c>
      <c r="D16" s="18">
        <v>5025000</v>
      </c>
      <c r="E16" s="18">
        <f>+D16/C4</f>
        <v>1500000</v>
      </c>
      <c r="F16" s="26">
        <v>1</v>
      </c>
      <c r="G16" s="27">
        <f t="shared" si="5"/>
        <v>1500000</v>
      </c>
      <c r="H16" s="27">
        <f t="shared" si="4"/>
        <v>1500000</v>
      </c>
      <c r="I16" s="56">
        <f t="shared" si="6"/>
        <v>750000</v>
      </c>
      <c r="J16" s="56">
        <f t="shared" si="7"/>
        <v>750000</v>
      </c>
    </row>
    <row r="17" spans="1:10" ht="13.8" x14ac:dyDescent="0.2">
      <c r="A17" s="198"/>
      <c r="B17" s="55" t="s">
        <v>211</v>
      </c>
      <c r="C17" s="16" t="s">
        <v>186</v>
      </c>
      <c r="D17" s="18">
        <f>+D16*0.1</f>
        <v>502500</v>
      </c>
      <c r="E17" s="18">
        <f t="shared" si="0"/>
        <v>150000</v>
      </c>
      <c r="F17" s="26">
        <v>1</v>
      </c>
      <c r="G17" s="27">
        <f t="shared" si="5"/>
        <v>150000</v>
      </c>
      <c r="H17" s="27">
        <f t="shared" si="4"/>
        <v>150000</v>
      </c>
      <c r="I17" s="56">
        <f t="shared" si="6"/>
        <v>75000</v>
      </c>
      <c r="J17" s="56">
        <f t="shared" si="7"/>
        <v>75000</v>
      </c>
    </row>
    <row r="18" spans="1:10" ht="27.6" x14ac:dyDescent="0.2">
      <c r="A18" s="14">
        <v>47</v>
      </c>
      <c r="B18" s="13" t="s">
        <v>214</v>
      </c>
      <c r="C18" s="14" t="s">
        <v>186</v>
      </c>
      <c r="D18" s="53">
        <v>837500</v>
      </c>
      <c r="E18" s="18">
        <f t="shared" si="0"/>
        <v>250000</v>
      </c>
      <c r="F18" s="26">
        <v>1</v>
      </c>
      <c r="G18" s="27">
        <f t="shared" si="5"/>
        <v>250000</v>
      </c>
      <c r="H18" s="54">
        <f t="shared" si="4"/>
        <v>250000</v>
      </c>
      <c r="I18" s="56">
        <f t="shared" si="6"/>
        <v>125000</v>
      </c>
      <c r="J18" s="56">
        <f t="shared" si="7"/>
        <v>125000</v>
      </c>
    </row>
    <row r="19" spans="1:10" ht="23.25" customHeight="1" x14ac:dyDescent="0.2">
      <c r="A19" s="14">
        <v>48</v>
      </c>
      <c r="B19" s="13" t="s">
        <v>215</v>
      </c>
      <c r="C19" s="14" t="s">
        <v>186</v>
      </c>
      <c r="D19" s="40">
        <v>15075000</v>
      </c>
      <c r="E19" s="18">
        <f t="shared" si="0"/>
        <v>4500000</v>
      </c>
      <c r="F19" s="26">
        <v>1</v>
      </c>
      <c r="G19" s="27">
        <f t="shared" si="5"/>
        <v>4500000</v>
      </c>
      <c r="H19" s="27">
        <f>+G19*F19</f>
        <v>4500000</v>
      </c>
      <c r="I19" s="56">
        <f t="shared" si="6"/>
        <v>2250000</v>
      </c>
      <c r="J19" s="56">
        <f t="shared" si="7"/>
        <v>2250000</v>
      </c>
    </row>
  </sheetData>
  <mergeCells count="13">
    <mergeCell ref="A9:A13"/>
    <mergeCell ref="A14:A17"/>
    <mergeCell ref="A8:F8"/>
    <mergeCell ref="B2:J2"/>
    <mergeCell ref="A6:A7"/>
    <mergeCell ref="B6:B7"/>
    <mergeCell ref="C6:C7"/>
    <mergeCell ref="D6:D7"/>
    <mergeCell ref="F6:F7"/>
    <mergeCell ref="G6:G7"/>
    <mergeCell ref="I6:J6"/>
    <mergeCell ref="H6:H7"/>
    <mergeCell ref="E6:E7"/>
  </mergeCells>
  <pageMargins left="0.70866141732283472" right="0.70866141732283472" top="0.74803149606299213" bottom="0.74803149606299213" header="0.31496062992125984" footer="0.31496062992125984"/>
  <pageSetup paperSize="9" scale="64" fitToHeight="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3">
    <pageSetUpPr fitToPage="1"/>
  </sheetPr>
  <dimension ref="A1:H31"/>
  <sheetViews>
    <sheetView tabSelected="1" topLeftCell="A4" zoomScale="150" zoomScaleNormal="91" zoomScalePageLayoutView="91" workbookViewId="0">
      <selection activeCell="A21" sqref="A21"/>
    </sheetView>
  </sheetViews>
  <sheetFormatPr defaultColWidth="11.44140625" defaultRowHeight="10.199999999999999" x14ac:dyDescent="0.2"/>
  <cols>
    <col min="1" max="1" width="33.88671875" style="79" customWidth="1"/>
    <col min="2" max="2" width="9.109375" style="79" customWidth="1"/>
    <col min="3" max="5" width="11.44140625" style="79" bestFit="1" customWidth="1"/>
    <col min="6" max="16384" width="11.44140625" style="79"/>
  </cols>
  <sheetData>
    <row r="1" spans="1:8" s="77" customFormat="1" ht="13.2" x14ac:dyDescent="0.3">
      <c r="C1" s="78"/>
      <c r="D1" s="78"/>
      <c r="E1" s="78"/>
    </row>
    <row r="2" spans="1:8" s="77" customFormat="1" ht="13.2" x14ac:dyDescent="0.3">
      <c r="A2" s="206" t="s">
        <v>216</v>
      </c>
      <c r="B2" s="206"/>
      <c r="C2" s="206"/>
      <c r="D2" s="206"/>
      <c r="E2" s="206"/>
    </row>
    <row r="3" spans="1:8" s="77" customFormat="1" ht="13.2" x14ac:dyDescent="0.3">
      <c r="C3" s="78"/>
      <c r="D3" s="78"/>
      <c r="E3" s="78"/>
    </row>
    <row r="4" spans="1:8" s="77" customFormat="1" ht="13.2" x14ac:dyDescent="0.3">
      <c r="C4" s="78"/>
      <c r="D4" s="78"/>
      <c r="E4" s="78"/>
    </row>
    <row r="5" spans="1:8" ht="15" customHeight="1" x14ac:dyDescent="0.2">
      <c r="A5" s="203" t="s">
        <v>217</v>
      </c>
      <c r="B5" s="158"/>
      <c r="C5" s="204" t="s">
        <v>182</v>
      </c>
      <c r="D5" s="203" t="s">
        <v>183</v>
      </c>
      <c r="E5" s="203"/>
    </row>
    <row r="6" spans="1:8" x14ac:dyDescent="0.2">
      <c r="A6" s="203"/>
      <c r="B6" s="159" t="s">
        <v>218</v>
      </c>
      <c r="C6" s="205"/>
      <c r="D6" s="157" t="s">
        <v>5</v>
      </c>
      <c r="E6" s="157" t="s">
        <v>6</v>
      </c>
    </row>
    <row r="7" spans="1:8" s="81" customFormat="1" x14ac:dyDescent="0.2">
      <c r="A7" s="104" t="s">
        <v>219</v>
      </c>
      <c r="B7" s="104"/>
      <c r="C7" s="80">
        <f>SUM(C8:C9)</f>
        <v>400000</v>
      </c>
      <c r="D7" s="80">
        <f>SUM(D8:D9)</f>
        <v>400000</v>
      </c>
      <c r="E7" s="80">
        <f>SUM(E8:E9)</f>
        <v>0</v>
      </c>
    </row>
    <row r="8" spans="1:8" s="86" customFormat="1" x14ac:dyDescent="0.2">
      <c r="A8" s="82" t="s">
        <v>220</v>
      </c>
      <c r="B8" s="82"/>
      <c r="C8" s="84">
        <v>400000</v>
      </c>
      <c r="D8" s="85">
        <f>+C8</f>
        <v>400000</v>
      </c>
      <c r="E8" s="85">
        <v>0</v>
      </c>
    </row>
    <row r="9" spans="1:8" s="86" customFormat="1" x14ac:dyDescent="0.2">
      <c r="A9" s="87"/>
      <c r="B9" s="87"/>
      <c r="C9" s="83"/>
      <c r="D9" s="85">
        <f>+C9*0.85</f>
        <v>0</v>
      </c>
      <c r="E9" s="85">
        <f>+C9*0.15</f>
        <v>0</v>
      </c>
    </row>
    <row r="10" spans="1:8" s="81" customFormat="1" x14ac:dyDescent="0.2">
      <c r="A10" s="104" t="s">
        <v>221</v>
      </c>
      <c r="B10" s="104"/>
      <c r="C10" s="80">
        <f>SUM(C11:C12)</f>
        <v>0</v>
      </c>
      <c r="D10" s="80">
        <f>SUM(D11:D12)</f>
        <v>0</v>
      </c>
      <c r="E10" s="80">
        <f>SUM(E11:E12)</f>
        <v>0</v>
      </c>
    </row>
    <row r="11" spans="1:8" s="90" customFormat="1" x14ac:dyDescent="0.2">
      <c r="A11" s="88" t="s">
        <v>222</v>
      </c>
      <c r="B11" s="88"/>
      <c r="C11" s="89">
        <v>0</v>
      </c>
      <c r="D11" s="85"/>
      <c r="E11" s="85"/>
    </row>
    <row r="12" spans="1:8" s="90" customFormat="1" x14ac:dyDescent="0.2">
      <c r="A12" s="88" t="s">
        <v>223</v>
      </c>
      <c r="B12" s="88"/>
      <c r="C12" s="89">
        <v>0</v>
      </c>
      <c r="D12" s="85"/>
      <c r="E12" s="85"/>
      <c r="G12" s="91"/>
    </row>
    <row r="13" spans="1:8" s="81" customFormat="1" x14ac:dyDescent="0.2">
      <c r="A13" s="103" t="s">
        <v>224</v>
      </c>
      <c r="B13" s="103"/>
      <c r="C13" s="92">
        <f>+C10+C7</f>
        <v>400000</v>
      </c>
      <c r="D13" s="92">
        <f>+D10+D7</f>
        <v>400000</v>
      </c>
      <c r="E13" s="92">
        <f>+E10+E7</f>
        <v>0</v>
      </c>
      <c r="F13" s="93"/>
      <c r="G13" s="93"/>
      <c r="H13" s="94"/>
    </row>
    <row r="14" spans="1:8" ht="9" customHeight="1" x14ac:dyDescent="0.2">
      <c r="A14" s="207"/>
      <c r="B14" s="208"/>
      <c r="C14" s="208"/>
      <c r="D14" s="208"/>
      <c r="E14" s="95"/>
    </row>
    <row r="15" spans="1:8" ht="11.25" customHeight="1" x14ac:dyDescent="0.2">
      <c r="A15" s="203" t="s">
        <v>225</v>
      </c>
      <c r="B15" s="158"/>
      <c r="C15" s="204" t="s">
        <v>182</v>
      </c>
      <c r="D15" s="203" t="s">
        <v>226</v>
      </c>
      <c r="E15" s="203"/>
    </row>
    <row r="16" spans="1:8" x14ac:dyDescent="0.2">
      <c r="A16" s="203"/>
      <c r="B16" s="159" t="s">
        <v>218</v>
      </c>
      <c r="C16" s="205"/>
      <c r="D16" s="157" t="s">
        <v>5</v>
      </c>
      <c r="E16" s="157" t="s">
        <v>6</v>
      </c>
    </row>
    <row r="17" spans="1:6" ht="11.25" customHeight="1" x14ac:dyDescent="0.2">
      <c r="A17" s="96" t="s">
        <v>227</v>
      </c>
      <c r="B17" s="96" t="s">
        <v>228</v>
      </c>
      <c r="C17" s="83">
        <v>120000</v>
      </c>
      <c r="D17" s="83">
        <v>120000</v>
      </c>
      <c r="E17" s="85"/>
    </row>
    <row r="18" spans="1:6" ht="11.25" customHeight="1" x14ac:dyDescent="0.2">
      <c r="A18" s="96" t="s">
        <v>229</v>
      </c>
      <c r="B18" s="96" t="s">
        <v>230</v>
      </c>
      <c r="C18" s="83">
        <v>110000</v>
      </c>
      <c r="D18" s="83">
        <v>110000</v>
      </c>
      <c r="E18" s="85"/>
    </row>
    <row r="19" spans="1:6" ht="11.25" customHeight="1" x14ac:dyDescent="0.2">
      <c r="A19" s="96" t="s">
        <v>231</v>
      </c>
      <c r="B19" s="96" t="s">
        <v>230</v>
      </c>
      <c r="C19" s="83">
        <v>130000</v>
      </c>
      <c r="D19" s="83">
        <v>130000</v>
      </c>
      <c r="E19" s="85"/>
    </row>
    <row r="20" spans="1:6" ht="18.75" customHeight="1" x14ac:dyDescent="0.2">
      <c r="A20" s="96" t="s">
        <v>232</v>
      </c>
      <c r="B20" s="96" t="s">
        <v>230</v>
      </c>
      <c r="C20" s="83">
        <v>150000</v>
      </c>
      <c r="D20" s="83">
        <v>150000</v>
      </c>
      <c r="E20" s="85"/>
    </row>
    <row r="21" spans="1:6" ht="42.75" customHeight="1" x14ac:dyDescent="0.2">
      <c r="A21" s="96" t="s">
        <v>233</v>
      </c>
      <c r="B21" s="96" t="s">
        <v>230</v>
      </c>
      <c r="C21" s="83">
        <v>200000</v>
      </c>
      <c r="D21" s="83">
        <v>200000</v>
      </c>
      <c r="E21" s="85"/>
    </row>
    <row r="22" spans="1:6" ht="11.25" customHeight="1" x14ac:dyDescent="0.2">
      <c r="A22" s="96" t="s">
        <v>234</v>
      </c>
      <c r="B22" s="96" t="s">
        <v>235</v>
      </c>
      <c r="C22" s="83">
        <v>40000</v>
      </c>
      <c r="D22" s="83">
        <v>40000</v>
      </c>
      <c r="E22" s="85">
        <v>0</v>
      </c>
    </row>
    <row r="23" spans="1:6" ht="11.25" customHeight="1" x14ac:dyDescent="0.2">
      <c r="A23" s="96" t="s">
        <v>236</v>
      </c>
      <c r="B23" s="96" t="s">
        <v>237</v>
      </c>
      <c r="C23" s="83">
        <v>100000</v>
      </c>
      <c r="D23" s="83">
        <v>100000</v>
      </c>
      <c r="E23" s="85">
        <v>0</v>
      </c>
    </row>
    <row r="24" spans="1:6" ht="11.25" customHeight="1" x14ac:dyDescent="0.2">
      <c r="A24" s="96" t="s">
        <v>238</v>
      </c>
      <c r="B24" s="96" t="s">
        <v>228</v>
      </c>
      <c r="C24" s="83">
        <v>360000</v>
      </c>
      <c r="D24" s="83">
        <v>360000</v>
      </c>
      <c r="E24" s="85">
        <v>0</v>
      </c>
    </row>
    <row r="25" spans="1:6" ht="11.25" customHeight="1" x14ac:dyDescent="0.2">
      <c r="A25" s="96" t="s">
        <v>239</v>
      </c>
      <c r="B25" s="96" t="s">
        <v>228</v>
      </c>
      <c r="C25" s="83">
        <v>80000</v>
      </c>
      <c r="D25" s="83">
        <v>80000</v>
      </c>
      <c r="E25" s="85">
        <v>0</v>
      </c>
    </row>
    <row r="26" spans="1:6" ht="11.25" customHeight="1" x14ac:dyDescent="0.2">
      <c r="A26" s="96" t="s">
        <v>240</v>
      </c>
      <c r="B26" s="96" t="s">
        <v>228</v>
      </c>
      <c r="C26" s="83">
        <v>80000</v>
      </c>
      <c r="D26" s="83">
        <v>80000</v>
      </c>
      <c r="E26" s="85">
        <v>0</v>
      </c>
    </row>
    <row r="27" spans="1:6" ht="11.25" customHeight="1" x14ac:dyDescent="0.2">
      <c r="A27" s="96" t="s">
        <v>241</v>
      </c>
      <c r="B27" s="96" t="s">
        <v>228</v>
      </c>
      <c r="C27" s="83">
        <v>30000</v>
      </c>
      <c r="D27" s="83">
        <v>30000</v>
      </c>
      <c r="E27" s="85">
        <v>0</v>
      </c>
    </row>
    <row r="28" spans="1:6" ht="11.25" customHeight="1" x14ac:dyDescent="0.2">
      <c r="A28" s="96" t="s">
        <v>242</v>
      </c>
      <c r="B28" s="96"/>
      <c r="C28" s="83">
        <v>200000</v>
      </c>
      <c r="D28" s="83">
        <v>200000</v>
      </c>
      <c r="E28" s="85">
        <v>0</v>
      </c>
    </row>
    <row r="29" spans="1:6" s="81" customFormat="1" x14ac:dyDescent="0.2">
      <c r="A29" s="103" t="s">
        <v>243</v>
      </c>
      <c r="B29" s="103"/>
      <c r="C29" s="92">
        <f>SUM(C17:C28)</f>
        <v>1600000</v>
      </c>
      <c r="D29" s="92">
        <f>SUM(D17:D28)</f>
        <v>1600000</v>
      </c>
      <c r="E29" s="92">
        <f>SUM(E22:E28)</f>
        <v>0</v>
      </c>
      <c r="F29" s="94"/>
    </row>
    <row r="30" spans="1:6" x14ac:dyDescent="0.2">
      <c r="F30" s="97"/>
    </row>
    <row r="31" spans="1:6" x14ac:dyDescent="0.2">
      <c r="C31" s="98"/>
      <c r="D31" s="97"/>
      <c r="E31" s="97"/>
    </row>
  </sheetData>
  <mergeCells count="8">
    <mergeCell ref="A15:A16"/>
    <mergeCell ref="C15:C16"/>
    <mergeCell ref="A2:E2"/>
    <mergeCell ref="D5:E5"/>
    <mergeCell ref="D15:E15"/>
    <mergeCell ref="A14:D14"/>
    <mergeCell ref="A5:A6"/>
    <mergeCell ref="C5:C6"/>
  </mergeCells>
  <pageMargins left="0.70866141732283472" right="0.70866141732283472" top="0.74803149606299213" bottom="0.74803149606299213" header="0.31496062992125984" footer="0.31496062992125984"/>
  <pageSetup paperSize="9" scale="64" fitToHeight="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D406805E361C854E81F3A882D6585E51" ma:contentTypeVersion="2994" ma:contentTypeDescription="A content type to manage public (operations) IDB documents" ma:contentTypeScope="" ma:versionID="31d354375393fc357634d6409441e612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23df755e6e7b54a33a132b8e06e20d81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AR-L1292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default="Loan Operation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10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11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12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 - Simultaneous Disclosure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Argentina</TermName>
          <TermId xmlns="http://schemas.microsoft.com/office/infopath/2007/PartnerControls">eb1b705c-195f-4c3b-9661-b201f2fee3c5</TermId>
        </TermInfo>
      </Terms>
    </ic46d7e087fd4a108fb86518ca413cc6>
    <IDBDocs_x0020_Number xmlns="cdc7663a-08f0-4737-9e8c-148ce897a09c" xsi:nil="true"/>
    <Division_x0020_or_x0020_Unit xmlns="cdc7663a-08f0-4737-9e8c-148ce897a09c">IFD/ICS</Division_x0020_or_x0020_Unit>
    <Fiscal_x0020_Year_x0020_IDB xmlns="cdc7663a-08f0-4737-9e8c-148ce897a09c">2019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 xsi:nil="true"/>
    <Phase xmlns="cdc7663a-08f0-4737-9e8c-148ce897a09c" xsi:nil="true"/>
    <Document_x0020_Author xmlns="cdc7663a-08f0-4737-9e8c-148ce897a09c">Mahfouz, Giovanna L.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MANAGEMENT FOR DEVELOPMENT RESULTS</TermName>
          <TermId xmlns="http://schemas.microsoft.com/office/infopath/2007/PartnerControls">1d0013d3-9cc8-41d0-aaab-9bdee2ebedb4</TermId>
        </TermInfo>
      </Terms>
    </b2ec7cfb18674cb8803df6b262e8b107>
    <Business_x0020_Area xmlns="cdc7663a-08f0-4737-9e8c-148ce897a09c" xsi:nil="true"/>
    <Key_x0020_Document xmlns="cdc7663a-08f0-4737-9e8c-148ce897a09c">false</Key_x0020_Document>
    <Document_x0020_Language_x0020_IDB xmlns="cdc7663a-08f0-4737-9e8c-148ce897a09c">English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Related_x0020_SisCor_x0020_Number xmlns="cdc7663a-08f0-4737-9e8c-148ce897a09c" xsi:nil="true"/>
    <TaxCatchAll xmlns="cdc7663a-08f0-4737-9e8c-148ce897a09c">
      <Value>5</Value>
      <Value>4</Value>
      <Value>36</Value>
      <Value>1</Value>
      <Value>274</Value>
    </TaxCatchAll>
    <Operation_x0020_Type xmlns="cdc7663a-08f0-4737-9e8c-148ce897a09c">Loan Operation</Operation_x0020_Type>
    <Package_x0020_Code xmlns="cdc7663a-08f0-4737-9e8c-148ce897a09c" xsi:nil="true"/>
    <Identifier xmlns="cdc7663a-08f0-4737-9e8c-148ce897a09c" xsi:nil="true"/>
    <Project_x0020_Number xmlns="cdc7663a-08f0-4737-9e8c-148ce897a09c">AR-L1292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REFORM / MODERNIZATION OF THE STATE</TermName>
          <TermId xmlns="http://schemas.microsoft.com/office/infopath/2007/PartnerControls">c8fda4a7-691a-4c65-b227-9825197b5cd2</TermId>
        </TermInfo>
      </Terms>
    </nddeef1749674d76abdbe4b239a70bc6>
    <Record_x0020_Number xmlns="cdc7663a-08f0-4737-9e8c-148ce897a09c" xsi:nil="true"/>
    <_dlc_DocId xmlns="cdc7663a-08f0-4737-9e8c-148ce897a09c">EZSHARE-119605780-27</_dlc_DocId>
    <_dlc_DocIdUrl xmlns="cdc7663a-08f0-4737-9e8c-148ce897a09c">
      <Url>https://idbg.sharepoint.com/teams/EZ-AR-LON/AR-L1292/_layouts/15/DocIdRedir.aspx?ID=EZSHARE-119605780-27</Url>
      <Description>EZSHARE-119605780-27</Description>
    </_dlc_DocIdUrl>
    <Disclosure_x0020_Activity xmlns="cdc7663a-08f0-4737-9e8c-148ce897a09c">Loan Proposal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5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6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7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8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9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Props1.xml><?xml version="1.0" encoding="utf-8"?>
<ds:datastoreItem xmlns:ds="http://schemas.openxmlformats.org/officeDocument/2006/customXml" ds:itemID="{9C09EC2C-4A27-48B0-8C78-F0CC07BB92D1}"/>
</file>

<file path=customXml/itemProps10.xml><?xml version="1.0" encoding="utf-8"?>
<ds:datastoreItem xmlns:ds="http://schemas.openxmlformats.org/officeDocument/2006/customXml" ds:itemID="{12DEB42A-6DDB-4098-BCAD-F1C9F55E294E}"/>
</file>

<file path=customXml/itemProps11.xml><?xml version="1.0" encoding="utf-8"?>
<ds:datastoreItem xmlns:ds="http://schemas.openxmlformats.org/officeDocument/2006/customXml" ds:itemID="{AA32BC4B-D581-4BB6-8D8D-30E0DFDFB609}"/>
</file>

<file path=customXml/itemProps12.xml><?xml version="1.0" encoding="utf-8"?>
<ds:datastoreItem xmlns:ds="http://schemas.openxmlformats.org/officeDocument/2006/customXml" ds:itemID="{4CDFE596-2237-4083-9F85-CB454AF2CD57}"/>
</file>

<file path=customXml/itemProps2.xml><?xml version="1.0" encoding="utf-8"?>
<ds:datastoreItem xmlns:ds="http://schemas.openxmlformats.org/officeDocument/2006/customXml" ds:itemID="{28E56DC5-E11E-4A8B-82AC-B0D212862582}">
  <ds:schemaRefs>
    <ds:schemaRef ds:uri="6a375390-e5f1-4dda-a84a-56c3f09616ad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0e2a56e1-ea52-4660-9440-9c48471de590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82B80C32-DC07-4B3F-AEE9-4890615A1365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5B6CBAFB-444F-4C86-AD01-3A318EA24874}"/>
</file>

<file path=customXml/itemProps5.xml><?xml version="1.0" encoding="utf-8"?>
<ds:datastoreItem xmlns:ds="http://schemas.openxmlformats.org/officeDocument/2006/customXml" ds:itemID="{D2E1E023-E0B3-4989-980B-BE5AC78991A4}"/>
</file>

<file path=customXml/itemProps6.xml><?xml version="1.0" encoding="utf-8"?>
<ds:datastoreItem xmlns:ds="http://schemas.openxmlformats.org/officeDocument/2006/customXml" ds:itemID="{1024C410-D78D-4E15-A32E-8D71ED564FD8}"/>
</file>

<file path=customXml/itemProps7.xml><?xml version="1.0" encoding="utf-8"?>
<ds:datastoreItem xmlns:ds="http://schemas.openxmlformats.org/officeDocument/2006/customXml" ds:itemID="{4CAA05C0-8B42-4F74-8DC8-E296291DE89F}"/>
</file>

<file path=customXml/itemProps8.xml><?xml version="1.0" encoding="utf-8"?>
<ds:datastoreItem xmlns:ds="http://schemas.openxmlformats.org/officeDocument/2006/customXml" ds:itemID="{9163AE7D-5E16-4A67-B1A4-149F7C0B7F45}"/>
</file>

<file path=customXml/itemProps9.xml><?xml version="1.0" encoding="utf-8"?>
<ds:datastoreItem xmlns:ds="http://schemas.openxmlformats.org/officeDocument/2006/customXml" ds:itemID="{068830EF-864D-4651-A1E3-79F379BD313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Resumen</vt:lpstr>
      <vt:lpstr>Componente 1</vt:lpstr>
      <vt:lpstr>Componente 2</vt:lpstr>
      <vt:lpstr>Componente 3</vt:lpstr>
      <vt:lpstr>Componente 4</vt:lpstr>
      <vt:lpstr>Adm_M&amp;E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Patricia</dc:creator>
  <cp:keywords/>
  <dc:description/>
  <cp:lastModifiedBy>Mahfouz, Giovanna L.</cp:lastModifiedBy>
  <cp:revision/>
  <dcterms:created xsi:type="dcterms:W3CDTF">2013-10-30T13:45:04Z</dcterms:created>
  <dcterms:modified xsi:type="dcterms:W3CDTF">2019-02-07T14:07:56Z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TaxKeywordTaxHTField">
    <vt:lpwstr/>
  </property>
  <property fmtid="{D5CDD505-2E9C-101B-9397-08002B2CF9AE}" pid="5" name="Sub-Sector">
    <vt:lpwstr>274;#MANAGEMENT FOR DEVELOPMENT RESULTS|1d0013d3-9cc8-41d0-aaab-9bdee2ebedb4</vt:lpwstr>
  </property>
  <property fmtid="{D5CDD505-2E9C-101B-9397-08002B2CF9AE}" pid="6" name="Series Operations IDB">
    <vt:lpwstr/>
  </property>
  <property fmtid="{D5CDD505-2E9C-101B-9397-08002B2CF9AE}" pid="7" name="Country">
    <vt:lpwstr>5;#Argentina|eb1b705c-195f-4c3b-9661-b201f2fee3c5</vt:lpwstr>
  </property>
  <property fmtid="{D5CDD505-2E9C-101B-9397-08002B2CF9AE}" pid="8" name="Fund IDB">
    <vt:lpwstr>4;#ORC|c028a4b2-ad8b-4cf4-9cac-a2ae6a778e23</vt:lpwstr>
  </property>
  <property fmtid="{D5CDD505-2E9C-101B-9397-08002B2CF9AE}" pid="9" name="Sector IDB">
    <vt:lpwstr>36;#REFORM / MODERNIZATION OF THE STATE|c8fda4a7-691a-4c65-b227-9825197b5cd2</vt:lpwstr>
  </property>
  <property fmtid="{D5CDD505-2E9C-101B-9397-08002B2CF9AE}" pid="10" name="Function Operations IDB">
    <vt:lpwstr>1;#Project Preparation, Planning and Design|29ca0c72-1fc4-435f-a09c-28585cb5eac9</vt:lpwstr>
  </property>
  <property fmtid="{D5CDD505-2E9C-101B-9397-08002B2CF9AE}" pid="11" name="_dlc_DocIdItemGuid">
    <vt:lpwstr>141916ba-112b-4043-9bc4-df889deaf117</vt:lpwstr>
  </property>
  <property fmtid="{D5CDD505-2E9C-101B-9397-08002B2CF9AE}" pid="12" name="Disclosure Activity">
    <vt:lpwstr>Loan Proposal</vt:lpwstr>
  </property>
  <property fmtid="{D5CDD505-2E9C-101B-9397-08002B2CF9AE}" pid="13" name="ContentTypeId">
    <vt:lpwstr>0x0101001A458A224826124E8B45B1D613300CFC00D406805E361C854E81F3A882D6585E51</vt:lpwstr>
  </property>
</Properties>
</file>