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4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heylas\Desktop\"/>
    </mc:Choice>
  </mc:AlternateContent>
  <bookViews>
    <workbookView xWindow="0" yWindow="0" windowWidth="23040" windowHeight="9948" firstSheet="1" activeTab="1" xr2:uid="{00000000-000D-0000-FFFF-FFFF00000000}"/>
  </bookViews>
  <sheets>
    <sheet name="PEP formato PMR Octubre2017" sheetId="6" r:id="rId1"/>
    <sheet name="ESTADO LEGAL TERRENOS" sheetId="7" r:id="rId2"/>
  </sheets>
  <definedNames>
    <definedName name="_xlnm.Print_Area" localSheetId="1">'ESTADO LEGAL TERRENOS'!$A$2:$F$14</definedName>
    <definedName name="_xlnm.Print_Area" localSheetId="0">'PEP formato PMR Octubre2017'!$A$1:$Y$281</definedName>
    <definedName name="_xlnm.Print_Titles" localSheetId="0">'PEP formato PMR Octubre2017'!$4:$4</definedName>
  </definedName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7" i="6" l="1"/>
  <c r="T27" i="6"/>
  <c r="U27" i="6"/>
  <c r="V27" i="6"/>
  <c r="R27" i="6"/>
  <c r="O165" i="6"/>
  <c r="W162" i="6"/>
  <c r="W165" i="6"/>
  <c r="O162" i="6"/>
  <c r="O97" i="6"/>
  <c r="O94" i="6"/>
  <c r="O91" i="6"/>
  <c r="O88" i="6"/>
  <c r="O110" i="6"/>
  <c r="S3" i="6"/>
  <c r="S224" i="6" s="1"/>
  <c r="T3" i="6"/>
  <c r="V3" i="6"/>
  <c r="R3" i="6"/>
  <c r="K11" i="6"/>
  <c r="O11" i="6"/>
  <c r="W11" i="6"/>
  <c r="O67" i="6"/>
  <c r="Z286" i="6"/>
  <c r="W221" i="6"/>
  <c r="Z284" i="6" s="1"/>
  <c r="O221" i="6"/>
  <c r="O219" i="6"/>
  <c r="W215" i="6"/>
  <c r="O215" i="6"/>
  <c r="AJ214" i="6"/>
  <c r="W212" i="6"/>
  <c r="O212" i="6"/>
  <c r="W209" i="6"/>
  <c r="O209" i="6"/>
  <c r="W206" i="6"/>
  <c r="X204" i="6" s="1"/>
  <c r="O206" i="6"/>
  <c r="O205" i="6"/>
  <c r="V204" i="6"/>
  <c r="U204" i="6"/>
  <c r="T204" i="6"/>
  <c r="S204" i="6"/>
  <c r="R204" i="6"/>
  <c r="O204" i="6"/>
  <c r="W201" i="6"/>
  <c r="K201" i="6"/>
  <c r="W198" i="6"/>
  <c r="K198" i="6"/>
  <c r="W195" i="6"/>
  <c r="K195" i="6"/>
  <c r="W192" i="6"/>
  <c r="K192" i="6"/>
  <c r="W189" i="6"/>
  <c r="K189" i="6"/>
  <c r="W186" i="6"/>
  <c r="K186" i="6"/>
  <c r="W183" i="6"/>
  <c r="K183" i="6"/>
  <c r="W180" i="6"/>
  <c r="W177" i="6"/>
  <c r="O177" i="6"/>
  <c r="K177" i="6"/>
  <c r="V175" i="6"/>
  <c r="U175" i="6"/>
  <c r="T175" i="6"/>
  <c r="S175" i="6"/>
  <c r="R175" i="6"/>
  <c r="R224" i="6" s="1"/>
  <c r="O175" i="6"/>
  <c r="W171" i="6"/>
  <c r="O171" i="6"/>
  <c r="K171" i="6"/>
  <c r="W168" i="6"/>
  <c r="O168" i="6"/>
  <c r="K168" i="6"/>
  <c r="W159" i="6"/>
  <c r="P159" i="6"/>
  <c r="K159" i="6"/>
  <c r="W156" i="6"/>
  <c r="P156" i="6"/>
  <c r="K156" i="6"/>
  <c r="W153" i="6"/>
  <c r="P153" i="6"/>
  <c r="K153" i="6"/>
  <c r="J152" i="6"/>
  <c r="I152" i="6"/>
  <c r="H152" i="6"/>
  <c r="G152" i="6"/>
  <c r="F152" i="6"/>
  <c r="W149" i="6"/>
  <c r="O149" i="6"/>
  <c r="W146" i="6"/>
  <c r="P146" i="6"/>
  <c r="K146" i="6"/>
  <c r="W143" i="6"/>
  <c r="P143" i="6"/>
  <c r="K143" i="6"/>
  <c r="W140" i="6"/>
  <c r="P140" i="6"/>
  <c r="K140" i="6"/>
  <c r="J139" i="6"/>
  <c r="I139" i="6"/>
  <c r="H139" i="6"/>
  <c r="G139" i="6"/>
  <c r="F139" i="6"/>
  <c r="W136" i="6"/>
  <c r="O136" i="6"/>
  <c r="K136" i="6"/>
  <c r="W133" i="6"/>
  <c r="P133" i="6"/>
  <c r="K133" i="6"/>
  <c r="W130" i="6"/>
  <c r="P130" i="6"/>
  <c r="K130" i="6"/>
  <c r="W127" i="6"/>
  <c r="P127" i="6"/>
  <c r="K127" i="6"/>
  <c r="J126" i="6"/>
  <c r="I126" i="6"/>
  <c r="H126" i="6"/>
  <c r="G126" i="6"/>
  <c r="F126" i="6"/>
  <c r="W123" i="6"/>
  <c r="O123" i="6"/>
  <c r="K123" i="6"/>
  <c r="P120" i="6"/>
  <c r="K120" i="6"/>
  <c r="P117" i="6"/>
  <c r="K117" i="6"/>
  <c r="P114" i="6"/>
  <c r="K114" i="6"/>
  <c r="J113" i="6"/>
  <c r="I113" i="6"/>
  <c r="H113" i="6"/>
  <c r="G113" i="6"/>
  <c r="F113" i="6"/>
  <c r="W110" i="6"/>
  <c r="K110" i="6"/>
  <c r="P107" i="6"/>
  <c r="K107" i="6"/>
  <c r="P104" i="6"/>
  <c r="K104" i="6"/>
  <c r="P101" i="6"/>
  <c r="K101" i="6"/>
  <c r="W97" i="6"/>
  <c r="K97" i="6"/>
  <c r="W94" i="6"/>
  <c r="K94" i="6"/>
  <c r="K91" i="6"/>
  <c r="W88" i="6"/>
  <c r="K88" i="6"/>
  <c r="W85" i="6"/>
  <c r="O85" i="6"/>
  <c r="K85" i="6"/>
  <c r="W82" i="6"/>
  <c r="O82" i="6"/>
  <c r="K82" i="6"/>
  <c r="W79" i="6"/>
  <c r="O79" i="6"/>
  <c r="K79" i="6"/>
  <c r="W76" i="6"/>
  <c r="O76" i="6"/>
  <c r="K76" i="6"/>
  <c r="W73" i="6"/>
  <c r="O73" i="6"/>
  <c r="K73" i="6"/>
  <c r="W67" i="6"/>
  <c r="W61" i="6"/>
  <c r="O61" i="6"/>
  <c r="K61" i="6"/>
  <c r="W58" i="6"/>
  <c r="O58" i="6"/>
  <c r="K58" i="6"/>
  <c r="W55" i="6"/>
  <c r="O55" i="6"/>
  <c r="K55" i="6"/>
  <c r="W52" i="6"/>
  <c r="O52" i="6"/>
  <c r="K52" i="6"/>
  <c r="W46" i="6"/>
  <c r="P46" i="6"/>
  <c r="K46" i="6"/>
  <c r="W43" i="6"/>
  <c r="P43" i="6"/>
  <c r="K43" i="6"/>
  <c r="W39" i="6"/>
  <c r="O39" i="6"/>
  <c r="K39" i="6"/>
  <c r="W36" i="6"/>
  <c r="P36" i="6"/>
  <c r="K36" i="6"/>
  <c r="W33" i="6"/>
  <c r="P33" i="6"/>
  <c r="K33" i="6"/>
  <c r="W29" i="6"/>
  <c r="O29" i="6"/>
  <c r="K29" i="6"/>
  <c r="J28" i="6"/>
  <c r="J32" i="6" s="1"/>
  <c r="J42" i="6" s="1"/>
  <c r="J100" i="6" s="1"/>
  <c r="I28" i="6"/>
  <c r="I32" i="6" s="1"/>
  <c r="I42" i="6" s="1"/>
  <c r="I100" i="6" s="1"/>
  <c r="H28" i="6"/>
  <c r="H32" i="6" s="1"/>
  <c r="H42" i="6" s="1"/>
  <c r="H100" i="6" s="1"/>
  <c r="G28" i="6"/>
  <c r="G32" i="6" s="1"/>
  <c r="G42" i="6" s="1"/>
  <c r="G100" i="6" s="1"/>
  <c r="F28" i="6"/>
  <c r="F32" i="6" s="1"/>
  <c r="F42" i="6" s="1"/>
  <c r="F100" i="6" s="1"/>
  <c r="U23" i="6"/>
  <c r="W23" i="6" s="1"/>
  <c r="O23" i="6"/>
  <c r="K23" i="6"/>
  <c r="W20" i="6"/>
  <c r="O20" i="6"/>
  <c r="W17" i="6"/>
  <c r="O17" i="6"/>
  <c r="K17" i="6"/>
  <c r="W14" i="6"/>
  <c r="O14" i="6"/>
  <c r="K14" i="6"/>
  <c r="W8" i="6"/>
  <c r="O8" i="6"/>
  <c r="K8" i="6"/>
  <c r="W5" i="6"/>
  <c r="O5" i="6"/>
  <c r="K5" i="6"/>
  <c r="W4" i="6"/>
  <c r="W28" i="6" s="1"/>
  <c r="W32" i="6" s="1"/>
  <c r="W42" i="6" s="1"/>
  <c r="W100" i="6" s="1"/>
  <c r="W113" i="6" s="1"/>
  <c r="W126" i="6" s="1"/>
  <c r="W139" i="6" s="1"/>
  <c r="W152" i="6" s="1"/>
  <c r="W176" i="6" s="1"/>
  <c r="W205" i="6" s="1"/>
  <c r="W220" i="6" s="1"/>
  <c r="V4" i="6"/>
  <c r="V28" i="6" s="1"/>
  <c r="V32" i="6" s="1"/>
  <c r="V42" i="6" s="1"/>
  <c r="V100" i="6" s="1"/>
  <c r="V113" i="6" s="1"/>
  <c r="V126" i="6" s="1"/>
  <c r="V139" i="6" s="1"/>
  <c r="V152" i="6" s="1"/>
  <c r="V176" i="6" s="1"/>
  <c r="V205" i="6" s="1"/>
  <c r="V220" i="6" s="1"/>
  <c r="U4" i="6"/>
  <c r="U28" i="6" s="1"/>
  <c r="U32" i="6" s="1"/>
  <c r="U42" i="6" s="1"/>
  <c r="U100" i="6" s="1"/>
  <c r="U113" i="6" s="1"/>
  <c r="U126" i="6" s="1"/>
  <c r="U139" i="6" s="1"/>
  <c r="U152" i="6" s="1"/>
  <c r="U176" i="6" s="1"/>
  <c r="U205" i="6" s="1"/>
  <c r="U220" i="6" s="1"/>
  <c r="T4" i="6"/>
  <c r="T28" i="6" s="1"/>
  <c r="T32" i="6" s="1"/>
  <c r="T42" i="6" s="1"/>
  <c r="T100" i="6" s="1"/>
  <c r="T113" i="6" s="1"/>
  <c r="T126" i="6" s="1"/>
  <c r="T139" i="6" s="1"/>
  <c r="T152" i="6" s="1"/>
  <c r="T176" i="6" s="1"/>
  <c r="T205" i="6" s="1"/>
  <c r="T220" i="6" s="1"/>
  <c r="S4" i="6"/>
  <c r="S28" i="6" s="1"/>
  <c r="S32" i="6" s="1"/>
  <c r="S42" i="6" s="1"/>
  <c r="S100" i="6" s="1"/>
  <c r="S113" i="6" s="1"/>
  <c r="S126" i="6" s="1"/>
  <c r="S139" i="6" s="1"/>
  <c r="S152" i="6" s="1"/>
  <c r="S176" i="6" s="1"/>
  <c r="S205" i="6" s="1"/>
  <c r="S220" i="6" s="1"/>
  <c r="R4" i="6"/>
  <c r="R28" i="6" s="1"/>
  <c r="R32" i="6" s="1"/>
  <c r="R42" i="6" s="1"/>
  <c r="R100" i="6" s="1"/>
  <c r="R113" i="6" s="1"/>
  <c r="R126" i="6" s="1"/>
  <c r="R139" i="6" s="1"/>
  <c r="R152" i="6" s="1"/>
  <c r="R176" i="6" s="1"/>
  <c r="R205" i="6" s="1"/>
  <c r="R220" i="6" s="1"/>
  <c r="O3" i="6"/>
  <c r="T224" i="6" l="1"/>
  <c r="V224" i="6"/>
  <c r="X175" i="6"/>
  <c r="W3" i="6"/>
  <c r="U3" i="6"/>
  <c r="U224" i="6" s="1"/>
  <c r="W27" i="6"/>
  <c r="X221" i="6"/>
  <c r="W175" i="6"/>
  <c r="X3" i="6"/>
  <c r="W204" i="6"/>
  <c r="X27" i="6"/>
  <c r="Z289" i="6" l="1"/>
  <c r="W224" i="6"/>
</calcChain>
</file>

<file path=xl/sharedStrings.xml><?xml version="1.0" encoding="utf-8"?>
<sst xmlns="http://schemas.openxmlformats.org/spreadsheetml/2006/main" count="602" uniqueCount="169">
  <si>
    <t>Productos</t>
  </si>
  <si>
    <t>Unidad de Medida</t>
  </si>
  <si>
    <t>Meta final</t>
  </si>
  <si>
    <t>BID</t>
  </si>
  <si>
    <t>GONI</t>
  </si>
  <si>
    <t>MEMORIA PRESUPUESTARIA</t>
  </si>
  <si>
    <t>P</t>
  </si>
  <si>
    <t>P(a)</t>
  </si>
  <si>
    <t>A</t>
  </si>
  <si>
    <t xml:space="preserve">Componente 2 - Desarrollo del talento humano para la extensión y calidad de la atención en salud </t>
  </si>
  <si>
    <t>Meta Final</t>
  </si>
  <si>
    <t>Trabajadores retirados</t>
  </si>
  <si>
    <t>Sub Productos</t>
  </si>
  <si>
    <t>Gastos elegibles: gastos operativos de organización de los encuentros (materiales, viáticos combustible). Podría haber AT para sistematizar la práctica entre SILAIS.</t>
  </si>
  <si>
    <t>Gastos elegibles: gastos operativos de organización de las visitas (materiales, viáticos combustible). Podría haber AT para sistematizar la práctica entre SILAIS.</t>
  </si>
  <si>
    <t>Celulares</t>
  </si>
  <si>
    <t>Sectores</t>
  </si>
  <si>
    <t xml:space="preserve"> (COSTOS SIN PRODUCTO)</t>
  </si>
  <si>
    <t>Verificación:</t>
  </si>
  <si>
    <t>PROYECCIÓN DE DESEMBOLSOS (sin costos financieros)</t>
  </si>
  <si>
    <t>PLAN DE EJECUCIÓN PLURIANUAL - PROGRAMACIÓN FÍSICA</t>
  </si>
  <si>
    <t>Componente 1 - Gestión territorial de determinantes de la salud</t>
  </si>
  <si>
    <t>Equipos</t>
  </si>
  <si>
    <t>PLAN DE EJECUCIÓN PLURIANUAL - PROGRAMACIÓN FINANCIERA</t>
  </si>
  <si>
    <t>Producto 1.2: Planes de inversión anuales ejecutados supervisados.</t>
  </si>
  <si>
    <t>Producto 1.1: Equipos de Gestión conformados y operando.</t>
  </si>
  <si>
    <t>Planes*</t>
  </si>
  <si>
    <t>Producto 1.6: Unidades de salud del área priorizada con acceso mejorado a agua y saneamiento.</t>
  </si>
  <si>
    <t>Unidades de Salud</t>
  </si>
  <si>
    <t>Producto 1.10: Sedes de sector rurales mejoradas en su infraestructura.</t>
  </si>
  <si>
    <t>Producto 1.11: Km de caminos mejorados con mantenimiento mayor</t>
  </si>
  <si>
    <t>km</t>
  </si>
  <si>
    <t>Puestos y Casas base</t>
  </si>
  <si>
    <t>Producto 1.12: Rutas de transporte colectivo en caminos intervenidos por el Programa, con medidas regulatorias de optimización del servicio.</t>
  </si>
  <si>
    <t>Rutas</t>
  </si>
  <si>
    <t>Km</t>
  </si>
  <si>
    <t>Estrategia</t>
  </si>
  <si>
    <t>Producto 1.17: Km de caminos con mantenimiento básico.</t>
  </si>
  <si>
    <t>Componente 2 - Mejoramiento de la calidad de la atención en salud</t>
  </si>
  <si>
    <t>Promotores</t>
  </si>
  <si>
    <t>Producto 2.10: Direcciones Municipales dotadas de medios de transporte para la supervisión del MOSAFC e implementación de la estrategia de mejoramiento continuo de la calidad en el primer nivel</t>
  </si>
  <si>
    <t>Producto 2.11: Personal capacitado e implementando el Marco de Gestión Ambiental y Social</t>
  </si>
  <si>
    <t>Producto 2.12: Personal de mantenimiento formado</t>
  </si>
  <si>
    <t>c</t>
  </si>
  <si>
    <t>Sitio</t>
  </si>
  <si>
    <t>Estructura</t>
  </si>
  <si>
    <t>Proyecto</t>
  </si>
  <si>
    <t>Protocolos</t>
  </si>
  <si>
    <t>Protocolo</t>
  </si>
  <si>
    <t>Personal</t>
  </si>
  <si>
    <t>Direcciones municipales</t>
  </si>
  <si>
    <t>Unidades móviles</t>
  </si>
  <si>
    <t>Taller</t>
  </si>
  <si>
    <t>Hospital</t>
  </si>
  <si>
    <t>2.16.1 Sitio de obra entregado al contratista contratado</t>
  </si>
  <si>
    <t>2.16.2 Estructura de acero y de concreto y techos entregados</t>
  </si>
  <si>
    <t>2.16.3 Proyecto con Obras finiquitadas y equipamiento instalado</t>
  </si>
  <si>
    <t>2.17.1 Sitio de obra entregado al contratista contratado</t>
  </si>
  <si>
    <t>2.18.1 Sitio de obra entregado al contratista contratado</t>
  </si>
  <si>
    <t>2.19.1 Sitio de obra entregado al contratista contratado</t>
  </si>
  <si>
    <t>2.19.2 Estructura de acero y de concreto y techos entregados</t>
  </si>
  <si>
    <t>2.19.3 Proyecto con Obras finiquitadas y equipamiento instalado</t>
  </si>
  <si>
    <t>Salas</t>
  </si>
  <si>
    <t>Componente 3 - Lucha antipidémica y erradicación de la malaria</t>
  </si>
  <si>
    <t>Producto 3.2: Centro Nacional de Diagnóstico y Referencia con equipamiento modernizado.</t>
  </si>
  <si>
    <t>Producto 3.3: Laboratorio regional ampliado.</t>
  </si>
  <si>
    <t>Producto 3.4: Bodegas de insumo regionales remplazadas</t>
  </si>
  <si>
    <t>Producto 3.5: Matriz de responsabilidades para la vigilancia de la calidad del agua actualizada.</t>
  </si>
  <si>
    <t>Producto 3.6: Personal de salud re-capacitado para la vigilancia del agua y control de vectores</t>
  </si>
  <si>
    <t>Producto 3.8 Municipios con plan anual de control de vectores y prevención del contagio implementado.</t>
  </si>
  <si>
    <t>Producto 3.9: SILAIS equipados para implementar programa de control de vectores.</t>
  </si>
  <si>
    <t>4. Gestión y evaluación del Programa</t>
  </si>
  <si>
    <t>4.1 Personal incremental y asistencia técnica extensión cobertura y calidad MOSAFC</t>
  </si>
  <si>
    <t>4.2 Asistencia técnica evaluaciones</t>
  </si>
  <si>
    <t>4.3 Imprevistos infraestructura y otros componentes</t>
  </si>
  <si>
    <t>4.4 Auditoría Financiera</t>
  </si>
  <si>
    <t>5. Costos Financieros</t>
  </si>
  <si>
    <t>5.1 Costos Financieros</t>
  </si>
  <si>
    <t>Centro de Salud</t>
  </si>
  <si>
    <t>Normas</t>
  </si>
  <si>
    <t xml:space="preserve">Producto 2.1: Norma de Alimentación Infantil (PROCOSAN, Lactancia Materna, Alimentación y Nutrición) actualizada e implementada incluyendo el enfoque de cambio de comportamiento </t>
  </si>
  <si>
    <t>2.1.1 Hito: Normas actualizadas, aprobadas e implementadas</t>
  </si>
  <si>
    <r>
      <t>2.1.2 Hito: Promotores comunitarios y</t>
    </r>
    <r>
      <rPr>
        <sz val="11"/>
        <color theme="3"/>
        <rFont val="Arial"/>
        <family val="2"/>
      </rPr>
      <t xml:space="preserve"> </t>
    </r>
    <r>
      <rPr>
        <sz val="11"/>
        <rFont val="Arial"/>
        <family val="2"/>
      </rPr>
      <t>Personal de Salud</t>
    </r>
    <r>
      <rPr>
        <sz val="11"/>
        <color theme="1"/>
        <rFont val="Arial"/>
        <family val="2"/>
      </rPr>
      <t xml:space="preserve"> capacitados e implementando las Normas</t>
    </r>
  </si>
  <si>
    <t>Producto 2.2: Paquete Normativo de Promoción de la salud de las y los adolescentes, su familia y su comunidad divulgada e  implementada.</t>
  </si>
  <si>
    <t>2.2.1 Hito: Capacitacion al Personal de Salud, adolecentes, su familia y Red Comunitaria</t>
  </si>
  <si>
    <t>2.2.2 Hito: Reproduccion asociado al Paquete Normativo</t>
  </si>
  <si>
    <t>2.2.3  Monitoreo y Seguimiento a aplicación de la Norma</t>
  </si>
  <si>
    <t>Producto 2.3: Protocolos de detección y manejo oportuno de las principales ECNT actualizados y divulgado.</t>
  </si>
  <si>
    <t>Producto 2.4: Censos de Pacientes crónicos implementado a nivel municipal.</t>
  </si>
  <si>
    <t>Censos</t>
  </si>
  <si>
    <t>Producto 2.5: Guías Comunitarias para la detección temprana de los factores de riesgo de enfermedades crónicas</t>
  </si>
  <si>
    <t>Guías</t>
  </si>
  <si>
    <t>Producto 2.6: Norma para el primer nivel de atención a las personas de discapacidad actualizada y aprobada.</t>
  </si>
  <si>
    <t>Norma</t>
  </si>
  <si>
    <t>2.6.1 Hito. Personal de salud capacitado en Norma para el primer nivel de atención a las personas de discapacidad</t>
  </si>
  <si>
    <t>Personas</t>
  </si>
  <si>
    <t>Producto 2.7: Protocolo de manejo para las principales afectaciones pos traumáticas y por enfermedades crónicas alaborado y implementado.</t>
  </si>
  <si>
    <t>2.7.1 Hito: Protocolo de manejo para las principales afectaciones pos traumáticas y por enfermedades crónicas alaborado y implementado</t>
  </si>
  <si>
    <r>
      <t>Producto 2.8: Pacientes con necesidad especial captados en censo</t>
    </r>
    <r>
      <rPr>
        <sz val="11"/>
        <color rgb="FFFF0000"/>
        <rFont val="Arial"/>
        <family val="2"/>
      </rPr>
      <t xml:space="preserve"> (Sistema Informatico).</t>
    </r>
  </si>
  <si>
    <t>Sistema Informatico</t>
  </si>
  <si>
    <t>Producto 2.9: Adquisición de medios auxiliares para personas con discapacidad en situación critica</t>
  </si>
  <si>
    <t>Medios Auxiliares</t>
  </si>
  <si>
    <t>Producto 2.13: Unidades móviles para el mantenimiento de unidades de salud compradas y en uso.</t>
  </si>
  <si>
    <t>Camionetas</t>
  </si>
  <si>
    <t>Producto 2.15: Habilitación y equipamiento Talleres de mantenimiento de equipos en los SILAIS Madriz, Esteli. Jinotega y Matagalpa</t>
  </si>
  <si>
    <t>Producto 2.16: Hospital General de Ocotal Remplazado y equipado</t>
  </si>
  <si>
    <t>?</t>
  </si>
  <si>
    <t>Producto 3.1: Personal de Salud formado en vigilancia  Epidemiológica y Entomológica de las ETV.</t>
  </si>
  <si>
    <t>Personal de Salud</t>
  </si>
  <si>
    <t>Producto 3.2: Centro Nacional de Diagnóstico y Referencia Equipado</t>
  </si>
  <si>
    <t>Producto 3.3: Laboratorio Epidemiológico regional ampliado. (Reemplazo y Equipamiento)</t>
  </si>
  <si>
    <t>Producto 2.14: Camionetas 4x4 equipadas para el mantenimiento de unidades de salud compradas y en uso.</t>
  </si>
  <si>
    <t>Producto 2.17: Hospital de Japala remplazado y equipado</t>
  </si>
  <si>
    <t>2.17.2 Estructura de acero y de concreto y techos entregados</t>
  </si>
  <si>
    <t>2.17.3 Proyecto con Obras finiquitadas y equipamiento instalado</t>
  </si>
  <si>
    <t>Producto 2.18: Hospital de Estelí rehabilitado</t>
  </si>
  <si>
    <t>2.18.2 Obras de rehabilitación concluidas</t>
  </si>
  <si>
    <t>2.18.3 Proyecto con equipamiento instalado</t>
  </si>
  <si>
    <t>Producto 2.19: Hospital Primario de Wiwilí (JI) Remplazado</t>
  </si>
  <si>
    <t>Producto 2.20: Hospital Primario de Waslala (MT)</t>
  </si>
  <si>
    <t>Producto 2.21: Hospital Primario de San Juan de Limay (ES)</t>
  </si>
  <si>
    <t xml:space="preserve">Producto 2.22: Reemplazo y equipamiento del centro de salud de la Trinidad
</t>
  </si>
  <si>
    <t>Producto 2.23: Salas de fisioterapia en Unidad de Salud cabecera construidas y equipadas</t>
  </si>
  <si>
    <t>Producto 2.24: Salas de fisioterapia en Unidad de Salud cabecera equipadas.</t>
  </si>
  <si>
    <t>2.20.1 Sitio de obra entregado al contratista contratado</t>
  </si>
  <si>
    <t>2.20.2 Estructura de acero y de concreto y techos entregados</t>
  </si>
  <si>
    <t>2.20.3 Proyecto con Obras finiquitadas y equipamiento instalado</t>
  </si>
  <si>
    <t xml:space="preserve">Producto 3.7: Direcciones municipales de salud y SILAIS dotados del paquete de equipamiento para la vigilancia del agua </t>
  </si>
  <si>
    <t>Estatus Actual del Terreno</t>
  </si>
  <si>
    <t xml:space="preserve">Estatus de la Preinversión </t>
  </si>
  <si>
    <t xml:space="preserve">No. </t>
  </si>
  <si>
    <t>Estado legal de los terrenos de proyectos previstos con la operación NI-L1143</t>
  </si>
  <si>
    <t>Reemplazo y equipamiento del Hospital Pastor Jiménez de Jalapa</t>
  </si>
  <si>
    <t xml:space="preserve">Mejoramiento y equipamiento del Hospital Regional San Juan de Dios de Estelí </t>
  </si>
  <si>
    <t xml:space="preserve">Reemplazo y equipamiento del hospital primario de Wiwilí de Jinotega </t>
  </si>
  <si>
    <t xml:space="preserve">Reemplazo y equipamiento del Centro de Salud Fátima Pavón de La Trinidad, Estelí </t>
  </si>
  <si>
    <t>Habilitación y equipamiento de talleres de mantenimiento de equipos para los  SILAIS Madriz, Estelí, Matagalpa y Jinotega</t>
  </si>
  <si>
    <t>Legalizado a nombre del MINSA</t>
  </si>
  <si>
    <t>Estudio de Factibilidad finalizado</t>
  </si>
  <si>
    <t xml:space="preserve">Legalizados todos a nombre del MINSA. Las habilitaciones se realizaran dentro de los terrenos de los hospitales y/o SILAIS </t>
  </si>
  <si>
    <t>En proceso de identificación de terreno</t>
  </si>
  <si>
    <t>Definición de alcances y necesidad de estudios por parte de la DGRFS - MINSA</t>
  </si>
  <si>
    <t>- Entrega de sitio para realizar preinversión el día 08/11/2017
- Los estudios finalizarán en 60 días calendarios, estimados para Enero 2018</t>
  </si>
  <si>
    <t>- SILAIS preparará al menos 3 propuestas de terreno para que sean valorados por el área técnica de la DGRFS-MINSA.
- Una vez definido el terreno se realizará compra o traspaso a nombre del MINSA</t>
  </si>
  <si>
    <t>En proceso compra. El día 26/10/2017 se realizará por parte del área tecnica de DGRFS-MINSA visita de validación del terreno para proceder a la compra.</t>
  </si>
  <si>
    <t>Proyecto listo para ejecutar la licitación de obras, en dependencia de la disponibilidad de los fondos</t>
  </si>
  <si>
    <t>- Realizar estudios de preinversión. 
- Preparación de TDR para la licitación de construcción,  prevista para 10/07/2018</t>
  </si>
  <si>
    <t>- Realizar estudios de preinversión. 
- Preparación de alcances de TDR para la licitación de la modalidad Diseño - Construcción,  prevista para I Semestre 2018</t>
  </si>
  <si>
    <t>Programados a realizarse en el año 2019, según planificación de mediano plazo</t>
  </si>
  <si>
    <t>Definición de alcances para cada SILAIS entre DGRFS y CEMED Minsa</t>
  </si>
  <si>
    <t>Proceso de licitación de estudios previsto para noviembre 2017.</t>
  </si>
  <si>
    <t>MINISTERIO DE SALUD
DIVISIÓN GENERAL DE PLANIFICACIÓN Y DESARROLLO</t>
  </si>
  <si>
    <t xml:space="preserve">Próximas Acciones </t>
  </si>
  <si>
    <t>SILAIS</t>
  </si>
  <si>
    <t>Nueva Segovia</t>
  </si>
  <si>
    <t>Esteli</t>
  </si>
  <si>
    <t>Jinotega</t>
  </si>
  <si>
    <t>Matagalpa</t>
  </si>
  <si>
    <t>Madriz, Esteli, Matagalpa y Jinotega</t>
  </si>
  <si>
    <t>Terreno identificado; visita de la DGARFS, consideran adecuado y con el tamaño necesario</t>
  </si>
  <si>
    <r>
      <t>Reemplazo y equipamiento del Hospital Departamental de Nueva Segovia</t>
    </r>
    <r>
      <rPr>
        <i/>
        <sz val="11"/>
        <color rgb="FF0000FF"/>
        <rFont val="Calibri"/>
        <family val="3"/>
        <scheme val="minor"/>
      </rPr>
      <t xml:space="preserve"> </t>
    </r>
  </si>
  <si>
    <r>
      <t>Reemplazo y equipamiento del hospital primario de Waslala</t>
    </r>
    <r>
      <rPr>
        <i/>
        <sz val="11"/>
        <color rgb="FF0000FF"/>
        <rFont val="Calibri"/>
        <family val="3"/>
        <scheme val="minor"/>
      </rPr>
      <t xml:space="preserve"> </t>
    </r>
  </si>
  <si>
    <r>
      <rPr>
        <sz val="11"/>
        <rFont val="Calibri"/>
        <family val="3"/>
        <scheme val="minor"/>
      </rPr>
      <t>Mejoramiento y equipamiento del Hospital Primario de San Juan de Limay</t>
    </r>
    <r>
      <rPr>
        <sz val="11"/>
        <color theme="1"/>
        <rFont val="Calibri"/>
        <family val="3"/>
        <scheme val="minor"/>
      </rPr>
      <t xml:space="preserve"> </t>
    </r>
  </si>
  <si>
    <t>No requiere estudios de preinversió lali-Wiwilí</t>
  </si>
  <si>
    <t>Mejora de la via colectora rural y Quilalí y Wiwilí.</t>
  </si>
  <si>
    <t>Nueva Segovia y Jinotega</t>
  </si>
  <si>
    <t>NA</t>
  </si>
  <si>
    <t>Preparación de pliegos para licitación.</t>
  </si>
  <si>
    <t>Estudio de Preinversión finalizado.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</si>
</sst>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[$€]* #,##0.00_-;\-[$€]* #,##0.00_-;_-[$€]* &quot;-&quot;??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color rgb="FF00000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b/>
      <sz val="11"/>
      <color rgb="FFFFFFFF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12"/>
      <color theme="0"/>
      <name val="Arial"/>
      <family val="2"/>
    </font>
    <font>
      <sz val="11"/>
      <color theme="0" tint="-0.14999847407452621"/>
      <name val="Arial"/>
      <family val="2"/>
    </font>
    <font>
      <sz val="11"/>
      <color theme="0" tint="-0.1499984740745262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Arial"/>
      <family val="2"/>
    </font>
    <font>
      <sz val="12"/>
      <color rgb="FFFF0000"/>
      <name val="Arial"/>
      <family val="2"/>
    </font>
    <font>
      <sz val="14"/>
      <color rgb="FFFF0000"/>
      <name val="Arial"/>
      <family val="2"/>
    </font>
    <font>
      <sz val="16"/>
      <color rgb="FFFF0000"/>
      <name val="Arial"/>
      <family val="2"/>
    </font>
    <font>
      <sz val="11"/>
      <color theme="3"/>
      <name val="Arial"/>
      <family val="2"/>
    </font>
    <font>
      <sz val="11"/>
      <name val="Arial"/>
      <family val="2"/>
    </font>
    <font>
      <i/>
      <sz val="11"/>
      <color rgb="FF0000FF"/>
      <name val="Calibri"/>
      <family val="3"/>
      <scheme val="minor"/>
    </font>
    <font>
      <sz val="11"/>
      <name val="Calibri"/>
      <family val="3"/>
      <scheme val="minor"/>
    </font>
    <font>
      <sz val="11"/>
      <color theme="1"/>
      <name val="Calibri"/>
      <family val="3"/>
      <scheme val="minor"/>
    </font>
    <font>
      <b/>
      <sz val="14"/>
      <color rgb="FF0000FF"/>
      <name val="Courier New"/>
      <family val="3"/>
    </font>
    <font>
      <sz val="11"/>
      <color theme="1"/>
      <name val="Courier New"/>
      <family val="3"/>
    </font>
    <font>
      <b/>
      <sz val="14"/>
      <color theme="1"/>
      <name val="Courier New"/>
      <family val="3"/>
    </font>
    <font>
      <b/>
      <sz val="11"/>
      <color theme="0"/>
      <name val="Courier New"/>
      <family val="3"/>
    </font>
    <font>
      <b/>
      <sz val="11"/>
      <color theme="1"/>
      <name val="Courier New"/>
      <family val="3"/>
    </font>
    <font>
      <sz val="11"/>
      <color rgb="FFFF0000"/>
      <name val="Courier New"/>
      <family val="3"/>
    </font>
  </fonts>
  <fills count="1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1F396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6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 style="thin">
        <color auto="1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rgb="FF000000"/>
      </top>
      <bottom/>
      <diagonal/>
    </border>
    <border>
      <left/>
      <right style="medium">
        <color auto="1"/>
      </right>
      <top style="medium">
        <color rgb="FF000000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rgb="FF000000"/>
      </right>
      <top/>
      <bottom/>
      <diagonal/>
    </border>
    <border>
      <left style="medium">
        <color auto="1"/>
      </left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 style="medium">
        <color rgb="FF000000"/>
      </right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 style="medium">
        <color auto="1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/>
      <diagonal/>
    </border>
    <border>
      <left/>
      <right style="medium">
        <color rgb="FF000000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rgb="FF000000"/>
      </bottom>
      <diagonal/>
    </border>
    <border>
      <left style="medium">
        <color auto="1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auto="1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auto="1"/>
      </left>
      <right/>
      <top/>
      <bottom style="medium">
        <color rgb="FF000000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352">
    <xf numFmtId="0" fontId="0" fillId="0" borderId="0" xfId="0"/>
    <xf numFmtId="0" fontId="3" fillId="0" borderId="0" xfId="0" applyFont="1" applyFill="1" applyAlignment="1">
      <alignment vertical="top" wrapText="1"/>
    </xf>
    <xf numFmtId="0" fontId="3" fillId="4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horizontal="centerContinuous" vertical="top"/>
    </xf>
    <xf numFmtId="0" fontId="3" fillId="0" borderId="0" xfId="0" applyFont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Fill="1" applyAlignment="1">
      <alignment vertical="top" wrapText="1"/>
    </xf>
    <xf numFmtId="0" fontId="4" fillId="4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7" xfId="0" applyFont="1" applyBorder="1" applyAlignment="1">
      <alignment vertical="top"/>
    </xf>
    <xf numFmtId="43" fontId="3" fillId="0" borderId="0" xfId="0" applyNumberFormat="1" applyFont="1" applyAlignment="1">
      <alignment vertical="top"/>
    </xf>
    <xf numFmtId="0" fontId="5" fillId="5" borderId="10" xfId="0" applyFont="1" applyFill="1" applyBorder="1" applyAlignment="1">
      <alignment horizontal="center" vertical="center" wrapText="1"/>
    </xf>
    <xf numFmtId="43" fontId="3" fillId="0" borderId="0" xfId="1" applyFont="1" applyFill="1" applyBorder="1" applyAlignment="1">
      <alignment vertical="top"/>
    </xf>
    <xf numFmtId="43" fontId="3" fillId="0" borderId="0" xfId="0" applyNumberFormat="1" applyFont="1" applyBorder="1" applyAlignment="1">
      <alignment vertical="top"/>
    </xf>
    <xf numFmtId="43" fontId="4" fillId="0" borderId="0" xfId="1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3" fillId="6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34" xfId="0" applyFont="1" applyBorder="1" applyAlignment="1">
      <alignment vertical="top"/>
    </xf>
    <xf numFmtId="0" fontId="3" fillId="0" borderId="36" xfId="0" applyFont="1" applyFill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0" borderId="37" xfId="0" applyFont="1" applyBorder="1" applyAlignment="1">
      <alignment vertical="top"/>
    </xf>
    <xf numFmtId="0" fontId="4" fillId="0" borderId="36" xfId="0" applyFont="1" applyBorder="1" applyAlignment="1">
      <alignment vertical="top"/>
    </xf>
    <xf numFmtId="0" fontId="4" fillId="0" borderId="27" xfId="0" applyFont="1" applyFill="1" applyBorder="1" applyAlignment="1">
      <alignment vertical="top" wrapText="1"/>
    </xf>
    <xf numFmtId="0" fontId="4" fillId="0" borderId="30" xfId="0" applyFont="1" applyBorder="1" applyAlignment="1">
      <alignment vertical="top"/>
    </xf>
    <xf numFmtId="0" fontId="4" fillId="0" borderId="14" xfId="0" applyFont="1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4" xfId="0" applyFont="1" applyBorder="1" applyAlignment="1">
      <alignment vertical="top" wrapText="1"/>
    </xf>
    <xf numFmtId="0" fontId="3" fillId="0" borderId="52" xfId="0" applyFont="1" applyBorder="1" applyAlignment="1">
      <alignment horizontal="right" vertical="top"/>
    </xf>
    <xf numFmtId="0" fontId="6" fillId="0" borderId="0" xfId="0" applyFont="1" applyAlignment="1">
      <alignment vertical="top"/>
    </xf>
    <xf numFmtId="43" fontId="3" fillId="0" borderId="53" xfId="0" applyNumberFormat="1" applyFont="1" applyFill="1" applyBorder="1" applyAlignment="1">
      <alignment horizontal="right" vertical="top" wrapText="1"/>
    </xf>
    <xf numFmtId="43" fontId="8" fillId="0" borderId="0" xfId="1" applyFont="1" applyBorder="1"/>
    <xf numFmtId="0" fontId="3" fillId="0" borderId="53" xfId="0" applyFont="1" applyFill="1" applyBorder="1" applyAlignment="1">
      <alignment vertical="top" wrapText="1"/>
    </xf>
    <xf numFmtId="43" fontId="3" fillId="0" borderId="54" xfId="0" applyNumberFormat="1" applyFont="1" applyBorder="1" applyAlignment="1">
      <alignment vertical="top"/>
    </xf>
    <xf numFmtId="0" fontId="5" fillId="5" borderId="8" xfId="0" applyFont="1" applyFill="1" applyBorder="1" applyAlignment="1">
      <alignment horizontal="center" vertical="top" wrapText="1"/>
    </xf>
    <xf numFmtId="165" fontId="3" fillId="0" borderId="14" xfId="1" applyNumberFormat="1" applyFont="1" applyFill="1" applyBorder="1" applyAlignment="1">
      <alignment vertical="top" wrapText="1"/>
    </xf>
    <xf numFmtId="43" fontId="3" fillId="0" borderId="14" xfId="1" applyFont="1" applyFill="1" applyBorder="1" applyAlignment="1">
      <alignment vertical="top" wrapText="1"/>
    </xf>
    <xf numFmtId="43" fontId="3" fillId="0" borderId="0" xfId="1" applyFont="1" applyFill="1" applyBorder="1" applyAlignment="1">
      <alignment vertical="top" wrapText="1"/>
    </xf>
    <xf numFmtId="0" fontId="3" fillId="0" borderId="19" xfId="0" applyFont="1" applyFill="1" applyBorder="1" applyAlignment="1">
      <alignment vertical="top" wrapText="1"/>
    </xf>
    <xf numFmtId="0" fontId="3" fillId="0" borderId="24" xfId="0" applyFont="1" applyFill="1" applyBorder="1" applyAlignment="1">
      <alignment vertical="top" wrapText="1"/>
    </xf>
    <xf numFmtId="165" fontId="3" fillId="0" borderId="19" xfId="1" applyNumberFormat="1" applyFont="1" applyFill="1" applyBorder="1" applyAlignment="1">
      <alignment vertical="top" wrapText="1"/>
    </xf>
    <xf numFmtId="165" fontId="3" fillId="0" borderId="24" xfId="1" applyNumberFormat="1" applyFont="1" applyFill="1" applyBorder="1" applyAlignment="1">
      <alignment vertical="top" wrapText="1"/>
    </xf>
    <xf numFmtId="0" fontId="0" fillId="0" borderId="0" xfId="0" applyFont="1" applyBorder="1"/>
    <xf numFmtId="0" fontId="0" fillId="0" borderId="0" xfId="0" applyFont="1"/>
    <xf numFmtId="0" fontId="13" fillId="0" borderId="0" xfId="0" applyFont="1"/>
    <xf numFmtId="0" fontId="14" fillId="5" borderId="10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center" vertical="top" wrapText="1"/>
    </xf>
    <xf numFmtId="0" fontId="15" fillId="3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Continuous" vertical="top"/>
    </xf>
    <xf numFmtId="0" fontId="6" fillId="2" borderId="5" xfId="0" applyFont="1" applyFill="1" applyBorder="1" applyAlignment="1">
      <alignment horizontal="center" vertical="top"/>
    </xf>
    <xf numFmtId="43" fontId="3" fillId="0" borderId="14" xfId="1" applyFont="1" applyBorder="1" applyAlignment="1">
      <alignment vertical="top" wrapText="1"/>
    </xf>
    <xf numFmtId="43" fontId="4" fillId="0" borderId="36" xfId="0" applyNumberFormat="1" applyFont="1" applyBorder="1" applyAlignment="1">
      <alignment vertical="top"/>
    </xf>
    <xf numFmtId="0" fontId="14" fillId="5" borderId="24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vertical="top" wrapText="1"/>
    </xf>
    <xf numFmtId="0" fontId="3" fillId="0" borderId="30" xfId="0" applyFont="1" applyBorder="1" applyAlignment="1">
      <alignment vertical="top"/>
    </xf>
    <xf numFmtId="0" fontId="14" fillId="5" borderId="39" xfId="0" applyFont="1" applyFill="1" applyBorder="1" applyAlignment="1">
      <alignment horizontal="center" vertical="top" wrapText="1"/>
    </xf>
    <xf numFmtId="0" fontId="14" fillId="5" borderId="40" xfId="0" applyFont="1" applyFill="1" applyBorder="1" applyAlignment="1">
      <alignment horizontal="center" vertical="top" wrapText="1"/>
    </xf>
    <xf numFmtId="0" fontId="14" fillId="5" borderId="41" xfId="0" applyFont="1" applyFill="1" applyBorder="1" applyAlignment="1">
      <alignment horizontal="center" vertical="top" wrapText="1"/>
    </xf>
    <xf numFmtId="0" fontId="12" fillId="0" borderId="49" xfId="0" applyFont="1" applyBorder="1" applyAlignment="1">
      <alignment vertical="top"/>
    </xf>
    <xf numFmtId="0" fontId="7" fillId="2" borderId="0" xfId="0" applyFont="1" applyFill="1" applyAlignment="1">
      <alignment horizontal="centerContinuous" vertical="center"/>
    </xf>
    <xf numFmtId="0" fontId="3" fillId="0" borderId="35" xfId="0" applyFont="1" applyFill="1" applyBorder="1" applyAlignment="1">
      <alignment vertical="top" wrapText="1"/>
    </xf>
    <xf numFmtId="43" fontId="3" fillId="0" borderId="35" xfId="1" applyFont="1" applyFill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34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13" fillId="0" borderId="0" xfId="0" applyFont="1" applyBorder="1"/>
    <xf numFmtId="0" fontId="12" fillId="0" borderId="60" xfId="0" applyFont="1" applyBorder="1" applyAlignment="1">
      <alignment vertical="top"/>
    </xf>
    <xf numFmtId="0" fontId="4" fillId="0" borderId="61" xfId="0" applyFont="1" applyBorder="1" applyAlignment="1">
      <alignment vertical="top"/>
    </xf>
    <xf numFmtId="0" fontId="4" fillId="0" borderId="49" xfId="0" applyFont="1" applyBorder="1" applyAlignment="1">
      <alignment vertical="top"/>
    </xf>
    <xf numFmtId="0" fontId="4" fillId="0" borderId="38" xfId="0" applyFont="1" applyBorder="1" applyAlignment="1">
      <alignment vertical="top"/>
    </xf>
    <xf numFmtId="0" fontId="3" fillId="7" borderId="0" xfId="0" applyFont="1" applyFill="1" applyAlignment="1">
      <alignment vertical="top"/>
    </xf>
    <xf numFmtId="0" fontId="0" fillId="7" borderId="0" xfId="0" applyFill="1"/>
    <xf numFmtId="0" fontId="4" fillId="7" borderId="0" xfId="0" applyFont="1" applyFill="1" applyAlignment="1">
      <alignment vertical="top"/>
    </xf>
    <xf numFmtId="43" fontId="16" fillId="0" borderId="14" xfId="0" applyNumberFormat="1" applyFont="1" applyBorder="1" applyAlignment="1">
      <alignment vertical="top" wrapText="1"/>
    </xf>
    <xf numFmtId="43" fontId="17" fillId="0" borderId="36" xfId="0" applyNumberFormat="1" applyFont="1" applyBorder="1" applyAlignment="1">
      <alignment vertical="top"/>
    </xf>
    <xf numFmtId="0" fontId="18" fillId="0" borderId="0" xfId="0" applyFont="1" applyFill="1" applyAlignment="1">
      <alignment vertical="top"/>
    </xf>
    <xf numFmtId="0" fontId="19" fillId="0" borderId="0" xfId="0" applyFont="1" applyFill="1"/>
    <xf numFmtId="43" fontId="18" fillId="0" borderId="0" xfId="0" applyNumberFormat="1" applyFont="1" applyFill="1" applyAlignment="1">
      <alignment vertical="top"/>
    </xf>
    <xf numFmtId="0" fontId="18" fillId="0" borderId="0" xfId="0" applyFont="1" applyFill="1" applyAlignment="1">
      <alignment horizontal="center" vertical="top"/>
    </xf>
    <xf numFmtId="0" fontId="18" fillId="0" borderId="0" xfId="0" applyFont="1" applyFill="1" applyAlignment="1">
      <alignment horizontal="right" vertical="top"/>
    </xf>
    <xf numFmtId="9" fontId="18" fillId="0" borderId="0" xfId="2" applyFont="1" applyFill="1" applyAlignment="1">
      <alignment vertical="top"/>
    </xf>
    <xf numFmtId="43" fontId="18" fillId="0" borderId="0" xfId="1" applyNumberFormat="1" applyFont="1" applyFill="1" applyAlignment="1">
      <alignment vertical="top"/>
    </xf>
    <xf numFmtId="0" fontId="4" fillId="0" borderId="3" xfId="0" applyFont="1" applyFill="1" applyBorder="1" applyAlignment="1">
      <alignment vertical="top"/>
    </xf>
    <xf numFmtId="0" fontId="3" fillId="0" borderId="14" xfId="0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25" fillId="0" borderId="0" xfId="0" applyFont="1" applyAlignment="1">
      <alignment vertical="top"/>
    </xf>
    <xf numFmtId="43" fontId="3" fillId="0" borderId="0" xfId="1" applyFont="1" applyAlignment="1">
      <alignment vertical="top"/>
    </xf>
    <xf numFmtId="0" fontId="23" fillId="0" borderId="0" xfId="0" applyFont="1" applyFill="1" applyBorder="1" applyAlignment="1">
      <alignment vertical="top"/>
    </xf>
    <xf numFmtId="43" fontId="22" fillId="0" borderId="0" xfId="1" applyFont="1" applyFill="1" applyBorder="1" applyAlignment="1">
      <alignment vertical="top"/>
    </xf>
    <xf numFmtId="165" fontId="4" fillId="0" borderId="0" xfId="1" applyNumberFormat="1" applyFont="1" applyAlignment="1">
      <alignment vertical="top"/>
    </xf>
    <xf numFmtId="165" fontId="4" fillId="0" borderId="36" xfId="1" applyNumberFormat="1" applyFont="1" applyBorder="1" applyAlignment="1">
      <alignment vertical="top"/>
    </xf>
    <xf numFmtId="43" fontId="3" fillId="0" borderId="19" xfId="1" applyFont="1" applyBorder="1" applyAlignment="1">
      <alignment vertical="top" wrapText="1"/>
    </xf>
    <xf numFmtId="43" fontId="3" fillId="0" borderId="24" xfId="1" applyFont="1" applyBorder="1" applyAlignment="1">
      <alignment vertical="top" wrapText="1"/>
    </xf>
    <xf numFmtId="0" fontId="3" fillId="0" borderId="30" xfId="0" applyFont="1" applyBorder="1" applyAlignment="1">
      <alignment horizontal="left" vertical="center" wrapText="1"/>
    </xf>
    <xf numFmtId="0" fontId="12" fillId="0" borderId="57" xfId="0" applyFont="1" applyBorder="1" applyAlignment="1">
      <alignment vertical="top"/>
    </xf>
    <xf numFmtId="0" fontId="3" fillId="0" borderId="27" xfId="0" applyFont="1" applyFill="1" applyBorder="1" applyAlignment="1">
      <alignment horizontal="left" vertical="top" wrapText="1"/>
    </xf>
    <xf numFmtId="0" fontId="3" fillId="0" borderId="2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vertical="top" wrapText="1"/>
    </xf>
    <xf numFmtId="0" fontId="11" fillId="4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3" fillId="6" borderId="14" xfId="0" applyFont="1" applyFill="1" applyBorder="1" applyAlignment="1">
      <alignment vertical="top" wrapText="1"/>
    </xf>
    <xf numFmtId="165" fontId="3" fillId="6" borderId="14" xfId="1" applyNumberFormat="1" applyFont="1" applyFill="1" applyBorder="1" applyAlignment="1">
      <alignment vertical="top" wrapText="1"/>
    </xf>
    <xf numFmtId="0" fontId="3" fillId="6" borderId="19" xfId="0" applyFont="1" applyFill="1" applyBorder="1" applyAlignment="1">
      <alignment vertical="top" wrapText="1"/>
    </xf>
    <xf numFmtId="165" fontId="3" fillId="6" borderId="19" xfId="1" applyNumberFormat="1" applyFont="1" applyFill="1" applyBorder="1" applyAlignment="1">
      <alignment vertical="top" wrapText="1"/>
    </xf>
    <xf numFmtId="0" fontId="3" fillId="6" borderId="24" xfId="0" applyFont="1" applyFill="1" applyBorder="1" applyAlignment="1">
      <alignment vertical="top" wrapText="1"/>
    </xf>
    <xf numFmtId="165" fontId="3" fillId="6" borderId="24" xfId="1" applyNumberFormat="1" applyFont="1" applyFill="1" applyBorder="1" applyAlignment="1">
      <alignment vertical="top" wrapText="1"/>
    </xf>
    <xf numFmtId="0" fontId="3" fillId="0" borderId="65" xfId="0" applyFont="1" applyBorder="1" applyAlignment="1">
      <alignment vertical="top" wrapText="1"/>
    </xf>
    <xf numFmtId="0" fontId="3" fillId="0" borderId="65" xfId="0" applyFont="1" applyFill="1" applyBorder="1" applyAlignment="1">
      <alignment vertical="top" wrapText="1"/>
    </xf>
    <xf numFmtId="165" fontId="3" fillId="0" borderId="14" xfId="1" applyNumberFormat="1" applyFont="1" applyBorder="1" applyAlignment="1">
      <alignment vertical="top" wrapText="1"/>
    </xf>
    <xf numFmtId="165" fontId="3" fillId="0" borderId="19" xfId="1" applyNumberFormat="1" applyFont="1" applyBorder="1" applyAlignment="1">
      <alignment vertical="top" wrapText="1"/>
    </xf>
    <xf numFmtId="165" fontId="3" fillId="0" borderId="24" xfId="1" applyNumberFormat="1" applyFont="1" applyBorder="1" applyAlignment="1">
      <alignment vertical="top" wrapText="1"/>
    </xf>
    <xf numFmtId="0" fontId="3" fillId="10" borderId="14" xfId="0" applyFont="1" applyFill="1" applyBorder="1" applyAlignment="1">
      <alignment vertical="top" wrapText="1"/>
    </xf>
    <xf numFmtId="0" fontId="27" fillId="10" borderId="14" xfId="0" applyFont="1" applyFill="1" applyBorder="1" applyAlignment="1">
      <alignment vertical="top" wrapText="1"/>
    </xf>
    <xf numFmtId="0" fontId="22" fillId="0" borderId="14" xfId="0" applyFont="1" applyBorder="1" applyAlignment="1">
      <alignment vertical="top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11" borderId="30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52" xfId="0" applyFont="1" applyFill="1" applyBorder="1" applyAlignment="1">
      <alignment horizontal="left" vertical="center" wrapText="1"/>
    </xf>
    <xf numFmtId="0" fontId="3" fillId="10" borderId="67" xfId="0" applyFont="1" applyFill="1" applyBorder="1" applyAlignment="1">
      <alignment horizontal="center" vertical="center" wrapText="1"/>
    </xf>
    <xf numFmtId="0" fontId="3" fillId="0" borderId="52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3" fillId="0" borderId="53" xfId="0" applyFont="1" applyFill="1" applyBorder="1" applyAlignment="1">
      <alignment horizontal="left" vertical="center" wrapText="1"/>
    </xf>
    <xf numFmtId="0" fontId="3" fillId="0" borderId="53" xfId="0" applyFont="1" applyBorder="1" applyAlignment="1">
      <alignment vertical="top" wrapText="1"/>
    </xf>
    <xf numFmtId="0" fontId="3" fillId="0" borderId="54" xfId="0" applyFont="1" applyFill="1" applyBorder="1" applyAlignment="1">
      <alignment horizontal="left" vertical="center" wrapText="1"/>
    </xf>
    <xf numFmtId="0" fontId="3" fillId="0" borderId="54" xfId="0" applyFont="1" applyBorder="1" applyAlignment="1">
      <alignment vertical="top" wrapText="1"/>
    </xf>
    <xf numFmtId="0" fontId="3" fillId="10" borderId="19" xfId="0" applyFont="1" applyFill="1" applyBorder="1" applyAlignment="1">
      <alignment vertical="top" wrapText="1"/>
    </xf>
    <xf numFmtId="0" fontId="4" fillId="10" borderId="14" xfId="0" applyFont="1" applyFill="1" applyBorder="1" applyAlignment="1">
      <alignment vertical="top" wrapText="1"/>
    </xf>
    <xf numFmtId="165" fontId="3" fillId="10" borderId="14" xfId="1" applyNumberFormat="1" applyFont="1" applyFill="1" applyBorder="1" applyAlignment="1">
      <alignment vertical="top" wrapText="1"/>
    </xf>
    <xf numFmtId="43" fontId="3" fillId="10" borderId="14" xfId="1" applyFont="1" applyFill="1" applyBorder="1" applyAlignment="1">
      <alignment vertical="top" wrapText="1"/>
    </xf>
    <xf numFmtId="0" fontId="32" fillId="0" borderId="0" xfId="0" applyFont="1"/>
    <xf numFmtId="0" fontId="34" fillId="9" borderId="4" xfId="0" applyFont="1" applyFill="1" applyBorder="1" applyAlignment="1">
      <alignment horizontal="center" vertical="center"/>
    </xf>
    <xf numFmtId="0" fontId="34" fillId="9" borderId="4" xfId="0" applyFont="1" applyFill="1" applyBorder="1" applyAlignment="1">
      <alignment horizontal="center" vertical="center" wrapText="1"/>
    </xf>
    <xf numFmtId="0" fontId="32" fillId="0" borderId="0" xfId="0" applyFont="1" applyAlignment="1">
      <alignment wrapText="1"/>
    </xf>
    <xf numFmtId="0" fontId="32" fillId="0" borderId="4" xfId="0" applyFont="1" applyBorder="1" applyAlignment="1">
      <alignment horizontal="center" vertical="center"/>
    </xf>
    <xf numFmtId="0" fontId="32" fillId="0" borderId="4" xfId="0" applyFont="1" applyFill="1" applyBorder="1" applyAlignment="1">
      <alignment vertical="center" wrapText="1"/>
    </xf>
    <xf numFmtId="0" fontId="35" fillId="0" borderId="4" xfId="0" applyFont="1" applyFill="1" applyBorder="1" applyAlignment="1">
      <alignment vertical="center" wrapText="1"/>
    </xf>
    <xf numFmtId="0" fontId="32" fillId="0" borderId="4" xfId="0" applyFont="1" applyBorder="1" applyAlignment="1">
      <alignment horizontal="left" vertical="center"/>
    </xf>
    <xf numFmtId="49" fontId="35" fillId="0" borderId="4" xfId="0" applyNumberFormat="1" applyFont="1" applyBorder="1" applyAlignment="1">
      <alignment horizontal="left" vertical="center" wrapText="1"/>
    </xf>
    <xf numFmtId="49" fontId="32" fillId="0" borderId="4" xfId="0" applyNumberFormat="1" applyFont="1" applyBorder="1" applyAlignment="1">
      <alignment horizontal="left" vertical="center"/>
    </xf>
    <xf numFmtId="49" fontId="32" fillId="0" borderId="4" xfId="0" applyNumberFormat="1" applyFont="1" applyBorder="1" applyAlignment="1">
      <alignment horizontal="left" vertical="center" wrapText="1"/>
    </xf>
    <xf numFmtId="0" fontId="32" fillId="12" borderId="4" xfId="0" applyFont="1" applyFill="1" applyBorder="1" applyAlignment="1">
      <alignment horizontal="center" vertical="center"/>
    </xf>
    <xf numFmtId="0" fontId="32" fillId="12" borderId="4" xfId="0" applyFont="1" applyFill="1" applyBorder="1" applyAlignment="1">
      <alignment vertical="center" wrapText="1"/>
    </xf>
    <xf numFmtId="0" fontId="35" fillId="12" borderId="4" xfId="0" applyFont="1" applyFill="1" applyBorder="1" applyAlignment="1">
      <alignment vertical="center" wrapText="1"/>
    </xf>
    <xf numFmtId="0" fontId="32" fillId="12" borderId="4" xfId="0" applyFont="1" applyFill="1" applyBorder="1" applyAlignment="1">
      <alignment horizontal="left" vertical="center"/>
    </xf>
    <xf numFmtId="49" fontId="35" fillId="12" borderId="4" xfId="0" applyNumberFormat="1" applyFont="1" applyFill="1" applyBorder="1" applyAlignment="1">
      <alignment horizontal="left" vertical="center" wrapText="1"/>
    </xf>
    <xf numFmtId="49" fontId="32" fillId="12" borderId="4" xfId="0" applyNumberFormat="1" applyFont="1" applyFill="1" applyBorder="1" applyAlignment="1">
      <alignment horizontal="left" vertical="center" wrapText="1"/>
    </xf>
    <xf numFmtId="0" fontId="32" fillId="0" borderId="4" xfId="0" applyFont="1" applyBorder="1" applyAlignment="1">
      <alignment horizontal="left" vertical="center" wrapText="1"/>
    </xf>
    <xf numFmtId="0" fontId="32" fillId="0" borderId="4" xfId="0" applyFont="1" applyFill="1" applyBorder="1" applyAlignment="1">
      <alignment horizontal="left" vertical="center" wrapText="1"/>
    </xf>
    <xf numFmtId="49" fontId="35" fillId="0" borderId="4" xfId="0" applyNumberFormat="1" applyFont="1" applyFill="1" applyBorder="1" applyAlignment="1">
      <alignment horizontal="left" vertical="center" wrapText="1"/>
    </xf>
    <xf numFmtId="49" fontId="32" fillId="0" borderId="4" xfId="0" applyNumberFormat="1" applyFont="1" applyFill="1" applyBorder="1" applyAlignment="1">
      <alignment horizontal="left" vertical="center" wrapText="1"/>
    </xf>
    <xf numFmtId="0" fontId="36" fillId="12" borderId="4" xfId="0" applyFont="1" applyFill="1" applyBorder="1" applyAlignment="1">
      <alignment vertical="center" wrapText="1"/>
    </xf>
    <xf numFmtId="0" fontId="36" fillId="12" borderId="4" xfId="0" applyFont="1" applyFill="1" applyBorder="1" applyAlignment="1">
      <alignment horizontal="left" vertical="center" wrapText="1"/>
    </xf>
    <xf numFmtId="0" fontId="35" fillId="0" borderId="0" xfId="0" applyFont="1"/>
    <xf numFmtId="0" fontId="32" fillId="0" borderId="0" xfId="0" applyFont="1" applyAlignment="1">
      <alignment horizontal="left"/>
    </xf>
    <xf numFmtId="0" fontId="32" fillId="0" borderId="4" xfId="0" applyFont="1" applyBorder="1"/>
    <xf numFmtId="0" fontId="35" fillId="0" borderId="4" xfId="0" applyFont="1" applyBorder="1"/>
    <xf numFmtId="0" fontId="32" fillId="0" borderId="4" xfId="0" applyFont="1" applyBorder="1" applyAlignment="1">
      <alignment horizontal="left"/>
    </xf>
    <xf numFmtId="49" fontId="35" fillId="0" borderId="4" xfId="0" applyNumberFormat="1" applyFont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30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59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left" vertical="center" wrapText="1"/>
    </xf>
    <xf numFmtId="0" fontId="3" fillId="8" borderId="12" xfId="0" applyFont="1" applyFill="1" applyBorder="1" applyAlignment="1">
      <alignment horizontal="left" vertical="center" wrapText="1"/>
    </xf>
    <xf numFmtId="0" fontId="3" fillId="8" borderId="16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3" fillId="8" borderId="21" xfId="0" applyFont="1" applyFill="1" applyBorder="1" applyAlignment="1">
      <alignment horizontal="left" vertical="center" wrapText="1"/>
    </xf>
    <xf numFmtId="0" fontId="3" fillId="8" borderId="22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7" fillId="2" borderId="62" xfId="0" applyFont="1" applyFill="1" applyBorder="1" applyAlignment="1">
      <alignment horizontal="center" vertical="center"/>
    </xf>
    <xf numFmtId="0" fontId="7" fillId="2" borderId="63" xfId="0" applyFont="1" applyFill="1" applyBorder="1" applyAlignment="1">
      <alignment horizontal="center" vertical="center"/>
    </xf>
    <xf numFmtId="0" fontId="12" fillId="0" borderId="57" xfId="0" applyFont="1" applyBorder="1" applyAlignment="1">
      <alignment vertical="top"/>
    </xf>
    <xf numFmtId="0" fontId="13" fillId="0" borderId="37" xfId="0" applyFont="1" applyBorder="1" applyAlignment="1">
      <alignment vertical="top"/>
    </xf>
    <xf numFmtId="0" fontId="12" fillId="0" borderId="49" xfId="0" applyFont="1" applyBorder="1" applyAlignment="1">
      <alignment vertical="top" wrapText="1"/>
    </xf>
    <xf numFmtId="0" fontId="0" fillId="0" borderId="37" xfId="0" applyBorder="1" applyAlignment="1">
      <alignment vertical="top" wrapText="1"/>
    </xf>
    <xf numFmtId="0" fontId="5" fillId="5" borderId="5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left" vertical="center" wrapText="1"/>
    </xf>
    <xf numFmtId="0" fontId="3" fillId="6" borderId="12" xfId="0" applyFont="1" applyFill="1" applyBorder="1" applyAlignment="1">
      <alignment horizontal="left" vertical="center" wrapText="1"/>
    </xf>
    <xf numFmtId="0" fontId="3" fillId="6" borderId="30" xfId="0" applyFont="1" applyFill="1" applyBorder="1" applyAlignment="1">
      <alignment horizontal="left" vertical="center" wrapText="1"/>
    </xf>
    <xf numFmtId="0" fontId="3" fillId="6" borderId="17" xfId="0" applyFont="1" applyFill="1" applyBorder="1" applyAlignment="1">
      <alignment horizontal="left" vertical="center" wrapText="1"/>
    </xf>
    <xf numFmtId="0" fontId="3" fillId="6" borderId="59" xfId="0" applyFont="1" applyFill="1" applyBorder="1" applyAlignment="1">
      <alignment horizontal="left" vertical="center" wrapText="1"/>
    </xf>
    <xf numFmtId="0" fontId="3" fillId="6" borderId="22" xfId="0" applyFont="1" applyFill="1" applyBorder="1" applyAlignment="1">
      <alignment horizontal="left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27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0" fillId="0" borderId="37" xfId="0" applyBorder="1" applyAlignment="1">
      <alignment vertical="top"/>
    </xf>
    <xf numFmtId="0" fontId="14" fillId="5" borderId="58" xfId="0" applyFont="1" applyFill="1" applyBorder="1" applyAlignment="1">
      <alignment horizontal="center" vertical="center" wrapText="1"/>
    </xf>
    <xf numFmtId="0" fontId="3" fillId="10" borderId="28" xfId="0" applyFont="1" applyFill="1" applyBorder="1" applyAlignment="1">
      <alignment horizontal="left" vertical="center" wrapText="1"/>
    </xf>
    <xf numFmtId="0" fontId="3" fillId="10" borderId="29" xfId="0" applyFont="1" applyFill="1" applyBorder="1" applyAlignment="1">
      <alignment horizontal="left" vertical="center" wrapText="1"/>
    </xf>
    <xf numFmtId="0" fontId="3" fillId="10" borderId="30" xfId="0" applyFont="1" applyFill="1" applyBorder="1" applyAlignment="1">
      <alignment horizontal="left" vertical="center" wrapText="1"/>
    </xf>
    <xf numFmtId="0" fontId="3" fillId="10" borderId="31" xfId="0" applyFont="1" applyFill="1" applyBorder="1" applyAlignment="1">
      <alignment horizontal="left" vertical="center" wrapText="1"/>
    </xf>
    <xf numFmtId="0" fontId="3" fillId="10" borderId="32" xfId="0" applyFont="1" applyFill="1" applyBorder="1" applyAlignment="1">
      <alignment horizontal="left" vertical="center" wrapText="1"/>
    </xf>
    <xf numFmtId="0" fontId="3" fillId="10" borderId="33" xfId="0" applyFont="1" applyFill="1" applyBorder="1" applyAlignment="1">
      <alignment horizontal="left" vertical="center" wrapText="1"/>
    </xf>
    <xf numFmtId="0" fontId="3" fillId="8" borderId="28" xfId="0" applyFont="1" applyFill="1" applyBorder="1" applyAlignment="1">
      <alignment horizontal="left" vertical="center" wrapText="1"/>
    </xf>
    <xf numFmtId="0" fontId="3" fillId="8" borderId="29" xfId="0" applyFont="1" applyFill="1" applyBorder="1" applyAlignment="1">
      <alignment horizontal="left" vertical="center" wrapText="1"/>
    </xf>
    <xf numFmtId="0" fontId="3" fillId="8" borderId="30" xfId="0" applyFont="1" applyFill="1" applyBorder="1" applyAlignment="1">
      <alignment horizontal="left" vertical="center" wrapText="1"/>
    </xf>
    <xf numFmtId="0" fontId="3" fillId="8" borderId="31" xfId="0" applyFont="1" applyFill="1" applyBorder="1" applyAlignment="1">
      <alignment horizontal="left" vertical="center" wrapText="1"/>
    </xf>
    <xf numFmtId="0" fontId="3" fillId="8" borderId="32" xfId="0" applyFont="1" applyFill="1" applyBorder="1" applyAlignment="1">
      <alignment horizontal="left" vertical="center" wrapText="1"/>
    </xf>
    <xf numFmtId="0" fontId="3" fillId="8" borderId="3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0" borderId="64" xfId="0" applyFont="1" applyFill="1" applyBorder="1" applyAlignment="1">
      <alignment horizontal="left" vertical="center" wrapText="1"/>
    </xf>
    <xf numFmtId="0" fontId="27" fillId="10" borderId="42" xfId="0" applyFont="1" applyFill="1" applyBorder="1" applyAlignment="1">
      <alignment horizontal="left" vertical="center" wrapText="1"/>
    </xf>
    <xf numFmtId="0" fontId="27" fillId="10" borderId="43" xfId="0" applyFont="1" applyFill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3" fillId="10" borderId="42" xfId="0" applyFont="1" applyFill="1" applyBorder="1" applyAlignment="1">
      <alignment horizontal="left" vertical="center" wrapText="1"/>
    </xf>
    <xf numFmtId="0" fontId="3" fillId="10" borderId="43" xfId="0" applyFont="1" applyFill="1" applyBorder="1" applyAlignment="1">
      <alignment horizontal="left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3" fillId="10" borderId="19" xfId="0" applyFont="1" applyFill="1" applyBorder="1" applyAlignment="1">
      <alignment horizontal="center" vertical="center" wrapText="1"/>
    </xf>
    <xf numFmtId="0" fontId="3" fillId="10" borderId="24" xfId="0" applyFont="1" applyFill="1" applyBorder="1" applyAlignment="1">
      <alignment horizontal="center" vertical="center" wrapText="1"/>
    </xf>
    <xf numFmtId="0" fontId="27" fillId="10" borderId="52" xfId="0" applyFont="1" applyFill="1" applyBorder="1" applyAlignment="1">
      <alignment horizontal="left" vertical="center" wrapText="1"/>
    </xf>
    <xf numFmtId="0" fontId="27" fillId="10" borderId="53" xfId="0" applyFont="1" applyFill="1" applyBorder="1" applyAlignment="1">
      <alignment horizontal="left" vertical="center" wrapText="1"/>
    </xf>
    <xf numFmtId="0" fontId="27" fillId="10" borderId="54" xfId="0" applyFont="1" applyFill="1" applyBorder="1" applyAlignment="1">
      <alignment horizontal="left" vertical="center" wrapText="1"/>
    </xf>
    <xf numFmtId="0" fontId="27" fillId="10" borderId="28" xfId="0" applyFont="1" applyFill="1" applyBorder="1" applyAlignment="1">
      <alignment horizontal="left" vertical="center" wrapText="1"/>
    </xf>
    <xf numFmtId="0" fontId="27" fillId="10" borderId="29" xfId="0" applyFont="1" applyFill="1" applyBorder="1" applyAlignment="1">
      <alignment horizontal="left" vertical="center" wrapText="1"/>
    </xf>
    <xf numFmtId="0" fontId="27" fillId="10" borderId="30" xfId="0" applyFont="1" applyFill="1" applyBorder="1" applyAlignment="1">
      <alignment horizontal="left" vertical="center" wrapText="1"/>
    </xf>
    <xf numFmtId="0" fontId="27" fillId="10" borderId="31" xfId="0" applyFont="1" applyFill="1" applyBorder="1" applyAlignment="1">
      <alignment horizontal="left" vertical="center" wrapText="1"/>
    </xf>
    <xf numFmtId="0" fontId="27" fillId="10" borderId="32" xfId="0" applyFont="1" applyFill="1" applyBorder="1" applyAlignment="1">
      <alignment horizontal="left" vertical="center" wrapText="1"/>
    </xf>
    <xf numFmtId="0" fontId="27" fillId="10" borderId="33" xfId="0" applyFont="1" applyFill="1" applyBorder="1" applyAlignment="1">
      <alignment horizontal="left" vertical="center" wrapText="1"/>
    </xf>
    <xf numFmtId="0" fontId="3" fillId="10" borderId="45" xfId="0" applyFont="1" applyFill="1" applyBorder="1" applyAlignment="1">
      <alignment horizontal="left" vertical="center" wrapText="1"/>
    </xf>
    <xf numFmtId="0" fontId="3" fillId="10" borderId="55" xfId="0" applyFont="1" applyFill="1" applyBorder="1" applyAlignment="1">
      <alignment horizontal="left" vertical="center" wrapText="1"/>
    </xf>
    <xf numFmtId="0" fontId="3" fillId="10" borderId="18" xfId="0" applyFont="1" applyFill="1" applyBorder="1" applyAlignment="1">
      <alignment horizontal="left" vertical="center" wrapText="1"/>
    </xf>
    <xf numFmtId="0" fontId="3" fillId="10" borderId="50" xfId="0" applyFont="1" applyFill="1" applyBorder="1" applyAlignment="1">
      <alignment horizontal="left" vertical="center" wrapText="1"/>
    </xf>
    <xf numFmtId="0" fontId="3" fillId="8" borderId="45" xfId="0" applyFont="1" applyFill="1" applyBorder="1" applyAlignment="1">
      <alignment horizontal="left" vertical="center" wrapText="1"/>
    </xf>
    <xf numFmtId="0" fontId="3" fillId="8" borderId="55" xfId="0" applyFont="1" applyFill="1" applyBorder="1" applyAlignment="1">
      <alignment horizontal="left" vertical="center" wrapText="1"/>
    </xf>
    <xf numFmtId="0" fontId="3" fillId="8" borderId="18" xfId="0" applyFont="1" applyFill="1" applyBorder="1" applyAlignment="1">
      <alignment horizontal="left" vertical="center" wrapText="1"/>
    </xf>
    <xf numFmtId="0" fontId="3" fillId="8" borderId="50" xfId="0" applyFont="1" applyFill="1" applyBorder="1" applyAlignment="1">
      <alignment horizontal="left" vertical="center" wrapText="1"/>
    </xf>
    <xf numFmtId="0" fontId="3" fillId="8" borderId="23" xfId="0" applyFont="1" applyFill="1" applyBorder="1" applyAlignment="1">
      <alignment horizontal="left" vertical="center" wrapText="1"/>
    </xf>
    <xf numFmtId="0" fontId="3" fillId="10" borderId="52" xfId="0" applyFont="1" applyFill="1" applyBorder="1" applyAlignment="1">
      <alignment horizontal="left" vertical="center" wrapText="1"/>
    </xf>
    <xf numFmtId="0" fontId="3" fillId="10" borderId="53" xfId="0" applyFont="1" applyFill="1" applyBorder="1" applyAlignment="1">
      <alignment horizontal="left" vertical="center" wrapText="1"/>
    </xf>
    <xf numFmtId="0" fontId="3" fillId="10" borderId="54" xfId="0" applyFont="1" applyFill="1" applyBorder="1" applyAlignment="1">
      <alignment horizontal="left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8" xfId="0" applyFont="1" applyFill="1" applyBorder="1" applyAlignment="1">
      <alignment horizontal="center" vertical="center" wrapText="1"/>
    </xf>
    <xf numFmtId="0" fontId="3" fillId="10" borderId="23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10" borderId="66" xfId="0" applyFont="1" applyFill="1" applyBorder="1" applyAlignment="1">
      <alignment horizontal="left" vertical="center" wrapText="1"/>
    </xf>
    <xf numFmtId="0" fontId="3" fillId="8" borderId="13" xfId="0" applyFont="1" applyFill="1" applyBorder="1" applyAlignment="1">
      <alignment horizontal="left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left" vertical="center" wrapText="1"/>
    </xf>
    <xf numFmtId="0" fontId="3" fillId="10" borderId="13" xfId="0" applyFont="1" applyFill="1" applyBorder="1" applyAlignment="1">
      <alignment horizontal="left" vertical="center" wrapText="1"/>
    </xf>
    <xf numFmtId="0" fontId="3" fillId="10" borderId="56" xfId="0" applyFont="1" applyFill="1" applyBorder="1" applyAlignment="1">
      <alignment horizontal="left" vertical="center" wrapText="1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44" xfId="0" applyFont="1" applyBorder="1" applyAlignment="1">
      <alignment vertical="top" wrapText="1"/>
    </xf>
    <xf numFmtId="0" fontId="4" fillId="0" borderId="42" xfId="0" applyFont="1" applyBorder="1" applyAlignment="1">
      <alignment vertical="top" wrapText="1"/>
    </xf>
    <xf numFmtId="0" fontId="4" fillId="0" borderId="43" xfId="0" applyFont="1" applyBorder="1" applyAlignment="1">
      <alignment vertical="top" wrapText="1"/>
    </xf>
    <xf numFmtId="0" fontId="3" fillId="10" borderId="46" xfId="0" applyFont="1" applyFill="1" applyBorder="1" applyAlignment="1">
      <alignment horizontal="left" vertical="center" wrapText="1"/>
    </xf>
    <xf numFmtId="0" fontId="4" fillId="10" borderId="45" xfId="0" applyFont="1" applyFill="1" applyBorder="1" applyAlignment="1">
      <alignment horizontal="left" vertical="center" wrapText="1"/>
    </xf>
    <xf numFmtId="0" fontId="4" fillId="10" borderId="46" xfId="0" applyFont="1" applyFill="1" applyBorder="1" applyAlignment="1">
      <alignment horizontal="left" vertical="center" wrapText="1"/>
    </xf>
    <xf numFmtId="0" fontId="4" fillId="10" borderId="30" xfId="0" applyFont="1" applyFill="1" applyBorder="1" applyAlignment="1">
      <alignment horizontal="left" vertical="center" wrapText="1"/>
    </xf>
    <xf numFmtId="0" fontId="4" fillId="10" borderId="31" xfId="0" applyFont="1" applyFill="1" applyBorder="1" applyAlignment="1">
      <alignment horizontal="left" vertical="center" wrapText="1"/>
    </xf>
    <xf numFmtId="0" fontId="4" fillId="10" borderId="32" xfId="0" applyFont="1" applyFill="1" applyBorder="1" applyAlignment="1">
      <alignment horizontal="left" vertical="center" wrapText="1"/>
    </xf>
    <xf numFmtId="0" fontId="4" fillId="10" borderId="33" xfId="0" applyFont="1" applyFill="1" applyBorder="1" applyAlignment="1">
      <alignment horizontal="left" vertical="center" wrapText="1"/>
    </xf>
    <xf numFmtId="0" fontId="14" fillId="5" borderId="28" xfId="0" applyFont="1" applyFill="1" applyBorder="1" applyAlignment="1">
      <alignment horizontal="left" vertical="top" wrapText="1"/>
    </xf>
    <xf numFmtId="0" fontId="14" fillId="5" borderId="35" xfId="0" applyFont="1" applyFill="1" applyBorder="1" applyAlignment="1">
      <alignment horizontal="left" vertical="top" wrapText="1"/>
    </xf>
    <xf numFmtId="0" fontId="14" fillId="5" borderId="13" xfId="0" applyFont="1" applyFill="1" applyBorder="1" applyAlignment="1">
      <alignment horizontal="left" vertical="top" wrapText="1"/>
    </xf>
    <xf numFmtId="0" fontId="14" fillId="5" borderId="47" xfId="0" applyFont="1" applyFill="1" applyBorder="1" applyAlignment="1">
      <alignment horizontal="center" vertical="top" wrapText="1"/>
    </xf>
    <xf numFmtId="0" fontId="0" fillId="0" borderId="48" xfId="0" applyBorder="1" applyAlignment="1">
      <alignment horizontal="center" vertical="top" wrapText="1"/>
    </xf>
    <xf numFmtId="0" fontId="3" fillId="0" borderId="45" xfId="0" applyFont="1" applyBorder="1" applyAlignment="1">
      <alignment vertical="center"/>
    </xf>
    <xf numFmtId="0" fontId="3" fillId="0" borderId="46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28" xfId="0" applyFont="1" applyBorder="1" applyAlignment="1">
      <alignment horizontal="left" vertical="top"/>
    </xf>
    <xf numFmtId="0" fontId="3" fillId="0" borderId="35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3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3" fillId="0" borderId="51" xfId="0" applyFont="1" applyBorder="1" applyAlignment="1">
      <alignment horizontal="left" vertical="top"/>
    </xf>
    <xf numFmtId="0" fontId="3" fillId="0" borderId="23" xfId="0" applyFont="1" applyBorder="1" applyAlignment="1">
      <alignment horizontal="left" vertical="top"/>
    </xf>
    <xf numFmtId="0" fontId="14" fillId="5" borderId="48" xfId="0" applyFont="1" applyFill="1" applyBorder="1" applyAlignment="1">
      <alignment horizontal="center" vertical="top" wrapText="1"/>
    </xf>
    <xf numFmtId="0" fontId="3" fillId="0" borderId="45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24" fillId="0" borderId="28" xfId="0" applyFont="1" applyBorder="1" applyAlignment="1">
      <alignment horizontal="left"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13" xfId="0" applyFont="1" applyBorder="1" applyAlignment="1">
      <alignment horizontal="left" vertical="top" wrapText="1"/>
    </xf>
    <xf numFmtId="0" fontId="24" fillId="0" borderId="30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 wrapText="1"/>
    </xf>
    <xf numFmtId="0" fontId="24" fillId="0" borderId="18" xfId="0" applyFont="1" applyBorder="1" applyAlignment="1">
      <alignment horizontal="left" vertical="top" wrapText="1"/>
    </xf>
    <xf numFmtId="0" fontId="24" fillId="0" borderId="50" xfId="0" applyFont="1" applyBorder="1" applyAlignment="1">
      <alignment horizontal="left" vertical="top" wrapText="1"/>
    </xf>
    <xf numFmtId="0" fontId="24" fillId="0" borderId="51" xfId="0" applyFont="1" applyBorder="1" applyAlignment="1">
      <alignment horizontal="left" vertical="top" wrapText="1"/>
    </xf>
    <xf numFmtId="0" fontId="24" fillId="0" borderId="23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35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50" xfId="0" applyFont="1" applyBorder="1" applyAlignment="1">
      <alignment horizontal="left" vertical="top" wrapText="1"/>
    </xf>
    <xf numFmtId="0" fontId="3" fillId="0" borderId="51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26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left" vertical="top" wrapText="1"/>
    </xf>
    <xf numFmtId="0" fontId="3" fillId="8" borderId="68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50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center"/>
    </xf>
    <xf numFmtId="0" fontId="31" fillId="0" borderId="0" xfId="0" applyFont="1" applyAlignment="1">
      <alignment horizontal="center" wrapText="1"/>
    </xf>
    <xf numFmtId="0" fontId="31" fillId="0" borderId="0" xfId="0" applyFont="1" applyAlignment="1">
      <alignment horizontal="center"/>
    </xf>
  </cellXfs>
  <cellStyles count="19">
    <cellStyle name="Comma" xfId="1" builtinId="3"/>
    <cellStyle name="Comma 2" xfId="3" xr:uid="{00000000-0005-0000-0000-000000000000}"/>
    <cellStyle name="Comma 3" xfId="4" xr:uid="{00000000-0005-0000-0000-000001000000}"/>
    <cellStyle name="Euro" xfId="5" xr:uid="{00000000-0005-0000-0000-000002000000}"/>
    <cellStyle name="Followed Hyperlink" xfId="18" builtinId="9" hidden="1"/>
    <cellStyle name="Hyperlink" xfId="17" builtinId="8" hidden="1"/>
    <cellStyle name="Normal" xfId="0" builtinId="0"/>
    <cellStyle name="Normal 2" xfId="6" xr:uid="{00000000-0005-0000-0000-000007000000}"/>
    <cellStyle name="Normal 2 12" xfId="7" xr:uid="{00000000-0005-0000-0000-000008000000}"/>
    <cellStyle name="Normal 2 14" xfId="8" xr:uid="{00000000-0005-0000-0000-000009000000}"/>
    <cellStyle name="Normal 2 23" xfId="9" xr:uid="{00000000-0005-0000-0000-00000A000000}"/>
    <cellStyle name="Normal 2 31" xfId="10" xr:uid="{00000000-0005-0000-0000-00000B000000}"/>
    <cellStyle name="Normal 2 37" xfId="11" xr:uid="{00000000-0005-0000-0000-00000C000000}"/>
    <cellStyle name="Normal 2 4" xfId="12" xr:uid="{00000000-0005-0000-0000-00000D000000}"/>
    <cellStyle name="Normal 2 6" xfId="13" xr:uid="{00000000-0005-0000-0000-00000E000000}"/>
    <cellStyle name="Normal 2 8" xfId="14" xr:uid="{00000000-0005-0000-0000-00000F000000}"/>
    <cellStyle name="Normal 3" xfId="15" xr:uid="{00000000-0005-0000-0000-000010000000}"/>
    <cellStyle name="Normal 4" xfId="16" xr:uid="{00000000-0005-0000-0000-000011000000}"/>
    <cellStyle name="Percent" xfId="2" builtinId="5"/>
  </cellStyles>
  <dxfs count="0"/>
  <tableStyles count="0" defaultTableStyle="TableStyleMedium2" defaultPivotStyle="PivotStyleLight16"/>
  <colors>
    <mruColors>
      <color rgb="FF0000FF"/>
      <color rgb="FF003399"/>
      <color rgb="FF00009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294"/>
  <sheetViews>
    <sheetView showGridLines="0" topLeftCell="Q12" zoomScale="90" zoomScaleNormal="90" zoomScalePageLayoutView="150" workbookViewId="0">
      <selection activeCell="W20" sqref="W20"/>
    </sheetView>
  </sheetViews>
  <sheetFormatPr defaultColWidth="8.77734375" defaultRowHeight="14.4" x14ac:dyDescent="0.3"/>
  <cols>
    <col min="1" max="1" width="1.5546875" style="6" customWidth="1"/>
    <col min="2" max="2" width="14.77734375" style="6" customWidth="1"/>
    <col min="3" max="3" width="87.21875" style="6" customWidth="1"/>
    <col min="4" max="4" width="24.44140625" style="6" customWidth="1"/>
    <col min="5" max="5" width="5.5546875" style="6" customWidth="1"/>
    <col min="6" max="9" width="9.5546875" style="6" bestFit="1" customWidth="1"/>
    <col min="10" max="10" width="10.5546875" style="6" customWidth="1"/>
    <col min="11" max="11" width="12" style="6" bestFit="1" customWidth="1"/>
    <col min="12" max="12" width="3.21875" style="1" customWidth="1"/>
    <col min="13" max="13" width="6" style="3" customWidth="1"/>
    <col min="14" max="14" width="3" style="3" customWidth="1"/>
    <col min="15" max="15" width="8.77734375" style="6"/>
    <col min="16" max="16" width="75.44140625" style="6" customWidth="1"/>
    <col min="17" max="17" width="8.77734375" style="6"/>
    <col min="18" max="18" width="16" style="6" bestFit="1" customWidth="1"/>
    <col min="19" max="19" width="19.21875" style="6" customWidth="1"/>
    <col min="20" max="20" width="17.5546875" style="6" customWidth="1"/>
    <col min="21" max="21" width="17.44140625" style="6" customWidth="1"/>
    <col min="22" max="22" width="17" style="6" customWidth="1"/>
    <col min="23" max="23" width="18.5546875" style="6" customWidth="1"/>
    <col min="24" max="24" width="20" style="6" customWidth="1"/>
    <col min="25" max="25" width="19.44140625" style="6" customWidth="1"/>
    <col min="26" max="26" width="99.77734375" style="1" hidden="1" customWidth="1"/>
    <col min="27" max="27" width="22.5546875" style="6" customWidth="1"/>
    <col min="28" max="28" width="27.5546875" style="6" customWidth="1"/>
    <col min="29" max="30" width="16.44140625" customWidth="1"/>
    <col min="31" max="31" width="26.77734375" style="6" bestFit="1" customWidth="1"/>
    <col min="32" max="32" width="26.77734375" style="6" customWidth="1"/>
    <col min="33" max="33" width="14" style="6" bestFit="1" customWidth="1"/>
    <col min="34" max="34" width="14" style="6" customWidth="1"/>
    <col min="35" max="35" width="14" style="6" bestFit="1" customWidth="1"/>
    <col min="36" max="36" width="12.5546875" style="6" bestFit="1" customWidth="1"/>
    <col min="37" max="16384" width="8.77734375" style="6"/>
  </cols>
  <sheetData>
    <row r="1" spans="1:45" ht="19.5" customHeight="1" thickBot="1" x14ac:dyDescent="0.35">
      <c r="B1" s="186" t="s">
        <v>20</v>
      </c>
      <c r="C1" s="187"/>
      <c r="D1" s="187"/>
      <c r="E1" s="187"/>
      <c r="F1" s="187"/>
      <c r="G1" s="187"/>
      <c r="H1" s="187"/>
      <c r="I1" s="187"/>
      <c r="J1" s="187"/>
      <c r="K1" s="187"/>
      <c r="M1" s="77"/>
      <c r="O1" s="65" t="s">
        <v>23</v>
      </c>
      <c r="P1" s="65"/>
      <c r="Q1" s="4"/>
      <c r="R1" s="4"/>
      <c r="S1" s="4"/>
      <c r="T1" s="4"/>
      <c r="U1" s="4"/>
      <c r="V1" s="4"/>
      <c r="W1" s="4"/>
      <c r="X1" s="5"/>
      <c r="Y1" s="5"/>
      <c r="Z1" s="6"/>
      <c r="AB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</row>
    <row r="2" spans="1:45" customFormat="1" ht="7.5" customHeight="1" x14ac:dyDescent="0.3">
      <c r="M2" s="78"/>
      <c r="Y2" s="6"/>
    </row>
    <row r="3" spans="1:45" s="22" customFormat="1" ht="18" customHeight="1" thickBot="1" x14ac:dyDescent="0.35">
      <c r="B3" s="188" t="s">
        <v>21</v>
      </c>
      <c r="C3" s="189"/>
      <c r="D3" s="189"/>
      <c r="E3" s="189"/>
      <c r="F3" s="189"/>
      <c r="G3" s="189"/>
      <c r="H3" s="189"/>
      <c r="I3" s="8"/>
      <c r="J3" s="8"/>
      <c r="K3" s="9"/>
      <c r="L3" s="11"/>
      <c r="M3" s="79"/>
      <c r="N3" s="13"/>
      <c r="O3" s="190" t="str">
        <f>B3</f>
        <v>Componente 1 - Gestión territorial de determinantes de la salud</v>
      </c>
      <c r="P3" s="191"/>
      <c r="Q3" s="28"/>
      <c r="R3" s="57">
        <f>+R5+R8+R11+R14+R17+R20+R23</f>
        <v>750500</v>
      </c>
      <c r="S3" s="57">
        <f t="shared" ref="S3:W3" si="0">+S5+S8+S11+S14+S17+S20+S23</f>
        <v>3310436</v>
      </c>
      <c r="T3" s="57">
        <f t="shared" si="0"/>
        <v>9965349</v>
      </c>
      <c r="U3" s="57">
        <f t="shared" si="0"/>
        <v>1932560</v>
      </c>
      <c r="V3" s="57">
        <f t="shared" si="0"/>
        <v>886155</v>
      </c>
      <c r="W3" s="57">
        <f t="shared" si="0"/>
        <v>16845000</v>
      </c>
      <c r="X3" s="81" t="e">
        <f>W5+W8+#REF!+#REF!+#REF!+W11+#REF!+#REF!+#REF!+W14+W17+W23</f>
        <v>#REF!</v>
      </c>
      <c r="Y3" s="89"/>
      <c r="Z3" s="11"/>
      <c r="AA3" s="95"/>
      <c r="AB3" s="23"/>
      <c r="AC3" s="72"/>
      <c r="AD3" s="72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</row>
    <row r="4" spans="1:45" ht="16.2" thickBot="1" x14ac:dyDescent="0.35">
      <c r="B4" s="192" t="s">
        <v>0</v>
      </c>
      <c r="C4" s="193"/>
      <c r="D4" s="16" t="s">
        <v>1</v>
      </c>
      <c r="E4" s="16"/>
      <c r="F4" s="16">
        <v>2018</v>
      </c>
      <c r="G4" s="16">
        <v>2019</v>
      </c>
      <c r="H4" s="16">
        <v>2020</v>
      </c>
      <c r="I4" s="16">
        <v>2021</v>
      </c>
      <c r="J4" s="16">
        <v>2022</v>
      </c>
      <c r="K4" s="16" t="s">
        <v>2</v>
      </c>
      <c r="L4" s="11"/>
      <c r="M4" s="12"/>
      <c r="N4" s="13"/>
      <c r="O4" s="194" t="s">
        <v>0</v>
      </c>
      <c r="P4" s="195"/>
      <c r="Q4" s="52"/>
      <c r="R4" s="52">
        <f>F4</f>
        <v>2018</v>
      </c>
      <c r="S4" s="52">
        <f t="shared" ref="S4:V4" si="1">G4</f>
        <v>2019</v>
      </c>
      <c r="T4" s="52">
        <f t="shared" si="1"/>
        <v>2020</v>
      </c>
      <c r="U4" s="52">
        <f t="shared" si="1"/>
        <v>2021</v>
      </c>
      <c r="V4" s="52">
        <f t="shared" si="1"/>
        <v>2022</v>
      </c>
      <c r="W4" s="52" t="str">
        <f>K4</f>
        <v>Meta final</v>
      </c>
      <c r="X4" s="54" t="s">
        <v>3</v>
      </c>
      <c r="Y4" s="55" t="s">
        <v>4</v>
      </c>
      <c r="Z4" s="40" t="s">
        <v>5</v>
      </c>
      <c r="AA4" s="96"/>
      <c r="AB4" s="18"/>
      <c r="AC4" s="19"/>
      <c r="AD4" s="19"/>
      <c r="AE4" s="20"/>
      <c r="AF4" s="19"/>
      <c r="AG4" s="19"/>
      <c r="AH4" s="19"/>
      <c r="AI4" s="19"/>
      <c r="AJ4" s="19"/>
      <c r="AK4" s="7"/>
      <c r="AL4" s="7"/>
      <c r="AM4" s="7"/>
      <c r="AN4" s="7"/>
      <c r="AO4" s="7"/>
    </row>
    <row r="5" spans="1:45" ht="14.25" customHeight="1" x14ac:dyDescent="0.3">
      <c r="B5" s="170" t="s">
        <v>25</v>
      </c>
      <c r="C5" s="171"/>
      <c r="D5" s="196" t="s">
        <v>22</v>
      </c>
      <c r="E5" s="105" t="s">
        <v>6</v>
      </c>
      <c r="F5" s="41"/>
      <c r="G5" s="41"/>
      <c r="H5" s="41"/>
      <c r="I5" s="41"/>
      <c r="J5" s="41"/>
      <c r="K5" s="41">
        <f>+I5</f>
        <v>0</v>
      </c>
      <c r="M5" s="2"/>
      <c r="O5" s="179" t="str">
        <f>B5</f>
        <v>Producto 1.1: Equipos de Gestión conformados y operando.</v>
      </c>
      <c r="P5" s="180"/>
      <c r="Q5" s="90" t="s">
        <v>6</v>
      </c>
      <c r="R5" s="41">
        <v>90500</v>
      </c>
      <c r="S5" s="41">
        <v>130500</v>
      </c>
      <c r="T5" s="41">
        <v>131000</v>
      </c>
      <c r="U5" s="41">
        <v>128000</v>
      </c>
      <c r="V5" s="41"/>
      <c r="W5" s="136">
        <f>SUM(R5:V5)</f>
        <v>480000</v>
      </c>
      <c r="X5" s="42"/>
      <c r="Y5" s="42"/>
      <c r="Z5" s="167"/>
      <c r="AA5" s="17"/>
      <c r="AB5" s="18"/>
      <c r="AC5" s="43"/>
      <c r="AD5" s="43"/>
      <c r="AE5" s="20"/>
      <c r="AF5" s="43"/>
      <c r="AG5" s="43"/>
      <c r="AH5" s="43"/>
      <c r="AI5" s="43"/>
      <c r="AJ5" s="43"/>
      <c r="AK5" s="7"/>
      <c r="AL5" s="7"/>
      <c r="AM5" s="7"/>
      <c r="AN5" s="7"/>
      <c r="AO5" s="7"/>
    </row>
    <row r="6" spans="1:45" ht="13.8" x14ac:dyDescent="0.3">
      <c r="B6" s="172"/>
      <c r="C6" s="173"/>
      <c r="D6" s="197"/>
      <c r="E6" s="44" t="s">
        <v>7</v>
      </c>
      <c r="F6" s="44"/>
      <c r="G6" s="44"/>
      <c r="H6" s="44"/>
      <c r="I6" s="44"/>
      <c r="J6" s="44"/>
      <c r="K6" s="44"/>
      <c r="M6" s="2"/>
      <c r="O6" s="181"/>
      <c r="P6" s="182"/>
      <c r="Q6" s="91" t="s">
        <v>7</v>
      </c>
      <c r="R6" s="46"/>
      <c r="S6" s="46"/>
      <c r="T6" s="46"/>
      <c r="U6" s="46"/>
      <c r="V6" s="46"/>
      <c r="W6" s="46"/>
      <c r="X6" s="44"/>
      <c r="Y6" s="44"/>
      <c r="Z6" s="168"/>
      <c r="AA6" s="96"/>
      <c r="AB6" s="18"/>
      <c r="AC6" s="43"/>
      <c r="AD6" s="43"/>
      <c r="AE6" s="20"/>
      <c r="AF6" s="43"/>
      <c r="AG6" s="43"/>
      <c r="AH6" s="43"/>
      <c r="AI6" s="43"/>
      <c r="AJ6" s="43"/>
      <c r="AK6" s="7"/>
      <c r="AL6" s="7"/>
      <c r="AM6" s="7"/>
      <c r="AN6" s="7"/>
      <c r="AO6" s="7"/>
    </row>
    <row r="7" spans="1:45" thickBot="1" x14ac:dyDescent="0.35">
      <c r="B7" s="174"/>
      <c r="C7" s="175"/>
      <c r="D7" s="198"/>
      <c r="E7" s="45" t="s">
        <v>8</v>
      </c>
      <c r="F7" s="45"/>
      <c r="G7" s="45"/>
      <c r="H7" s="45"/>
      <c r="I7" s="45"/>
      <c r="J7" s="45"/>
      <c r="K7" s="45"/>
      <c r="M7" s="2"/>
      <c r="O7" s="183"/>
      <c r="P7" s="184"/>
      <c r="Q7" s="92" t="s">
        <v>8</v>
      </c>
      <c r="R7" s="47"/>
      <c r="S7" s="47"/>
      <c r="T7" s="47"/>
      <c r="U7" s="47"/>
      <c r="V7" s="47"/>
      <c r="W7" s="47"/>
      <c r="X7" s="45"/>
      <c r="Y7" s="45"/>
      <c r="Z7" s="169"/>
      <c r="AA7" s="17"/>
      <c r="AB7" s="18"/>
      <c r="AC7" s="43"/>
      <c r="AD7" s="43"/>
      <c r="AE7" s="20"/>
      <c r="AF7" s="43"/>
      <c r="AG7" s="43"/>
      <c r="AH7" s="43"/>
      <c r="AI7" s="43"/>
      <c r="AJ7" s="43"/>
      <c r="AK7" s="7"/>
      <c r="AL7" s="7"/>
      <c r="AM7" s="7"/>
      <c r="AN7" s="7"/>
      <c r="AO7" s="7"/>
    </row>
    <row r="8" spans="1:45" ht="14.25" customHeight="1" x14ac:dyDescent="0.3">
      <c r="B8" s="170" t="s">
        <v>24</v>
      </c>
      <c r="C8" s="171"/>
      <c r="D8" s="176" t="s">
        <v>26</v>
      </c>
      <c r="E8" s="105" t="s">
        <v>6</v>
      </c>
      <c r="F8" s="41"/>
      <c r="G8" s="41"/>
      <c r="H8" s="41"/>
      <c r="I8" s="41"/>
      <c r="J8" s="41"/>
      <c r="K8" s="41">
        <f>J8</f>
        <v>0</v>
      </c>
      <c r="M8" s="106"/>
      <c r="N8" s="107"/>
      <c r="O8" s="179" t="str">
        <f>B8</f>
        <v>Producto 1.2: Planes de inversión anuales ejecutados supervisados.</v>
      </c>
      <c r="P8" s="180"/>
      <c r="Q8" s="90" t="s">
        <v>6</v>
      </c>
      <c r="R8" s="41">
        <v>30000</v>
      </c>
      <c r="S8" s="41"/>
      <c r="T8" s="41"/>
      <c r="U8" s="41"/>
      <c r="V8" s="41"/>
      <c r="W8" s="136">
        <f>SUM(R8:V8)</f>
        <v>30000</v>
      </c>
      <c r="X8" s="42"/>
      <c r="Y8" s="42"/>
      <c r="Z8" s="185"/>
      <c r="AA8" s="17"/>
      <c r="AB8" s="18"/>
      <c r="AC8" s="43"/>
      <c r="AD8" s="43"/>
      <c r="AE8" s="20"/>
      <c r="AF8" s="43"/>
      <c r="AG8" s="43"/>
      <c r="AH8" s="43"/>
      <c r="AI8" s="43"/>
      <c r="AJ8" s="43"/>
      <c r="AK8" s="7"/>
      <c r="AL8" s="7"/>
      <c r="AM8" s="7"/>
      <c r="AN8" s="7"/>
      <c r="AO8" s="7"/>
    </row>
    <row r="9" spans="1:45" ht="13.8" x14ac:dyDescent="0.3">
      <c r="B9" s="172"/>
      <c r="C9" s="173"/>
      <c r="D9" s="177"/>
      <c r="E9" s="44" t="s">
        <v>7</v>
      </c>
      <c r="F9" s="46"/>
      <c r="G9" s="46"/>
      <c r="H9" s="46"/>
      <c r="I9" s="46"/>
      <c r="J9" s="46"/>
      <c r="K9" s="46"/>
      <c r="M9" s="2"/>
      <c r="O9" s="181"/>
      <c r="P9" s="182"/>
      <c r="Q9" s="91" t="s">
        <v>7</v>
      </c>
      <c r="R9" s="46"/>
      <c r="S9" s="46"/>
      <c r="T9" s="46"/>
      <c r="U9" s="46"/>
      <c r="V9" s="46"/>
      <c r="W9" s="46"/>
      <c r="X9" s="44"/>
      <c r="Y9" s="44"/>
      <c r="Z9" s="168"/>
      <c r="AA9" s="17"/>
      <c r="AB9" s="18"/>
      <c r="AC9" s="43"/>
      <c r="AD9" s="43"/>
      <c r="AE9" s="20"/>
      <c r="AF9" s="43"/>
      <c r="AG9" s="43"/>
      <c r="AH9" s="43"/>
      <c r="AI9" s="43"/>
      <c r="AJ9" s="43"/>
      <c r="AK9" s="7"/>
      <c r="AL9" s="7"/>
      <c r="AM9" s="7"/>
      <c r="AN9" s="7"/>
      <c r="AO9" s="7"/>
    </row>
    <row r="10" spans="1:45" ht="14.25" customHeight="1" thickBot="1" x14ac:dyDescent="0.35">
      <c r="B10" s="174"/>
      <c r="C10" s="175"/>
      <c r="D10" s="178"/>
      <c r="E10" s="45" t="s">
        <v>8</v>
      </c>
      <c r="F10" s="47"/>
      <c r="G10" s="47"/>
      <c r="H10" s="47"/>
      <c r="I10" s="47"/>
      <c r="J10" s="47"/>
      <c r="K10" s="47"/>
      <c r="M10" s="2"/>
      <c r="O10" s="183"/>
      <c r="P10" s="184"/>
      <c r="Q10" s="92" t="s">
        <v>8</v>
      </c>
      <c r="R10" s="47"/>
      <c r="S10" s="47"/>
      <c r="T10" s="47"/>
      <c r="U10" s="47"/>
      <c r="V10" s="47"/>
      <c r="W10" s="47"/>
      <c r="X10" s="45"/>
      <c r="Y10" s="45"/>
      <c r="Z10" s="169"/>
      <c r="AA10" s="17"/>
      <c r="AB10" s="18"/>
      <c r="AC10" s="43"/>
      <c r="AD10" s="43"/>
      <c r="AE10" s="20"/>
      <c r="AF10" s="43"/>
      <c r="AG10" s="43"/>
      <c r="AH10" s="43"/>
      <c r="AI10" s="43"/>
      <c r="AJ10" s="43"/>
      <c r="AK10" s="7"/>
      <c r="AL10" s="7"/>
      <c r="AM10" s="7"/>
      <c r="AN10" s="7"/>
      <c r="AO10" s="7"/>
    </row>
    <row r="11" spans="1:45" ht="14.25" customHeight="1" x14ac:dyDescent="0.3">
      <c r="B11" s="170" t="s">
        <v>27</v>
      </c>
      <c r="C11" s="345"/>
      <c r="D11" s="199" t="s">
        <v>28</v>
      </c>
      <c r="E11" s="90" t="s">
        <v>6</v>
      </c>
      <c r="F11" s="41"/>
      <c r="G11" s="41"/>
      <c r="H11" s="41"/>
      <c r="I11" s="41"/>
      <c r="J11" s="41"/>
      <c r="K11" s="41">
        <f>+I11</f>
        <v>0</v>
      </c>
      <c r="M11" s="2"/>
      <c r="O11" s="179" t="str">
        <f t="shared" ref="O11" si="2">B11</f>
        <v>Producto 1.6: Unidades de salud del área priorizada con acceso mejorado a agua y saneamiento.</v>
      </c>
      <c r="P11" s="273"/>
      <c r="Q11" s="90" t="s">
        <v>6</v>
      </c>
      <c r="R11" s="41">
        <v>276667</v>
      </c>
      <c r="S11" s="41">
        <v>424222</v>
      </c>
      <c r="T11" s="41">
        <v>129111</v>
      </c>
      <c r="U11" s="41">
        <v>0</v>
      </c>
      <c r="V11" s="41"/>
      <c r="W11" s="136">
        <f>SUM(R11:V11)</f>
        <v>830000</v>
      </c>
      <c r="X11" s="42"/>
      <c r="Y11" s="42"/>
      <c r="Z11" s="341"/>
      <c r="AA11" s="7"/>
      <c r="AB11" s="7"/>
      <c r="AC11" s="43"/>
      <c r="AD11" s="43"/>
      <c r="AE11" s="20"/>
      <c r="AF11" s="43"/>
      <c r="AG11" s="43"/>
      <c r="AH11" s="43"/>
      <c r="AI11" s="43"/>
      <c r="AJ11" s="43"/>
      <c r="AK11" s="7"/>
      <c r="AL11" s="7"/>
      <c r="AM11" s="7"/>
      <c r="AN11" s="7"/>
      <c r="AO11" s="7"/>
    </row>
    <row r="12" spans="1:45" ht="13.8" x14ac:dyDescent="0.3">
      <c r="B12" s="172"/>
      <c r="C12" s="346"/>
      <c r="D12" s="200"/>
      <c r="E12" s="91" t="s">
        <v>7</v>
      </c>
      <c r="F12" s="46"/>
      <c r="G12" s="46"/>
      <c r="H12" s="46"/>
      <c r="I12" s="46"/>
      <c r="J12" s="46"/>
      <c r="K12" s="46"/>
      <c r="M12" s="2"/>
      <c r="O12" s="181"/>
      <c r="P12" s="257"/>
      <c r="Q12" s="91" t="s">
        <v>7</v>
      </c>
      <c r="R12" s="46"/>
      <c r="S12" s="46"/>
      <c r="T12" s="46"/>
      <c r="U12" s="46"/>
      <c r="V12" s="46"/>
      <c r="W12" s="46"/>
      <c r="X12" s="44"/>
      <c r="Y12" s="44"/>
      <c r="Z12" s="342"/>
      <c r="AA12" s="7"/>
      <c r="AB12" s="7"/>
      <c r="AC12" s="43"/>
      <c r="AD12" s="43"/>
      <c r="AE12" s="20"/>
      <c r="AF12" s="43"/>
      <c r="AG12" s="43"/>
      <c r="AH12" s="43"/>
      <c r="AI12" s="43"/>
      <c r="AJ12" s="43"/>
      <c r="AK12" s="7"/>
      <c r="AL12" s="7"/>
      <c r="AM12" s="7"/>
      <c r="AN12" s="7"/>
      <c r="AO12" s="7"/>
    </row>
    <row r="13" spans="1:45" thickBot="1" x14ac:dyDescent="0.35">
      <c r="B13" s="347"/>
      <c r="C13" s="348"/>
      <c r="D13" s="201"/>
      <c r="E13" s="92" t="s">
        <v>8</v>
      </c>
      <c r="F13" s="47"/>
      <c r="G13" s="47"/>
      <c r="H13" s="47"/>
      <c r="I13" s="47"/>
      <c r="J13" s="47"/>
      <c r="K13" s="47"/>
      <c r="M13" s="2"/>
      <c r="O13" s="344"/>
      <c r="P13" s="259"/>
      <c r="Q13" s="92" t="s">
        <v>8</v>
      </c>
      <c r="R13" s="47"/>
      <c r="S13" s="47"/>
      <c r="T13" s="47"/>
      <c r="U13" s="47"/>
      <c r="V13" s="47"/>
      <c r="W13" s="47"/>
      <c r="X13" s="45"/>
      <c r="Y13" s="45"/>
      <c r="Z13" s="343"/>
      <c r="AA13" s="7"/>
      <c r="AB13" s="7"/>
      <c r="AC13" s="43"/>
      <c r="AD13" s="43"/>
      <c r="AE13" s="20"/>
      <c r="AF13" s="43"/>
      <c r="AG13" s="43"/>
      <c r="AH13" s="43"/>
      <c r="AI13" s="43"/>
      <c r="AJ13" s="43"/>
      <c r="AK13" s="7"/>
      <c r="AL13" s="7"/>
      <c r="AM13" s="7"/>
      <c r="AN13" s="7"/>
      <c r="AO13" s="7"/>
    </row>
    <row r="14" spans="1:45" ht="14.25" customHeight="1" x14ac:dyDescent="0.3">
      <c r="A14" s="21"/>
      <c r="B14" s="202" t="s">
        <v>29</v>
      </c>
      <c r="C14" s="203"/>
      <c r="D14" s="208" t="s">
        <v>32</v>
      </c>
      <c r="E14" s="108" t="s">
        <v>6</v>
      </c>
      <c r="F14" s="109"/>
      <c r="G14" s="109"/>
      <c r="H14" s="109"/>
      <c r="I14" s="109"/>
      <c r="J14" s="109"/>
      <c r="K14" s="109">
        <f>+I14</f>
        <v>0</v>
      </c>
      <c r="M14" s="2"/>
      <c r="O14" s="179" t="str">
        <f t="shared" ref="O14" si="3">B14</f>
        <v>Producto 1.10: Sedes de sector rurales mejoradas en su infraestructura.</v>
      </c>
      <c r="P14" s="180"/>
      <c r="Q14" s="90" t="s">
        <v>6</v>
      </c>
      <c r="R14" s="41">
        <v>353333</v>
      </c>
      <c r="S14" s="41">
        <v>870000</v>
      </c>
      <c r="T14" s="41">
        <v>276667</v>
      </c>
      <c r="U14" s="41"/>
      <c r="V14" s="41"/>
      <c r="W14" s="136">
        <f>SUM(R14:V14)</f>
        <v>1500000</v>
      </c>
      <c r="X14" s="42"/>
      <c r="Y14" s="42"/>
      <c r="Z14" s="211"/>
      <c r="AA14" s="7"/>
      <c r="AB14" s="7"/>
      <c r="AC14" s="43"/>
      <c r="AD14" s="43"/>
      <c r="AE14" s="20"/>
      <c r="AF14" s="43"/>
      <c r="AG14" s="43"/>
      <c r="AH14" s="43"/>
      <c r="AI14" s="43"/>
      <c r="AJ14" s="43"/>
      <c r="AK14" s="7"/>
      <c r="AL14" s="7"/>
      <c r="AM14" s="7"/>
      <c r="AN14" s="7"/>
      <c r="AO14" s="7"/>
    </row>
    <row r="15" spans="1:45" ht="13.8" x14ac:dyDescent="0.3">
      <c r="A15" s="21"/>
      <c r="B15" s="204"/>
      <c r="C15" s="205"/>
      <c r="D15" s="209"/>
      <c r="E15" s="110" t="s">
        <v>7</v>
      </c>
      <c r="F15" s="111"/>
      <c r="G15" s="111"/>
      <c r="H15" s="111"/>
      <c r="I15" s="111"/>
      <c r="J15" s="111"/>
      <c r="K15" s="111"/>
      <c r="M15" s="2"/>
      <c r="O15" s="181"/>
      <c r="P15" s="182"/>
      <c r="Q15" s="91" t="s">
        <v>7</v>
      </c>
      <c r="R15" s="46"/>
      <c r="S15" s="46"/>
      <c r="T15" s="46"/>
      <c r="U15" s="46"/>
      <c r="V15" s="46"/>
      <c r="W15" s="46"/>
      <c r="X15" s="44"/>
      <c r="Y15" s="44"/>
      <c r="Z15" s="212"/>
      <c r="AA15" s="7"/>
      <c r="AB15" s="7"/>
      <c r="AC15" s="43"/>
      <c r="AD15" s="43"/>
      <c r="AE15" s="20"/>
      <c r="AF15" s="43"/>
      <c r="AG15" s="43"/>
      <c r="AH15" s="43"/>
      <c r="AI15" s="43"/>
      <c r="AJ15" s="43"/>
      <c r="AK15" s="7"/>
      <c r="AL15" s="7"/>
      <c r="AM15" s="7"/>
      <c r="AN15" s="7"/>
      <c r="AO15" s="7"/>
    </row>
    <row r="16" spans="1:45" thickBot="1" x14ac:dyDescent="0.35">
      <c r="A16" s="21"/>
      <c r="B16" s="206"/>
      <c r="C16" s="207"/>
      <c r="D16" s="210"/>
      <c r="E16" s="112" t="s">
        <v>8</v>
      </c>
      <c r="F16" s="113"/>
      <c r="G16" s="113"/>
      <c r="H16" s="113"/>
      <c r="I16" s="113"/>
      <c r="J16" s="113"/>
      <c r="K16" s="113"/>
      <c r="M16" s="2"/>
      <c r="O16" s="183"/>
      <c r="P16" s="184"/>
      <c r="Q16" s="92" t="s">
        <v>8</v>
      </c>
      <c r="R16" s="47"/>
      <c r="S16" s="47"/>
      <c r="T16" s="47"/>
      <c r="U16" s="47"/>
      <c r="V16" s="47"/>
      <c r="W16" s="47"/>
      <c r="X16" s="45"/>
      <c r="Y16" s="45"/>
      <c r="Z16" s="213"/>
      <c r="AA16" s="7"/>
      <c r="AB16" s="7"/>
      <c r="AC16" s="43"/>
      <c r="AD16" s="43"/>
      <c r="AE16" s="20"/>
      <c r="AF16" s="43"/>
      <c r="AG16" s="43"/>
      <c r="AH16" s="43"/>
      <c r="AI16" s="43"/>
      <c r="AJ16" s="43"/>
      <c r="AK16" s="7"/>
      <c r="AL16" s="7"/>
      <c r="AM16" s="7"/>
      <c r="AN16" s="7"/>
      <c r="AO16" s="7"/>
    </row>
    <row r="17" spans="2:41" ht="14.25" customHeight="1" x14ac:dyDescent="0.3">
      <c r="B17" s="170" t="s">
        <v>30</v>
      </c>
      <c r="C17" s="171"/>
      <c r="D17" s="199" t="s">
        <v>35</v>
      </c>
      <c r="E17" s="90" t="s">
        <v>6</v>
      </c>
      <c r="F17" s="41"/>
      <c r="G17" s="41"/>
      <c r="H17" s="41"/>
      <c r="I17" s="41"/>
      <c r="J17" s="41"/>
      <c r="K17" s="41">
        <f>+I17</f>
        <v>0</v>
      </c>
      <c r="M17" s="2"/>
      <c r="O17" s="179" t="str">
        <f t="shared" ref="O17" si="4">B17</f>
        <v>Producto 1.11: Km de caminos mejorados con mantenimiento mayor</v>
      </c>
      <c r="P17" s="180"/>
      <c r="Q17" s="90" t="s">
        <v>6</v>
      </c>
      <c r="R17" s="41"/>
      <c r="S17" s="41">
        <v>1885714</v>
      </c>
      <c r="T17" s="41">
        <v>9428571</v>
      </c>
      <c r="U17" s="41">
        <v>685715</v>
      </c>
      <c r="V17" s="41"/>
      <c r="W17" s="136">
        <f>SUM(R17:V17)</f>
        <v>12000000</v>
      </c>
      <c r="X17" s="42"/>
      <c r="Y17" s="42"/>
      <c r="Z17" s="211"/>
      <c r="AA17" s="7"/>
      <c r="AB17" s="7"/>
      <c r="AC17" s="43"/>
      <c r="AD17" s="43"/>
      <c r="AE17" s="20"/>
      <c r="AF17" s="43"/>
      <c r="AG17" s="43"/>
      <c r="AH17" s="43"/>
      <c r="AI17" s="43"/>
      <c r="AJ17" s="43"/>
      <c r="AK17" s="7"/>
      <c r="AL17" s="7"/>
      <c r="AM17" s="7"/>
      <c r="AN17" s="7"/>
      <c r="AO17" s="7"/>
    </row>
    <row r="18" spans="2:41" ht="13.8" x14ac:dyDescent="0.3">
      <c r="B18" s="172"/>
      <c r="C18" s="173"/>
      <c r="D18" s="200"/>
      <c r="E18" s="91" t="s">
        <v>7</v>
      </c>
      <c r="F18" s="44"/>
      <c r="G18" s="44"/>
      <c r="H18" s="44"/>
      <c r="I18" s="44"/>
      <c r="J18" s="44"/>
      <c r="K18" s="44"/>
      <c r="M18" s="2"/>
      <c r="O18" s="181"/>
      <c r="P18" s="182"/>
      <c r="Q18" s="91" t="s">
        <v>7</v>
      </c>
      <c r="R18" s="46"/>
      <c r="S18" s="46"/>
      <c r="T18" s="46"/>
      <c r="U18" s="46"/>
      <c r="V18" s="46"/>
      <c r="W18" s="46"/>
      <c r="X18" s="44"/>
      <c r="Y18" s="44"/>
      <c r="Z18" s="212"/>
      <c r="AA18" s="7"/>
      <c r="AB18" s="7"/>
      <c r="AC18" s="43"/>
      <c r="AD18" s="43"/>
      <c r="AE18" s="20"/>
      <c r="AF18" s="43"/>
      <c r="AG18" s="43"/>
      <c r="AH18" s="43"/>
      <c r="AI18" s="43"/>
      <c r="AJ18" s="43"/>
      <c r="AK18" s="7"/>
      <c r="AL18" s="7"/>
      <c r="AM18" s="7"/>
      <c r="AN18" s="7"/>
      <c r="AO18" s="7"/>
    </row>
    <row r="19" spans="2:41" thickBot="1" x14ac:dyDescent="0.35">
      <c r="B19" s="174"/>
      <c r="C19" s="175"/>
      <c r="D19" s="201"/>
      <c r="E19" s="92" t="s">
        <v>8</v>
      </c>
      <c r="F19" s="45"/>
      <c r="G19" s="45"/>
      <c r="H19" s="45"/>
      <c r="I19" s="45"/>
      <c r="J19" s="45"/>
      <c r="K19" s="45"/>
      <c r="M19" s="2"/>
      <c r="O19" s="183"/>
      <c r="P19" s="184"/>
      <c r="Q19" s="92" t="s">
        <v>8</v>
      </c>
      <c r="R19" s="47"/>
      <c r="S19" s="47"/>
      <c r="T19" s="47"/>
      <c r="U19" s="47"/>
      <c r="V19" s="47"/>
      <c r="W19" s="47"/>
      <c r="X19" s="45"/>
      <c r="Y19" s="45"/>
      <c r="Z19" s="213"/>
      <c r="AA19" s="7"/>
      <c r="AB19" s="7"/>
      <c r="AC19" s="43"/>
      <c r="AD19" s="43"/>
      <c r="AE19" s="20"/>
      <c r="AF19" s="43"/>
      <c r="AG19" s="43"/>
      <c r="AH19" s="43"/>
      <c r="AI19" s="43"/>
      <c r="AJ19" s="43"/>
      <c r="AK19" s="7"/>
      <c r="AL19" s="7"/>
      <c r="AM19" s="7"/>
      <c r="AN19" s="7"/>
      <c r="AO19" s="7"/>
    </row>
    <row r="20" spans="2:41" ht="13.8" x14ac:dyDescent="0.3">
      <c r="B20" s="170" t="s">
        <v>33</v>
      </c>
      <c r="C20" s="171"/>
      <c r="D20" s="199" t="s">
        <v>34</v>
      </c>
      <c r="E20" s="91"/>
      <c r="F20" s="44"/>
      <c r="G20" s="44"/>
      <c r="H20" s="44"/>
      <c r="I20" s="44"/>
      <c r="J20" s="44"/>
      <c r="K20" s="44"/>
      <c r="M20" s="2"/>
      <c r="O20" s="179" t="str">
        <f t="shared" ref="O20" si="5">B20</f>
        <v>Producto 1.12: Rutas de transporte colectivo en caminos intervenidos por el Programa, con medidas regulatorias de optimización del servicio.</v>
      </c>
      <c r="P20" s="180"/>
      <c r="Q20" s="90" t="s">
        <v>6</v>
      </c>
      <c r="R20" s="41"/>
      <c r="S20" s="41"/>
      <c r="T20" s="41"/>
      <c r="U20" s="41">
        <v>805000</v>
      </c>
      <c r="V20" s="41"/>
      <c r="W20" s="136">
        <f>SUM(R20:V20)</f>
        <v>805000</v>
      </c>
      <c r="X20" s="42"/>
      <c r="Y20" s="42"/>
      <c r="Z20" s="103"/>
      <c r="AA20" s="7"/>
      <c r="AB20" s="7"/>
      <c r="AC20" s="43"/>
      <c r="AD20" s="43"/>
      <c r="AE20" s="20"/>
      <c r="AF20" s="43"/>
      <c r="AG20" s="43"/>
      <c r="AH20" s="43"/>
      <c r="AI20" s="43"/>
      <c r="AJ20" s="43"/>
      <c r="AK20" s="7"/>
      <c r="AL20" s="7"/>
      <c r="AM20" s="7"/>
      <c r="AN20" s="7"/>
      <c r="AO20" s="7"/>
    </row>
    <row r="21" spans="2:41" ht="13.8" x14ac:dyDescent="0.3">
      <c r="B21" s="172"/>
      <c r="C21" s="173"/>
      <c r="D21" s="200"/>
      <c r="E21" s="91"/>
      <c r="F21" s="44"/>
      <c r="G21" s="44"/>
      <c r="H21" s="44"/>
      <c r="I21" s="44"/>
      <c r="J21" s="44"/>
      <c r="K21" s="44"/>
      <c r="M21" s="2"/>
      <c r="O21" s="181"/>
      <c r="P21" s="182"/>
      <c r="Q21" s="91" t="s">
        <v>7</v>
      </c>
      <c r="R21" s="46"/>
      <c r="S21" s="46"/>
      <c r="T21" s="46"/>
      <c r="U21" s="46"/>
      <c r="V21" s="46"/>
      <c r="W21" s="46"/>
      <c r="X21" s="44"/>
      <c r="Y21" s="44"/>
      <c r="Z21" s="103"/>
      <c r="AA21" s="7"/>
      <c r="AB21" s="7"/>
      <c r="AC21" s="43"/>
      <c r="AD21" s="43"/>
      <c r="AE21" s="20"/>
      <c r="AF21" s="43"/>
      <c r="AG21" s="43"/>
      <c r="AH21" s="43"/>
      <c r="AI21" s="43"/>
      <c r="AJ21" s="43"/>
      <c r="AK21" s="7"/>
      <c r="AL21" s="7"/>
      <c r="AM21" s="7"/>
      <c r="AN21" s="7"/>
      <c r="AO21" s="7"/>
    </row>
    <row r="22" spans="2:41" thickBot="1" x14ac:dyDescent="0.35">
      <c r="B22" s="174"/>
      <c r="C22" s="175"/>
      <c r="D22" s="201"/>
      <c r="E22" s="91"/>
      <c r="F22" s="44"/>
      <c r="G22" s="44"/>
      <c r="H22" s="44"/>
      <c r="I22" s="44"/>
      <c r="J22" s="44"/>
      <c r="K22" s="44"/>
      <c r="M22" s="2"/>
      <c r="O22" s="183"/>
      <c r="P22" s="184"/>
      <c r="Q22" s="92" t="s">
        <v>8</v>
      </c>
      <c r="R22" s="47"/>
      <c r="S22" s="47"/>
      <c r="T22" s="47"/>
      <c r="U22" s="47"/>
      <c r="V22" s="47"/>
      <c r="W22" s="47"/>
      <c r="X22" s="45"/>
      <c r="Y22" s="45"/>
      <c r="Z22" s="103"/>
      <c r="AA22" s="7"/>
      <c r="AB22" s="7"/>
      <c r="AC22" s="43"/>
      <c r="AD22" s="43"/>
      <c r="AE22" s="20"/>
      <c r="AF22" s="43"/>
      <c r="AG22" s="43"/>
      <c r="AH22" s="43"/>
      <c r="AI22" s="43"/>
      <c r="AJ22" s="43"/>
      <c r="AK22" s="7"/>
      <c r="AL22" s="7"/>
      <c r="AM22" s="7"/>
      <c r="AN22" s="7"/>
      <c r="AO22" s="7"/>
    </row>
    <row r="23" spans="2:41" ht="14.25" customHeight="1" x14ac:dyDescent="0.3">
      <c r="B23" s="170" t="s">
        <v>37</v>
      </c>
      <c r="C23" s="171"/>
      <c r="D23" s="199" t="s">
        <v>31</v>
      </c>
      <c r="E23" s="90" t="s">
        <v>6</v>
      </c>
      <c r="F23" s="41"/>
      <c r="G23" s="41"/>
      <c r="H23" s="41"/>
      <c r="I23" s="41"/>
      <c r="J23" s="41"/>
      <c r="K23" s="41">
        <f>+I23</f>
        <v>0</v>
      </c>
      <c r="M23" s="2"/>
      <c r="O23" s="179" t="str">
        <f t="shared" ref="O23" si="6">B23</f>
        <v>Producto 1.17: Km de caminos con mantenimiento básico.</v>
      </c>
      <c r="P23" s="180"/>
      <c r="Q23" s="90" t="s">
        <v>6</v>
      </c>
      <c r="R23" s="41"/>
      <c r="S23" s="41"/>
      <c r="T23" s="41"/>
      <c r="U23" s="41">
        <f>3461+310384</f>
        <v>313845</v>
      </c>
      <c r="V23" s="41">
        <v>886155</v>
      </c>
      <c r="W23" s="136">
        <f>SUM(R23:V23)</f>
        <v>1200000</v>
      </c>
      <c r="X23" s="42"/>
      <c r="Y23" s="42"/>
      <c r="Z23" s="211"/>
      <c r="AA23" s="7"/>
      <c r="AB23" s="7"/>
      <c r="AC23" s="43"/>
      <c r="AD23" s="43"/>
      <c r="AE23" s="20"/>
      <c r="AF23" s="43"/>
      <c r="AG23" s="43"/>
      <c r="AH23" s="43"/>
      <c r="AI23" s="43"/>
      <c r="AJ23" s="43"/>
      <c r="AK23" s="7"/>
      <c r="AL23" s="7"/>
      <c r="AM23" s="7"/>
      <c r="AN23" s="7"/>
      <c r="AO23" s="7"/>
    </row>
    <row r="24" spans="2:41" ht="13.8" x14ac:dyDescent="0.3">
      <c r="B24" s="172"/>
      <c r="C24" s="173"/>
      <c r="D24" s="200"/>
      <c r="E24" s="91" t="s">
        <v>7</v>
      </c>
      <c r="F24" s="44"/>
      <c r="G24" s="44"/>
      <c r="H24" s="44"/>
      <c r="I24" s="44"/>
      <c r="J24" s="44"/>
      <c r="K24" s="44"/>
      <c r="M24" s="2"/>
      <c r="O24" s="181"/>
      <c r="P24" s="182"/>
      <c r="Q24" s="91" t="s">
        <v>7</v>
      </c>
      <c r="R24" s="46"/>
      <c r="S24" s="46"/>
      <c r="T24" s="46"/>
      <c r="U24" s="46"/>
      <c r="V24" s="46"/>
      <c r="W24" s="46"/>
      <c r="X24" s="44"/>
      <c r="Y24" s="44"/>
      <c r="Z24" s="212"/>
      <c r="AA24" s="7"/>
      <c r="AB24" s="7"/>
      <c r="AC24" s="43"/>
      <c r="AD24" s="43"/>
      <c r="AE24" s="20"/>
      <c r="AF24" s="43"/>
      <c r="AG24" s="43"/>
      <c r="AH24" s="43"/>
      <c r="AI24" s="43"/>
      <c r="AJ24" s="43"/>
      <c r="AK24" s="7"/>
      <c r="AL24" s="7"/>
      <c r="AM24" s="7"/>
      <c r="AN24" s="7"/>
      <c r="AO24" s="7"/>
    </row>
    <row r="25" spans="2:41" ht="15" thickBot="1" x14ac:dyDescent="0.35">
      <c r="B25" s="231"/>
      <c r="C25" s="232"/>
      <c r="D25" s="201"/>
      <c r="E25" s="114" t="s">
        <v>8</v>
      </c>
      <c r="F25" s="115"/>
      <c r="G25" s="115"/>
      <c r="H25" s="115"/>
      <c r="I25" s="115"/>
      <c r="J25" s="115"/>
      <c r="K25" s="115"/>
      <c r="M25" s="2"/>
      <c r="O25" s="183"/>
      <c r="P25" s="184"/>
      <c r="Q25" s="92" t="s">
        <v>8</v>
      </c>
      <c r="R25" s="47"/>
      <c r="S25" s="47"/>
      <c r="T25" s="47"/>
      <c r="U25" s="47"/>
      <c r="V25" s="47"/>
      <c r="W25" s="47"/>
      <c r="X25" s="45"/>
      <c r="Y25" s="45"/>
      <c r="Z25" s="213"/>
      <c r="AA25" s="7"/>
      <c r="AB25" s="7"/>
      <c r="AC25" s="48"/>
      <c r="AD25" s="48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2:41" ht="7.5" customHeight="1" x14ac:dyDescent="0.3">
      <c r="B26" s="30"/>
      <c r="C26" s="20"/>
      <c r="D26" s="10"/>
      <c r="E26" s="10"/>
      <c r="F26" s="10"/>
      <c r="G26" s="10"/>
      <c r="H26" s="10"/>
      <c r="I26" s="10"/>
      <c r="J26" s="10"/>
      <c r="K26" s="10"/>
      <c r="L26" s="11"/>
      <c r="M26" s="12"/>
      <c r="N26" s="13"/>
      <c r="O26" s="68"/>
      <c r="P26" s="69"/>
      <c r="Q26" s="22"/>
      <c r="R26" s="97"/>
      <c r="S26" s="97"/>
      <c r="T26" s="97"/>
      <c r="U26" s="97"/>
      <c r="V26" s="97"/>
      <c r="W26" s="97"/>
      <c r="Y26" s="23"/>
      <c r="Z26" s="11"/>
      <c r="AA26" s="7"/>
      <c r="AB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2:41" s="22" customFormat="1" ht="16.2" thickBot="1" x14ac:dyDescent="0.35">
      <c r="B27" s="188" t="s">
        <v>9</v>
      </c>
      <c r="C27" s="214"/>
      <c r="D27" s="214"/>
      <c r="E27" s="8"/>
      <c r="F27" s="8"/>
      <c r="G27" s="8"/>
      <c r="H27" s="8"/>
      <c r="I27" s="8"/>
      <c r="J27" s="8"/>
      <c r="K27" s="8"/>
      <c r="L27" s="11"/>
      <c r="M27" s="12"/>
      <c r="N27" s="13"/>
      <c r="O27" s="190" t="s">
        <v>38</v>
      </c>
      <c r="P27" s="191"/>
      <c r="Q27" s="28"/>
      <c r="R27" s="98">
        <f>+R29+R39+R52+R55+R58+R61+R67+R73+R76+R79+R82+R85+R88+R94+R97+R110+R123+R136+R149+R168+R171+R162+R165+R91</f>
        <v>2758190</v>
      </c>
      <c r="S27" s="98">
        <f t="shared" ref="S27:W27" si="7">+S29+S39+S52+S55+S58+S61+S67+S73+S76+S79+S82+S85+S88+S94+S97+S110+S123+S136+S149+S168+S171+S162+S165+S91</f>
        <v>16364968</v>
      </c>
      <c r="T27" s="98">
        <f t="shared" si="7"/>
        <v>59810791</v>
      </c>
      <c r="U27" s="98">
        <f t="shared" si="7"/>
        <v>10864384</v>
      </c>
      <c r="V27" s="98">
        <f t="shared" si="7"/>
        <v>1216667</v>
      </c>
      <c r="W27" s="98">
        <f t="shared" si="7"/>
        <v>91015000</v>
      </c>
      <c r="X27" s="81">
        <f>W29+W55+W52+W58+W61+W171</f>
        <v>2300000</v>
      </c>
      <c r="Y27" s="89"/>
      <c r="Z27" s="11"/>
      <c r="AA27" s="23"/>
      <c r="AB27" s="23"/>
      <c r="AC27" s="50"/>
      <c r="AD27" s="50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</row>
    <row r="28" spans="2:41" ht="15" thickBot="1" x14ac:dyDescent="0.35">
      <c r="B28" s="215" t="s">
        <v>0</v>
      </c>
      <c r="C28" s="195"/>
      <c r="D28" s="51" t="s">
        <v>1</v>
      </c>
      <c r="E28" s="51"/>
      <c r="F28" s="51">
        <f>F4</f>
        <v>2018</v>
      </c>
      <c r="G28" s="51">
        <f t="shared" ref="G28:J28" si="8">G4</f>
        <v>2019</v>
      </c>
      <c r="H28" s="51">
        <f t="shared" si="8"/>
        <v>2020</v>
      </c>
      <c r="I28" s="51">
        <f t="shared" si="8"/>
        <v>2021</v>
      </c>
      <c r="J28" s="51">
        <f t="shared" si="8"/>
        <v>2022</v>
      </c>
      <c r="K28" s="51" t="s">
        <v>10</v>
      </c>
      <c r="M28" s="2"/>
      <c r="O28" s="194" t="s">
        <v>0</v>
      </c>
      <c r="P28" s="195"/>
      <c r="Q28" s="52"/>
      <c r="R28" s="52">
        <f>R4</f>
        <v>2018</v>
      </c>
      <c r="S28" s="52">
        <f t="shared" ref="S28:W28" si="9">S4</f>
        <v>2019</v>
      </c>
      <c r="T28" s="52">
        <f t="shared" si="9"/>
        <v>2020</v>
      </c>
      <c r="U28" s="52">
        <f t="shared" si="9"/>
        <v>2021</v>
      </c>
      <c r="V28" s="52">
        <f t="shared" si="9"/>
        <v>2022</v>
      </c>
      <c r="W28" s="52" t="str">
        <f t="shared" si="9"/>
        <v>Meta final</v>
      </c>
      <c r="X28" s="54" t="s">
        <v>3</v>
      </c>
      <c r="Y28" s="55" t="s">
        <v>4</v>
      </c>
      <c r="Z28" s="53"/>
      <c r="AA28" s="7"/>
      <c r="AB28" s="7"/>
      <c r="AC28" s="49"/>
      <c r="AD28" s="49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2:41" ht="15" customHeight="1" x14ac:dyDescent="0.3">
      <c r="B29" s="216" t="s">
        <v>80</v>
      </c>
      <c r="C29" s="217"/>
      <c r="D29" s="199" t="s">
        <v>11</v>
      </c>
      <c r="E29" s="90" t="s">
        <v>6</v>
      </c>
      <c r="F29" s="90"/>
      <c r="G29" s="90"/>
      <c r="H29" s="90"/>
      <c r="I29" s="90"/>
      <c r="J29" s="90"/>
      <c r="K29" s="90">
        <f>SUM(F29:J29)</f>
        <v>0</v>
      </c>
      <c r="M29" s="2"/>
      <c r="O29" s="222" t="str">
        <f>B29</f>
        <v xml:space="preserve">Producto 2.1: Norma de Alimentación Infantil (PROCOSAN, Lactancia Materna, Alimentación y Nutrición) actualizada e implementada incluyendo el enfoque de cambio de comportamiento </v>
      </c>
      <c r="P29" s="223"/>
      <c r="Q29" s="90" t="s">
        <v>6</v>
      </c>
      <c r="R29" s="116"/>
      <c r="S29" s="116">
        <v>255000</v>
      </c>
      <c r="T29" s="116">
        <v>241250</v>
      </c>
      <c r="U29" s="116">
        <v>253750</v>
      </c>
      <c r="V29" s="116"/>
      <c r="W29" s="136">
        <f>SUM(R29:V29)</f>
        <v>750000</v>
      </c>
      <c r="X29" s="42"/>
      <c r="Y29" s="42"/>
      <c r="Z29" s="228"/>
      <c r="AA29" s="7"/>
      <c r="AB29" s="7"/>
      <c r="AC29" s="49"/>
      <c r="AD29" s="49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2:41" x14ac:dyDescent="0.3">
      <c r="B30" s="218"/>
      <c r="C30" s="219"/>
      <c r="D30" s="200"/>
      <c r="E30" s="91" t="s">
        <v>7</v>
      </c>
      <c r="F30" s="91"/>
      <c r="G30" s="91"/>
      <c r="H30" s="91"/>
      <c r="I30" s="91"/>
      <c r="J30" s="91"/>
      <c r="K30" s="91"/>
      <c r="M30" s="2"/>
      <c r="O30" s="224"/>
      <c r="P30" s="225"/>
      <c r="Q30" s="91" t="s">
        <v>7</v>
      </c>
      <c r="R30" s="117"/>
      <c r="S30" s="117"/>
      <c r="T30" s="117"/>
      <c r="U30" s="117"/>
      <c r="V30" s="117"/>
      <c r="W30" s="117"/>
      <c r="X30" s="44"/>
      <c r="Y30" s="44"/>
      <c r="Z30" s="229"/>
      <c r="AA30" s="7"/>
      <c r="AB30" s="7"/>
      <c r="AC30" s="49"/>
      <c r="AD30" s="49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2:41" ht="15" thickBot="1" x14ac:dyDescent="0.35">
      <c r="B31" s="220"/>
      <c r="C31" s="221"/>
      <c r="D31" s="201"/>
      <c r="E31" s="92" t="s">
        <v>8</v>
      </c>
      <c r="F31" s="92"/>
      <c r="G31" s="92"/>
      <c r="H31" s="92"/>
      <c r="I31" s="92"/>
      <c r="J31" s="92"/>
      <c r="K31" s="92"/>
      <c r="M31" s="2"/>
      <c r="O31" s="226"/>
      <c r="P31" s="227"/>
      <c r="Q31" s="92" t="s">
        <v>8</v>
      </c>
      <c r="R31" s="118"/>
      <c r="S31" s="118"/>
      <c r="T31" s="118"/>
      <c r="U31" s="118"/>
      <c r="V31" s="118"/>
      <c r="W31" s="118"/>
      <c r="X31" s="45"/>
      <c r="Y31" s="45"/>
      <c r="Z31" s="230"/>
      <c r="AA31" s="7"/>
      <c r="AB31" s="7"/>
      <c r="AC31" s="49"/>
      <c r="AD31" s="49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2:41" ht="15" thickBot="1" x14ac:dyDescent="0.35">
      <c r="B32" s="60"/>
      <c r="C32" s="61" t="s">
        <v>12</v>
      </c>
      <c r="D32" s="62" t="s">
        <v>1</v>
      </c>
      <c r="E32" s="63"/>
      <c r="F32" s="52">
        <f>F28</f>
        <v>2018</v>
      </c>
      <c r="G32" s="52">
        <f t="shared" ref="G32:J32" si="10">G28</f>
        <v>2019</v>
      </c>
      <c r="H32" s="52">
        <f t="shared" si="10"/>
        <v>2020</v>
      </c>
      <c r="I32" s="52">
        <f t="shared" si="10"/>
        <v>2021</v>
      </c>
      <c r="J32" s="52">
        <f t="shared" si="10"/>
        <v>2022</v>
      </c>
      <c r="K32" s="52" t="s">
        <v>10</v>
      </c>
      <c r="M32" s="2"/>
      <c r="O32" s="71"/>
      <c r="P32" s="61" t="s">
        <v>12</v>
      </c>
      <c r="Q32" s="63"/>
      <c r="R32" s="52">
        <f>R28</f>
        <v>2018</v>
      </c>
      <c r="S32" s="52">
        <f t="shared" ref="S32:W32" si="11">S28</f>
        <v>2019</v>
      </c>
      <c r="T32" s="52">
        <f t="shared" si="11"/>
        <v>2020</v>
      </c>
      <c r="U32" s="52">
        <f t="shared" si="11"/>
        <v>2021</v>
      </c>
      <c r="V32" s="52">
        <f t="shared" si="11"/>
        <v>2022</v>
      </c>
      <c r="W32" s="52" t="str">
        <f t="shared" si="11"/>
        <v>Meta final</v>
      </c>
      <c r="X32" s="54" t="s">
        <v>3</v>
      </c>
      <c r="Y32" s="55" t="s">
        <v>4</v>
      </c>
      <c r="AA32" s="7"/>
      <c r="AB32" s="7"/>
      <c r="AC32" s="49"/>
      <c r="AD32" s="49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x14ac:dyDescent="0.3">
      <c r="B33" s="60"/>
      <c r="C33" s="237" t="s">
        <v>81</v>
      </c>
      <c r="D33" s="239" t="s">
        <v>79</v>
      </c>
      <c r="E33" s="90" t="s">
        <v>6</v>
      </c>
      <c r="F33" s="90"/>
      <c r="G33" s="119">
        <v>1</v>
      </c>
      <c r="H33" s="119">
        <v>2</v>
      </c>
      <c r="I33" s="90"/>
      <c r="J33" s="90"/>
      <c r="K33" s="119">
        <f>SUM(F33:J33)</f>
        <v>3</v>
      </c>
      <c r="M33" s="2"/>
      <c r="O33" s="71"/>
      <c r="P33" s="235" t="str">
        <f>C33</f>
        <v>2.1.1 Hito: Normas actualizadas, aprobadas e implementadas</v>
      </c>
      <c r="Q33" s="90" t="s">
        <v>6</v>
      </c>
      <c r="R33" s="56"/>
      <c r="S33" s="56">
        <v>150000</v>
      </c>
      <c r="T33" s="56"/>
      <c r="U33" s="56"/>
      <c r="V33" s="56"/>
      <c r="W33" s="42">
        <f>SUM(R33:V33)</f>
        <v>150000</v>
      </c>
      <c r="X33" s="90"/>
      <c r="Y33" s="90"/>
      <c r="AA33" s="7"/>
      <c r="AB33" s="7"/>
      <c r="AC33" s="49"/>
      <c r="AD33" s="49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x14ac:dyDescent="0.3">
      <c r="B34" s="60"/>
      <c r="C34" s="237"/>
      <c r="D34" s="240"/>
      <c r="E34" s="91" t="s">
        <v>7</v>
      </c>
      <c r="F34" s="91"/>
      <c r="G34" s="91"/>
      <c r="H34" s="91"/>
      <c r="I34" s="91"/>
      <c r="J34" s="91"/>
      <c r="K34" s="91"/>
      <c r="M34" s="2"/>
      <c r="O34" s="71"/>
      <c r="P34" s="235"/>
      <c r="Q34" s="91" t="s">
        <v>7</v>
      </c>
      <c r="R34" s="91"/>
      <c r="S34" s="91"/>
      <c r="T34" s="91"/>
      <c r="U34" s="91"/>
      <c r="V34" s="91"/>
      <c r="W34" s="91"/>
      <c r="X34" s="91"/>
      <c r="Y34" s="91"/>
      <c r="AA34" s="7"/>
      <c r="AB34" s="7"/>
      <c r="AC34" s="49"/>
      <c r="AD34" s="49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15" thickBot="1" x14ac:dyDescent="0.35">
      <c r="B35" s="60"/>
      <c r="C35" s="238"/>
      <c r="D35" s="241"/>
      <c r="E35" s="92" t="s">
        <v>8</v>
      </c>
      <c r="F35" s="92"/>
      <c r="G35" s="92"/>
      <c r="H35" s="92"/>
      <c r="I35" s="92"/>
      <c r="J35" s="92"/>
      <c r="K35" s="92"/>
      <c r="M35" s="2"/>
      <c r="O35" s="71"/>
      <c r="P35" s="236"/>
      <c r="Q35" s="92" t="s">
        <v>8</v>
      </c>
      <c r="R35" s="92"/>
      <c r="S35" s="92"/>
      <c r="T35" s="92"/>
      <c r="U35" s="92"/>
      <c r="V35" s="92"/>
      <c r="W35" s="92"/>
      <c r="X35" s="92"/>
      <c r="Y35" s="92"/>
      <c r="AA35" s="7"/>
      <c r="AB35" s="7"/>
      <c r="AC35" s="49"/>
      <c r="AD35" s="49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x14ac:dyDescent="0.3">
      <c r="B36" s="60"/>
      <c r="C36" s="237" t="s">
        <v>82</v>
      </c>
      <c r="D36" s="199" t="s">
        <v>39</v>
      </c>
      <c r="E36" s="90" t="s">
        <v>6</v>
      </c>
      <c r="F36" s="90"/>
      <c r="G36" s="90"/>
      <c r="H36" s="119">
        <v>180</v>
      </c>
      <c r="I36" s="90">
        <v>300</v>
      </c>
      <c r="J36" s="90">
        <v>300</v>
      </c>
      <c r="K36" s="90">
        <f>SUM(F36:J36)</f>
        <v>780</v>
      </c>
      <c r="M36" s="2"/>
      <c r="O36" s="71"/>
      <c r="P36" s="235" t="str">
        <f>C36</f>
        <v>2.1.2 Hito: Promotores comunitarios y Personal de Salud capacitados e implementando las Normas</v>
      </c>
      <c r="Q36" s="90" t="s">
        <v>6</v>
      </c>
      <c r="R36" s="56"/>
      <c r="S36" s="56">
        <v>105000</v>
      </c>
      <c r="T36" s="56">
        <v>241250</v>
      </c>
      <c r="U36" s="56">
        <v>253750</v>
      </c>
      <c r="V36" s="56"/>
      <c r="W36" s="42">
        <f>SUM(R36:V36)</f>
        <v>600000</v>
      </c>
      <c r="X36" s="90"/>
      <c r="Y36" s="90"/>
      <c r="AA36" s="7"/>
      <c r="AB36" s="7"/>
      <c r="AC36" s="49"/>
      <c r="AD36" s="49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x14ac:dyDescent="0.3">
      <c r="B37" s="60"/>
      <c r="C37" s="237"/>
      <c r="D37" s="200"/>
      <c r="E37" s="91" t="s">
        <v>7</v>
      </c>
      <c r="F37" s="91"/>
      <c r="G37" s="91"/>
      <c r="H37" s="91"/>
      <c r="I37" s="91"/>
      <c r="J37" s="91"/>
      <c r="K37" s="91"/>
      <c r="M37" s="2"/>
      <c r="O37" s="71"/>
      <c r="P37" s="235"/>
      <c r="Q37" s="91" t="s">
        <v>7</v>
      </c>
      <c r="R37" s="91"/>
      <c r="S37" s="91"/>
      <c r="T37" s="91"/>
      <c r="U37" s="91"/>
      <c r="V37" s="91"/>
      <c r="W37" s="91"/>
      <c r="X37" s="91"/>
      <c r="Y37" s="91"/>
      <c r="AA37" s="7"/>
      <c r="AB37" s="7"/>
      <c r="AC37" s="49"/>
      <c r="AD37" s="49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15" thickBot="1" x14ac:dyDescent="0.35">
      <c r="B38" s="60"/>
      <c r="C38" s="238"/>
      <c r="D38" s="201"/>
      <c r="E38" s="92" t="s">
        <v>8</v>
      </c>
      <c r="F38" s="92"/>
      <c r="G38" s="92"/>
      <c r="H38" s="92"/>
      <c r="I38" s="92"/>
      <c r="J38" s="92"/>
      <c r="K38" s="92"/>
      <c r="M38" s="2"/>
      <c r="O38" s="71"/>
      <c r="P38" s="236"/>
      <c r="Q38" s="92" t="s">
        <v>8</v>
      </c>
      <c r="R38" s="92"/>
      <c r="S38" s="92"/>
      <c r="T38" s="92"/>
      <c r="U38" s="92"/>
      <c r="V38" s="92"/>
      <c r="W38" s="92"/>
      <c r="X38" s="92"/>
      <c r="Y38" s="92"/>
      <c r="AA38" s="7"/>
      <c r="AB38" s="7"/>
      <c r="AC38" s="49"/>
      <c r="AD38" s="49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15" customHeight="1" x14ac:dyDescent="0.3">
      <c r="B39" s="245" t="s">
        <v>83</v>
      </c>
      <c r="C39" s="246"/>
      <c r="D39" s="239" t="s">
        <v>79</v>
      </c>
      <c r="E39" s="90" t="s">
        <v>6</v>
      </c>
      <c r="F39" s="90"/>
      <c r="G39" s="120">
        <v>1</v>
      </c>
      <c r="H39" s="90"/>
      <c r="I39" s="90"/>
      <c r="J39" s="90"/>
      <c r="K39" s="90">
        <f>SUM(F39:J39)</f>
        <v>1</v>
      </c>
      <c r="M39" s="2"/>
      <c r="O39" s="222" t="str">
        <f>B39</f>
        <v>Producto 2.2: Paquete Normativo de Promoción de la salud de las y los adolescentes, su familia y su comunidad divulgada e  implementada.</v>
      </c>
      <c r="P39" s="223"/>
      <c r="Q39" s="90" t="s">
        <v>6</v>
      </c>
      <c r="R39" s="56">
        <v>225000</v>
      </c>
      <c r="S39" s="90">
        <v>525000</v>
      </c>
      <c r="T39" s="90"/>
      <c r="U39" s="90"/>
      <c r="V39" s="90"/>
      <c r="W39" s="137">
        <f>SUM(R39:V39)</f>
        <v>750000</v>
      </c>
      <c r="X39" s="42"/>
      <c r="Y39" s="42"/>
      <c r="Z39" s="228"/>
      <c r="AA39" s="7"/>
      <c r="AB39" s="7"/>
      <c r="AC39" s="49"/>
      <c r="AD39" s="49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</row>
    <row r="40" spans="1:41" x14ac:dyDescent="0.3">
      <c r="B40" s="247"/>
      <c r="C40" s="248"/>
      <c r="D40" s="240"/>
      <c r="E40" s="91" t="s">
        <v>7</v>
      </c>
      <c r="F40" s="91"/>
      <c r="G40" s="91"/>
      <c r="H40" s="91"/>
      <c r="I40" s="91"/>
      <c r="J40" s="91"/>
      <c r="K40" s="91"/>
      <c r="M40" s="2"/>
      <c r="O40" s="224"/>
      <c r="P40" s="225"/>
      <c r="Q40" s="91" t="s">
        <v>7</v>
      </c>
      <c r="R40" s="91"/>
      <c r="S40" s="91"/>
      <c r="T40" s="91"/>
      <c r="U40" s="91"/>
      <c r="V40" s="91"/>
      <c r="W40" s="91"/>
      <c r="X40" s="44"/>
      <c r="Y40" s="44"/>
      <c r="Z40" s="229"/>
      <c r="AA40" s="7"/>
      <c r="AB40" s="7"/>
      <c r="AC40" s="49"/>
      <c r="AD40" s="49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</row>
    <row r="41" spans="1:41" ht="15" thickBot="1" x14ac:dyDescent="0.35">
      <c r="B41" s="249"/>
      <c r="C41" s="250"/>
      <c r="D41" s="241"/>
      <c r="E41" s="92" t="s">
        <v>8</v>
      </c>
      <c r="F41" s="92"/>
      <c r="G41" s="92"/>
      <c r="H41" s="92"/>
      <c r="I41" s="92"/>
      <c r="J41" s="92"/>
      <c r="K41" s="92"/>
      <c r="M41" s="2"/>
      <c r="O41" s="226"/>
      <c r="P41" s="227"/>
      <c r="Q41" s="92" t="s">
        <v>8</v>
      </c>
      <c r="R41" s="92"/>
      <c r="S41" s="92"/>
      <c r="T41" s="92"/>
      <c r="U41" s="92"/>
      <c r="V41" s="92"/>
      <c r="W41" s="92"/>
      <c r="X41" s="45"/>
      <c r="Y41" s="45"/>
      <c r="Z41" s="230"/>
      <c r="AA41" s="7"/>
      <c r="AB41" s="7"/>
      <c r="AC41" s="49"/>
      <c r="AD41" s="49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</row>
    <row r="42" spans="1:41" ht="15" thickBot="1" x14ac:dyDescent="0.35">
      <c r="A42" s="6" t="s">
        <v>43</v>
      </c>
      <c r="B42" s="60"/>
      <c r="C42" s="61" t="s">
        <v>12</v>
      </c>
      <c r="D42" s="62" t="s">
        <v>1</v>
      </c>
      <c r="E42" s="63"/>
      <c r="F42" s="52">
        <f>F32</f>
        <v>2018</v>
      </c>
      <c r="G42" s="52">
        <f t="shared" ref="G42:J42" si="12">G32</f>
        <v>2019</v>
      </c>
      <c r="H42" s="52">
        <f t="shared" si="12"/>
        <v>2020</v>
      </c>
      <c r="I42" s="52">
        <f t="shared" si="12"/>
        <v>2021</v>
      </c>
      <c r="J42" s="52">
        <f t="shared" si="12"/>
        <v>2022</v>
      </c>
      <c r="K42" s="52" t="s">
        <v>10</v>
      </c>
      <c r="M42" s="2"/>
      <c r="O42" s="71"/>
      <c r="P42" s="61" t="s">
        <v>12</v>
      </c>
      <c r="Q42" s="63"/>
      <c r="R42" s="52">
        <f>R32</f>
        <v>2018</v>
      </c>
      <c r="S42" s="52">
        <f t="shared" ref="S42:W42" si="13">S32</f>
        <v>2019</v>
      </c>
      <c r="T42" s="52">
        <f t="shared" si="13"/>
        <v>2020</v>
      </c>
      <c r="U42" s="52">
        <f t="shared" si="13"/>
        <v>2021</v>
      </c>
      <c r="V42" s="52">
        <f t="shared" si="13"/>
        <v>2022</v>
      </c>
      <c r="W42" s="52" t="str">
        <f t="shared" si="13"/>
        <v>Meta final</v>
      </c>
      <c r="X42" s="54" t="s">
        <v>3</v>
      </c>
      <c r="Y42" s="55" t="s">
        <v>4</v>
      </c>
      <c r="AA42" s="7"/>
      <c r="AB42" s="7"/>
      <c r="AC42" s="49"/>
      <c r="AD42" s="49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</row>
    <row r="43" spans="1:41" x14ac:dyDescent="0.3">
      <c r="B43" s="60"/>
      <c r="C43" s="233" t="s">
        <v>84</v>
      </c>
      <c r="D43" s="199" t="s">
        <v>36</v>
      </c>
      <c r="E43" s="90" t="s">
        <v>6</v>
      </c>
      <c r="F43" s="90"/>
      <c r="G43" s="121">
        <v>1</v>
      </c>
      <c r="H43" s="90"/>
      <c r="I43" s="90"/>
      <c r="J43" s="90"/>
      <c r="K43" s="121">
        <f>SUM(F43:J43)</f>
        <v>1</v>
      </c>
      <c r="M43" s="2"/>
      <c r="O43" s="71"/>
      <c r="P43" s="235" t="str">
        <f>C43</f>
        <v>2.2.1 Hito: Capacitacion al Personal de Salud, adolecentes, su familia y Red Comunitaria</v>
      </c>
      <c r="Q43" s="90" t="s">
        <v>6</v>
      </c>
      <c r="R43" s="56">
        <v>50000</v>
      </c>
      <c r="S43" s="56"/>
      <c r="T43" s="56"/>
      <c r="U43" s="56"/>
      <c r="V43" s="56"/>
      <c r="W43" s="42">
        <f>SUM(R43:V43)</f>
        <v>50000</v>
      </c>
      <c r="X43" s="90"/>
      <c r="Y43" s="90"/>
      <c r="AA43" s="7"/>
      <c r="AB43" s="7"/>
      <c r="AC43" s="49"/>
      <c r="AD43" s="49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</row>
    <row r="44" spans="1:41" x14ac:dyDescent="0.3">
      <c r="B44" s="60"/>
      <c r="C44" s="233"/>
      <c r="D44" s="200"/>
      <c r="E44" s="91" t="s">
        <v>7</v>
      </c>
      <c r="F44" s="91"/>
      <c r="G44" s="91"/>
      <c r="H44" s="91"/>
      <c r="I44" s="91"/>
      <c r="J44" s="91"/>
      <c r="K44" s="91"/>
      <c r="M44" s="2"/>
      <c r="O44" s="71"/>
      <c r="P44" s="235"/>
      <c r="Q44" s="91" t="s">
        <v>7</v>
      </c>
      <c r="R44" s="91"/>
      <c r="S44" s="91"/>
      <c r="T44" s="91"/>
      <c r="U44" s="91"/>
      <c r="V44" s="91"/>
      <c r="W44" s="91"/>
      <c r="X44" s="91"/>
      <c r="Y44" s="91"/>
      <c r="AA44" s="7"/>
      <c r="AB44" s="7"/>
      <c r="AC44" s="49"/>
      <c r="AD44" s="49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</row>
    <row r="45" spans="1:41" ht="15" thickBot="1" x14ac:dyDescent="0.35">
      <c r="B45" s="60"/>
      <c r="C45" s="234"/>
      <c r="D45" s="201"/>
      <c r="E45" s="92" t="s">
        <v>8</v>
      </c>
      <c r="F45" s="92"/>
      <c r="G45" s="92"/>
      <c r="H45" s="92"/>
      <c r="I45" s="92"/>
      <c r="J45" s="92"/>
      <c r="K45" s="92"/>
      <c r="M45" s="2"/>
      <c r="O45" s="71"/>
      <c r="P45" s="236"/>
      <c r="Q45" s="92" t="s">
        <v>8</v>
      </c>
      <c r="R45" s="92"/>
      <c r="S45" s="92"/>
      <c r="T45" s="92"/>
      <c r="U45" s="92"/>
      <c r="V45" s="92"/>
      <c r="W45" s="92"/>
      <c r="X45" s="92"/>
      <c r="Y45" s="92"/>
      <c r="AA45" s="7"/>
      <c r="AB45" s="7"/>
      <c r="AC45" s="49"/>
      <c r="AD45" s="49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</row>
    <row r="46" spans="1:41" x14ac:dyDescent="0.3">
      <c r="B46" s="60"/>
      <c r="C46" s="233" t="s">
        <v>85</v>
      </c>
      <c r="D46" s="199" t="s">
        <v>16</v>
      </c>
      <c r="E46" s="90" t="s">
        <v>6</v>
      </c>
      <c r="F46" s="90"/>
      <c r="G46" s="121">
        <v>10</v>
      </c>
      <c r="H46" s="121">
        <v>25</v>
      </c>
      <c r="I46" s="121">
        <v>50</v>
      </c>
      <c r="J46" s="121">
        <v>150</v>
      </c>
      <c r="K46" s="121">
        <f>J46</f>
        <v>150</v>
      </c>
      <c r="M46" s="2"/>
      <c r="O46" s="71"/>
      <c r="P46" s="235" t="str">
        <f>C46</f>
        <v>2.2.2 Hito: Reproduccion asociado al Paquete Normativo</v>
      </c>
      <c r="Q46" s="90" t="s">
        <v>6</v>
      </c>
      <c r="R46" s="56">
        <v>175000</v>
      </c>
      <c r="S46" s="56">
        <v>525000</v>
      </c>
      <c r="T46" s="56"/>
      <c r="U46" s="56"/>
      <c r="V46" s="56"/>
      <c r="W46" s="42">
        <f>SUM(R46:V46)</f>
        <v>700000</v>
      </c>
      <c r="X46" s="90"/>
      <c r="Y46" s="90"/>
      <c r="AA46" s="7"/>
      <c r="AB46" s="7"/>
      <c r="AC46" s="49"/>
      <c r="AD46" s="49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</row>
    <row r="47" spans="1:41" x14ac:dyDescent="0.3">
      <c r="B47" s="60"/>
      <c r="C47" s="233"/>
      <c r="D47" s="200"/>
      <c r="E47" s="91" t="s">
        <v>7</v>
      </c>
      <c r="F47" s="91"/>
      <c r="G47" s="91"/>
      <c r="H47" s="91"/>
      <c r="I47" s="91"/>
      <c r="J47" s="91"/>
      <c r="K47" s="91"/>
      <c r="M47" s="2"/>
      <c r="O47" s="71"/>
      <c r="P47" s="235"/>
      <c r="Q47" s="91" t="s">
        <v>7</v>
      </c>
      <c r="R47" s="91"/>
      <c r="S47" s="91"/>
      <c r="T47" s="91"/>
      <c r="U47" s="91"/>
      <c r="V47" s="91"/>
      <c r="W47" s="91"/>
      <c r="X47" s="91"/>
      <c r="Y47" s="91"/>
      <c r="AA47" s="7"/>
      <c r="AB47" s="7"/>
      <c r="AC47" s="49"/>
      <c r="AD47" s="49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</row>
    <row r="48" spans="1:41" ht="15" thickBot="1" x14ac:dyDescent="0.35">
      <c r="B48" s="60"/>
      <c r="C48" s="233"/>
      <c r="D48" s="201"/>
      <c r="E48" s="92" t="s">
        <v>8</v>
      </c>
      <c r="F48" s="92"/>
      <c r="G48" s="92"/>
      <c r="H48" s="92"/>
      <c r="I48" s="92"/>
      <c r="J48" s="92"/>
      <c r="K48" s="92"/>
      <c r="M48" s="2"/>
      <c r="O48" s="71"/>
      <c r="P48" s="236"/>
      <c r="Q48" s="92" t="s">
        <v>8</v>
      </c>
      <c r="R48" s="92"/>
      <c r="S48" s="92"/>
      <c r="T48" s="92"/>
      <c r="U48" s="92"/>
      <c r="V48" s="92"/>
      <c r="W48" s="92"/>
      <c r="X48" s="92"/>
      <c r="Y48" s="92"/>
      <c r="AA48" s="7"/>
      <c r="AB48" s="7"/>
      <c r="AC48" s="49"/>
      <c r="AD48" s="49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</row>
    <row r="49" spans="2:41" x14ac:dyDescent="0.3">
      <c r="B49" s="60"/>
      <c r="C49" s="242" t="s">
        <v>86</v>
      </c>
      <c r="D49" s="122"/>
      <c r="E49" s="90" t="s">
        <v>6</v>
      </c>
      <c r="F49" s="91"/>
      <c r="G49" s="91"/>
      <c r="H49" s="91"/>
      <c r="I49" s="91"/>
      <c r="J49" s="91"/>
      <c r="K49" s="91"/>
      <c r="M49" s="2"/>
      <c r="O49" s="71"/>
      <c r="P49" s="123"/>
      <c r="Q49" s="91"/>
      <c r="R49" s="91"/>
      <c r="S49" s="91"/>
      <c r="T49" s="91"/>
      <c r="U49" s="91"/>
      <c r="V49" s="91"/>
      <c r="W49" s="91"/>
      <c r="X49" s="91"/>
      <c r="Y49" s="91"/>
      <c r="AA49" s="7"/>
      <c r="AB49" s="7"/>
      <c r="AC49" s="49"/>
      <c r="AD49" s="49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</row>
    <row r="50" spans="2:41" x14ac:dyDescent="0.3">
      <c r="B50" s="60"/>
      <c r="C50" s="243"/>
      <c r="D50" s="122"/>
      <c r="E50" s="91" t="s">
        <v>7</v>
      </c>
      <c r="F50" s="91"/>
      <c r="G50" s="91"/>
      <c r="H50" s="91"/>
      <c r="I50" s="91"/>
      <c r="J50" s="91"/>
      <c r="K50" s="91"/>
      <c r="M50" s="2"/>
      <c r="O50" s="71"/>
      <c r="P50" s="123"/>
      <c r="Q50" s="91"/>
      <c r="R50" s="91"/>
      <c r="S50" s="91"/>
      <c r="T50" s="91"/>
      <c r="U50" s="91"/>
      <c r="V50" s="91"/>
      <c r="W50" s="91"/>
      <c r="X50" s="91"/>
      <c r="Y50" s="91"/>
      <c r="AA50" s="7"/>
      <c r="AB50" s="7"/>
      <c r="AC50" s="49"/>
      <c r="AD50" s="49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</row>
    <row r="51" spans="2:41" ht="15" thickBot="1" x14ac:dyDescent="0.35">
      <c r="B51" s="60"/>
      <c r="C51" s="244"/>
      <c r="D51" s="122"/>
      <c r="E51" s="92" t="s">
        <v>8</v>
      </c>
      <c r="F51" s="91"/>
      <c r="G51" s="91"/>
      <c r="H51" s="91"/>
      <c r="I51" s="91"/>
      <c r="J51" s="91"/>
      <c r="K51" s="91"/>
      <c r="M51" s="2"/>
      <c r="O51" s="71"/>
      <c r="P51" s="123"/>
      <c r="Q51" s="91"/>
      <c r="R51" s="91"/>
      <c r="S51" s="91"/>
      <c r="T51" s="91"/>
      <c r="U51" s="91"/>
      <c r="V51" s="91"/>
      <c r="W51" s="91"/>
      <c r="X51" s="91"/>
      <c r="Y51" s="91"/>
      <c r="AA51" s="7"/>
      <c r="AB51" s="7"/>
      <c r="AC51" s="49"/>
      <c r="AD51" s="49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</row>
    <row r="52" spans="2:41" ht="15" customHeight="1" x14ac:dyDescent="0.3">
      <c r="B52" s="216" t="s">
        <v>87</v>
      </c>
      <c r="C52" s="219"/>
      <c r="D52" s="199" t="s">
        <v>47</v>
      </c>
      <c r="E52" s="90" t="s">
        <v>6</v>
      </c>
      <c r="F52" s="90"/>
      <c r="G52" s="90"/>
      <c r="H52" s="119">
        <v>1</v>
      </c>
      <c r="I52" s="90"/>
      <c r="J52" s="90"/>
      <c r="K52" s="90">
        <f>SUM(F52:J52)</f>
        <v>1</v>
      </c>
      <c r="M52" s="2"/>
      <c r="O52" s="222" t="str">
        <f>B52</f>
        <v>Producto 2.3: Protocolos de detección y manejo oportuno de las principales ECNT actualizados y divulgado.</v>
      </c>
      <c r="P52" s="223"/>
      <c r="Q52" s="90" t="s">
        <v>6</v>
      </c>
      <c r="R52" s="90">
        <v>73000</v>
      </c>
      <c r="S52" s="90">
        <v>77000</v>
      </c>
      <c r="T52" s="90">
        <v>50000</v>
      </c>
      <c r="U52" s="90"/>
      <c r="V52" s="90"/>
      <c r="W52" s="137">
        <f>SUM(R52:V52)</f>
        <v>200000</v>
      </c>
      <c r="X52" s="42"/>
      <c r="Y52" s="42"/>
      <c r="Z52" s="228"/>
      <c r="AA52" s="7"/>
      <c r="AB52" s="7"/>
      <c r="AC52" s="49"/>
      <c r="AD52" s="49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</row>
    <row r="53" spans="2:41" x14ac:dyDescent="0.3">
      <c r="B53" s="218"/>
      <c r="C53" s="219"/>
      <c r="D53" s="200"/>
      <c r="E53" s="91" t="s">
        <v>7</v>
      </c>
      <c r="F53" s="91"/>
      <c r="G53" s="91"/>
      <c r="H53" s="91"/>
      <c r="I53" s="91"/>
      <c r="J53" s="91"/>
      <c r="K53" s="91"/>
      <c r="M53" s="2"/>
      <c r="O53" s="224"/>
      <c r="P53" s="225"/>
      <c r="Q53" s="91" t="s">
        <v>7</v>
      </c>
      <c r="R53" s="91"/>
      <c r="S53" s="91"/>
      <c r="T53" s="91"/>
      <c r="U53" s="91"/>
      <c r="V53" s="91"/>
      <c r="W53" s="91"/>
      <c r="X53" s="44"/>
      <c r="Y53" s="44"/>
      <c r="Z53" s="229"/>
      <c r="AA53" s="7"/>
      <c r="AB53" s="7"/>
      <c r="AC53" s="49"/>
      <c r="AD53" s="49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</row>
    <row r="54" spans="2:41" ht="15" thickBot="1" x14ac:dyDescent="0.35">
      <c r="B54" s="220"/>
      <c r="C54" s="221"/>
      <c r="D54" s="201"/>
      <c r="E54" s="92" t="s">
        <v>8</v>
      </c>
      <c r="F54" s="92"/>
      <c r="G54" s="92"/>
      <c r="H54" s="92"/>
      <c r="I54" s="92"/>
      <c r="J54" s="92"/>
      <c r="K54" s="92"/>
      <c r="M54" s="2"/>
      <c r="O54" s="226"/>
      <c r="P54" s="227"/>
      <c r="Q54" s="92" t="s">
        <v>8</v>
      </c>
      <c r="R54" s="92"/>
      <c r="S54" s="92"/>
      <c r="T54" s="92"/>
      <c r="U54" s="92"/>
      <c r="V54" s="92"/>
      <c r="W54" s="92"/>
      <c r="X54" s="45"/>
      <c r="Y54" s="45"/>
      <c r="Z54" s="230"/>
      <c r="AA54" s="7"/>
      <c r="AB54" s="7"/>
      <c r="AC54" s="49"/>
      <c r="AD54" s="49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</row>
    <row r="55" spans="2:41" ht="15" customHeight="1" x14ac:dyDescent="0.3">
      <c r="B55" s="216" t="s">
        <v>88</v>
      </c>
      <c r="C55" s="217"/>
      <c r="D55" s="239" t="s">
        <v>89</v>
      </c>
      <c r="E55" s="90" t="s">
        <v>6</v>
      </c>
      <c r="F55" s="90"/>
      <c r="G55" s="119">
        <v>10</v>
      </c>
      <c r="H55" s="119">
        <v>10</v>
      </c>
      <c r="I55" s="119">
        <v>10</v>
      </c>
      <c r="J55" s="119">
        <v>20</v>
      </c>
      <c r="K55" s="119">
        <f>SUM(F55:J55)</f>
        <v>50</v>
      </c>
      <c r="M55" s="2"/>
      <c r="O55" s="222" t="str">
        <f>B55</f>
        <v>Producto 2.4: Censos de Pacientes crónicos implementado a nivel municipal.</v>
      </c>
      <c r="P55" s="223"/>
      <c r="Q55" s="90" t="s">
        <v>6</v>
      </c>
      <c r="R55" s="56">
        <v>32857</v>
      </c>
      <c r="S55" s="56">
        <v>117143</v>
      </c>
      <c r="T55" s="56"/>
      <c r="U55" s="56"/>
      <c r="V55" s="56"/>
      <c r="W55" s="137">
        <f>SUM(R55:V55)</f>
        <v>150000</v>
      </c>
      <c r="X55" s="42"/>
      <c r="Y55" s="42"/>
      <c r="Z55" s="228"/>
      <c r="AA55" s="7"/>
      <c r="AB55" s="7"/>
      <c r="AC55" s="49"/>
      <c r="AD55" s="49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</row>
    <row r="56" spans="2:41" x14ac:dyDescent="0.3">
      <c r="B56" s="218"/>
      <c r="C56" s="219"/>
      <c r="D56" s="240"/>
      <c r="E56" s="91" t="s">
        <v>7</v>
      </c>
      <c r="F56" s="91"/>
      <c r="G56" s="91"/>
      <c r="H56" s="91"/>
      <c r="I56" s="91"/>
      <c r="J56" s="91"/>
      <c r="K56" s="91"/>
      <c r="M56" s="2"/>
      <c r="O56" s="224"/>
      <c r="P56" s="225"/>
      <c r="Q56" s="91" t="s">
        <v>7</v>
      </c>
      <c r="R56" s="91"/>
      <c r="S56" s="91"/>
      <c r="T56" s="91"/>
      <c r="U56" s="91"/>
      <c r="V56" s="91"/>
      <c r="W56" s="91"/>
      <c r="X56" s="44"/>
      <c r="Y56" s="44"/>
      <c r="Z56" s="229"/>
      <c r="AA56" s="7"/>
      <c r="AB56" s="7"/>
      <c r="AC56" s="49"/>
      <c r="AD56" s="49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</row>
    <row r="57" spans="2:41" ht="15" thickBot="1" x14ac:dyDescent="0.35">
      <c r="B57" s="220"/>
      <c r="C57" s="221"/>
      <c r="D57" s="241"/>
      <c r="E57" s="92" t="s">
        <v>8</v>
      </c>
      <c r="F57" s="92"/>
      <c r="G57" s="92"/>
      <c r="H57" s="92"/>
      <c r="I57" s="92"/>
      <c r="J57" s="92"/>
      <c r="K57" s="92"/>
      <c r="M57" s="2"/>
      <c r="O57" s="226"/>
      <c r="P57" s="227"/>
      <c r="Q57" s="92" t="s">
        <v>8</v>
      </c>
      <c r="R57" s="92"/>
      <c r="S57" s="92"/>
      <c r="T57" s="92"/>
      <c r="U57" s="92"/>
      <c r="V57" s="92"/>
      <c r="W57" s="92"/>
      <c r="X57" s="45"/>
      <c r="Y57" s="45"/>
      <c r="Z57" s="230"/>
      <c r="AA57" s="7"/>
      <c r="AB57" s="7"/>
      <c r="AC57" s="49"/>
      <c r="AD57" s="49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</row>
    <row r="58" spans="2:41" ht="15" customHeight="1" x14ac:dyDescent="0.3">
      <c r="B58" s="216" t="s">
        <v>90</v>
      </c>
      <c r="C58" s="217"/>
      <c r="D58" s="239" t="s">
        <v>91</v>
      </c>
      <c r="E58" s="90" t="s">
        <v>6</v>
      </c>
      <c r="F58" s="90"/>
      <c r="G58" s="90"/>
      <c r="H58" s="119">
        <v>1</v>
      </c>
      <c r="I58" s="90"/>
      <c r="J58" s="90"/>
      <c r="K58" s="90">
        <f>SUM(F58:J58)</f>
        <v>1</v>
      </c>
      <c r="M58" s="2"/>
      <c r="O58" s="222" t="str">
        <f>B58</f>
        <v>Producto 2.5: Guías Comunitarias para la detección temprana de los factores de riesgo de enfermedades crónicas</v>
      </c>
      <c r="P58" s="223"/>
      <c r="Q58" s="90" t="s">
        <v>6</v>
      </c>
      <c r="R58" s="56"/>
      <c r="S58" s="56">
        <v>101042</v>
      </c>
      <c r="T58" s="56">
        <v>148958</v>
      </c>
      <c r="U58" s="56"/>
      <c r="V58" s="56"/>
      <c r="W58" s="137">
        <f>SUM(R58:V58)</f>
        <v>250000</v>
      </c>
      <c r="X58" s="42"/>
      <c r="Y58" s="42"/>
      <c r="Z58" s="228"/>
      <c r="AA58" s="7"/>
      <c r="AB58" s="7"/>
      <c r="AC58" s="49"/>
      <c r="AD58" s="49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</row>
    <row r="59" spans="2:41" x14ac:dyDescent="0.3">
      <c r="B59" s="218"/>
      <c r="C59" s="219"/>
      <c r="D59" s="240"/>
      <c r="E59" s="91" t="s">
        <v>7</v>
      </c>
      <c r="F59" s="91"/>
      <c r="G59" s="91"/>
      <c r="H59" s="91"/>
      <c r="I59" s="91"/>
      <c r="J59" s="91"/>
      <c r="K59" s="91"/>
      <c r="M59" s="2"/>
      <c r="O59" s="224"/>
      <c r="P59" s="225"/>
      <c r="Q59" s="91" t="s">
        <v>7</v>
      </c>
      <c r="R59" s="91"/>
      <c r="S59" s="91"/>
      <c r="T59" s="91"/>
      <c r="U59" s="91"/>
      <c r="V59" s="91"/>
      <c r="W59" s="91"/>
      <c r="X59" s="44"/>
      <c r="Y59" s="44"/>
      <c r="Z59" s="229"/>
      <c r="AA59" s="7"/>
      <c r="AB59" s="7"/>
      <c r="AC59" s="49"/>
      <c r="AD59" s="49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</row>
    <row r="60" spans="2:41" ht="15" thickBot="1" x14ac:dyDescent="0.35">
      <c r="B60" s="220"/>
      <c r="C60" s="221"/>
      <c r="D60" s="241"/>
      <c r="E60" s="92" t="s">
        <v>8</v>
      </c>
      <c r="F60" s="92"/>
      <c r="G60" s="92"/>
      <c r="H60" s="92"/>
      <c r="I60" s="92"/>
      <c r="J60" s="92"/>
      <c r="K60" s="92"/>
      <c r="M60" s="2"/>
      <c r="O60" s="226"/>
      <c r="P60" s="227"/>
      <c r="Q60" s="92" t="s">
        <v>8</v>
      </c>
      <c r="R60" s="92"/>
      <c r="S60" s="92"/>
      <c r="T60" s="92"/>
      <c r="U60" s="92"/>
      <c r="V60" s="92"/>
      <c r="W60" s="92"/>
      <c r="X60" s="45"/>
      <c r="Y60" s="45"/>
      <c r="Z60" s="230"/>
      <c r="AA60" s="7"/>
      <c r="AB60" s="7"/>
      <c r="AC60" s="49"/>
      <c r="AD60" s="49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</row>
    <row r="61" spans="2:41" ht="14.55" customHeight="1" x14ac:dyDescent="0.3">
      <c r="B61" s="251" t="s">
        <v>92</v>
      </c>
      <c r="C61" s="252"/>
      <c r="D61" s="239" t="s">
        <v>93</v>
      </c>
      <c r="E61" s="90" t="s">
        <v>6</v>
      </c>
      <c r="F61" s="90"/>
      <c r="G61" s="119">
        <v>1</v>
      </c>
      <c r="H61" s="90"/>
      <c r="I61" s="90"/>
      <c r="J61" s="90"/>
      <c r="K61" s="119">
        <f>SUM(F61:J61)</f>
        <v>1</v>
      </c>
      <c r="M61" s="2"/>
      <c r="O61" s="255" t="str">
        <f>B61</f>
        <v>Producto 2.6: Norma para el primer nivel de atención a las personas de discapacidad actualizada y aprobada.</v>
      </c>
      <c r="P61" s="256"/>
      <c r="Q61" s="90" t="s">
        <v>6</v>
      </c>
      <c r="R61" s="56"/>
      <c r="S61" s="56">
        <v>107000</v>
      </c>
      <c r="T61" s="56">
        <v>43000</v>
      </c>
      <c r="U61" s="56"/>
      <c r="V61" s="56"/>
      <c r="W61" s="137">
        <f>SUM(R61:V61)</f>
        <v>150000</v>
      </c>
      <c r="X61" s="42"/>
      <c r="Y61" s="42"/>
      <c r="Z61" s="228"/>
      <c r="AA61" s="7"/>
      <c r="AB61" s="7"/>
      <c r="AC61" s="49"/>
      <c r="AD61" s="49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</row>
    <row r="62" spans="2:41" x14ac:dyDescent="0.3">
      <c r="B62" s="218"/>
      <c r="C62" s="253"/>
      <c r="D62" s="240"/>
      <c r="E62" s="91" t="s">
        <v>7</v>
      </c>
      <c r="F62" s="91"/>
      <c r="G62" s="91"/>
      <c r="H62" s="91"/>
      <c r="I62" s="91"/>
      <c r="J62" s="91"/>
      <c r="K62" s="91"/>
      <c r="M62" s="2"/>
      <c r="O62" s="224"/>
      <c r="P62" s="257"/>
      <c r="Q62" s="91" t="s">
        <v>7</v>
      </c>
      <c r="R62" s="91"/>
      <c r="S62" s="91"/>
      <c r="T62" s="91"/>
      <c r="U62" s="91"/>
      <c r="V62" s="91"/>
      <c r="W62" s="91"/>
      <c r="X62" s="44"/>
      <c r="Y62" s="44"/>
      <c r="Z62" s="229"/>
      <c r="AA62" s="7"/>
      <c r="AB62" s="7"/>
      <c r="AC62" s="49"/>
      <c r="AD62" s="49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</row>
    <row r="63" spans="2:41" ht="15" thickBot="1" x14ac:dyDescent="0.35">
      <c r="B63" s="254"/>
      <c r="C63" s="253"/>
      <c r="D63" s="241"/>
      <c r="E63" s="92" t="s">
        <v>8</v>
      </c>
      <c r="F63" s="92"/>
      <c r="G63" s="92"/>
      <c r="H63" s="92"/>
      <c r="I63" s="92"/>
      <c r="J63" s="92"/>
      <c r="K63" s="92"/>
      <c r="M63" s="2"/>
      <c r="O63" s="258"/>
      <c r="P63" s="259"/>
      <c r="Q63" s="92" t="s">
        <v>8</v>
      </c>
      <c r="R63" s="92"/>
      <c r="S63" s="92"/>
      <c r="T63" s="92"/>
      <c r="U63" s="92"/>
      <c r="V63" s="92"/>
      <c r="W63" s="92"/>
      <c r="X63" s="45"/>
      <c r="Y63" s="45"/>
      <c r="Z63" s="230"/>
      <c r="AA63" s="7"/>
      <c r="AB63" s="7"/>
      <c r="AC63" s="49"/>
      <c r="AD63" s="49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</row>
    <row r="64" spans="2:41" x14ac:dyDescent="0.3">
      <c r="B64" s="124"/>
      <c r="C64" s="260" t="s">
        <v>94</v>
      </c>
      <c r="D64" s="263" t="s">
        <v>95</v>
      </c>
      <c r="E64" s="90" t="s">
        <v>6</v>
      </c>
      <c r="F64" s="91"/>
      <c r="G64" s="91"/>
      <c r="H64" s="91"/>
      <c r="I64" s="91"/>
      <c r="J64" s="91"/>
      <c r="K64" s="91"/>
      <c r="M64" s="2"/>
      <c r="O64" s="101"/>
      <c r="P64" s="125"/>
      <c r="Q64" s="91"/>
      <c r="R64" s="91"/>
      <c r="S64" s="91"/>
      <c r="T64" s="91"/>
      <c r="U64" s="91"/>
      <c r="V64" s="91"/>
      <c r="W64" s="91"/>
      <c r="X64" s="44"/>
      <c r="Y64" s="44"/>
      <c r="Z64" s="104"/>
      <c r="AA64" s="7"/>
      <c r="AB64" s="7"/>
      <c r="AC64" s="49"/>
      <c r="AD64" s="49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</row>
    <row r="65" spans="2:41" x14ac:dyDescent="0.3">
      <c r="B65" s="124"/>
      <c r="C65" s="261"/>
      <c r="D65" s="264"/>
      <c r="E65" s="91" t="s">
        <v>7</v>
      </c>
      <c r="F65" s="91"/>
      <c r="G65" s="91"/>
      <c r="H65" s="91"/>
      <c r="I65" s="91"/>
      <c r="J65" s="91"/>
      <c r="K65" s="91"/>
      <c r="M65" s="2"/>
      <c r="O65" s="101"/>
      <c r="P65" s="125"/>
      <c r="Q65" s="91"/>
      <c r="R65" s="91"/>
      <c r="S65" s="91"/>
      <c r="T65" s="91"/>
      <c r="U65" s="91"/>
      <c r="V65" s="91"/>
      <c r="W65" s="91"/>
      <c r="X65" s="44"/>
      <c r="Y65" s="44"/>
      <c r="Z65" s="104"/>
      <c r="AA65" s="7"/>
      <c r="AB65" s="7"/>
      <c r="AC65" s="49"/>
      <c r="AD65" s="49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</row>
    <row r="66" spans="2:41" ht="15" thickBot="1" x14ac:dyDescent="0.35">
      <c r="B66" s="124"/>
      <c r="C66" s="262"/>
      <c r="D66" s="265"/>
      <c r="E66" s="92" t="s">
        <v>8</v>
      </c>
      <c r="F66" s="91"/>
      <c r="G66" s="91"/>
      <c r="H66" s="91"/>
      <c r="I66" s="91"/>
      <c r="J66" s="91"/>
      <c r="K66" s="91"/>
      <c r="M66" s="2"/>
      <c r="O66" s="101"/>
      <c r="P66" s="125"/>
      <c r="Q66" s="91"/>
      <c r="R66" s="91"/>
      <c r="S66" s="91"/>
      <c r="T66" s="91"/>
      <c r="U66" s="91"/>
      <c r="V66" s="91"/>
      <c r="W66" s="91"/>
      <c r="X66" s="44"/>
      <c r="Y66" s="44"/>
      <c r="Z66" s="104"/>
      <c r="AA66" s="7"/>
      <c r="AB66" s="7"/>
      <c r="AC66" s="49"/>
      <c r="AD66" s="49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</row>
    <row r="67" spans="2:41" ht="15" customHeight="1" x14ac:dyDescent="0.3">
      <c r="B67" s="216" t="s">
        <v>96</v>
      </c>
      <c r="C67" s="219"/>
      <c r="D67" s="239" t="s">
        <v>48</v>
      </c>
      <c r="E67" s="91" t="s">
        <v>6</v>
      </c>
      <c r="F67" s="91"/>
      <c r="G67" s="91"/>
      <c r="H67" s="91"/>
      <c r="I67" s="91"/>
      <c r="J67" s="91"/>
      <c r="K67" s="91">
        <v>0</v>
      </c>
      <c r="M67" s="2"/>
      <c r="O67" s="255" t="str">
        <f>B67</f>
        <v>Producto 2.7: Protocolo de manejo para las principales afectaciones pos traumáticas y por enfermedades crónicas alaborado y implementado.</v>
      </c>
      <c r="P67" s="256"/>
      <c r="Q67" s="90" t="s">
        <v>6</v>
      </c>
      <c r="R67" s="56"/>
      <c r="S67" s="56"/>
      <c r="T67" s="56">
        <v>250000</v>
      </c>
      <c r="U67" s="56"/>
      <c r="V67" s="56"/>
      <c r="W67" s="137">
        <f>SUM(R67:V67)</f>
        <v>250000</v>
      </c>
      <c r="X67" s="42"/>
      <c r="Y67" s="42"/>
      <c r="Z67" s="104"/>
      <c r="AA67" s="7"/>
      <c r="AB67" s="7"/>
      <c r="AC67" s="49"/>
      <c r="AD67" s="49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</row>
    <row r="68" spans="2:41" x14ac:dyDescent="0.3">
      <c r="B68" s="218"/>
      <c r="C68" s="219"/>
      <c r="D68" s="240"/>
      <c r="E68" s="91" t="s">
        <v>7</v>
      </c>
      <c r="F68" s="91"/>
      <c r="G68" s="91"/>
      <c r="H68" s="91"/>
      <c r="I68" s="91"/>
      <c r="J68" s="91"/>
      <c r="K68" s="91"/>
      <c r="M68" s="2"/>
      <c r="O68" s="224"/>
      <c r="P68" s="257"/>
      <c r="Q68" s="91" t="s">
        <v>7</v>
      </c>
      <c r="R68" s="91"/>
      <c r="S68" s="91"/>
      <c r="T68" s="91"/>
      <c r="U68" s="91"/>
      <c r="V68" s="91"/>
      <c r="W68" s="91"/>
      <c r="X68" s="44"/>
      <c r="Y68" s="44"/>
      <c r="Z68" s="104"/>
      <c r="AA68" s="7"/>
      <c r="AB68" s="7"/>
      <c r="AC68" s="49"/>
      <c r="AD68" s="49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</row>
    <row r="69" spans="2:41" ht="15" thickBot="1" x14ac:dyDescent="0.35">
      <c r="B69" s="220"/>
      <c r="C69" s="221"/>
      <c r="D69" s="241"/>
      <c r="E69" s="91" t="s">
        <v>8</v>
      </c>
      <c r="F69" s="91"/>
      <c r="G69" s="91"/>
      <c r="H69" s="91"/>
      <c r="I69" s="91"/>
      <c r="J69" s="91"/>
      <c r="K69" s="91"/>
      <c r="M69" s="2"/>
      <c r="O69" s="258"/>
      <c r="P69" s="259"/>
      <c r="Q69" s="92" t="s">
        <v>8</v>
      </c>
      <c r="R69" s="92"/>
      <c r="S69" s="92"/>
      <c r="T69" s="92"/>
      <c r="U69" s="92"/>
      <c r="V69" s="92"/>
      <c r="W69" s="92"/>
      <c r="X69" s="45"/>
      <c r="Y69" s="45"/>
      <c r="Z69" s="104"/>
      <c r="AA69" s="7"/>
      <c r="AB69" s="7"/>
      <c r="AC69" s="49"/>
      <c r="AD69" s="49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</row>
    <row r="70" spans="2:41" x14ac:dyDescent="0.3">
      <c r="B70" s="126"/>
      <c r="C70" s="272" t="s">
        <v>97</v>
      </c>
      <c r="D70" s="127"/>
      <c r="E70" s="128" t="s">
        <v>6</v>
      </c>
      <c r="F70" s="129"/>
      <c r="G70" s="91"/>
      <c r="H70" s="91"/>
      <c r="I70" s="91"/>
      <c r="J70" s="91"/>
      <c r="K70" s="91"/>
      <c r="M70" s="2"/>
      <c r="O70" s="101"/>
      <c r="P70" s="125"/>
      <c r="Q70" s="91"/>
      <c r="R70" s="91"/>
      <c r="S70" s="91"/>
      <c r="T70" s="91"/>
      <c r="U70" s="91"/>
      <c r="V70" s="91"/>
      <c r="W70" s="91"/>
      <c r="X70" s="44"/>
      <c r="Y70" s="44"/>
      <c r="Z70" s="104"/>
      <c r="AA70" s="7"/>
      <c r="AB70" s="7"/>
      <c r="AC70" s="49"/>
      <c r="AD70" s="49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</row>
    <row r="71" spans="2:41" x14ac:dyDescent="0.3">
      <c r="B71" s="130"/>
      <c r="C71" s="237"/>
      <c r="D71" s="127" t="s">
        <v>95</v>
      </c>
      <c r="E71" s="131" t="s">
        <v>7</v>
      </c>
      <c r="F71" s="129"/>
      <c r="G71" s="91"/>
      <c r="H71" s="91"/>
      <c r="I71" s="91"/>
      <c r="J71" s="91"/>
      <c r="K71" s="91"/>
      <c r="M71" s="2"/>
      <c r="O71" s="101"/>
      <c r="P71" s="125"/>
      <c r="Q71" s="91"/>
      <c r="R71" s="91"/>
      <c r="S71" s="91"/>
      <c r="T71" s="91"/>
      <c r="U71" s="91"/>
      <c r="V71" s="91"/>
      <c r="W71" s="91"/>
      <c r="X71" s="44"/>
      <c r="Y71" s="44"/>
      <c r="Z71" s="104"/>
      <c r="AA71" s="7"/>
      <c r="AB71" s="7"/>
      <c r="AC71" s="49"/>
      <c r="AD71" s="49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</row>
    <row r="72" spans="2:41" ht="15" thickBot="1" x14ac:dyDescent="0.35">
      <c r="B72" s="132"/>
      <c r="C72" s="238"/>
      <c r="D72" s="127"/>
      <c r="E72" s="133" t="s">
        <v>8</v>
      </c>
      <c r="F72" s="129"/>
      <c r="G72" s="91"/>
      <c r="H72" s="91"/>
      <c r="I72" s="91"/>
      <c r="J72" s="91"/>
      <c r="K72" s="91"/>
      <c r="M72" s="2"/>
      <c r="O72" s="101"/>
      <c r="P72" s="125"/>
      <c r="Q72" s="91"/>
      <c r="R72" s="91"/>
      <c r="S72" s="91"/>
      <c r="T72" s="91"/>
      <c r="U72" s="91"/>
      <c r="V72" s="91"/>
      <c r="W72" s="91"/>
      <c r="X72" s="44"/>
      <c r="Y72" s="44"/>
      <c r="Z72" s="104"/>
      <c r="AA72" s="7"/>
      <c r="AB72" s="7"/>
      <c r="AC72" s="49"/>
      <c r="AD72" s="49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</row>
    <row r="73" spans="2:41" ht="15" customHeight="1" x14ac:dyDescent="0.3">
      <c r="B73" s="218" t="s">
        <v>98</v>
      </c>
      <c r="C73" s="217"/>
      <c r="D73" s="239" t="s">
        <v>99</v>
      </c>
      <c r="E73" s="91" t="s">
        <v>6</v>
      </c>
      <c r="F73" s="90"/>
      <c r="G73" s="90"/>
      <c r="H73" s="90"/>
      <c r="I73" s="90"/>
      <c r="J73" s="90"/>
      <c r="K73" s="90">
        <f>SUM(F73:J73)</f>
        <v>0</v>
      </c>
      <c r="M73" s="2"/>
      <c r="O73" s="255" t="str">
        <f>B73</f>
        <v>Producto 2.8: Pacientes con necesidad especial captados en censo (Sistema Informatico).</v>
      </c>
      <c r="P73" s="256"/>
      <c r="Q73" s="90" t="s">
        <v>6</v>
      </c>
      <c r="R73" s="56"/>
      <c r="S73" s="56"/>
      <c r="T73" s="56">
        <v>92000</v>
      </c>
      <c r="U73" s="56">
        <v>108000</v>
      </c>
      <c r="V73" s="56"/>
      <c r="W73" s="137">
        <f>SUM(R73:V73)</f>
        <v>200000</v>
      </c>
      <c r="X73" s="42"/>
      <c r="Y73" s="42"/>
      <c r="Z73" s="104"/>
      <c r="AA73" s="7"/>
      <c r="AB73" s="7"/>
      <c r="AC73" s="49"/>
      <c r="AD73" s="49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</row>
    <row r="74" spans="2:41" x14ac:dyDescent="0.3">
      <c r="B74" s="218"/>
      <c r="C74" s="219"/>
      <c r="D74" s="240"/>
      <c r="E74" s="91" t="s">
        <v>7</v>
      </c>
      <c r="F74" s="91"/>
      <c r="G74" s="91"/>
      <c r="H74" s="91"/>
      <c r="I74" s="91"/>
      <c r="J74" s="91"/>
      <c r="K74" s="91"/>
      <c r="M74" s="2"/>
      <c r="O74" s="224"/>
      <c r="P74" s="257"/>
      <c r="Q74" s="91" t="s">
        <v>7</v>
      </c>
      <c r="R74" s="91"/>
      <c r="S74" s="91"/>
      <c r="T74" s="91"/>
      <c r="U74" s="91"/>
      <c r="V74" s="91"/>
      <c r="W74" s="91"/>
      <c r="X74" s="44"/>
      <c r="Y74" s="44"/>
      <c r="Z74" s="104"/>
      <c r="AA74" s="7"/>
      <c r="AB74" s="7"/>
      <c r="AC74" s="49"/>
      <c r="AD74" s="49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</row>
    <row r="75" spans="2:41" ht="15" thickBot="1" x14ac:dyDescent="0.35">
      <c r="B75" s="220"/>
      <c r="C75" s="221"/>
      <c r="D75" s="241"/>
      <c r="E75" s="92" t="s">
        <v>8</v>
      </c>
      <c r="F75" s="92"/>
      <c r="G75" s="92"/>
      <c r="H75" s="92"/>
      <c r="I75" s="92"/>
      <c r="J75" s="92"/>
      <c r="K75" s="92"/>
      <c r="M75" s="2"/>
      <c r="O75" s="258"/>
      <c r="P75" s="259"/>
      <c r="Q75" s="92" t="s">
        <v>8</v>
      </c>
      <c r="R75" s="92"/>
      <c r="S75" s="92"/>
      <c r="T75" s="92"/>
      <c r="U75" s="92"/>
      <c r="V75" s="92"/>
      <c r="W75" s="92"/>
      <c r="X75" s="45"/>
      <c r="Y75" s="45"/>
      <c r="Z75" s="104"/>
      <c r="AA75" s="7"/>
      <c r="AB75" s="7"/>
      <c r="AC75" s="49"/>
      <c r="AD75" s="49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</row>
    <row r="76" spans="2:41" ht="14.55" customHeight="1" x14ac:dyDescent="0.3">
      <c r="B76" s="216" t="s">
        <v>100</v>
      </c>
      <c r="C76" s="217"/>
      <c r="D76" s="239" t="s">
        <v>101</v>
      </c>
      <c r="E76" s="90" t="s">
        <v>6</v>
      </c>
      <c r="F76" s="90"/>
      <c r="G76" s="90"/>
      <c r="H76" s="90"/>
      <c r="I76" s="90"/>
      <c r="J76" s="90"/>
      <c r="K76" s="90">
        <f>SUM(F76:J76)</f>
        <v>0</v>
      </c>
      <c r="M76" s="2"/>
      <c r="O76" s="255" t="str">
        <f>B76</f>
        <v>Producto 2.9: Adquisición de medios auxiliares para personas con discapacidad en situación critica</v>
      </c>
      <c r="P76" s="256"/>
      <c r="Q76" s="90" t="s">
        <v>6</v>
      </c>
      <c r="R76" s="56"/>
      <c r="S76" s="56">
        <v>121250</v>
      </c>
      <c r="T76" s="56">
        <v>178750</v>
      </c>
      <c r="U76" s="56"/>
      <c r="V76" s="56"/>
      <c r="W76" s="137">
        <f>SUM(R76:V76)</f>
        <v>300000</v>
      </c>
      <c r="X76" s="42"/>
      <c r="Y76" s="42"/>
      <c r="Z76" s="104"/>
      <c r="AA76" s="7"/>
      <c r="AB76" s="7"/>
      <c r="AC76" s="49"/>
      <c r="AD76" s="49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</row>
    <row r="77" spans="2:41" x14ac:dyDescent="0.3">
      <c r="B77" s="218"/>
      <c r="C77" s="219"/>
      <c r="D77" s="240"/>
      <c r="E77" s="91" t="s">
        <v>7</v>
      </c>
      <c r="F77" s="91"/>
      <c r="G77" s="91"/>
      <c r="H77" s="91"/>
      <c r="I77" s="91"/>
      <c r="J77" s="91"/>
      <c r="K77" s="91"/>
      <c r="M77" s="2"/>
      <c r="O77" s="224"/>
      <c r="P77" s="257"/>
      <c r="Q77" s="91" t="s">
        <v>7</v>
      </c>
      <c r="R77" s="91"/>
      <c r="S77" s="91"/>
      <c r="T77" s="91"/>
      <c r="U77" s="91"/>
      <c r="V77" s="91"/>
      <c r="W77" s="91"/>
      <c r="X77" s="44"/>
      <c r="Y77" s="44"/>
      <c r="Z77" s="104"/>
      <c r="AA77" s="7"/>
      <c r="AB77" s="7"/>
      <c r="AC77" s="49"/>
      <c r="AD77" s="49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</row>
    <row r="78" spans="2:41" ht="15" thickBot="1" x14ac:dyDescent="0.35">
      <c r="B78" s="220"/>
      <c r="C78" s="221"/>
      <c r="D78" s="241"/>
      <c r="E78" s="92" t="s">
        <v>8</v>
      </c>
      <c r="F78" s="92"/>
      <c r="G78" s="92"/>
      <c r="H78" s="92"/>
      <c r="I78" s="92"/>
      <c r="J78" s="92"/>
      <c r="K78" s="92"/>
      <c r="M78" s="2"/>
      <c r="O78" s="258"/>
      <c r="P78" s="259"/>
      <c r="Q78" s="92" t="s">
        <v>8</v>
      </c>
      <c r="R78" s="92"/>
      <c r="S78" s="92"/>
      <c r="T78" s="92"/>
      <c r="U78" s="92"/>
      <c r="V78" s="92"/>
      <c r="W78" s="92"/>
      <c r="X78" s="45"/>
      <c r="Y78" s="45"/>
      <c r="Z78" s="104"/>
      <c r="AA78" s="7"/>
      <c r="AB78" s="7"/>
      <c r="AC78" s="49"/>
      <c r="AD78" s="49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</row>
    <row r="79" spans="2:41" ht="15" customHeight="1" x14ac:dyDescent="0.3">
      <c r="B79" s="266" t="s">
        <v>40</v>
      </c>
      <c r="C79" s="267"/>
      <c r="D79" s="199" t="s">
        <v>50</v>
      </c>
      <c r="E79" s="90" t="s">
        <v>6</v>
      </c>
      <c r="F79" s="90"/>
      <c r="G79" s="90"/>
      <c r="H79" s="90"/>
      <c r="I79" s="90"/>
      <c r="J79" s="90"/>
      <c r="K79" s="90">
        <f>SUM(F79:J79)</f>
        <v>0</v>
      </c>
      <c r="M79" s="2"/>
      <c r="O79" s="255" t="str">
        <f>B79</f>
        <v>Producto 2.10: Direcciones Municipales dotadas de medios de transporte para la supervisión del MOSAFC e implementación de la estrategia de mejoramiento continuo de la calidad en el primer nivel</v>
      </c>
      <c r="P79" s="256"/>
      <c r="Q79" s="90" t="s">
        <v>6</v>
      </c>
      <c r="R79" s="56"/>
      <c r="S79" s="56">
        <v>1000000</v>
      </c>
      <c r="T79" s="56"/>
      <c r="U79" s="56"/>
      <c r="V79" s="56"/>
      <c r="W79" s="137">
        <f>SUM(R79:V79)</f>
        <v>1000000</v>
      </c>
      <c r="X79" s="42"/>
      <c r="Y79" s="42"/>
      <c r="Z79" s="104"/>
      <c r="AA79" s="7"/>
      <c r="AB79" s="7"/>
      <c r="AC79" s="49"/>
      <c r="AD79" s="49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</row>
    <row r="80" spans="2:41" x14ac:dyDescent="0.3">
      <c r="B80" s="268"/>
      <c r="C80" s="269"/>
      <c r="D80" s="200"/>
      <c r="E80" s="91" t="s">
        <v>7</v>
      </c>
      <c r="F80" s="91"/>
      <c r="G80" s="91"/>
      <c r="H80" s="91"/>
      <c r="I80" s="91"/>
      <c r="J80" s="91"/>
      <c r="K80" s="91"/>
      <c r="M80" s="2"/>
      <c r="O80" s="224"/>
      <c r="P80" s="257"/>
      <c r="Q80" s="91" t="s">
        <v>7</v>
      </c>
      <c r="R80" s="91"/>
      <c r="S80" s="91"/>
      <c r="T80" s="91"/>
      <c r="U80" s="91"/>
      <c r="V80" s="91"/>
      <c r="W80" s="91"/>
      <c r="X80" s="44"/>
      <c r="Y80" s="44"/>
      <c r="Z80" s="104"/>
      <c r="AA80" s="7"/>
      <c r="AB80" s="7"/>
      <c r="AC80" s="49"/>
      <c r="AD80" s="49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</row>
    <row r="81" spans="2:41" ht="15" thickBot="1" x14ac:dyDescent="0.35">
      <c r="B81" s="270"/>
      <c r="C81" s="271"/>
      <c r="D81" s="201"/>
      <c r="E81" s="92" t="s">
        <v>8</v>
      </c>
      <c r="F81" s="92"/>
      <c r="G81" s="92"/>
      <c r="H81" s="92"/>
      <c r="I81" s="92"/>
      <c r="J81" s="92"/>
      <c r="K81" s="92"/>
      <c r="M81" s="2"/>
      <c r="O81" s="258"/>
      <c r="P81" s="259"/>
      <c r="Q81" s="92" t="s">
        <v>8</v>
      </c>
      <c r="R81" s="92"/>
      <c r="S81" s="92"/>
      <c r="T81" s="92"/>
      <c r="U81" s="92"/>
      <c r="V81" s="92"/>
      <c r="W81" s="92"/>
      <c r="X81" s="45"/>
      <c r="Y81" s="45"/>
      <c r="Z81" s="104"/>
      <c r="AA81" s="7"/>
      <c r="AB81" s="7"/>
      <c r="AC81" s="49"/>
      <c r="AD81" s="49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</row>
    <row r="82" spans="2:41" ht="15" customHeight="1" x14ac:dyDescent="0.3">
      <c r="B82" s="266" t="s">
        <v>41</v>
      </c>
      <c r="C82" s="267"/>
      <c r="D82" s="199" t="s">
        <v>49</v>
      </c>
      <c r="E82" s="90" t="s">
        <v>6</v>
      </c>
      <c r="F82" s="90"/>
      <c r="G82" s="90"/>
      <c r="H82" s="90"/>
      <c r="I82" s="90"/>
      <c r="J82" s="90"/>
      <c r="K82" s="90">
        <f>SUM(F82:J82)</f>
        <v>0</v>
      </c>
      <c r="M82" s="2"/>
      <c r="O82" s="255" t="str">
        <f>B82</f>
        <v>Producto 2.11: Personal capacitado e implementando el Marco de Gestión Ambiental y Social</v>
      </c>
      <c r="P82" s="256"/>
      <c r="Q82" s="90" t="s">
        <v>6</v>
      </c>
      <c r="R82" s="56">
        <v>980000</v>
      </c>
      <c r="S82" s="56">
        <v>220000</v>
      </c>
      <c r="T82" s="56"/>
      <c r="U82" s="56"/>
      <c r="V82" s="56"/>
      <c r="W82" s="137">
        <f>SUM(R82:V82)</f>
        <v>1200000</v>
      </c>
      <c r="X82" s="42"/>
      <c r="Y82" s="42"/>
      <c r="Z82" s="104"/>
      <c r="AA82" s="7"/>
      <c r="AB82" s="7"/>
      <c r="AC82" s="49"/>
      <c r="AD82" s="49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</row>
    <row r="83" spans="2:41" x14ac:dyDescent="0.3">
      <c r="B83" s="268"/>
      <c r="C83" s="269"/>
      <c r="D83" s="200"/>
      <c r="E83" s="91" t="s">
        <v>7</v>
      </c>
      <c r="F83" s="91"/>
      <c r="G83" s="91"/>
      <c r="H83" s="91"/>
      <c r="I83" s="91"/>
      <c r="J83" s="91"/>
      <c r="K83" s="91"/>
      <c r="M83" s="2"/>
      <c r="O83" s="224"/>
      <c r="P83" s="257"/>
      <c r="Q83" s="91" t="s">
        <v>7</v>
      </c>
      <c r="R83" s="91"/>
      <c r="S83" s="91"/>
      <c r="T83" s="91"/>
      <c r="U83" s="91"/>
      <c r="V83" s="91"/>
      <c r="W83" s="91"/>
      <c r="X83" s="44"/>
      <c r="Y83" s="44"/>
      <c r="Z83" s="104"/>
      <c r="AA83" s="7"/>
      <c r="AB83" s="7"/>
      <c r="AC83" s="49"/>
      <c r="AD83" s="49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</row>
    <row r="84" spans="2:41" ht="15" thickBot="1" x14ac:dyDescent="0.35">
      <c r="B84" s="270"/>
      <c r="C84" s="271"/>
      <c r="D84" s="201"/>
      <c r="E84" s="92" t="s">
        <v>8</v>
      </c>
      <c r="F84" s="92"/>
      <c r="G84" s="92"/>
      <c r="H84" s="92"/>
      <c r="I84" s="92"/>
      <c r="J84" s="92"/>
      <c r="K84" s="92"/>
      <c r="M84" s="2"/>
      <c r="O84" s="258"/>
      <c r="P84" s="259"/>
      <c r="Q84" s="92" t="s">
        <v>8</v>
      </c>
      <c r="R84" s="92"/>
      <c r="S84" s="92"/>
      <c r="T84" s="92"/>
      <c r="U84" s="92"/>
      <c r="V84" s="92"/>
      <c r="W84" s="92"/>
      <c r="X84" s="45"/>
      <c r="Y84" s="45"/>
      <c r="Z84" s="104"/>
      <c r="AA84" s="7"/>
      <c r="AB84" s="7"/>
      <c r="AC84" s="49"/>
      <c r="AD84" s="49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</row>
    <row r="85" spans="2:41" x14ac:dyDescent="0.3">
      <c r="B85" s="266" t="s">
        <v>42</v>
      </c>
      <c r="C85" s="267"/>
      <c r="D85" s="199" t="s">
        <v>49</v>
      </c>
      <c r="E85" s="90" t="s">
        <v>6</v>
      </c>
      <c r="F85" s="90"/>
      <c r="G85" s="90"/>
      <c r="H85" s="119">
        <v>30</v>
      </c>
      <c r="I85" s="119">
        <v>30</v>
      </c>
      <c r="J85" s="119">
        <v>30</v>
      </c>
      <c r="K85" s="119">
        <f>SUM(F85:J85)</f>
        <v>90</v>
      </c>
      <c r="M85" s="2"/>
      <c r="O85" s="222" t="str">
        <f>B85</f>
        <v>Producto 2.12: Personal de mantenimiento formado</v>
      </c>
      <c r="P85" s="273"/>
      <c r="Q85" s="90" t="s">
        <v>6</v>
      </c>
      <c r="R85" s="56">
        <v>81333</v>
      </c>
      <c r="S85" s="56">
        <v>18667</v>
      </c>
      <c r="T85" s="56"/>
      <c r="U85" s="56"/>
      <c r="V85" s="56"/>
      <c r="W85" s="137">
        <f>SUM(R85:V85)</f>
        <v>100000</v>
      </c>
      <c r="X85" s="42"/>
      <c r="Y85" s="42"/>
      <c r="Z85" s="104"/>
      <c r="AA85" s="7"/>
      <c r="AB85" s="7"/>
      <c r="AC85" s="49"/>
      <c r="AD85" s="49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</row>
    <row r="86" spans="2:41" x14ac:dyDescent="0.3">
      <c r="B86" s="268"/>
      <c r="C86" s="269"/>
      <c r="D86" s="200"/>
      <c r="E86" s="91" t="s">
        <v>7</v>
      </c>
      <c r="F86" s="91"/>
      <c r="G86" s="91"/>
      <c r="H86" s="91"/>
      <c r="I86" s="91"/>
      <c r="J86" s="91"/>
      <c r="K86" s="91"/>
      <c r="M86" s="2"/>
      <c r="O86" s="224"/>
      <c r="P86" s="257"/>
      <c r="Q86" s="91" t="s">
        <v>7</v>
      </c>
      <c r="R86" s="91"/>
      <c r="S86" s="91"/>
      <c r="T86" s="91"/>
      <c r="U86" s="91"/>
      <c r="V86" s="91"/>
      <c r="W86" s="91"/>
      <c r="X86" s="44"/>
      <c r="Y86" s="44"/>
      <c r="Z86" s="104"/>
      <c r="AA86" s="7"/>
      <c r="AB86" s="7"/>
      <c r="AC86" s="49"/>
      <c r="AD86" s="49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</row>
    <row r="87" spans="2:41" ht="15" thickBot="1" x14ac:dyDescent="0.35">
      <c r="B87" s="270"/>
      <c r="C87" s="271"/>
      <c r="D87" s="201"/>
      <c r="E87" s="92" t="s">
        <v>8</v>
      </c>
      <c r="F87" s="92"/>
      <c r="G87" s="92"/>
      <c r="H87" s="92"/>
      <c r="I87" s="92"/>
      <c r="J87" s="92"/>
      <c r="K87" s="92"/>
      <c r="M87" s="2"/>
      <c r="O87" s="258"/>
      <c r="P87" s="259"/>
      <c r="Q87" s="92" t="s">
        <v>8</v>
      </c>
      <c r="R87" s="92"/>
      <c r="S87" s="92"/>
      <c r="T87" s="92"/>
      <c r="U87" s="92"/>
      <c r="V87" s="92"/>
      <c r="W87" s="92"/>
      <c r="X87" s="45"/>
      <c r="Y87" s="45"/>
      <c r="Z87" s="104"/>
      <c r="AA87" s="7"/>
      <c r="AB87" s="7"/>
      <c r="AC87" s="49"/>
      <c r="AD87" s="49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</row>
    <row r="88" spans="2:41" x14ac:dyDescent="0.3">
      <c r="B88" s="216" t="s">
        <v>102</v>
      </c>
      <c r="C88" s="217"/>
      <c r="D88" s="199" t="s">
        <v>51</v>
      </c>
      <c r="E88" s="90" t="s">
        <v>6</v>
      </c>
      <c r="F88" s="90"/>
      <c r="G88" s="119">
        <v>3</v>
      </c>
      <c r="H88" s="90"/>
      <c r="I88" s="90"/>
      <c r="J88" s="90"/>
      <c r="K88" s="119">
        <f>SUM(F88:J88)</f>
        <v>3</v>
      </c>
      <c r="M88" s="2"/>
      <c r="O88" s="222" t="str">
        <f>B88</f>
        <v>Producto 2.13: Unidades móviles para el mantenimiento de unidades de salud compradas y en uso.</v>
      </c>
      <c r="P88" s="273"/>
      <c r="Q88" s="90" t="s">
        <v>6</v>
      </c>
      <c r="R88" s="56"/>
      <c r="S88" s="56">
        <v>450000</v>
      </c>
      <c r="T88" s="56"/>
      <c r="U88" s="56"/>
      <c r="V88" s="56"/>
      <c r="W88" s="137">
        <f>SUM(R88:V88)</f>
        <v>450000</v>
      </c>
      <c r="X88" s="42"/>
      <c r="Y88" s="42"/>
      <c r="Z88" s="104"/>
      <c r="AA88" s="7"/>
      <c r="AB88" s="7"/>
      <c r="AC88" s="49"/>
      <c r="AD88" s="49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</row>
    <row r="89" spans="2:41" x14ac:dyDescent="0.3">
      <c r="B89" s="218"/>
      <c r="C89" s="219"/>
      <c r="D89" s="200"/>
      <c r="E89" s="91" t="s">
        <v>7</v>
      </c>
      <c r="F89" s="91"/>
      <c r="G89" s="91"/>
      <c r="H89" s="91"/>
      <c r="I89" s="91"/>
      <c r="J89" s="91"/>
      <c r="K89" s="91"/>
      <c r="M89" s="2"/>
      <c r="O89" s="224"/>
      <c r="P89" s="257"/>
      <c r="Q89" s="91" t="s">
        <v>7</v>
      </c>
      <c r="R89" s="91"/>
      <c r="S89" s="91"/>
      <c r="T89" s="91"/>
      <c r="U89" s="91"/>
      <c r="V89" s="91"/>
      <c r="W89" s="91"/>
      <c r="X89" s="44"/>
      <c r="Y89" s="44"/>
      <c r="Z89" s="104"/>
      <c r="AA89" s="7"/>
      <c r="AB89" s="7"/>
      <c r="AC89" s="49"/>
      <c r="AD89" s="49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</row>
    <row r="90" spans="2:41" ht="15" thickBot="1" x14ac:dyDescent="0.35">
      <c r="B90" s="220"/>
      <c r="C90" s="221"/>
      <c r="D90" s="201"/>
      <c r="E90" s="92" t="s">
        <v>8</v>
      </c>
      <c r="F90" s="92"/>
      <c r="G90" s="92"/>
      <c r="H90" s="92"/>
      <c r="I90" s="92"/>
      <c r="J90" s="92"/>
      <c r="K90" s="92"/>
      <c r="M90" s="2"/>
      <c r="O90" s="258"/>
      <c r="P90" s="259"/>
      <c r="Q90" s="92" t="s">
        <v>8</v>
      </c>
      <c r="R90" s="92"/>
      <c r="S90" s="92"/>
      <c r="T90" s="92"/>
      <c r="U90" s="92"/>
      <c r="V90" s="92"/>
      <c r="W90" s="92"/>
      <c r="X90" s="45"/>
      <c r="Y90" s="45"/>
      <c r="Z90" s="104"/>
      <c r="AA90" s="7"/>
      <c r="AB90" s="7"/>
      <c r="AC90" s="49"/>
      <c r="AD90" s="49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</row>
    <row r="91" spans="2:41" ht="15" customHeight="1" x14ac:dyDescent="0.3">
      <c r="B91" s="216" t="s">
        <v>111</v>
      </c>
      <c r="C91" s="217"/>
      <c r="D91" s="274" t="s">
        <v>103</v>
      </c>
      <c r="E91" s="90" t="s">
        <v>6</v>
      </c>
      <c r="F91" s="91"/>
      <c r="G91" s="134">
        <v>2</v>
      </c>
      <c r="H91" s="91"/>
      <c r="I91" s="91"/>
      <c r="J91" s="91"/>
      <c r="K91" s="134">
        <f>G91</f>
        <v>2</v>
      </c>
      <c r="M91" s="2"/>
      <c r="O91" s="222" t="str">
        <f>B91</f>
        <v>Producto 2.14: Camionetas 4x4 equipadas para el mantenimiento de unidades de salud compradas y en uso.</v>
      </c>
      <c r="P91" s="273"/>
      <c r="Q91" s="90" t="s">
        <v>6</v>
      </c>
      <c r="R91" s="91"/>
      <c r="S91" s="91"/>
      <c r="T91" s="91"/>
      <c r="U91" s="91"/>
      <c r="V91" s="91"/>
      <c r="W91" s="91"/>
      <c r="X91" s="44"/>
      <c r="Y91" s="44"/>
      <c r="Z91" s="104"/>
      <c r="AA91" s="7"/>
      <c r="AB91" s="7"/>
      <c r="AC91" s="49"/>
      <c r="AD91" s="49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</row>
    <row r="92" spans="2:41" x14ac:dyDescent="0.3">
      <c r="B92" s="218"/>
      <c r="C92" s="219"/>
      <c r="D92" s="275"/>
      <c r="E92" s="91" t="s">
        <v>7</v>
      </c>
      <c r="F92" s="91"/>
      <c r="G92" s="91"/>
      <c r="H92" s="91"/>
      <c r="I92" s="91"/>
      <c r="J92" s="91"/>
      <c r="K92" s="91"/>
      <c r="M92" s="2"/>
      <c r="O92" s="224"/>
      <c r="P92" s="257"/>
      <c r="Q92" s="91" t="s">
        <v>7</v>
      </c>
      <c r="R92" s="91"/>
      <c r="S92" s="91"/>
      <c r="T92" s="91"/>
      <c r="U92" s="91"/>
      <c r="V92" s="91"/>
      <c r="W92" s="91"/>
      <c r="X92" s="44"/>
      <c r="Y92" s="44"/>
      <c r="Z92" s="104"/>
      <c r="AA92" s="7"/>
      <c r="AB92" s="7"/>
      <c r="AC92" s="49"/>
      <c r="AD92" s="49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</row>
    <row r="93" spans="2:41" ht="15" thickBot="1" x14ac:dyDescent="0.35">
      <c r="B93" s="220"/>
      <c r="C93" s="221"/>
      <c r="D93" s="276"/>
      <c r="E93" s="92" t="s">
        <v>8</v>
      </c>
      <c r="F93" s="91"/>
      <c r="G93" s="91"/>
      <c r="H93" s="91"/>
      <c r="I93" s="91"/>
      <c r="J93" s="91"/>
      <c r="K93" s="91"/>
      <c r="M93" s="2"/>
      <c r="O93" s="258"/>
      <c r="P93" s="259"/>
      <c r="Q93" s="92" t="s">
        <v>8</v>
      </c>
      <c r="R93" s="91"/>
      <c r="S93" s="91"/>
      <c r="T93" s="91"/>
      <c r="U93" s="91"/>
      <c r="V93" s="91"/>
      <c r="W93" s="91"/>
      <c r="X93" s="44"/>
      <c r="Y93" s="44"/>
      <c r="Z93" s="104"/>
      <c r="AA93" s="7"/>
      <c r="AB93" s="7"/>
      <c r="AC93" s="49"/>
      <c r="AD93" s="49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</row>
    <row r="94" spans="2:41" x14ac:dyDescent="0.3">
      <c r="B94" s="216" t="s">
        <v>104</v>
      </c>
      <c r="C94" s="217"/>
      <c r="D94" s="199" t="s">
        <v>52</v>
      </c>
      <c r="E94" s="90" t="s">
        <v>6</v>
      </c>
      <c r="F94" s="90"/>
      <c r="G94" s="119">
        <v>2</v>
      </c>
      <c r="H94" s="119">
        <v>2</v>
      </c>
      <c r="I94" s="90"/>
      <c r="J94" s="90"/>
      <c r="K94" s="119">
        <f>SUM(F94:J94)</f>
        <v>4</v>
      </c>
      <c r="M94" s="2"/>
      <c r="O94" s="222" t="str">
        <f>B94</f>
        <v>Producto 2.15: Habilitación y equipamiento Talleres de mantenimiento de equipos en los SILAIS Madriz, Esteli. Jinotega y Matagalpa</v>
      </c>
      <c r="P94" s="273"/>
      <c r="Q94" s="90" t="s">
        <v>6</v>
      </c>
      <c r="R94" s="56">
        <v>441000</v>
      </c>
      <c r="S94" s="56">
        <v>9000</v>
      </c>
      <c r="T94" s="56"/>
      <c r="U94" s="56"/>
      <c r="V94" s="56"/>
      <c r="W94" s="137">
        <f>SUM(R94:V94)</f>
        <v>450000</v>
      </c>
      <c r="X94" s="42"/>
      <c r="Y94" s="42"/>
      <c r="Z94" s="104"/>
      <c r="AA94" s="7"/>
      <c r="AB94" s="7"/>
      <c r="AC94" s="49"/>
      <c r="AD94" s="49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</row>
    <row r="95" spans="2:41" x14ac:dyDescent="0.3">
      <c r="B95" s="218"/>
      <c r="C95" s="219"/>
      <c r="D95" s="200"/>
      <c r="E95" s="91" t="s">
        <v>7</v>
      </c>
      <c r="F95" s="91"/>
      <c r="G95" s="91"/>
      <c r="H95" s="91"/>
      <c r="I95" s="91"/>
      <c r="J95" s="91"/>
      <c r="K95" s="91"/>
      <c r="M95" s="2"/>
      <c r="O95" s="224"/>
      <c r="P95" s="257"/>
      <c r="Q95" s="91" t="s">
        <v>7</v>
      </c>
      <c r="R95" s="91"/>
      <c r="S95" s="91"/>
      <c r="T95" s="91"/>
      <c r="U95" s="91"/>
      <c r="V95" s="91"/>
      <c r="W95" s="91"/>
      <c r="X95" s="44"/>
      <c r="Y95" s="44"/>
      <c r="Z95" s="104"/>
      <c r="AA95" s="7"/>
      <c r="AB95" s="7"/>
      <c r="AC95" s="49"/>
      <c r="AD95" s="49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</row>
    <row r="96" spans="2:41" ht="15" thickBot="1" x14ac:dyDescent="0.35">
      <c r="B96" s="220"/>
      <c r="C96" s="221"/>
      <c r="D96" s="201"/>
      <c r="E96" s="92" t="s">
        <v>8</v>
      </c>
      <c r="F96" s="92"/>
      <c r="G96" s="92"/>
      <c r="H96" s="92"/>
      <c r="I96" s="92"/>
      <c r="J96" s="92"/>
      <c r="K96" s="92"/>
      <c r="M96" s="2"/>
      <c r="O96" s="258"/>
      <c r="P96" s="259"/>
      <c r="Q96" s="92" t="s">
        <v>8</v>
      </c>
      <c r="R96" s="92"/>
      <c r="S96" s="92"/>
      <c r="T96" s="92"/>
      <c r="U96" s="92"/>
      <c r="V96" s="92"/>
      <c r="W96" s="92"/>
      <c r="X96" s="45"/>
      <c r="Y96" s="45"/>
      <c r="Z96" s="104"/>
      <c r="AA96" s="7"/>
      <c r="AB96" s="7"/>
      <c r="AC96" s="49"/>
      <c r="AD96" s="49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</row>
    <row r="97" spans="2:41" x14ac:dyDescent="0.3">
      <c r="B97" s="216" t="s">
        <v>105</v>
      </c>
      <c r="C97" s="217"/>
      <c r="D97" s="199" t="s">
        <v>53</v>
      </c>
      <c r="E97" s="90" t="s">
        <v>6</v>
      </c>
      <c r="F97" s="90"/>
      <c r="G97" s="90"/>
      <c r="H97" s="90"/>
      <c r="I97" s="90"/>
      <c r="J97" s="90">
        <v>1</v>
      </c>
      <c r="K97" s="90">
        <f>SUM(F97:J97)</f>
        <v>1</v>
      </c>
      <c r="M97" s="2"/>
      <c r="O97" s="222" t="str">
        <f>B97</f>
        <v>Producto 2.16: Hospital General de Ocotal Remplazado y equipado</v>
      </c>
      <c r="P97" s="273"/>
      <c r="Q97" s="90" t="s">
        <v>6</v>
      </c>
      <c r="R97" s="56"/>
      <c r="S97" s="56">
        <v>471000</v>
      </c>
      <c r="T97" s="56">
        <v>47898033</v>
      </c>
      <c r="U97" s="56">
        <v>9549300</v>
      </c>
      <c r="V97" s="56">
        <v>1216667</v>
      </c>
      <c r="W97" s="137">
        <f>SUM(R97:V97)</f>
        <v>59135000</v>
      </c>
      <c r="X97" s="42"/>
      <c r="Y97" s="42"/>
      <c r="Z97" s="104"/>
      <c r="AA97" s="7"/>
      <c r="AB97" s="7"/>
      <c r="AC97" s="49"/>
      <c r="AD97" s="49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</row>
    <row r="98" spans="2:41" x14ac:dyDescent="0.3">
      <c r="B98" s="218"/>
      <c r="C98" s="219"/>
      <c r="D98" s="200"/>
      <c r="E98" s="91" t="s">
        <v>7</v>
      </c>
      <c r="F98" s="91"/>
      <c r="G98" s="91"/>
      <c r="H98" s="91"/>
      <c r="I98" s="91"/>
      <c r="J98" s="91"/>
      <c r="K98" s="91"/>
      <c r="M98" s="2"/>
      <c r="O98" s="224"/>
      <c r="P98" s="257"/>
      <c r="Q98" s="91" t="s">
        <v>7</v>
      </c>
      <c r="R98" s="91"/>
      <c r="S98" s="91"/>
      <c r="T98" s="91"/>
      <c r="U98" s="91"/>
      <c r="V98" s="91"/>
      <c r="W98" s="91"/>
      <c r="X98" s="44"/>
      <c r="Y98" s="44"/>
      <c r="Z98" s="104"/>
      <c r="AA98" s="7"/>
      <c r="AB98" s="7"/>
      <c r="AC98" s="49"/>
      <c r="AD98" s="49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</row>
    <row r="99" spans="2:41" ht="15" thickBot="1" x14ac:dyDescent="0.35">
      <c r="B99" s="220"/>
      <c r="C99" s="221"/>
      <c r="D99" s="201"/>
      <c r="E99" s="92" t="s">
        <v>8</v>
      </c>
      <c r="F99" s="92"/>
      <c r="G99" s="92"/>
      <c r="H99" s="92"/>
      <c r="I99" s="92"/>
      <c r="J99" s="92"/>
      <c r="K99" s="92"/>
      <c r="M99" s="2"/>
      <c r="O99" s="258"/>
      <c r="P99" s="259"/>
      <c r="Q99" s="92" t="s">
        <v>8</v>
      </c>
      <c r="R99" s="92"/>
      <c r="S99" s="92"/>
      <c r="T99" s="92"/>
      <c r="U99" s="92"/>
      <c r="V99" s="92"/>
      <c r="W99" s="92"/>
      <c r="X99" s="45"/>
      <c r="Y99" s="45"/>
      <c r="Z99" s="104"/>
      <c r="AA99" s="7"/>
      <c r="AB99" s="7"/>
      <c r="AC99" s="49"/>
      <c r="AD99" s="49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</row>
    <row r="100" spans="2:41" ht="15" thickBot="1" x14ac:dyDescent="0.35">
      <c r="B100" s="60"/>
      <c r="C100" s="61" t="s">
        <v>12</v>
      </c>
      <c r="D100" s="62" t="s">
        <v>1</v>
      </c>
      <c r="E100" s="63"/>
      <c r="F100" s="52">
        <f>F42</f>
        <v>2018</v>
      </c>
      <c r="G100" s="52">
        <f>G42</f>
        <v>2019</v>
      </c>
      <c r="H100" s="52">
        <f>H42</f>
        <v>2020</v>
      </c>
      <c r="I100" s="52">
        <f>I42</f>
        <v>2021</v>
      </c>
      <c r="J100" s="52">
        <f>J42</f>
        <v>2022</v>
      </c>
      <c r="K100" s="52" t="s">
        <v>10</v>
      </c>
      <c r="M100" s="2"/>
      <c r="O100" s="71"/>
      <c r="P100" s="61" t="s">
        <v>12</v>
      </c>
      <c r="Q100" s="63"/>
      <c r="R100" s="52">
        <f t="shared" ref="R100:W100" si="14">R42</f>
        <v>2018</v>
      </c>
      <c r="S100" s="52">
        <f t="shared" si="14"/>
        <v>2019</v>
      </c>
      <c r="T100" s="52">
        <f t="shared" si="14"/>
        <v>2020</v>
      </c>
      <c r="U100" s="52">
        <f t="shared" si="14"/>
        <v>2021</v>
      </c>
      <c r="V100" s="52">
        <f t="shared" si="14"/>
        <v>2022</v>
      </c>
      <c r="W100" s="52" t="str">
        <f t="shared" si="14"/>
        <v>Meta final</v>
      </c>
      <c r="X100" s="54" t="s">
        <v>3</v>
      </c>
      <c r="Y100" s="55" t="s">
        <v>4</v>
      </c>
      <c r="AA100" s="7"/>
      <c r="AB100" s="7"/>
      <c r="AC100" s="49"/>
      <c r="AD100" s="49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</row>
    <row r="101" spans="2:41" x14ac:dyDescent="0.3">
      <c r="B101" s="60"/>
      <c r="C101" s="235" t="s">
        <v>54</v>
      </c>
      <c r="D101" s="199" t="s">
        <v>44</v>
      </c>
      <c r="E101" s="90" t="s">
        <v>6</v>
      </c>
      <c r="F101" s="90"/>
      <c r="G101" s="90">
        <v>1</v>
      </c>
      <c r="H101" s="90"/>
      <c r="I101" s="90"/>
      <c r="J101" s="90"/>
      <c r="K101" s="90">
        <f>SUM(F101:J101)</f>
        <v>1</v>
      </c>
      <c r="M101" s="2"/>
      <c r="O101" s="71"/>
      <c r="P101" s="235" t="str">
        <f>C101</f>
        <v>2.16.1 Sitio de obra entregado al contratista contratado</v>
      </c>
      <c r="Q101" s="90"/>
      <c r="R101" s="56"/>
      <c r="S101" s="56"/>
      <c r="T101" s="56"/>
      <c r="U101" s="56"/>
      <c r="V101" s="56"/>
      <c r="W101" s="42"/>
      <c r="X101" s="90"/>
      <c r="Y101" s="90"/>
      <c r="AA101" s="7"/>
      <c r="AB101" s="7"/>
      <c r="AC101" s="49"/>
      <c r="AD101" s="49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</row>
    <row r="102" spans="2:41" x14ac:dyDescent="0.3">
      <c r="B102" s="60"/>
      <c r="C102" s="235"/>
      <c r="D102" s="200"/>
      <c r="E102" s="91" t="s">
        <v>7</v>
      </c>
      <c r="F102" s="91"/>
      <c r="G102" s="91"/>
      <c r="H102" s="91"/>
      <c r="I102" s="91"/>
      <c r="J102" s="91"/>
      <c r="K102" s="91"/>
      <c r="M102" s="2"/>
      <c r="O102" s="71"/>
      <c r="P102" s="235"/>
      <c r="Q102" s="91"/>
      <c r="R102" s="91"/>
      <c r="S102" s="91"/>
      <c r="T102" s="91"/>
      <c r="U102" s="91"/>
      <c r="V102" s="91"/>
      <c r="W102" s="91"/>
      <c r="X102" s="91"/>
      <c r="Y102" s="91"/>
      <c r="AA102" s="7"/>
      <c r="AB102" s="7"/>
      <c r="AC102" s="49"/>
      <c r="AD102" s="49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</row>
    <row r="103" spans="2:41" ht="15" thickBot="1" x14ac:dyDescent="0.35">
      <c r="B103" s="60"/>
      <c r="C103" s="236"/>
      <c r="D103" s="201"/>
      <c r="E103" s="92" t="s">
        <v>8</v>
      </c>
      <c r="F103" s="92"/>
      <c r="G103" s="92"/>
      <c r="H103" s="92"/>
      <c r="I103" s="92"/>
      <c r="J103" s="92"/>
      <c r="K103" s="92"/>
      <c r="M103" s="2"/>
      <c r="O103" s="71"/>
      <c r="P103" s="236"/>
      <c r="Q103" s="92" t="s">
        <v>8</v>
      </c>
      <c r="R103" s="92"/>
      <c r="S103" s="92"/>
      <c r="T103" s="92"/>
      <c r="U103" s="92"/>
      <c r="V103" s="92"/>
      <c r="W103" s="92"/>
      <c r="X103" s="92"/>
      <c r="Y103" s="92"/>
      <c r="AA103" s="7"/>
      <c r="AB103" s="7"/>
      <c r="AC103" s="49"/>
      <c r="AD103" s="49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</row>
    <row r="104" spans="2:41" x14ac:dyDescent="0.3">
      <c r="B104" s="60"/>
      <c r="C104" s="277" t="s">
        <v>55</v>
      </c>
      <c r="D104" s="199" t="s">
        <v>45</v>
      </c>
      <c r="E104" s="90" t="s">
        <v>6</v>
      </c>
      <c r="F104" s="90"/>
      <c r="G104" s="90"/>
      <c r="H104" s="90"/>
      <c r="I104" s="90">
        <v>1</v>
      </c>
      <c r="J104" s="90"/>
      <c r="K104" s="90">
        <f>SUM(F104:J104)</f>
        <v>1</v>
      </c>
      <c r="M104" s="2"/>
      <c r="O104" s="71"/>
      <c r="P104" s="235" t="str">
        <f t="shared" ref="P104" si="15">C104</f>
        <v>2.16.2 Estructura de acero y de concreto y techos entregados</v>
      </c>
      <c r="Q104" s="90"/>
      <c r="R104" s="56"/>
      <c r="S104" s="56"/>
      <c r="T104" s="56"/>
      <c r="U104" s="56"/>
      <c r="V104" s="56"/>
      <c r="W104" s="42"/>
      <c r="X104" s="90"/>
      <c r="Y104" s="90"/>
      <c r="AA104" s="7"/>
      <c r="AB104" s="7"/>
      <c r="AC104" s="49"/>
      <c r="AD104" s="49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</row>
    <row r="105" spans="2:41" x14ac:dyDescent="0.3">
      <c r="B105" s="60"/>
      <c r="C105" s="235"/>
      <c r="D105" s="200"/>
      <c r="E105" s="91" t="s">
        <v>7</v>
      </c>
      <c r="F105" s="91"/>
      <c r="G105" s="91"/>
      <c r="H105" s="91"/>
      <c r="I105" s="91"/>
      <c r="J105" s="91"/>
      <c r="K105" s="91"/>
      <c r="M105" s="2"/>
      <c r="O105" s="71"/>
      <c r="P105" s="235"/>
      <c r="Q105" s="91"/>
      <c r="R105" s="91"/>
      <c r="S105" s="91"/>
      <c r="T105" s="91"/>
      <c r="U105" s="91"/>
      <c r="V105" s="91"/>
      <c r="W105" s="91"/>
      <c r="X105" s="91"/>
      <c r="Y105" s="91"/>
      <c r="AA105" s="7"/>
      <c r="AB105" s="7"/>
      <c r="AC105" s="49"/>
      <c r="AD105" s="49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</row>
    <row r="106" spans="2:41" ht="15" thickBot="1" x14ac:dyDescent="0.35">
      <c r="B106" s="60"/>
      <c r="C106" s="236"/>
      <c r="D106" s="201"/>
      <c r="E106" s="92" t="s">
        <v>8</v>
      </c>
      <c r="F106" s="92"/>
      <c r="G106" s="92"/>
      <c r="H106" s="92"/>
      <c r="I106" s="92"/>
      <c r="J106" s="92"/>
      <c r="K106" s="92"/>
      <c r="M106" s="2"/>
      <c r="O106" s="71"/>
      <c r="P106" s="236"/>
      <c r="Q106" s="92" t="s">
        <v>8</v>
      </c>
      <c r="R106" s="92"/>
      <c r="S106" s="92"/>
      <c r="T106" s="92"/>
      <c r="U106" s="92"/>
      <c r="V106" s="92"/>
      <c r="W106" s="92"/>
      <c r="X106" s="92"/>
      <c r="Y106" s="92"/>
      <c r="AA106" s="7"/>
      <c r="AB106" s="7"/>
      <c r="AC106" s="49"/>
      <c r="AD106" s="49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</row>
    <row r="107" spans="2:41" x14ac:dyDescent="0.3">
      <c r="B107" s="60"/>
      <c r="C107" s="277" t="s">
        <v>56</v>
      </c>
      <c r="D107" s="199" t="s">
        <v>46</v>
      </c>
      <c r="E107" s="90" t="s">
        <v>6</v>
      </c>
      <c r="F107" s="90"/>
      <c r="G107" s="90"/>
      <c r="H107" s="90"/>
      <c r="I107" s="90"/>
      <c r="J107" s="90">
        <v>1</v>
      </c>
      <c r="K107" s="90">
        <f>SUM(F107:J107)</f>
        <v>1</v>
      </c>
      <c r="M107" s="2"/>
      <c r="O107" s="71"/>
      <c r="P107" s="235" t="str">
        <f t="shared" ref="P107" si="16">C107</f>
        <v>2.16.3 Proyecto con Obras finiquitadas y equipamiento instalado</v>
      </c>
      <c r="Q107" s="90"/>
      <c r="R107" s="56"/>
      <c r="S107" s="56"/>
      <c r="T107" s="56"/>
      <c r="U107" s="56"/>
      <c r="V107" s="56"/>
      <c r="W107" s="42"/>
      <c r="X107" s="90"/>
      <c r="Y107" s="90"/>
      <c r="AA107" s="7"/>
      <c r="AB107" s="7"/>
      <c r="AC107" s="49"/>
      <c r="AD107" s="49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</row>
    <row r="108" spans="2:41" x14ac:dyDescent="0.3">
      <c r="B108" s="60"/>
      <c r="C108" s="235"/>
      <c r="D108" s="200"/>
      <c r="E108" s="91" t="s">
        <v>7</v>
      </c>
      <c r="F108" s="91"/>
      <c r="G108" s="91"/>
      <c r="H108" s="91"/>
      <c r="I108" s="91"/>
      <c r="J108" s="91"/>
      <c r="K108" s="91"/>
      <c r="M108" s="2"/>
      <c r="O108" s="71"/>
      <c r="P108" s="235"/>
      <c r="Q108" s="91"/>
      <c r="R108" s="91"/>
      <c r="S108" s="91"/>
      <c r="T108" s="91"/>
      <c r="U108" s="91"/>
      <c r="V108" s="91"/>
      <c r="W108" s="91"/>
      <c r="X108" s="91"/>
      <c r="Y108" s="91"/>
      <c r="AA108" s="7"/>
      <c r="AB108" s="7"/>
      <c r="AC108" s="49"/>
      <c r="AD108" s="49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</row>
    <row r="109" spans="2:41" ht="15" thickBot="1" x14ac:dyDescent="0.35">
      <c r="B109" s="60"/>
      <c r="C109" s="236"/>
      <c r="D109" s="201"/>
      <c r="E109" s="92" t="s">
        <v>8</v>
      </c>
      <c r="F109" s="92"/>
      <c r="G109" s="92"/>
      <c r="H109" s="92"/>
      <c r="I109" s="92"/>
      <c r="J109" s="92"/>
      <c r="K109" s="92"/>
      <c r="M109" s="2"/>
      <c r="O109" s="71"/>
      <c r="P109" s="236"/>
      <c r="Q109" s="92" t="s">
        <v>8</v>
      </c>
      <c r="R109" s="92"/>
      <c r="S109" s="92"/>
      <c r="T109" s="92"/>
      <c r="U109" s="92"/>
      <c r="V109" s="92"/>
      <c r="W109" s="92"/>
      <c r="X109" s="92"/>
      <c r="Y109" s="92"/>
      <c r="AA109" s="7"/>
      <c r="AB109" s="7"/>
      <c r="AC109" s="49"/>
      <c r="AD109" s="49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</row>
    <row r="110" spans="2:41" ht="15" customHeight="1" x14ac:dyDescent="0.3">
      <c r="B110" s="266" t="s">
        <v>112</v>
      </c>
      <c r="C110" s="267"/>
      <c r="D110" s="199" t="s">
        <v>53</v>
      </c>
      <c r="E110" s="91"/>
      <c r="F110" s="91"/>
      <c r="G110" s="91"/>
      <c r="H110" s="91"/>
      <c r="I110" s="91">
        <v>1</v>
      </c>
      <c r="J110" s="91"/>
      <c r="K110" s="90">
        <f>SUM(F110:J110)</f>
        <v>1</v>
      </c>
      <c r="M110" s="2"/>
      <c r="O110" s="222" t="str">
        <f>B110</f>
        <v>Producto 2.17: Hospital de Japala remplazado y equipado</v>
      </c>
      <c r="P110" s="273"/>
      <c r="Q110" s="90" t="s">
        <v>6</v>
      </c>
      <c r="R110" s="91"/>
      <c r="S110" s="91">
        <v>2771200</v>
      </c>
      <c r="T110" s="91">
        <v>5708800</v>
      </c>
      <c r="U110" s="91"/>
      <c r="V110" s="91"/>
      <c r="W110" s="137">
        <f>SUM(R110:V110)</f>
        <v>8480000</v>
      </c>
      <c r="X110" s="44"/>
      <c r="Y110" s="44"/>
      <c r="Z110" s="104"/>
      <c r="AA110" s="7"/>
      <c r="AB110" s="7"/>
      <c r="AC110" s="49"/>
      <c r="AD110" s="49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</row>
    <row r="111" spans="2:41" x14ac:dyDescent="0.3">
      <c r="B111" s="268"/>
      <c r="C111" s="269"/>
      <c r="D111" s="200"/>
      <c r="E111" s="91"/>
      <c r="F111" s="91"/>
      <c r="G111" s="91"/>
      <c r="H111" s="91"/>
      <c r="I111" s="91"/>
      <c r="J111" s="91"/>
      <c r="K111" s="91"/>
      <c r="M111" s="2"/>
      <c r="O111" s="224"/>
      <c r="P111" s="257"/>
      <c r="Q111" s="91" t="s">
        <v>7</v>
      </c>
      <c r="R111" s="91"/>
      <c r="S111" s="91"/>
      <c r="T111" s="91"/>
      <c r="U111" s="91"/>
      <c r="V111" s="91"/>
      <c r="W111" s="91"/>
      <c r="X111" s="44"/>
      <c r="Y111" s="44"/>
      <c r="Z111" s="104"/>
      <c r="AA111" s="7"/>
      <c r="AB111" s="7"/>
      <c r="AC111" s="49"/>
      <c r="AD111" s="49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</row>
    <row r="112" spans="2:41" ht="15" thickBot="1" x14ac:dyDescent="0.35">
      <c r="B112" s="270"/>
      <c r="C112" s="271"/>
      <c r="D112" s="201"/>
      <c r="E112" s="91"/>
      <c r="F112" s="91"/>
      <c r="G112" s="91"/>
      <c r="H112" s="91"/>
      <c r="I112" s="91"/>
      <c r="J112" s="91"/>
      <c r="K112" s="91"/>
      <c r="M112" s="2"/>
      <c r="O112" s="258"/>
      <c r="P112" s="259"/>
      <c r="Q112" s="92" t="s">
        <v>8</v>
      </c>
      <c r="R112" s="91"/>
      <c r="S112" s="91"/>
      <c r="T112" s="91"/>
      <c r="U112" s="91"/>
      <c r="V112" s="91"/>
      <c r="W112" s="91"/>
      <c r="X112" s="44"/>
      <c r="Y112" s="44"/>
      <c r="Z112" s="104"/>
      <c r="AA112" s="7"/>
      <c r="AB112" s="7"/>
      <c r="AC112" s="49"/>
      <c r="AD112" s="49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</row>
    <row r="113" spans="2:41" ht="15" thickBot="1" x14ac:dyDescent="0.35">
      <c r="B113" s="60"/>
      <c r="C113" s="61" t="s">
        <v>12</v>
      </c>
      <c r="D113" s="62" t="s">
        <v>1</v>
      </c>
      <c r="E113" s="63"/>
      <c r="F113" s="52">
        <f>F58</f>
        <v>0</v>
      </c>
      <c r="G113" s="52">
        <f>G58</f>
        <v>0</v>
      </c>
      <c r="H113" s="52">
        <f>H58</f>
        <v>1</v>
      </c>
      <c r="I113" s="52">
        <f>I58</f>
        <v>0</v>
      </c>
      <c r="J113" s="52">
        <f>J58</f>
        <v>0</v>
      </c>
      <c r="K113" s="52" t="s">
        <v>10</v>
      </c>
      <c r="M113" s="2"/>
      <c r="O113" s="71"/>
      <c r="P113" s="61" t="s">
        <v>12</v>
      </c>
      <c r="Q113" s="63"/>
      <c r="R113" s="52">
        <f>R100</f>
        <v>2018</v>
      </c>
      <c r="S113" s="52">
        <f t="shared" ref="S113:W113" si="17">S100</f>
        <v>2019</v>
      </c>
      <c r="T113" s="52">
        <f t="shared" si="17"/>
        <v>2020</v>
      </c>
      <c r="U113" s="52">
        <f t="shared" si="17"/>
        <v>2021</v>
      </c>
      <c r="V113" s="52">
        <f t="shared" si="17"/>
        <v>2022</v>
      </c>
      <c r="W113" s="52" t="str">
        <f t="shared" si="17"/>
        <v>Meta final</v>
      </c>
      <c r="X113" s="54" t="s">
        <v>3</v>
      </c>
      <c r="Y113" s="55" t="s">
        <v>4</v>
      </c>
      <c r="AA113" s="7"/>
      <c r="AB113" s="7"/>
      <c r="AC113" s="49"/>
      <c r="AD113" s="49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</row>
    <row r="114" spans="2:41" x14ac:dyDescent="0.3">
      <c r="B114" s="60"/>
      <c r="C114" s="235" t="s">
        <v>57</v>
      </c>
      <c r="D114" s="199" t="s">
        <v>44</v>
      </c>
      <c r="E114" s="90" t="s">
        <v>6</v>
      </c>
      <c r="F114" s="90"/>
      <c r="G114" s="90">
        <v>1</v>
      </c>
      <c r="H114" s="90"/>
      <c r="I114" s="90"/>
      <c r="J114" s="90"/>
      <c r="K114" s="90">
        <f>SUM(F114:J114)</f>
        <v>1</v>
      </c>
      <c r="M114" s="2"/>
      <c r="O114" s="71"/>
      <c r="P114" s="235" t="str">
        <f>C114</f>
        <v>2.17.1 Sitio de obra entregado al contratista contratado</v>
      </c>
      <c r="Q114" s="90"/>
      <c r="R114" s="56"/>
      <c r="S114" s="56"/>
      <c r="T114" s="56"/>
      <c r="U114" s="56"/>
      <c r="V114" s="56"/>
      <c r="W114" s="42"/>
      <c r="X114" s="90"/>
      <c r="Y114" s="90"/>
      <c r="AA114" s="7"/>
      <c r="AB114" s="7"/>
      <c r="AC114" s="49"/>
      <c r="AD114" s="49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</row>
    <row r="115" spans="2:41" x14ac:dyDescent="0.3">
      <c r="B115" s="60"/>
      <c r="C115" s="235"/>
      <c r="D115" s="200"/>
      <c r="E115" s="91" t="s">
        <v>7</v>
      </c>
      <c r="F115" s="91"/>
      <c r="G115" s="91"/>
      <c r="H115" s="91"/>
      <c r="I115" s="91"/>
      <c r="J115" s="91"/>
      <c r="K115" s="91"/>
      <c r="M115" s="2"/>
      <c r="O115" s="71"/>
      <c r="P115" s="235"/>
      <c r="Q115" s="91"/>
      <c r="R115" s="91"/>
      <c r="S115" s="91"/>
      <c r="T115" s="91"/>
      <c r="U115" s="91"/>
      <c r="V115" s="91"/>
      <c r="W115" s="91"/>
      <c r="X115" s="91"/>
      <c r="Y115" s="91"/>
      <c r="AA115" s="7"/>
      <c r="AB115" s="7"/>
      <c r="AC115" s="49"/>
      <c r="AD115" s="49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</row>
    <row r="116" spans="2:41" ht="15" thickBot="1" x14ac:dyDescent="0.35">
      <c r="B116" s="60"/>
      <c r="C116" s="236"/>
      <c r="D116" s="201"/>
      <c r="E116" s="92" t="s">
        <v>8</v>
      </c>
      <c r="F116" s="92"/>
      <c r="G116" s="92"/>
      <c r="H116" s="92"/>
      <c r="I116" s="92"/>
      <c r="J116" s="92"/>
      <c r="K116" s="92"/>
      <c r="M116" s="2"/>
      <c r="O116" s="71"/>
      <c r="P116" s="236"/>
      <c r="Q116" s="92" t="s">
        <v>8</v>
      </c>
      <c r="R116" s="92"/>
      <c r="S116" s="92"/>
      <c r="T116" s="92"/>
      <c r="U116" s="92"/>
      <c r="V116" s="92"/>
      <c r="W116" s="92"/>
      <c r="X116" s="92"/>
      <c r="Y116" s="92"/>
      <c r="AA116" s="7"/>
      <c r="AB116" s="7"/>
      <c r="AC116" s="49"/>
      <c r="AD116" s="49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</row>
    <row r="117" spans="2:41" x14ac:dyDescent="0.3">
      <c r="B117" s="60"/>
      <c r="C117" s="277" t="s">
        <v>113</v>
      </c>
      <c r="D117" s="199" t="s">
        <v>45</v>
      </c>
      <c r="E117" s="90" t="s">
        <v>6</v>
      </c>
      <c r="F117" s="90"/>
      <c r="G117" s="90"/>
      <c r="H117" s="90">
        <v>1</v>
      </c>
      <c r="I117" s="90"/>
      <c r="J117" s="90"/>
      <c r="K117" s="90">
        <f>SUM(F117:J117)</f>
        <v>1</v>
      </c>
      <c r="M117" s="2"/>
      <c r="O117" s="71"/>
      <c r="P117" s="235" t="str">
        <f t="shared" ref="P117" si="18">C117</f>
        <v>2.17.2 Estructura de acero y de concreto y techos entregados</v>
      </c>
      <c r="Q117" s="90"/>
      <c r="R117" s="56"/>
      <c r="S117" s="56"/>
      <c r="T117" s="56"/>
      <c r="U117" s="56"/>
      <c r="V117" s="56"/>
      <c r="W117" s="42"/>
      <c r="X117" s="90"/>
      <c r="Y117" s="90"/>
      <c r="AA117" s="7"/>
      <c r="AB117" s="7"/>
      <c r="AC117" s="49"/>
      <c r="AD117" s="49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</row>
    <row r="118" spans="2:41" x14ac:dyDescent="0.3">
      <c r="B118" s="60"/>
      <c r="C118" s="235"/>
      <c r="D118" s="200"/>
      <c r="E118" s="91" t="s">
        <v>7</v>
      </c>
      <c r="F118" s="91"/>
      <c r="G118" s="91"/>
      <c r="H118" s="91"/>
      <c r="I118" s="91"/>
      <c r="J118" s="91"/>
      <c r="K118" s="91"/>
      <c r="M118" s="2"/>
      <c r="O118" s="71"/>
      <c r="P118" s="235"/>
      <c r="Q118" s="91"/>
      <c r="R118" s="91"/>
      <c r="S118" s="91"/>
      <c r="T118" s="91"/>
      <c r="U118" s="91"/>
      <c r="V118" s="91"/>
      <c r="W118" s="91"/>
      <c r="X118" s="91"/>
      <c r="Y118" s="91"/>
      <c r="AA118" s="7"/>
      <c r="AB118" s="7"/>
      <c r="AC118" s="49"/>
      <c r="AD118" s="49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</row>
    <row r="119" spans="2:41" ht="15" thickBot="1" x14ac:dyDescent="0.35">
      <c r="B119" s="60"/>
      <c r="C119" s="236"/>
      <c r="D119" s="201"/>
      <c r="E119" s="92" t="s">
        <v>8</v>
      </c>
      <c r="F119" s="92"/>
      <c r="G119" s="92"/>
      <c r="H119" s="92"/>
      <c r="I119" s="92"/>
      <c r="J119" s="92"/>
      <c r="K119" s="92"/>
      <c r="M119" s="2"/>
      <c r="O119" s="71"/>
      <c r="P119" s="236"/>
      <c r="Q119" s="92" t="s">
        <v>8</v>
      </c>
      <c r="R119" s="92"/>
      <c r="S119" s="92"/>
      <c r="T119" s="92"/>
      <c r="U119" s="92"/>
      <c r="V119" s="92"/>
      <c r="W119" s="92"/>
      <c r="X119" s="92"/>
      <c r="Y119" s="92"/>
      <c r="AA119" s="7"/>
      <c r="AB119" s="7"/>
      <c r="AC119" s="49"/>
      <c r="AD119" s="49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</row>
    <row r="120" spans="2:41" x14ac:dyDescent="0.3">
      <c r="B120" s="60"/>
      <c r="C120" s="277" t="s">
        <v>114</v>
      </c>
      <c r="D120" s="199" t="s">
        <v>46</v>
      </c>
      <c r="E120" s="90" t="s">
        <v>6</v>
      </c>
      <c r="F120" s="90"/>
      <c r="G120" s="90"/>
      <c r="H120" s="90"/>
      <c r="I120" s="90">
        <v>1</v>
      </c>
      <c r="J120" s="90"/>
      <c r="K120" s="90">
        <f>SUM(F120:J120)</f>
        <v>1</v>
      </c>
      <c r="M120" s="2"/>
      <c r="O120" s="71"/>
      <c r="P120" s="235" t="str">
        <f t="shared" ref="P120" si="19">C120</f>
        <v>2.17.3 Proyecto con Obras finiquitadas y equipamiento instalado</v>
      </c>
      <c r="Q120" s="90"/>
      <c r="R120" s="56"/>
      <c r="S120" s="56"/>
      <c r="T120" s="56"/>
      <c r="U120" s="56"/>
      <c r="V120" s="56"/>
      <c r="W120" s="42"/>
      <c r="X120" s="90"/>
      <c r="Y120" s="90"/>
      <c r="AA120" s="7"/>
      <c r="AB120" s="7"/>
      <c r="AC120" s="49"/>
      <c r="AD120" s="49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</row>
    <row r="121" spans="2:41" x14ac:dyDescent="0.3">
      <c r="B121" s="60"/>
      <c r="C121" s="235"/>
      <c r="D121" s="200"/>
      <c r="E121" s="91" t="s">
        <v>7</v>
      </c>
      <c r="F121" s="91"/>
      <c r="G121" s="91"/>
      <c r="H121" s="91"/>
      <c r="I121" s="91"/>
      <c r="J121" s="91"/>
      <c r="K121" s="91"/>
      <c r="M121" s="2"/>
      <c r="O121" s="71"/>
      <c r="P121" s="235"/>
      <c r="Q121" s="91"/>
      <c r="R121" s="91"/>
      <c r="S121" s="91"/>
      <c r="T121" s="91"/>
      <c r="U121" s="91"/>
      <c r="V121" s="91"/>
      <c r="W121" s="91"/>
      <c r="X121" s="91"/>
      <c r="Y121" s="91"/>
      <c r="AA121" s="7"/>
      <c r="AB121" s="7"/>
      <c r="AC121" s="49"/>
      <c r="AD121" s="49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</row>
    <row r="122" spans="2:41" ht="15" thickBot="1" x14ac:dyDescent="0.35">
      <c r="B122" s="60"/>
      <c r="C122" s="236"/>
      <c r="D122" s="201"/>
      <c r="E122" s="92" t="s">
        <v>8</v>
      </c>
      <c r="F122" s="92"/>
      <c r="G122" s="92"/>
      <c r="H122" s="92"/>
      <c r="I122" s="92"/>
      <c r="J122" s="92"/>
      <c r="K122" s="92"/>
      <c r="M122" s="2"/>
      <c r="O122" s="71"/>
      <c r="P122" s="236"/>
      <c r="Q122" s="92" t="s">
        <v>8</v>
      </c>
      <c r="R122" s="92"/>
      <c r="S122" s="92"/>
      <c r="T122" s="92"/>
      <c r="U122" s="92"/>
      <c r="V122" s="92"/>
      <c r="W122" s="92"/>
      <c r="X122" s="92"/>
      <c r="Y122" s="92"/>
      <c r="AA122" s="7"/>
      <c r="AB122" s="7"/>
      <c r="AC122" s="49"/>
      <c r="AD122" s="49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</row>
    <row r="123" spans="2:41" ht="15" customHeight="1" x14ac:dyDescent="0.3">
      <c r="B123" s="266" t="s">
        <v>115</v>
      </c>
      <c r="C123" s="267"/>
      <c r="D123" s="199" t="s">
        <v>53</v>
      </c>
      <c r="E123" s="91"/>
      <c r="F123" s="91"/>
      <c r="G123" s="91"/>
      <c r="H123" s="91"/>
      <c r="I123" s="91">
        <v>1</v>
      </c>
      <c r="J123" s="91"/>
      <c r="K123" s="90">
        <f>SUM(F123:J123)</f>
        <v>1</v>
      </c>
      <c r="M123" s="2"/>
      <c r="O123" s="222" t="str">
        <f>B123</f>
        <v>Producto 2.18: Hospital de Estelí rehabilitado</v>
      </c>
      <c r="P123" s="273"/>
      <c r="Q123" s="90" t="s">
        <v>6</v>
      </c>
      <c r="R123" s="91"/>
      <c r="S123" s="91">
        <v>3850000</v>
      </c>
      <c r="T123" s="91"/>
      <c r="U123" s="91"/>
      <c r="V123" s="91"/>
      <c r="W123" s="137">
        <f>SUM(R123:V123)</f>
        <v>3850000</v>
      </c>
      <c r="X123" s="44"/>
      <c r="Y123" s="44"/>
      <c r="Z123" s="104"/>
      <c r="AA123" s="7"/>
      <c r="AB123" s="7"/>
      <c r="AC123" s="49"/>
      <c r="AD123" s="49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</row>
    <row r="124" spans="2:41" x14ac:dyDescent="0.3">
      <c r="B124" s="268"/>
      <c r="C124" s="269"/>
      <c r="D124" s="200"/>
      <c r="E124" s="91"/>
      <c r="F124" s="91"/>
      <c r="G124" s="91"/>
      <c r="H124" s="91"/>
      <c r="I124" s="91"/>
      <c r="J124" s="91"/>
      <c r="K124" s="91"/>
      <c r="M124" s="2"/>
      <c r="O124" s="224"/>
      <c r="P124" s="257"/>
      <c r="Q124" s="91" t="s">
        <v>7</v>
      </c>
      <c r="R124" s="91"/>
      <c r="S124" s="91"/>
      <c r="T124" s="91"/>
      <c r="U124" s="91"/>
      <c r="V124" s="91"/>
      <c r="W124" s="91"/>
      <c r="X124" s="44"/>
      <c r="Y124" s="44"/>
      <c r="Z124" s="104"/>
      <c r="AA124" s="7"/>
      <c r="AB124" s="7"/>
      <c r="AC124" s="49"/>
      <c r="AD124" s="49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</row>
    <row r="125" spans="2:41" ht="15" thickBot="1" x14ac:dyDescent="0.35">
      <c r="B125" s="270"/>
      <c r="C125" s="271"/>
      <c r="D125" s="201"/>
      <c r="E125" s="91"/>
      <c r="F125" s="91"/>
      <c r="G125" s="91"/>
      <c r="H125" s="91"/>
      <c r="I125" s="91"/>
      <c r="J125" s="91"/>
      <c r="K125" s="91"/>
      <c r="M125" s="2"/>
      <c r="O125" s="258"/>
      <c r="P125" s="259"/>
      <c r="Q125" s="92" t="s">
        <v>8</v>
      </c>
      <c r="R125" s="91"/>
      <c r="S125" s="91"/>
      <c r="T125" s="91"/>
      <c r="U125" s="91"/>
      <c r="V125" s="91"/>
      <c r="W125" s="91"/>
      <c r="X125" s="44"/>
      <c r="Y125" s="44"/>
      <c r="Z125" s="104"/>
      <c r="AA125" s="7"/>
      <c r="AB125" s="7"/>
      <c r="AC125" s="49"/>
      <c r="AD125" s="49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</row>
    <row r="126" spans="2:41" ht="15" thickBot="1" x14ac:dyDescent="0.35">
      <c r="B126" s="60"/>
      <c r="C126" s="61" t="s">
        <v>12</v>
      </c>
      <c r="D126" s="62" t="s">
        <v>1</v>
      </c>
      <c r="E126" s="63"/>
      <c r="F126" s="52">
        <f>F77</f>
        <v>0</v>
      </c>
      <c r="G126" s="52">
        <f t="shared" ref="G126:J126" si="20">G77</f>
        <v>0</v>
      </c>
      <c r="H126" s="52">
        <f t="shared" si="20"/>
        <v>0</v>
      </c>
      <c r="I126" s="52">
        <f t="shared" si="20"/>
        <v>0</v>
      </c>
      <c r="J126" s="52">
        <f t="shared" si="20"/>
        <v>0</v>
      </c>
      <c r="K126" s="52" t="s">
        <v>10</v>
      </c>
      <c r="M126" s="2"/>
      <c r="O126" s="71"/>
      <c r="P126" s="61" t="s">
        <v>12</v>
      </c>
      <c r="Q126" s="63"/>
      <c r="R126" s="52">
        <f>R113</f>
        <v>2018</v>
      </c>
      <c r="S126" s="52">
        <f t="shared" ref="S126:W126" si="21">S113</f>
        <v>2019</v>
      </c>
      <c r="T126" s="52">
        <f t="shared" si="21"/>
        <v>2020</v>
      </c>
      <c r="U126" s="52">
        <f t="shared" si="21"/>
        <v>2021</v>
      </c>
      <c r="V126" s="52">
        <f t="shared" si="21"/>
        <v>2022</v>
      </c>
      <c r="W126" s="52" t="str">
        <f t="shared" si="21"/>
        <v>Meta final</v>
      </c>
      <c r="X126" s="54" t="s">
        <v>3</v>
      </c>
      <c r="Y126" s="55" t="s">
        <v>4</v>
      </c>
      <c r="AA126" s="7"/>
      <c r="AB126" s="7"/>
      <c r="AC126" s="49"/>
      <c r="AD126" s="49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</row>
    <row r="127" spans="2:41" x14ac:dyDescent="0.3">
      <c r="B127" s="60"/>
      <c r="C127" s="235" t="s">
        <v>58</v>
      </c>
      <c r="D127" s="199" t="s">
        <v>44</v>
      </c>
      <c r="E127" s="90" t="s">
        <v>6</v>
      </c>
      <c r="F127" s="90"/>
      <c r="G127" s="90">
        <v>1</v>
      </c>
      <c r="H127" s="90"/>
      <c r="I127" s="90"/>
      <c r="J127" s="90"/>
      <c r="K127" s="90">
        <f>SUM(F127:J127)</f>
        <v>1</v>
      </c>
      <c r="M127" s="2"/>
      <c r="O127" s="71"/>
      <c r="P127" s="277" t="str">
        <f>C127</f>
        <v>2.18.1 Sitio de obra entregado al contratista contratado</v>
      </c>
      <c r="Q127" s="90"/>
      <c r="R127" s="56"/>
      <c r="S127" s="56"/>
      <c r="T127" s="56"/>
      <c r="U127" s="56"/>
      <c r="V127" s="56"/>
      <c r="W127" s="42">
        <f>SUM(R127:V127)</f>
        <v>0</v>
      </c>
      <c r="X127" s="90"/>
      <c r="Y127" s="90"/>
      <c r="AA127" s="7"/>
      <c r="AB127" s="7"/>
      <c r="AC127" s="49"/>
      <c r="AD127" s="49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</row>
    <row r="128" spans="2:41" x14ac:dyDescent="0.3">
      <c r="B128" s="60"/>
      <c r="C128" s="235"/>
      <c r="D128" s="200"/>
      <c r="E128" s="91" t="s">
        <v>7</v>
      </c>
      <c r="F128" s="91"/>
      <c r="G128" s="91"/>
      <c r="H128" s="91"/>
      <c r="I128" s="91"/>
      <c r="J128" s="91"/>
      <c r="K128" s="91"/>
      <c r="M128" s="2"/>
      <c r="O128" s="71"/>
      <c r="P128" s="235"/>
      <c r="Q128" s="91"/>
      <c r="R128" s="91"/>
      <c r="S128" s="91"/>
      <c r="T128" s="91"/>
      <c r="U128" s="91"/>
      <c r="V128" s="91"/>
      <c r="W128" s="91"/>
      <c r="X128" s="91"/>
      <c r="Y128" s="91"/>
      <c r="AA128" s="7"/>
      <c r="AB128" s="7"/>
      <c r="AC128" s="49"/>
      <c r="AD128" s="49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</row>
    <row r="129" spans="2:41" ht="15" thickBot="1" x14ac:dyDescent="0.35">
      <c r="B129" s="60"/>
      <c r="C129" s="236"/>
      <c r="D129" s="201"/>
      <c r="E129" s="92" t="s">
        <v>8</v>
      </c>
      <c r="F129" s="92"/>
      <c r="G129" s="92"/>
      <c r="H129" s="92"/>
      <c r="I129" s="92"/>
      <c r="J129" s="92"/>
      <c r="K129" s="92"/>
      <c r="M129" s="2"/>
      <c r="O129" s="71"/>
      <c r="P129" s="236"/>
      <c r="Q129" s="92" t="s">
        <v>8</v>
      </c>
      <c r="R129" s="92"/>
      <c r="S129" s="92"/>
      <c r="T129" s="92"/>
      <c r="U129" s="92"/>
      <c r="V129" s="92"/>
      <c r="W129" s="92"/>
      <c r="X129" s="92"/>
      <c r="Y129" s="92"/>
      <c r="AA129" s="7"/>
      <c r="AB129" s="7"/>
      <c r="AC129" s="49"/>
      <c r="AD129" s="49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</row>
    <row r="130" spans="2:41" x14ac:dyDescent="0.3">
      <c r="B130" s="60"/>
      <c r="C130" s="277" t="s">
        <v>116</v>
      </c>
      <c r="D130" s="199" t="s">
        <v>45</v>
      </c>
      <c r="E130" s="90" t="s">
        <v>6</v>
      </c>
      <c r="F130" s="90"/>
      <c r="G130" s="90"/>
      <c r="H130" s="90">
        <v>1</v>
      </c>
      <c r="I130" s="90"/>
      <c r="J130" s="90"/>
      <c r="K130" s="90">
        <f>SUM(F130:J130)</f>
        <v>1</v>
      </c>
      <c r="M130" s="2"/>
      <c r="O130" s="71"/>
      <c r="P130" s="277" t="str">
        <f>C130</f>
        <v>2.18.2 Obras de rehabilitación concluidas</v>
      </c>
      <c r="Q130" s="90"/>
      <c r="R130" s="56"/>
      <c r="S130" s="56"/>
      <c r="T130" s="56"/>
      <c r="U130" s="56"/>
      <c r="V130" s="56"/>
      <c r="W130" s="42">
        <f>SUM(R130:V130)</f>
        <v>0</v>
      </c>
      <c r="X130" s="90"/>
      <c r="Y130" s="90"/>
      <c r="AA130" s="7"/>
      <c r="AB130" s="7"/>
      <c r="AC130" s="49"/>
      <c r="AD130" s="49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</row>
    <row r="131" spans="2:41" x14ac:dyDescent="0.3">
      <c r="B131" s="60"/>
      <c r="C131" s="235"/>
      <c r="D131" s="200"/>
      <c r="E131" s="91" t="s">
        <v>7</v>
      </c>
      <c r="F131" s="91"/>
      <c r="G131" s="91"/>
      <c r="H131" s="91"/>
      <c r="I131" s="91"/>
      <c r="J131" s="91"/>
      <c r="K131" s="91"/>
      <c r="M131" s="2"/>
      <c r="O131" s="71"/>
      <c r="P131" s="235"/>
      <c r="Q131" s="91"/>
      <c r="R131" s="91"/>
      <c r="S131" s="91"/>
      <c r="T131" s="91"/>
      <c r="U131" s="91"/>
      <c r="V131" s="91"/>
      <c r="W131" s="91"/>
      <c r="X131" s="91"/>
      <c r="Y131" s="91"/>
      <c r="AA131" s="7"/>
      <c r="AB131" s="7"/>
      <c r="AC131" s="49"/>
      <c r="AD131" s="49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</row>
    <row r="132" spans="2:41" ht="15" thickBot="1" x14ac:dyDescent="0.35">
      <c r="B132" s="60"/>
      <c r="C132" s="236"/>
      <c r="D132" s="201"/>
      <c r="E132" s="92" t="s">
        <v>8</v>
      </c>
      <c r="F132" s="92"/>
      <c r="G132" s="92"/>
      <c r="H132" s="92"/>
      <c r="I132" s="92"/>
      <c r="J132" s="92"/>
      <c r="K132" s="92"/>
      <c r="M132" s="2"/>
      <c r="O132" s="71"/>
      <c r="P132" s="236"/>
      <c r="Q132" s="92" t="s">
        <v>8</v>
      </c>
      <c r="R132" s="92"/>
      <c r="S132" s="92"/>
      <c r="T132" s="92"/>
      <c r="U132" s="92"/>
      <c r="V132" s="92"/>
      <c r="W132" s="92"/>
      <c r="X132" s="92"/>
      <c r="Y132" s="92"/>
      <c r="AA132" s="7"/>
      <c r="AB132" s="7"/>
      <c r="AC132" s="49"/>
      <c r="AD132" s="49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</row>
    <row r="133" spans="2:41" x14ac:dyDescent="0.3">
      <c r="B133" s="60"/>
      <c r="C133" s="277" t="s">
        <v>117</v>
      </c>
      <c r="D133" s="199" t="s">
        <v>46</v>
      </c>
      <c r="E133" s="90" t="s">
        <v>6</v>
      </c>
      <c r="F133" s="90"/>
      <c r="G133" s="90"/>
      <c r="H133" s="90"/>
      <c r="I133" s="90">
        <v>1</v>
      </c>
      <c r="J133" s="90"/>
      <c r="K133" s="90">
        <f>SUM(F133:J133)</f>
        <v>1</v>
      </c>
      <c r="M133" s="2"/>
      <c r="O133" s="71"/>
      <c r="P133" s="277" t="str">
        <f>C133</f>
        <v>2.18.3 Proyecto con equipamiento instalado</v>
      </c>
      <c r="Q133" s="90"/>
      <c r="R133" s="56"/>
      <c r="S133" s="56"/>
      <c r="T133" s="56"/>
      <c r="U133" s="56"/>
      <c r="V133" s="56"/>
      <c r="W133" s="42">
        <f>SUM(R133:V133)</f>
        <v>0</v>
      </c>
      <c r="X133" s="90"/>
      <c r="Y133" s="90"/>
      <c r="AA133" s="7"/>
      <c r="AB133" s="7"/>
      <c r="AC133" s="49"/>
      <c r="AD133" s="49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</row>
    <row r="134" spans="2:41" x14ac:dyDescent="0.3">
      <c r="B134" s="60"/>
      <c r="C134" s="235"/>
      <c r="D134" s="200"/>
      <c r="E134" s="91" t="s">
        <v>7</v>
      </c>
      <c r="F134" s="91"/>
      <c r="G134" s="91"/>
      <c r="H134" s="91"/>
      <c r="I134" s="91"/>
      <c r="J134" s="91"/>
      <c r="K134" s="91"/>
      <c r="M134" s="2"/>
      <c r="O134" s="71"/>
      <c r="P134" s="235"/>
      <c r="Q134" s="91"/>
      <c r="R134" s="91"/>
      <c r="S134" s="91"/>
      <c r="T134" s="91"/>
      <c r="U134" s="91"/>
      <c r="V134" s="91"/>
      <c r="W134" s="91"/>
      <c r="X134" s="91"/>
      <c r="Y134" s="91"/>
      <c r="AA134" s="7"/>
      <c r="AB134" s="7"/>
      <c r="AC134" s="49"/>
      <c r="AD134" s="49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</row>
    <row r="135" spans="2:41" ht="15" thickBot="1" x14ac:dyDescent="0.35">
      <c r="B135" s="60"/>
      <c r="C135" s="236"/>
      <c r="D135" s="201"/>
      <c r="E135" s="92" t="s">
        <v>8</v>
      </c>
      <c r="F135" s="92"/>
      <c r="G135" s="92"/>
      <c r="H135" s="92"/>
      <c r="I135" s="92"/>
      <c r="J135" s="92"/>
      <c r="K135" s="92"/>
      <c r="M135" s="2"/>
      <c r="O135" s="71"/>
      <c r="P135" s="236"/>
      <c r="Q135" s="92" t="s">
        <v>8</v>
      </c>
      <c r="R135" s="92"/>
      <c r="S135" s="92"/>
      <c r="T135" s="92"/>
      <c r="U135" s="92"/>
      <c r="V135" s="92"/>
      <c r="W135" s="92"/>
      <c r="X135" s="92"/>
      <c r="Y135" s="92"/>
      <c r="AA135" s="7"/>
      <c r="AB135" s="7"/>
      <c r="AC135" s="49"/>
      <c r="AD135" s="49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</row>
    <row r="136" spans="2:41" ht="15" customHeight="1" x14ac:dyDescent="0.3">
      <c r="B136" s="266" t="s">
        <v>118</v>
      </c>
      <c r="C136" s="267"/>
      <c r="D136" s="199" t="s">
        <v>53</v>
      </c>
      <c r="E136" s="91"/>
      <c r="F136" s="91"/>
      <c r="G136" s="91"/>
      <c r="H136" s="91"/>
      <c r="I136" s="91">
        <v>1</v>
      </c>
      <c r="J136" s="91"/>
      <c r="K136" s="90">
        <f>SUM(F136:J136)</f>
        <v>1</v>
      </c>
      <c r="M136" s="2"/>
      <c r="O136" s="222" t="str">
        <f>B136</f>
        <v>Producto 2.19: Hospital Primario de Wiwilí (JI) Remplazado</v>
      </c>
      <c r="P136" s="273"/>
      <c r="Q136" s="90" t="s">
        <v>6</v>
      </c>
      <c r="R136" s="91"/>
      <c r="S136" s="91"/>
      <c r="T136" s="91">
        <v>4246666</v>
      </c>
      <c r="U136" s="91">
        <v>953334</v>
      </c>
      <c r="V136" s="91"/>
      <c r="W136" s="137">
        <f>SUM(R136:V136)</f>
        <v>5200000</v>
      </c>
      <c r="X136" s="44"/>
      <c r="Y136" s="44"/>
      <c r="Z136" s="104"/>
      <c r="AA136" s="7"/>
      <c r="AB136" s="7"/>
      <c r="AC136" s="49"/>
      <c r="AD136" s="49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</row>
    <row r="137" spans="2:41" x14ac:dyDescent="0.3">
      <c r="B137" s="268"/>
      <c r="C137" s="269"/>
      <c r="D137" s="200"/>
      <c r="E137" s="91"/>
      <c r="F137" s="91"/>
      <c r="G137" s="91"/>
      <c r="H137" s="91"/>
      <c r="I137" s="91"/>
      <c r="J137" s="91"/>
      <c r="K137" s="91"/>
      <c r="M137" s="2"/>
      <c r="O137" s="224"/>
      <c r="P137" s="257"/>
      <c r="Q137" s="91" t="s">
        <v>7</v>
      </c>
      <c r="R137" s="91"/>
      <c r="S137" s="91"/>
      <c r="T137" s="91"/>
      <c r="U137" s="91"/>
      <c r="V137" s="91"/>
      <c r="W137" s="91"/>
      <c r="X137" s="44"/>
      <c r="Y137" s="44"/>
      <c r="Z137" s="104"/>
      <c r="AA137" s="7"/>
      <c r="AB137" s="7"/>
      <c r="AC137" s="49"/>
      <c r="AD137" s="49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</row>
    <row r="138" spans="2:41" ht="15" thickBot="1" x14ac:dyDescent="0.35">
      <c r="B138" s="270"/>
      <c r="C138" s="271"/>
      <c r="D138" s="201"/>
      <c r="E138" s="91"/>
      <c r="F138" s="91"/>
      <c r="G138" s="91"/>
      <c r="H138" s="91"/>
      <c r="I138" s="91"/>
      <c r="J138" s="91"/>
      <c r="K138" s="91"/>
      <c r="M138" s="2"/>
      <c r="O138" s="258"/>
      <c r="P138" s="259"/>
      <c r="Q138" s="92" t="s">
        <v>8</v>
      </c>
      <c r="R138" s="91"/>
      <c r="S138" s="91"/>
      <c r="T138" s="91"/>
      <c r="U138" s="91"/>
      <c r="V138" s="91"/>
      <c r="W138" s="91"/>
      <c r="X138" s="44"/>
      <c r="Y138" s="44"/>
      <c r="Z138" s="104"/>
      <c r="AA138" s="7"/>
      <c r="AB138" s="7"/>
      <c r="AC138" s="49"/>
      <c r="AD138" s="49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</row>
    <row r="139" spans="2:41" ht="15" thickBot="1" x14ac:dyDescent="0.35">
      <c r="B139" s="60"/>
      <c r="C139" s="61" t="s">
        <v>12</v>
      </c>
      <c r="D139" s="62" t="s">
        <v>1</v>
      </c>
      <c r="E139" s="63"/>
      <c r="F139" s="52">
        <f>F90</f>
        <v>0</v>
      </c>
      <c r="G139" s="52">
        <f t="shared" ref="G139:J139" si="22">G90</f>
        <v>0</v>
      </c>
      <c r="H139" s="52">
        <f t="shared" si="22"/>
        <v>0</v>
      </c>
      <c r="I139" s="52">
        <f t="shared" si="22"/>
        <v>0</v>
      </c>
      <c r="J139" s="52">
        <f t="shared" si="22"/>
        <v>0</v>
      </c>
      <c r="K139" s="52" t="s">
        <v>10</v>
      </c>
      <c r="M139" s="2"/>
      <c r="O139" s="71"/>
      <c r="P139" s="61" t="s">
        <v>12</v>
      </c>
      <c r="Q139" s="63"/>
      <c r="R139" s="52">
        <f>R126</f>
        <v>2018</v>
      </c>
      <c r="S139" s="52">
        <f t="shared" ref="S139:W139" si="23">S126</f>
        <v>2019</v>
      </c>
      <c r="T139" s="52">
        <f t="shared" si="23"/>
        <v>2020</v>
      </c>
      <c r="U139" s="52">
        <f t="shared" si="23"/>
        <v>2021</v>
      </c>
      <c r="V139" s="52">
        <f t="shared" si="23"/>
        <v>2022</v>
      </c>
      <c r="W139" s="52" t="str">
        <f t="shared" si="23"/>
        <v>Meta final</v>
      </c>
      <c r="X139" s="54" t="s">
        <v>3</v>
      </c>
      <c r="Y139" s="55" t="s">
        <v>4</v>
      </c>
      <c r="AA139" s="7"/>
      <c r="AB139" s="7"/>
      <c r="AC139" s="49"/>
      <c r="AD139" s="49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</row>
    <row r="140" spans="2:41" x14ac:dyDescent="0.3">
      <c r="B140" s="60"/>
      <c r="C140" s="235" t="s">
        <v>59</v>
      </c>
      <c r="D140" s="199" t="s">
        <v>44</v>
      </c>
      <c r="E140" s="90" t="s">
        <v>6</v>
      </c>
      <c r="F140" s="90"/>
      <c r="G140" s="90">
        <v>1</v>
      </c>
      <c r="H140" s="90"/>
      <c r="I140" s="90"/>
      <c r="J140" s="90"/>
      <c r="K140" s="90">
        <f>SUM(F140:J140)</f>
        <v>1</v>
      </c>
      <c r="M140" s="2"/>
      <c r="O140" s="71"/>
      <c r="P140" s="277" t="str">
        <f>C140</f>
        <v>2.19.1 Sitio de obra entregado al contratista contratado</v>
      </c>
      <c r="Q140" s="90"/>
      <c r="R140" s="56"/>
      <c r="S140" s="56"/>
      <c r="T140" s="56"/>
      <c r="U140" s="56"/>
      <c r="V140" s="56"/>
      <c r="W140" s="42">
        <f>SUM(R140:V140)</f>
        <v>0</v>
      </c>
      <c r="X140" s="90"/>
      <c r="Y140" s="90"/>
      <c r="AA140" s="7"/>
      <c r="AB140" s="7"/>
      <c r="AC140" s="49"/>
      <c r="AD140" s="49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</row>
    <row r="141" spans="2:41" x14ac:dyDescent="0.3">
      <c r="B141" s="60"/>
      <c r="C141" s="235"/>
      <c r="D141" s="200"/>
      <c r="E141" s="91" t="s">
        <v>7</v>
      </c>
      <c r="F141" s="91"/>
      <c r="G141" s="91"/>
      <c r="H141" s="91"/>
      <c r="I141" s="91"/>
      <c r="J141" s="91"/>
      <c r="K141" s="91"/>
      <c r="M141" s="2"/>
      <c r="O141" s="71"/>
      <c r="P141" s="235"/>
      <c r="Q141" s="91"/>
      <c r="R141" s="91"/>
      <c r="S141" s="91"/>
      <c r="T141" s="91"/>
      <c r="U141" s="91"/>
      <c r="V141" s="91"/>
      <c r="W141" s="91"/>
      <c r="X141" s="91"/>
      <c r="Y141" s="91"/>
      <c r="AA141" s="7"/>
      <c r="AB141" s="7"/>
      <c r="AC141" s="49"/>
      <c r="AD141" s="49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</row>
    <row r="142" spans="2:41" ht="15" thickBot="1" x14ac:dyDescent="0.35">
      <c r="B142" s="60"/>
      <c r="C142" s="236"/>
      <c r="D142" s="201"/>
      <c r="E142" s="92" t="s">
        <v>8</v>
      </c>
      <c r="F142" s="92"/>
      <c r="G142" s="92"/>
      <c r="H142" s="92"/>
      <c r="I142" s="92"/>
      <c r="J142" s="92"/>
      <c r="K142" s="92"/>
      <c r="M142" s="2"/>
      <c r="O142" s="71"/>
      <c r="P142" s="236"/>
      <c r="Q142" s="92" t="s">
        <v>8</v>
      </c>
      <c r="R142" s="92"/>
      <c r="S142" s="92"/>
      <c r="T142" s="92"/>
      <c r="U142" s="92"/>
      <c r="V142" s="92"/>
      <c r="W142" s="92"/>
      <c r="X142" s="92"/>
      <c r="Y142" s="92"/>
      <c r="AA142" s="7"/>
      <c r="AB142" s="7"/>
      <c r="AC142" s="49"/>
      <c r="AD142" s="49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</row>
    <row r="143" spans="2:41" x14ac:dyDescent="0.3">
      <c r="B143" s="60"/>
      <c r="C143" s="277" t="s">
        <v>60</v>
      </c>
      <c r="D143" s="199" t="s">
        <v>45</v>
      </c>
      <c r="E143" s="90" t="s">
        <v>6</v>
      </c>
      <c r="F143" s="90"/>
      <c r="G143" s="90"/>
      <c r="H143" s="90">
        <v>1</v>
      </c>
      <c r="I143" s="90"/>
      <c r="J143" s="90"/>
      <c r="K143" s="90">
        <f>SUM(F143:J143)</f>
        <v>1</v>
      </c>
      <c r="M143" s="2"/>
      <c r="O143" s="71"/>
      <c r="P143" s="277" t="str">
        <f>C143</f>
        <v>2.19.2 Estructura de acero y de concreto y techos entregados</v>
      </c>
      <c r="Q143" s="90"/>
      <c r="R143" s="56"/>
      <c r="S143" s="56"/>
      <c r="T143" s="56"/>
      <c r="U143" s="56"/>
      <c r="V143" s="56"/>
      <c r="W143" s="42">
        <f>SUM(R143:V143)</f>
        <v>0</v>
      </c>
      <c r="X143" s="90"/>
      <c r="Y143" s="90"/>
      <c r="AA143" s="7"/>
      <c r="AB143" s="7"/>
      <c r="AC143" s="49"/>
      <c r="AD143" s="49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</row>
    <row r="144" spans="2:41" x14ac:dyDescent="0.3">
      <c r="B144" s="60"/>
      <c r="C144" s="235"/>
      <c r="D144" s="200"/>
      <c r="E144" s="91" t="s">
        <v>7</v>
      </c>
      <c r="F144" s="91"/>
      <c r="G144" s="91"/>
      <c r="H144" s="91"/>
      <c r="I144" s="91"/>
      <c r="J144" s="91"/>
      <c r="K144" s="91"/>
      <c r="M144" s="2"/>
      <c r="O144" s="71"/>
      <c r="P144" s="235"/>
      <c r="Q144" s="91"/>
      <c r="R144" s="91"/>
      <c r="S144" s="91"/>
      <c r="T144" s="91"/>
      <c r="U144" s="91"/>
      <c r="V144" s="91"/>
      <c r="W144" s="91"/>
      <c r="X144" s="91"/>
      <c r="Y144" s="91"/>
      <c r="AA144" s="7"/>
      <c r="AB144" s="7"/>
      <c r="AC144" s="49"/>
      <c r="AD144" s="49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</row>
    <row r="145" spans="2:41" ht="15" thickBot="1" x14ac:dyDescent="0.35">
      <c r="B145" s="60"/>
      <c r="C145" s="236"/>
      <c r="D145" s="201"/>
      <c r="E145" s="92" t="s">
        <v>8</v>
      </c>
      <c r="F145" s="92"/>
      <c r="G145" s="92"/>
      <c r="H145" s="92"/>
      <c r="I145" s="92"/>
      <c r="J145" s="92"/>
      <c r="K145" s="92"/>
      <c r="M145" s="2"/>
      <c r="O145" s="71"/>
      <c r="P145" s="236"/>
      <c r="Q145" s="92" t="s">
        <v>8</v>
      </c>
      <c r="R145" s="92"/>
      <c r="S145" s="92"/>
      <c r="T145" s="92"/>
      <c r="U145" s="92"/>
      <c r="V145" s="92"/>
      <c r="W145" s="92"/>
      <c r="X145" s="92"/>
      <c r="Y145" s="92"/>
      <c r="AA145" s="7"/>
      <c r="AB145" s="7"/>
      <c r="AC145" s="49"/>
      <c r="AD145" s="49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</row>
    <row r="146" spans="2:41" x14ac:dyDescent="0.3">
      <c r="B146" s="60"/>
      <c r="C146" s="277" t="s">
        <v>61</v>
      </c>
      <c r="D146" s="199" t="s">
        <v>46</v>
      </c>
      <c r="E146" s="90" t="s">
        <v>6</v>
      </c>
      <c r="F146" s="90"/>
      <c r="G146" s="90"/>
      <c r="H146" s="90"/>
      <c r="I146" s="90">
        <v>1</v>
      </c>
      <c r="J146" s="90"/>
      <c r="K146" s="90">
        <f>SUM(F146:J146)</f>
        <v>1</v>
      </c>
      <c r="M146" s="2"/>
      <c r="O146" s="71"/>
      <c r="P146" s="277" t="str">
        <f>C146</f>
        <v>2.19.3 Proyecto con Obras finiquitadas y equipamiento instalado</v>
      </c>
      <c r="Q146" s="90"/>
      <c r="R146" s="56"/>
      <c r="S146" s="56"/>
      <c r="T146" s="56"/>
      <c r="U146" s="56"/>
      <c r="V146" s="56"/>
      <c r="W146" s="42">
        <f>SUM(R146:V146)</f>
        <v>0</v>
      </c>
      <c r="X146" s="90"/>
      <c r="Y146" s="90"/>
      <c r="AA146" s="7"/>
      <c r="AB146" s="7"/>
      <c r="AC146" s="49"/>
      <c r="AD146" s="49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</row>
    <row r="147" spans="2:41" x14ac:dyDescent="0.3">
      <c r="B147" s="60"/>
      <c r="C147" s="235"/>
      <c r="D147" s="200"/>
      <c r="E147" s="91" t="s">
        <v>7</v>
      </c>
      <c r="F147" s="91"/>
      <c r="G147" s="91"/>
      <c r="H147" s="91"/>
      <c r="I147" s="91"/>
      <c r="J147" s="91"/>
      <c r="K147" s="91"/>
      <c r="M147" s="2"/>
      <c r="O147" s="71"/>
      <c r="P147" s="235"/>
      <c r="Q147" s="91"/>
      <c r="R147" s="91"/>
      <c r="S147" s="91"/>
      <c r="T147" s="91"/>
      <c r="U147" s="91"/>
      <c r="V147" s="91"/>
      <c r="W147" s="91"/>
      <c r="X147" s="91"/>
      <c r="Y147" s="91"/>
      <c r="AA147" s="7"/>
      <c r="AB147" s="7"/>
      <c r="AC147" s="49"/>
      <c r="AD147" s="49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</row>
    <row r="148" spans="2:41" ht="15" thickBot="1" x14ac:dyDescent="0.35">
      <c r="B148" s="60"/>
      <c r="C148" s="236"/>
      <c r="D148" s="201"/>
      <c r="E148" s="92" t="s">
        <v>8</v>
      </c>
      <c r="F148" s="92"/>
      <c r="G148" s="92"/>
      <c r="H148" s="92"/>
      <c r="I148" s="92"/>
      <c r="J148" s="92"/>
      <c r="K148" s="92"/>
      <c r="M148" s="2"/>
      <c r="O148" s="71"/>
      <c r="P148" s="236"/>
      <c r="Q148" s="92" t="s">
        <v>8</v>
      </c>
      <c r="R148" s="92"/>
      <c r="S148" s="92"/>
      <c r="T148" s="92"/>
      <c r="U148" s="92"/>
      <c r="V148" s="92"/>
      <c r="W148" s="92"/>
      <c r="X148" s="92"/>
      <c r="Y148" s="92"/>
      <c r="AA148" s="7"/>
      <c r="AB148" s="7"/>
      <c r="AC148" s="49"/>
      <c r="AD148" s="49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</row>
    <row r="149" spans="2:41" ht="15" customHeight="1" x14ac:dyDescent="0.3">
      <c r="B149" s="266" t="s">
        <v>119</v>
      </c>
      <c r="C149" s="267"/>
      <c r="D149" s="199" t="s">
        <v>53</v>
      </c>
      <c r="E149" s="91"/>
      <c r="F149" s="91"/>
      <c r="G149" s="91"/>
      <c r="H149" s="91"/>
      <c r="I149" s="91"/>
      <c r="J149" s="91">
        <v>1</v>
      </c>
      <c r="K149" s="91"/>
      <c r="M149" s="2"/>
      <c r="O149" s="222" t="str">
        <f>B149</f>
        <v>Producto 2.20: Hospital Primario de Waslala (MT)</v>
      </c>
      <c r="P149" s="273"/>
      <c r="Q149" s="90" t="s">
        <v>6</v>
      </c>
      <c r="R149" s="91"/>
      <c r="S149" s="91">
        <v>4246666</v>
      </c>
      <c r="T149" s="91">
        <v>953334</v>
      </c>
      <c r="U149" s="91"/>
      <c r="V149" s="91"/>
      <c r="W149" s="137">
        <f>SUM(R149:V149)</f>
        <v>5200000</v>
      </c>
      <c r="X149" s="44"/>
      <c r="Y149" s="44"/>
      <c r="Z149" s="104"/>
      <c r="AA149" s="7"/>
      <c r="AB149" s="7"/>
      <c r="AC149" s="49"/>
      <c r="AD149" s="49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</row>
    <row r="150" spans="2:41" x14ac:dyDescent="0.3">
      <c r="B150" s="268"/>
      <c r="C150" s="269"/>
      <c r="D150" s="200"/>
      <c r="E150" s="91"/>
      <c r="F150" s="91"/>
      <c r="G150" s="91"/>
      <c r="H150" s="91"/>
      <c r="I150" s="91"/>
      <c r="J150" s="91"/>
      <c r="K150" s="91"/>
      <c r="M150" s="2"/>
      <c r="O150" s="224"/>
      <c r="P150" s="257"/>
      <c r="Q150" s="91" t="s">
        <v>7</v>
      </c>
      <c r="R150" s="91"/>
      <c r="S150" s="91"/>
      <c r="T150" s="91"/>
      <c r="U150" s="91"/>
      <c r="V150" s="91"/>
      <c r="W150" s="91"/>
      <c r="X150" s="44"/>
      <c r="Y150" s="44"/>
      <c r="Z150" s="104"/>
      <c r="AA150" s="7"/>
      <c r="AB150" s="7"/>
      <c r="AC150" s="49"/>
      <c r="AD150" s="49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</row>
    <row r="151" spans="2:41" ht="15" thickBot="1" x14ac:dyDescent="0.35">
      <c r="B151" s="270"/>
      <c r="C151" s="271"/>
      <c r="D151" s="201"/>
      <c r="E151" s="91"/>
      <c r="F151" s="91"/>
      <c r="G151" s="91"/>
      <c r="H151" s="91"/>
      <c r="I151" s="91"/>
      <c r="J151" s="91"/>
      <c r="K151" s="91"/>
      <c r="M151" s="2"/>
      <c r="O151" s="258"/>
      <c r="P151" s="259"/>
      <c r="Q151" s="92" t="s">
        <v>8</v>
      </c>
      <c r="R151" s="91"/>
      <c r="S151" s="91"/>
      <c r="T151" s="91"/>
      <c r="U151" s="91"/>
      <c r="V151" s="91"/>
      <c r="W151" s="91"/>
      <c r="X151" s="44"/>
      <c r="Y151" s="44"/>
      <c r="Z151" s="104"/>
      <c r="AA151" s="7"/>
      <c r="AB151" s="7"/>
      <c r="AC151" s="49"/>
      <c r="AD151" s="49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</row>
    <row r="152" spans="2:41" ht="15" thickBot="1" x14ac:dyDescent="0.35">
      <c r="B152" s="60"/>
      <c r="C152" s="61" t="s">
        <v>12</v>
      </c>
      <c r="D152" s="62" t="s">
        <v>1</v>
      </c>
      <c r="E152" s="63"/>
      <c r="F152" s="52">
        <f>F106</f>
        <v>0</v>
      </c>
      <c r="G152" s="52">
        <f t="shared" ref="G152:J152" si="24">G106</f>
        <v>0</v>
      </c>
      <c r="H152" s="52">
        <f t="shared" si="24"/>
        <v>0</v>
      </c>
      <c r="I152" s="52">
        <f t="shared" si="24"/>
        <v>0</v>
      </c>
      <c r="J152" s="52">
        <f t="shared" si="24"/>
        <v>0</v>
      </c>
      <c r="K152" s="52" t="s">
        <v>10</v>
      </c>
      <c r="M152" s="2"/>
      <c r="O152" s="71"/>
      <c r="P152" s="61" t="s">
        <v>12</v>
      </c>
      <c r="Q152" s="63"/>
      <c r="R152" s="52">
        <f>R139</f>
        <v>2018</v>
      </c>
      <c r="S152" s="52">
        <f t="shared" ref="S152:W152" si="25">S139</f>
        <v>2019</v>
      </c>
      <c r="T152" s="52">
        <f t="shared" si="25"/>
        <v>2020</v>
      </c>
      <c r="U152" s="52">
        <f t="shared" si="25"/>
        <v>2021</v>
      </c>
      <c r="V152" s="52">
        <f t="shared" si="25"/>
        <v>2022</v>
      </c>
      <c r="W152" s="52" t="str">
        <f t="shared" si="25"/>
        <v>Meta final</v>
      </c>
      <c r="X152" s="54" t="s">
        <v>3</v>
      </c>
      <c r="Y152" s="55" t="s">
        <v>4</v>
      </c>
      <c r="AA152" s="7"/>
      <c r="AB152" s="7"/>
      <c r="AC152" s="49"/>
      <c r="AD152" s="49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</row>
    <row r="153" spans="2:41" x14ac:dyDescent="0.3">
      <c r="B153" s="60"/>
      <c r="C153" s="235" t="s">
        <v>124</v>
      </c>
      <c r="D153" s="199" t="s">
        <v>44</v>
      </c>
      <c r="E153" s="90" t="s">
        <v>6</v>
      </c>
      <c r="F153" s="90"/>
      <c r="G153" s="90"/>
      <c r="H153" s="90">
        <v>1</v>
      </c>
      <c r="I153" s="90"/>
      <c r="J153" s="90"/>
      <c r="K153" s="90">
        <f>SUM(F153:J153)</f>
        <v>1</v>
      </c>
      <c r="M153" s="2"/>
      <c r="O153" s="71"/>
      <c r="P153" s="277" t="str">
        <f>C153</f>
        <v>2.20.1 Sitio de obra entregado al contratista contratado</v>
      </c>
      <c r="Q153" s="90"/>
      <c r="R153" s="56"/>
      <c r="S153" s="56"/>
      <c r="T153" s="56"/>
      <c r="U153" s="56"/>
      <c r="V153" s="56"/>
      <c r="W153" s="42">
        <f>SUM(R153:V153)</f>
        <v>0</v>
      </c>
      <c r="X153" s="90"/>
      <c r="Y153" s="90"/>
      <c r="AA153" s="7"/>
      <c r="AB153" s="7"/>
      <c r="AC153" s="49"/>
      <c r="AD153" s="49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</row>
    <row r="154" spans="2:41" x14ac:dyDescent="0.3">
      <c r="B154" s="60"/>
      <c r="C154" s="235"/>
      <c r="D154" s="200"/>
      <c r="E154" s="91" t="s">
        <v>7</v>
      </c>
      <c r="F154" s="91"/>
      <c r="G154" s="91"/>
      <c r="H154" s="91"/>
      <c r="I154" s="91"/>
      <c r="J154" s="91"/>
      <c r="K154" s="91"/>
      <c r="M154" s="2"/>
      <c r="O154" s="71"/>
      <c r="P154" s="235"/>
      <c r="Q154" s="91"/>
      <c r="R154" s="91"/>
      <c r="S154" s="91"/>
      <c r="T154" s="91"/>
      <c r="U154" s="91"/>
      <c r="V154" s="91"/>
      <c r="W154" s="91"/>
      <c r="X154" s="91"/>
      <c r="Y154" s="91"/>
      <c r="AA154" s="7"/>
      <c r="AB154" s="7"/>
      <c r="AC154" s="49"/>
      <c r="AD154" s="49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</row>
    <row r="155" spans="2:41" ht="15" thickBot="1" x14ac:dyDescent="0.35">
      <c r="B155" s="60"/>
      <c r="C155" s="236"/>
      <c r="D155" s="201"/>
      <c r="E155" s="92" t="s">
        <v>8</v>
      </c>
      <c r="F155" s="92"/>
      <c r="G155" s="92"/>
      <c r="H155" s="92"/>
      <c r="I155" s="92"/>
      <c r="J155" s="92"/>
      <c r="K155" s="92"/>
      <c r="M155" s="2"/>
      <c r="O155" s="71"/>
      <c r="P155" s="236"/>
      <c r="Q155" s="92" t="s">
        <v>8</v>
      </c>
      <c r="R155" s="92"/>
      <c r="S155" s="92"/>
      <c r="T155" s="92"/>
      <c r="U155" s="92"/>
      <c r="V155" s="92"/>
      <c r="W155" s="92"/>
      <c r="X155" s="92"/>
      <c r="Y155" s="92"/>
      <c r="AA155" s="7"/>
      <c r="AB155" s="7"/>
      <c r="AC155" s="49"/>
      <c r="AD155" s="49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</row>
    <row r="156" spans="2:41" x14ac:dyDescent="0.3">
      <c r="B156" s="60"/>
      <c r="C156" s="277" t="s">
        <v>125</v>
      </c>
      <c r="D156" s="199" t="s">
        <v>45</v>
      </c>
      <c r="E156" s="90" t="s">
        <v>6</v>
      </c>
      <c r="F156" s="90"/>
      <c r="G156" s="90"/>
      <c r="H156" s="90"/>
      <c r="I156" s="90">
        <v>1</v>
      </c>
      <c r="J156" s="90"/>
      <c r="K156" s="90">
        <f>SUM(F156:J156)</f>
        <v>1</v>
      </c>
      <c r="M156" s="2"/>
      <c r="O156" s="71"/>
      <c r="P156" s="277" t="str">
        <f>C156</f>
        <v>2.20.2 Estructura de acero y de concreto y techos entregados</v>
      </c>
      <c r="Q156" s="90"/>
      <c r="R156" s="56"/>
      <c r="S156" s="56"/>
      <c r="T156" s="56"/>
      <c r="U156" s="56"/>
      <c r="V156" s="56"/>
      <c r="W156" s="42">
        <f>SUM(R156:V156)</f>
        <v>0</v>
      </c>
      <c r="X156" s="90"/>
      <c r="Y156" s="90"/>
      <c r="AA156" s="7"/>
      <c r="AB156" s="7"/>
      <c r="AC156" s="49"/>
      <c r="AD156" s="49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</row>
    <row r="157" spans="2:41" x14ac:dyDescent="0.3">
      <c r="B157" s="60"/>
      <c r="C157" s="235"/>
      <c r="D157" s="200"/>
      <c r="E157" s="91" t="s">
        <v>7</v>
      </c>
      <c r="F157" s="91"/>
      <c r="G157" s="91"/>
      <c r="H157" s="91"/>
      <c r="I157" s="91"/>
      <c r="J157" s="91"/>
      <c r="K157" s="91"/>
      <c r="M157" s="2"/>
      <c r="O157" s="71"/>
      <c r="P157" s="235"/>
      <c r="Q157" s="91"/>
      <c r="R157" s="91"/>
      <c r="S157" s="91"/>
      <c r="T157" s="91"/>
      <c r="U157" s="91"/>
      <c r="V157" s="91"/>
      <c r="W157" s="91"/>
      <c r="X157" s="91"/>
      <c r="Y157" s="91"/>
      <c r="AA157" s="7"/>
      <c r="AB157" s="7"/>
      <c r="AC157" s="49"/>
      <c r="AD157" s="49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</row>
    <row r="158" spans="2:41" ht="15" thickBot="1" x14ac:dyDescent="0.35">
      <c r="B158" s="60"/>
      <c r="C158" s="236"/>
      <c r="D158" s="201"/>
      <c r="E158" s="92" t="s">
        <v>8</v>
      </c>
      <c r="F158" s="92"/>
      <c r="G158" s="92"/>
      <c r="H158" s="92"/>
      <c r="I158" s="92"/>
      <c r="J158" s="92"/>
      <c r="K158" s="92"/>
      <c r="M158" s="2"/>
      <c r="O158" s="71"/>
      <c r="P158" s="236"/>
      <c r="Q158" s="92" t="s">
        <v>8</v>
      </c>
      <c r="R158" s="92"/>
      <c r="S158" s="92"/>
      <c r="T158" s="92"/>
      <c r="U158" s="92"/>
      <c r="V158" s="92"/>
      <c r="W158" s="92"/>
      <c r="X158" s="92"/>
      <c r="Y158" s="92"/>
      <c r="AA158" s="7"/>
      <c r="AB158" s="7"/>
      <c r="AC158" s="49"/>
      <c r="AD158" s="49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</row>
    <row r="159" spans="2:41" x14ac:dyDescent="0.3">
      <c r="B159" s="60"/>
      <c r="C159" s="277" t="s">
        <v>126</v>
      </c>
      <c r="D159" s="199" t="s">
        <v>46</v>
      </c>
      <c r="E159" s="90" t="s">
        <v>6</v>
      </c>
      <c r="F159" s="90"/>
      <c r="G159" s="90"/>
      <c r="H159" s="90"/>
      <c r="I159" s="90"/>
      <c r="J159" s="90">
        <v>1</v>
      </c>
      <c r="K159" s="90">
        <f>SUM(F159:J159)</f>
        <v>1</v>
      </c>
      <c r="M159" s="2"/>
      <c r="O159" s="71"/>
      <c r="P159" s="277" t="str">
        <f>C159</f>
        <v>2.20.3 Proyecto con Obras finiquitadas y equipamiento instalado</v>
      </c>
      <c r="Q159" s="90"/>
      <c r="R159" s="56"/>
      <c r="S159" s="56"/>
      <c r="T159" s="56"/>
      <c r="U159" s="56"/>
      <c r="V159" s="56"/>
      <c r="W159" s="42">
        <f>SUM(R159:V159)</f>
        <v>0</v>
      </c>
      <c r="X159" s="90"/>
      <c r="Y159" s="90"/>
      <c r="AA159" s="7"/>
      <c r="AB159" s="7"/>
      <c r="AC159" s="49"/>
      <c r="AD159" s="49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</row>
    <row r="160" spans="2:41" x14ac:dyDescent="0.3">
      <c r="B160" s="60"/>
      <c r="C160" s="235"/>
      <c r="D160" s="200"/>
      <c r="E160" s="91" t="s">
        <v>7</v>
      </c>
      <c r="F160" s="91"/>
      <c r="G160" s="91"/>
      <c r="H160" s="91"/>
      <c r="I160" s="91"/>
      <c r="J160" s="91"/>
      <c r="K160" s="91"/>
      <c r="M160" s="2"/>
      <c r="O160" s="71"/>
      <c r="P160" s="235"/>
      <c r="Q160" s="91"/>
      <c r="R160" s="91"/>
      <c r="S160" s="91"/>
      <c r="T160" s="91"/>
      <c r="U160" s="91"/>
      <c r="V160" s="91"/>
      <c r="W160" s="91"/>
      <c r="X160" s="91"/>
      <c r="Y160" s="91"/>
      <c r="AA160" s="7"/>
      <c r="AB160" s="7"/>
      <c r="AC160" s="49"/>
      <c r="AD160" s="49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</row>
    <row r="161" spans="2:41" ht="15" thickBot="1" x14ac:dyDescent="0.35">
      <c r="B161" s="60"/>
      <c r="C161" s="236"/>
      <c r="D161" s="201"/>
      <c r="E161" s="92" t="s">
        <v>8</v>
      </c>
      <c r="F161" s="92"/>
      <c r="G161" s="92"/>
      <c r="H161" s="92"/>
      <c r="I161" s="92"/>
      <c r="J161" s="92"/>
      <c r="K161" s="92"/>
      <c r="M161" s="2"/>
      <c r="O161" s="71"/>
      <c r="P161" s="236"/>
      <c r="Q161" s="92" t="s">
        <v>8</v>
      </c>
      <c r="R161" s="92"/>
      <c r="S161" s="92"/>
      <c r="T161" s="92"/>
      <c r="U161" s="92"/>
      <c r="V161" s="92"/>
      <c r="W161" s="92"/>
      <c r="X161" s="92"/>
      <c r="Y161" s="92"/>
      <c r="AA161" s="7"/>
      <c r="AB161" s="7"/>
      <c r="AC161" s="49"/>
      <c r="AD161" s="49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</row>
    <row r="162" spans="2:41" x14ac:dyDescent="0.3">
      <c r="B162" s="216" t="s">
        <v>120</v>
      </c>
      <c r="C162" s="217"/>
      <c r="D162" s="199" t="s">
        <v>53</v>
      </c>
      <c r="E162" s="90" t="s">
        <v>6</v>
      </c>
      <c r="F162" s="90"/>
      <c r="G162" s="90"/>
      <c r="H162" s="119">
        <v>1</v>
      </c>
      <c r="I162" s="90"/>
      <c r="J162" s="90"/>
      <c r="K162" s="119">
        <v>1</v>
      </c>
      <c r="M162" s="2"/>
      <c r="O162" s="222" t="str">
        <f>B162</f>
        <v>Producto 2.21: Hospital Primario de San Juan de Limay (ES)</v>
      </c>
      <c r="P162" s="273"/>
      <c r="Q162" s="90" t="s">
        <v>6</v>
      </c>
      <c r="R162" s="56"/>
      <c r="S162" s="56"/>
      <c r="T162" s="56"/>
      <c r="U162" s="56"/>
      <c r="V162" s="56"/>
      <c r="W162" s="137">
        <f>SUM(R162:V162)</f>
        <v>0</v>
      </c>
      <c r="X162" s="56">
        <v>941000</v>
      </c>
      <c r="Y162" s="91"/>
      <c r="AA162" s="7"/>
      <c r="AB162" s="7"/>
      <c r="AC162" s="49"/>
      <c r="AD162" s="49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</row>
    <row r="163" spans="2:41" x14ac:dyDescent="0.3">
      <c r="B163" s="218"/>
      <c r="C163" s="219"/>
      <c r="D163" s="200"/>
      <c r="E163" s="91" t="s">
        <v>7</v>
      </c>
      <c r="F163" s="91"/>
      <c r="G163" s="91"/>
      <c r="H163" s="91"/>
      <c r="I163" s="91"/>
      <c r="J163" s="91"/>
      <c r="K163" s="91"/>
      <c r="M163" s="2"/>
      <c r="O163" s="224"/>
      <c r="P163" s="257"/>
      <c r="Q163" s="91" t="s">
        <v>7</v>
      </c>
      <c r="R163" s="91"/>
      <c r="S163" s="91"/>
      <c r="T163" s="91"/>
      <c r="U163" s="91"/>
      <c r="V163" s="91"/>
      <c r="W163" s="91"/>
      <c r="X163" s="91"/>
      <c r="Y163" s="91"/>
      <c r="AA163" s="7"/>
      <c r="AB163" s="7"/>
      <c r="AC163" s="49"/>
      <c r="AD163" s="49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</row>
    <row r="164" spans="2:41" ht="15" thickBot="1" x14ac:dyDescent="0.35">
      <c r="B164" s="220"/>
      <c r="C164" s="221"/>
      <c r="D164" s="201"/>
      <c r="E164" s="92" t="s">
        <v>8</v>
      </c>
      <c r="F164" s="92"/>
      <c r="G164" s="92"/>
      <c r="H164" s="92"/>
      <c r="I164" s="92"/>
      <c r="J164" s="92"/>
      <c r="K164" s="92"/>
      <c r="M164" s="2"/>
      <c r="O164" s="258"/>
      <c r="P164" s="259"/>
      <c r="Q164" s="92" t="s">
        <v>8</v>
      </c>
      <c r="R164" s="92"/>
      <c r="S164" s="92"/>
      <c r="T164" s="92"/>
      <c r="U164" s="92"/>
      <c r="V164" s="92"/>
      <c r="W164" s="92"/>
      <c r="X164" s="92"/>
      <c r="Y164" s="91"/>
      <c r="AA164" s="7"/>
      <c r="AB164" s="7"/>
      <c r="AC164" s="49"/>
      <c r="AD164" s="49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</row>
    <row r="165" spans="2:41" ht="15" customHeight="1" x14ac:dyDescent="0.3">
      <c r="B165" s="266" t="s">
        <v>121</v>
      </c>
      <c r="C165" s="267"/>
      <c r="D165" s="274" t="s">
        <v>78</v>
      </c>
      <c r="E165" s="90" t="s">
        <v>6</v>
      </c>
      <c r="F165" s="91"/>
      <c r="G165" s="91">
        <v>1</v>
      </c>
      <c r="H165" s="91"/>
      <c r="I165" s="91"/>
      <c r="J165" s="91"/>
      <c r="K165" s="91">
        <v>1</v>
      </c>
      <c r="M165" s="2"/>
      <c r="O165" s="222" t="str">
        <f>B165</f>
        <v xml:space="preserve">Producto 2.22: Reemplazo y equipamiento del centro de salud de la Trinidad
</v>
      </c>
      <c r="P165" s="273"/>
      <c r="Q165" s="90" t="s">
        <v>6</v>
      </c>
      <c r="R165" s="56"/>
      <c r="S165" s="56">
        <v>1350000</v>
      </c>
      <c r="T165" s="56"/>
      <c r="U165" s="56"/>
      <c r="V165" s="56"/>
      <c r="W165" s="137">
        <f>SUM(R165:V165)</f>
        <v>1350000</v>
      </c>
      <c r="X165" s="90"/>
      <c r="Y165" s="90"/>
      <c r="AA165" s="7"/>
      <c r="AB165" s="7"/>
      <c r="AC165" s="49"/>
      <c r="AD165" s="49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</row>
    <row r="166" spans="2:41" x14ac:dyDescent="0.3">
      <c r="B166" s="268"/>
      <c r="C166" s="269"/>
      <c r="D166" s="275"/>
      <c r="E166" s="91" t="s">
        <v>7</v>
      </c>
      <c r="F166" s="91"/>
      <c r="G166" s="91"/>
      <c r="H166" s="91"/>
      <c r="I166" s="91"/>
      <c r="J166" s="91"/>
      <c r="K166" s="91"/>
      <c r="M166" s="2"/>
      <c r="O166" s="224"/>
      <c r="P166" s="257"/>
      <c r="Q166" s="91" t="s">
        <v>7</v>
      </c>
      <c r="R166" s="91"/>
      <c r="S166" s="91"/>
      <c r="T166" s="91"/>
      <c r="U166" s="91"/>
      <c r="V166" s="91"/>
      <c r="W166" s="91"/>
      <c r="X166" s="91"/>
      <c r="Y166" s="91"/>
      <c r="AA166" s="7"/>
      <c r="AB166" s="7"/>
      <c r="AC166" s="49"/>
      <c r="AD166" s="49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</row>
    <row r="167" spans="2:41" ht="15" thickBot="1" x14ac:dyDescent="0.35">
      <c r="B167" s="270"/>
      <c r="C167" s="271"/>
      <c r="D167" s="276"/>
      <c r="E167" s="92" t="s">
        <v>8</v>
      </c>
      <c r="F167" s="91"/>
      <c r="G167" s="91"/>
      <c r="H167" s="91"/>
      <c r="I167" s="91"/>
      <c r="J167" s="91"/>
      <c r="K167" s="91"/>
      <c r="M167" s="2"/>
      <c r="O167" s="258"/>
      <c r="P167" s="259"/>
      <c r="Q167" s="92" t="s">
        <v>8</v>
      </c>
      <c r="R167" s="92"/>
      <c r="S167" s="92"/>
      <c r="T167" s="92"/>
      <c r="U167" s="92"/>
      <c r="V167" s="92"/>
      <c r="W167" s="92"/>
      <c r="X167" s="92"/>
      <c r="Y167" s="92"/>
      <c r="AA167" s="7"/>
      <c r="AB167" s="7"/>
      <c r="AC167" s="49"/>
      <c r="AD167" s="49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</row>
    <row r="168" spans="2:41" ht="15" customHeight="1" x14ac:dyDescent="0.3">
      <c r="B168" s="266" t="s">
        <v>122</v>
      </c>
      <c r="C168" s="267"/>
      <c r="D168" s="199" t="s">
        <v>62</v>
      </c>
      <c r="E168" s="90" t="s">
        <v>6</v>
      </c>
      <c r="F168" s="91"/>
      <c r="G168" s="134" t="s">
        <v>106</v>
      </c>
      <c r="H168" s="134" t="s">
        <v>106</v>
      </c>
      <c r="I168" s="134" t="s">
        <v>106</v>
      </c>
      <c r="J168" s="91"/>
      <c r="K168" s="90">
        <f>SUM(F168:J168)</f>
        <v>0</v>
      </c>
      <c r="M168" s="2"/>
      <c r="O168" s="222" t="str">
        <f>B168</f>
        <v>Producto 2.23: Salas de fisioterapia en Unidad de Salud cabecera construidas y equipadas</v>
      </c>
      <c r="P168" s="273"/>
      <c r="Q168" s="90" t="s">
        <v>6</v>
      </c>
      <c r="R168" s="91">
        <v>125000</v>
      </c>
      <c r="S168" s="91">
        <v>675000</v>
      </c>
      <c r="T168" s="91"/>
      <c r="U168" s="91"/>
      <c r="V168" s="91"/>
      <c r="W168" s="137">
        <f>SUM(R168:V168)</f>
        <v>800000</v>
      </c>
      <c r="X168" s="44"/>
      <c r="Y168" s="44"/>
      <c r="Z168" s="104"/>
      <c r="AA168" s="7"/>
      <c r="AB168" s="7"/>
      <c r="AC168" s="49"/>
      <c r="AD168" s="49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</row>
    <row r="169" spans="2:41" x14ac:dyDescent="0.3">
      <c r="B169" s="268"/>
      <c r="C169" s="269"/>
      <c r="D169" s="200"/>
      <c r="E169" s="91" t="s">
        <v>7</v>
      </c>
      <c r="F169" s="91"/>
      <c r="G169" s="91"/>
      <c r="H169" s="91"/>
      <c r="I169" s="91"/>
      <c r="J169" s="91"/>
      <c r="K169" s="91"/>
      <c r="M169" s="2"/>
      <c r="O169" s="224"/>
      <c r="P169" s="257"/>
      <c r="Q169" s="91" t="s">
        <v>7</v>
      </c>
      <c r="R169" s="91"/>
      <c r="S169" s="91"/>
      <c r="T169" s="91"/>
      <c r="U169" s="91"/>
      <c r="V169" s="91"/>
      <c r="W169" s="91"/>
      <c r="X169" s="44"/>
      <c r="Y169" s="44"/>
      <c r="Z169" s="104"/>
      <c r="AA169" s="7"/>
      <c r="AB169" s="7"/>
      <c r="AC169" s="49"/>
      <c r="AD169" s="49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</row>
    <row r="170" spans="2:41" ht="15" thickBot="1" x14ac:dyDescent="0.35">
      <c r="B170" s="270"/>
      <c r="C170" s="271"/>
      <c r="D170" s="201"/>
      <c r="E170" s="92" t="s">
        <v>8</v>
      </c>
      <c r="F170" s="91"/>
      <c r="G170" s="91"/>
      <c r="H170" s="91"/>
      <c r="I170" s="91"/>
      <c r="J170" s="91"/>
      <c r="K170" s="91"/>
      <c r="M170" s="2"/>
      <c r="O170" s="258"/>
      <c r="P170" s="259"/>
      <c r="Q170" s="92" t="s">
        <v>8</v>
      </c>
      <c r="R170" s="91"/>
      <c r="S170" s="91"/>
      <c r="T170" s="91"/>
      <c r="U170" s="91"/>
      <c r="V170" s="91"/>
      <c r="W170" s="91"/>
      <c r="X170" s="44"/>
      <c r="Y170" s="44"/>
      <c r="Z170" s="104"/>
      <c r="AA170" s="7"/>
      <c r="AB170" s="7"/>
      <c r="AC170" s="49"/>
      <c r="AD170" s="49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</row>
    <row r="171" spans="2:41" ht="15" customHeight="1" x14ac:dyDescent="0.3">
      <c r="B171" s="266" t="s">
        <v>123</v>
      </c>
      <c r="C171" s="267"/>
      <c r="D171" s="199" t="s">
        <v>62</v>
      </c>
      <c r="E171" s="90" t="s">
        <v>6</v>
      </c>
      <c r="F171" s="90"/>
      <c r="G171" s="119" t="s">
        <v>106</v>
      </c>
      <c r="H171" s="119" t="s">
        <v>106</v>
      </c>
      <c r="I171" s="119" t="s">
        <v>106</v>
      </c>
      <c r="J171" s="90"/>
      <c r="K171" s="90">
        <f>SUM(F171:J171)</f>
        <v>0</v>
      </c>
      <c r="M171" s="2"/>
      <c r="O171" s="222" t="str">
        <f>B171</f>
        <v>Producto 2.24: Salas de fisioterapia en Unidad de Salud cabecera equipadas.</v>
      </c>
      <c r="P171" s="273"/>
      <c r="Q171" s="90" t="s">
        <v>6</v>
      </c>
      <c r="R171" s="56">
        <v>800000</v>
      </c>
      <c r="S171" s="56"/>
      <c r="T171" s="56"/>
      <c r="U171" s="56"/>
      <c r="V171" s="56"/>
      <c r="W171" s="137">
        <f>SUM(R171:V171)</f>
        <v>800000</v>
      </c>
      <c r="X171" s="42"/>
      <c r="Y171" s="42"/>
      <c r="Z171" s="228"/>
      <c r="AA171" s="7"/>
      <c r="AB171" s="7"/>
      <c r="AC171" s="49"/>
      <c r="AD171" s="49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</row>
    <row r="172" spans="2:41" x14ac:dyDescent="0.3">
      <c r="B172" s="268"/>
      <c r="C172" s="269"/>
      <c r="D172" s="200"/>
      <c r="E172" s="91" t="s">
        <v>7</v>
      </c>
      <c r="F172" s="91"/>
      <c r="G172" s="91"/>
      <c r="H172" s="91"/>
      <c r="I172" s="91"/>
      <c r="J172" s="91"/>
      <c r="K172" s="91"/>
      <c r="M172" s="2"/>
      <c r="O172" s="224"/>
      <c r="P172" s="257"/>
      <c r="Q172" s="91" t="s">
        <v>7</v>
      </c>
      <c r="R172" s="91"/>
      <c r="S172" s="91"/>
      <c r="T172" s="91"/>
      <c r="U172" s="91"/>
      <c r="V172" s="91"/>
      <c r="W172" s="91"/>
      <c r="X172" s="44"/>
      <c r="Y172" s="44"/>
      <c r="Z172" s="229"/>
      <c r="AA172" s="7"/>
      <c r="AB172" s="7"/>
      <c r="AC172" s="49"/>
      <c r="AD172" s="49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</row>
    <row r="173" spans="2:41" ht="15" thickBot="1" x14ac:dyDescent="0.35">
      <c r="B173" s="270"/>
      <c r="C173" s="271"/>
      <c r="D173" s="201"/>
      <c r="E173" s="92" t="s">
        <v>8</v>
      </c>
      <c r="F173" s="92"/>
      <c r="G173" s="92"/>
      <c r="H173" s="92"/>
      <c r="I173" s="92"/>
      <c r="J173" s="92"/>
      <c r="K173" s="92"/>
      <c r="M173" s="2"/>
      <c r="O173" s="258"/>
      <c r="P173" s="259"/>
      <c r="Q173" s="92" t="s">
        <v>8</v>
      </c>
      <c r="R173" s="92"/>
      <c r="S173" s="92"/>
      <c r="T173" s="92"/>
      <c r="U173" s="92"/>
      <c r="V173" s="92"/>
      <c r="W173" s="92"/>
      <c r="X173" s="45"/>
      <c r="Y173" s="45"/>
      <c r="Z173" s="230"/>
      <c r="AA173" s="7"/>
      <c r="AB173" s="7"/>
      <c r="AC173" s="49"/>
      <c r="AD173" s="49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</row>
    <row r="174" spans="2:41" ht="9" customHeight="1" x14ac:dyDescent="0.3">
      <c r="B174" s="74"/>
      <c r="C174" s="24"/>
      <c r="D174" s="10"/>
      <c r="E174" s="10"/>
      <c r="F174" s="10"/>
      <c r="G174" s="10"/>
      <c r="H174" s="10"/>
      <c r="I174" s="10"/>
      <c r="J174" s="10"/>
      <c r="K174" s="10"/>
      <c r="M174" s="2"/>
      <c r="O174" s="70"/>
      <c r="P174" s="70"/>
      <c r="Q174" s="66"/>
      <c r="R174" s="66"/>
      <c r="S174" s="66"/>
      <c r="T174" s="66"/>
      <c r="U174" s="66"/>
      <c r="V174" s="66"/>
      <c r="W174" s="66"/>
      <c r="X174" s="67"/>
      <c r="Y174" s="67"/>
      <c r="Z174" s="25"/>
      <c r="AA174" s="7"/>
      <c r="AB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</row>
    <row r="175" spans="2:41" s="22" customFormat="1" ht="16.5" customHeight="1" thickBot="1" x14ac:dyDescent="0.35">
      <c r="B175" s="73" t="s">
        <v>63</v>
      </c>
      <c r="C175" s="10"/>
      <c r="D175" s="26"/>
      <c r="E175" s="8"/>
      <c r="F175" s="8"/>
      <c r="G175" s="8"/>
      <c r="H175" s="8"/>
      <c r="I175" s="8"/>
      <c r="J175" s="8"/>
      <c r="K175" s="8"/>
      <c r="L175" s="29"/>
      <c r="M175" s="2"/>
      <c r="N175" s="13"/>
      <c r="O175" s="190" t="str">
        <f>B175</f>
        <v>Componente 3 - Lucha antipidémica y erradicación de la malaria</v>
      </c>
      <c r="P175" s="191"/>
      <c r="Q175" s="28"/>
      <c r="R175" s="57">
        <f>+R177+R180+R183+R186+R189+R192+R195+R198+R201</f>
        <v>47500</v>
      </c>
      <c r="S175" s="57">
        <f t="shared" ref="S175:W175" si="26">+S177+S180+S183+S186+S189+S192+S195+S198+S201</f>
        <v>5869833</v>
      </c>
      <c r="T175" s="57">
        <f t="shared" si="26"/>
        <v>1735584</v>
      </c>
      <c r="U175" s="57">
        <f t="shared" si="26"/>
        <v>672083</v>
      </c>
      <c r="V175" s="57">
        <f t="shared" si="26"/>
        <v>1600000</v>
      </c>
      <c r="W175" s="57">
        <f t="shared" si="26"/>
        <v>9925000</v>
      </c>
      <c r="X175" s="81" t="e">
        <f>W177+#REF!+W183+W186</f>
        <v>#REF!</v>
      </c>
      <c r="Y175" s="89"/>
      <c r="Z175" s="1"/>
      <c r="AA175" s="7"/>
      <c r="AB175" s="23"/>
      <c r="AC175" s="50"/>
      <c r="AD175" s="50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</row>
    <row r="176" spans="2:41" ht="15" thickBot="1" x14ac:dyDescent="0.35">
      <c r="B176" s="215" t="s">
        <v>0</v>
      </c>
      <c r="C176" s="195"/>
      <c r="D176" s="58" t="s">
        <v>1</v>
      </c>
      <c r="E176" s="58"/>
      <c r="F176" s="58">
        <v>2017</v>
      </c>
      <c r="G176" s="58">
        <v>2018</v>
      </c>
      <c r="H176" s="58">
        <v>2019</v>
      </c>
      <c r="I176" s="58">
        <v>2020</v>
      </c>
      <c r="J176" s="58">
        <v>2021</v>
      </c>
      <c r="K176" s="58" t="s">
        <v>10</v>
      </c>
      <c r="L176" s="59"/>
      <c r="M176" s="2"/>
      <c r="O176" s="194" t="s">
        <v>0</v>
      </c>
      <c r="P176" s="195"/>
      <c r="Q176" s="52"/>
      <c r="R176" s="52">
        <f>R152</f>
        <v>2018</v>
      </c>
      <c r="S176" s="52">
        <f t="shared" ref="S176:W176" si="27">S152</f>
        <v>2019</v>
      </c>
      <c r="T176" s="52">
        <f t="shared" si="27"/>
        <v>2020</v>
      </c>
      <c r="U176" s="52">
        <f t="shared" si="27"/>
        <v>2021</v>
      </c>
      <c r="V176" s="52">
        <f t="shared" si="27"/>
        <v>2022</v>
      </c>
      <c r="W176" s="52" t="str">
        <f t="shared" si="27"/>
        <v>Meta final</v>
      </c>
      <c r="X176" s="54" t="s">
        <v>3</v>
      </c>
      <c r="Y176" s="55" t="s">
        <v>4</v>
      </c>
      <c r="Z176" s="53"/>
      <c r="AA176" s="7"/>
      <c r="AB176" s="7"/>
      <c r="AC176" s="49"/>
      <c r="AD176" s="49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</row>
    <row r="177" spans="2:41" ht="15" customHeight="1" x14ac:dyDescent="0.3">
      <c r="B177" s="216" t="s">
        <v>107</v>
      </c>
      <c r="C177" s="278"/>
      <c r="D177" s="239" t="s">
        <v>108</v>
      </c>
      <c r="E177" s="90" t="s">
        <v>6</v>
      </c>
      <c r="F177" s="90"/>
      <c r="G177" s="90"/>
      <c r="H177" s="119">
        <v>315</v>
      </c>
      <c r="I177" s="119">
        <v>315</v>
      </c>
      <c r="J177" s="90"/>
      <c r="K177" s="119">
        <f>H177+I177</f>
        <v>630</v>
      </c>
      <c r="M177" s="2"/>
      <c r="O177" s="222" t="str">
        <f>B177</f>
        <v>Producto 3.1: Personal de Salud formado en vigilancia  Epidemiológica y Entomológica de las ETV.</v>
      </c>
      <c r="P177" s="273"/>
      <c r="Q177" s="90" t="s">
        <v>6</v>
      </c>
      <c r="R177" s="56"/>
      <c r="S177" s="56">
        <v>1050000</v>
      </c>
      <c r="T177" s="56"/>
      <c r="U177" s="56"/>
      <c r="V177" s="56"/>
      <c r="W177" s="137">
        <f>SUM(R177:V177)</f>
        <v>1050000</v>
      </c>
      <c r="X177" s="90"/>
      <c r="Y177" s="90"/>
      <c r="AA177" s="7"/>
      <c r="AB177" s="7"/>
      <c r="AC177" s="49"/>
      <c r="AD177" s="49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</row>
    <row r="178" spans="2:41" x14ac:dyDescent="0.3">
      <c r="B178" s="218"/>
      <c r="C178" s="253"/>
      <c r="D178" s="240"/>
      <c r="E178" s="91" t="s">
        <v>7</v>
      </c>
      <c r="F178" s="91"/>
      <c r="G178" s="91"/>
      <c r="H178" s="91"/>
      <c r="I178" s="91"/>
      <c r="J178" s="91"/>
      <c r="K178" s="91"/>
      <c r="M178" s="2"/>
      <c r="O178" s="224"/>
      <c r="P178" s="257"/>
      <c r="Q178" s="91" t="s">
        <v>7</v>
      </c>
      <c r="R178" s="99"/>
      <c r="S178" s="99"/>
      <c r="T178" s="99"/>
      <c r="U178" s="99"/>
      <c r="V178" s="99"/>
      <c r="W178" s="99"/>
      <c r="X178" s="91"/>
      <c r="Y178" s="91"/>
      <c r="AA178" s="7"/>
      <c r="AB178" s="7"/>
      <c r="AC178" s="49"/>
      <c r="AD178" s="49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</row>
    <row r="179" spans="2:41" ht="15" thickBot="1" x14ac:dyDescent="0.35">
      <c r="B179" s="220"/>
      <c r="C179" s="279"/>
      <c r="D179" s="241"/>
      <c r="E179" s="92" t="s">
        <v>8</v>
      </c>
      <c r="F179" s="92"/>
      <c r="G179" s="92"/>
      <c r="H179" s="92"/>
      <c r="I179" s="92"/>
      <c r="J179" s="92"/>
      <c r="K179" s="92"/>
      <c r="M179" s="2"/>
      <c r="O179" s="258"/>
      <c r="P179" s="259"/>
      <c r="Q179" s="92" t="s">
        <v>8</v>
      </c>
      <c r="R179" s="100"/>
      <c r="S179" s="100"/>
      <c r="T179" s="100"/>
      <c r="U179" s="100"/>
      <c r="V179" s="100"/>
      <c r="W179" s="100"/>
      <c r="X179" s="92"/>
      <c r="Y179" s="92"/>
      <c r="AA179" s="7"/>
      <c r="AB179" s="7"/>
      <c r="AC179" s="49"/>
      <c r="AD179" s="49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</row>
    <row r="180" spans="2:41" ht="15" customHeight="1" x14ac:dyDescent="0.3">
      <c r="B180" s="251" t="s">
        <v>109</v>
      </c>
      <c r="C180" s="289"/>
      <c r="D180" s="199"/>
      <c r="E180" s="90" t="s">
        <v>6</v>
      </c>
      <c r="F180" s="90"/>
      <c r="G180" s="90"/>
      <c r="H180" s="90"/>
      <c r="I180" s="90"/>
      <c r="J180" s="90"/>
      <c r="K180" s="90"/>
      <c r="M180" s="2"/>
      <c r="O180" s="222" t="s">
        <v>64</v>
      </c>
      <c r="P180" s="273"/>
      <c r="Q180" s="90" t="s">
        <v>6</v>
      </c>
      <c r="R180" s="56"/>
      <c r="S180" s="56">
        <v>2150000</v>
      </c>
      <c r="T180" s="56"/>
      <c r="U180" s="56"/>
      <c r="V180" s="56">
        <v>1600000</v>
      </c>
      <c r="W180" s="137">
        <f>SUM(R180:V180)</f>
        <v>3750000</v>
      </c>
      <c r="X180" s="90"/>
      <c r="Y180" s="90"/>
      <c r="AA180" s="7"/>
      <c r="AB180" s="7"/>
      <c r="AC180" s="49"/>
      <c r="AD180" s="49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</row>
    <row r="181" spans="2:41" x14ac:dyDescent="0.3">
      <c r="B181" s="218"/>
      <c r="C181" s="219"/>
      <c r="D181" s="200"/>
      <c r="E181" s="91" t="s">
        <v>7</v>
      </c>
      <c r="F181" s="91"/>
      <c r="G181" s="91"/>
      <c r="H181" s="91"/>
      <c r="I181" s="91"/>
      <c r="J181" s="91"/>
      <c r="K181" s="91"/>
      <c r="M181" s="2"/>
      <c r="O181" s="224"/>
      <c r="P181" s="257"/>
      <c r="Q181" s="91" t="s">
        <v>7</v>
      </c>
      <c r="R181" s="99"/>
      <c r="S181" s="99"/>
      <c r="T181" s="99"/>
      <c r="U181" s="99"/>
      <c r="V181" s="99"/>
      <c r="W181" s="99"/>
      <c r="X181" s="91"/>
      <c r="Y181" s="91"/>
      <c r="AA181" s="7"/>
      <c r="AB181" s="7"/>
      <c r="AC181" s="49"/>
      <c r="AD181" s="49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</row>
    <row r="182" spans="2:41" ht="15" thickBot="1" x14ac:dyDescent="0.35">
      <c r="B182" s="220"/>
      <c r="C182" s="221"/>
      <c r="D182" s="201"/>
      <c r="E182" s="92" t="s">
        <v>8</v>
      </c>
      <c r="F182" s="92"/>
      <c r="G182" s="92"/>
      <c r="H182" s="92"/>
      <c r="I182" s="92"/>
      <c r="J182" s="92"/>
      <c r="K182" s="92"/>
      <c r="M182" s="2"/>
      <c r="O182" s="258"/>
      <c r="P182" s="259"/>
      <c r="Q182" s="92" t="s">
        <v>8</v>
      </c>
      <c r="R182" s="100"/>
      <c r="S182" s="100"/>
      <c r="T182" s="100"/>
      <c r="U182" s="100"/>
      <c r="V182" s="100"/>
      <c r="W182" s="100"/>
      <c r="X182" s="92"/>
      <c r="Y182" s="92"/>
      <c r="AA182" s="7"/>
      <c r="AB182" s="7"/>
      <c r="AC182" s="49"/>
      <c r="AD182" s="49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</row>
    <row r="183" spans="2:41" ht="15" customHeight="1" x14ac:dyDescent="0.3">
      <c r="B183" s="290" t="s">
        <v>110</v>
      </c>
      <c r="C183" s="291"/>
      <c r="D183" s="286"/>
      <c r="E183" s="31" t="s">
        <v>6</v>
      </c>
      <c r="F183" s="31"/>
      <c r="G183" s="135">
        <v>1</v>
      </c>
      <c r="H183" s="31"/>
      <c r="I183" s="31"/>
      <c r="J183" s="31"/>
      <c r="K183" s="31">
        <f>SUM(F183:J183)</f>
        <v>1</v>
      </c>
      <c r="M183" s="2"/>
      <c r="O183" s="222" t="s">
        <v>65</v>
      </c>
      <c r="P183" s="273"/>
      <c r="Q183" s="90" t="s">
        <v>6</v>
      </c>
      <c r="R183" s="56"/>
      <c r="S183" s="56">
        <v>750000</v>
      </c>
      <c r="T183" s="56"/>
      <c r="U183" s="56"/>
      <c r="V183" s="56"/>
      <c r="W183" s="137">
        <f>SUM(R183:V183)</f>
        <v>750000</v>
      </c>
      <c r="X183" s="90"/>
      <c r="Y183" s="90"/>
      <c r="AA183" s="7"/>
      <c r="AB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</row>
    <row r="184" spans="2:41" ht="15" x14ac:dyDescent="0.3">
      <c r="B184" s="292"/>
      <c r="C184" s="293"/>
      <c r="D184" s="287"/>
      <c r="E184" s="32" t="s">
        <v>7</v>
      </c>
      <c r="F184" s="32"/>
      <c r="G184" s="32"/>
      <c r="H184" s="32"/>
      <c r="I184" s="32"/>
      <c r="J184" s="32"/>
      <c r="K184" s="32"/>
      <c r="M184" s="2"/>
      <c r="O184" s="224"/>
      <c r="P184" s="257"/>
      <c r="Q184" s="91" t="s">
        <v>7</v>
      </c>
      <c r="R184" s="99"/>
      <c r="S184" s="99"/>
      <c r="T184" s="99"/>
      <c r="U184" s="99"/>
      <c r="V184" s="99"/>
      <c r="W184" s="99"/>
      <c r="X184" s="91"/>
      <c r="Y184" s="91"/>
      <c r="AA184" s="7"/>
      <c r="AB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</row>
    <row r="185" spans="2:41" ht="15.6" thickBot="1" x14ac:dyDescent="0.35">
      <c r="B185" s="294"/>
      <c r="C185" s="295"/>
      <c r="D185" s="288"/>
      <c r="E185" s="33" t="s">
        <v>8</v>
      </c>
      <c r="F185" s="33"/>
      <c r="G185" s="33"/>
      <c r="H185" s="33"/>
      <c r="I185" s="33"/>
      <c r="J185" s="33"/>
      <c r="K185" s="33"/>
      <c r="M185" s="2"/>
      <c r="O185" s="258"/>
      <c r="P185" s="259"/>
      <c r="Q185" s="92" t="s">
        <v>8</v>
      </c>
      <c r="R185" s="100"/>
      <c r="S185" s="100"/>
      <c r="T185" s="100"/>
      <c r="U185" s="100"/>
      <c r="V185" s="100"/>
      <c r="W185" s="100"/>
      <c r="X185" s="92"/>
      <c r="Y185" s="92"/>
      <c r="AA185" s="7"/>
      <c r="AB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</row>
    <row r="186" spans="2:41" ht="15" customHeight="1" x14ac:dyDescent="0.3">
      <c r="B186" s="280" t="s">
        <v>66</v>
      </c>
      <c r="C186" s="281"/>
      <c r="D186" s="286"/>
      <c r="E186" s="31" t="s">
        <v>6</v>
      </c>
      <c r="F186" s="31"/>
      <c r="G186" s="31">
        <v>1</v>
      </c>
      <c r="H186" s="31">
        <v>1</v>
      </c>
      <c r="I186" s="31">
        <v>1</v>
      </c>
      <c r="J186" s="31">
        <v>1</v>
      </c>
      <c r="K186" s="31">
        <f>SUM(F186:J186)</f>
        <v>4</v>
      </c>
      <c r="M186" s="2"/>
      <c r="O186" s="222" t="s">
        <v>66</v>
      </c>
      <c r="P186" s="273"/>
      <c r="Q186" s="90" t="s">
        <v>6</v>
      </c>
      <c r="R186" s="56"/>
      <c r="S186" s="56">
        <v>1317333</v>
      </c>
      <c r="T186" s="56">
        <v>282667</v>
      </c>
      <c r="U186" s="56"/>
      <c r="V186" s="56"/>
      <c r="W186" s="137">
        <f>SUM(R186:V186)</f>
        <v>1600000</v>
      </c>
      <c r="X186" s="90"/>
      <c r="Y186" s="56"/>
      <c r="AA186" s="7"/>
      <c r="AB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</row>
    <row r="187" spans="2:41" ht="15" x14ac:dyDescent="0.3">
      <c r="B187" s="282"/>
      <c r="C187" s="283"/>
      <c r="D187" s="287"/>
      <c r="E187" s="32" t="s">
        <v>7</v>
      </c>
      <c r="F187" s="32"/>
      <c r="G187" s="32"/>
      <c r="H187" s="32"/>
      <c r="I187" s="32"/>
      <c r="J187" s="32"/>
      <c r="K187" s="32"/>
      <c r="M187" s="2"/>
      <c r="O187" s="224"/>
      <c r="P187" s="257"/>
      <c r="Q187" s="91" t="s">
        <v>7</v>
      </c>
      <c r="R187" s="99"/>
      <c r="S187" s="99"/>
      <c r="T187" s="99"/>
      <c r="U187" s="99"/>
      <c r="V187" s="99"/>
      <c r="W187" s="99"/>
      <c r="X187" s="91"/>
      <c r="Y187" s="91"/>
      <c r="AA187" s="7"/>
      <c r="AB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</row>
    <row r="188" spans="2:41" ht="15.6" thickBot="1" x14ac:dyDescent="0.35">
      <c r="B188" s="284"/>
      <c r="C188" s="285"/>
      <c r="D188" s="288"/>
      <c r="E188" s="33" t="s">
        <v>8</v>
      </c>
      <c r="F188" s="33"/>
      <c r="G188" s="33"/>
      <c r="H188" s="33"/>
      <c r="I188" s="33"/>
      <c r="J188" s="33"/>
      <c r="K188" s="33"/>
      <c r="M188" s="2"/>
      <c r="O188" s="258"/>
      <c r="P188" s="259"/>
      <c r="Q188" s="92" t="s">
        <v>8</v>
      </c>
      <c r="R188" s="100"/>
      <c r="S188" s="100"/>
      <c r="T188" s="100"/>
      <c r="U188" s="100"/>
      <c r="V188" s="100"/>
      <c r="W188" s="100"/>
      <c r="X188" s="92"/>
      <c r="Y188" s="92"/>
      <c r="AA188" s="7"/>
      <c r="AB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</row>
    <row r="189" spans="2:41" ht="15" customHeight="1" x14ac:dyDescent="0.3">
      <c r="B189" s="280" t="s">
        <v>67</v>
      </c>
      <c r="C189" s="281"/>
      <c r="D189" s="286"/>
      <c r="E189" s="31" t="s">
        <v>6</v>
      </c>
      <c r="F189" s="31"/>
      <c r="G189" s="31">
        <v>1</v>
      </c>
      <c r="H189" s="31">
        <v>1</v>
      </c>
      <c r="I189" s="31">
        <v>1</v>
      </c>
      <c r="J189" s="31">
        <v>1</v>
      </c>
      <c r="K189" s="31">
        <f>SUM(F189:J189)</f>
        <v>4</v>
      </c>
      <c r="M189" s="2"/>
      <c r="O189" s="222" t="s">
        <v>67</v>
      </c>
      <c r="P189" s="273"/>
      <c r="Q189" s="90" t="s">
        <v>6</v>
      </c>
      <c r="R189" s="56"/>
      <c r="S189" s="56"/>
      <c r="T189" s="56"/>
      <c r="U189" s="56"/>
      <c r="V189" s="56"/>
      <c r="W189" s="137">
        <f>SUM(R189:V189)</f>
        <v>0</v>
      </c>
      <c r="X189" s="90"/>
      <c r="Y189" s="56"/>
      <c r="AA189" s="7"/>
      <c r="AB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</row>
    <row r="190" spans="2:41" ht="15" x14ac:dyDescent="0.3">
      <c r="B190" s="282"/>
      <c r="C190" s="283"/>
      <c r="D190" s="287"/>
      <c r="E190" s="32" t="s">
        <v>7</v>
      </c>
      <c r="F190" s="32"/>
      <c r="G190" s="32"/>
      <c r="H190" s="32"/>
      <c r="I190" s="32"/>
      <c r="J190" s="32"/>
      <c r="K190" s="32"/>
      <c r="M190" s="2"/>
      <c r="O190" s="224"/>
      <c r="P190" s="257"/>
      <c r="Q190" s="91" t="s">
        <v>7</v>
      </c>
      <c r="R190" s="99"/>
      <c r="S190" s="99"/>
      <c r="T190" s="99"/>
      <c r="U190" s="99"/>
      <c r="V190" s="99"/>
      <c r="W190" s="99"/>
      <c r="X190" s="91"/>
      <c r="Y190" s="91"/>
      <c r="AA190" s="7"/>
      <c r="AB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</row>
    <row r="191" spans="2:41" ht="15.6" thickBot="1" x14ac:dyDescent="0.35">
      <c r="B191" s="284"/>
      <c r="C191" s="285"/>
      <c r="D191" s="288"/>
      <c r="E191" s="33" t="s">
        <v>8</v>
      </c>
      <c r="F191" s="33"/>
      <c r="G191" s="33"/>
      <c r="H191" s="33"/>
      <c r="I191" s="33"/>
      <c r="J191" s="33"/>
      <c r="K191" s="33"/>
      <c r="M191" s="2"/>
      <c r="O191" s="258"/>
      <c r="P191" s="259"/>
      <c r="Q191" s="92" t="s">
        <v>8</v>
      </c>
      <c r="R191" s="100"/>
      <c r="S191" s="100"/>
      <c r="T191" s="100"/>
      <c r="U191" s="100"/>
      <c r="V191" s="100"/>
      <c r="W191" s="100"/>
      <c r="X191" s="92"/>
      <c r="Y191" s="92"/>
      <c r="AA191" s="7"/>
      <c r="AB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</row>
    <row r="192" spans="2:41" ht="15" customHeight="1" x14ac:dyDescent="0.3">
      <c r="B192" s="280" t="s">
        <v>68</v>
      </c>
      <c r="C192" s="281"/>
      <c r="D192" s="286"/>
      <c r="E192" s="31" t="s">
        <v>6</v>
      </c>
      <c r="F192" s="31"/>
      <c r="G192" s="31">
        <v>1</v>
      </c>
      <c r="H192" s="31">
        <v>1</v>
      </c>
      <c r="I192" s="31">
        <v>1</v>
      </c>
      <c r="J192" s="31">
        <v>1</v>
      </c>
      <c r="K192" s="31">
        <f>SUM(F192:J192)</f>
        <v>4</v>
      </c>
      <c r="M192" s="2"/>
      <c r="O192" s="222" t="s">
        <v>68</v>
      </c>
      <c r="P192" s="273"/>
      <c r="Q192" s="90" t="s">
        <v>6</v>
      </c>
      <c r="R192" s="56">
        <v>47500</v>
      </c>
      <c r="S192" s="56">
        <v>27500</v>
      </c>
      <c r="T192" s="56"/>
      <c r="U192" s="56"/>
      <c r="V192" s="56"/>
      <c r="W192" s="137">
        <f>SUM(R192:V192)</f>
        <v>75000</v>
      </c>
      <c r="X192" s="90"/>
      <c r="Y192" s="56"/>
      <c r="AA192" s="7"/>
      <c r="AB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</row>
    <row r="193" spans="2:41" ht="15" x14ac:dyDescent="0.3">
      <c r="B193" s="282"/>
      <c r="C193" s="283"/>
      <c r="D193" s="287"/>
      <c r="E193" s="32" t="s">
        <v>7</v>
      </c>
      <c r="F193" s="32"/>
      <c r="G193" s="32"/>
      <c r="H193" s="32"/>
      <c r="I193" s="32"/>
      <c r="J193" s="32"/>
      <c r="K193" s="32"/>
      <c r="M193" s="2"/>
      <c r="O193" s="224"/>
      <c r="P193" s="257"/>
      <c r="Q193" s="91" t="s">
        <v>7</v>
      </c>
      <c r="R193" s="99"/>
      <c r="S193" s="99"/>
      <c r="T193" s="99"/>
      <c r="U193" s="99"/>
      <c r="V193" s="99"/>
      <c r="W193" s="99"/>
      <c r="X193" s="91"/>
      <c r="Y193" s="91"/>
      <c r="AA193" s="7"/>
      <c r="AB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</row>
    <row r="194" spans="2:41" ht="15.6" thickBot="1" x14ac:dyDescent="0.35">
      <c r="B194" s="284"/>
      <c r="C194" s="285"/>
      <c r="D194" s="288"/>
      <c r="E194" s="33" t="s">
        <v>8</v>
      </c>
      <c r="F194" s="33"/>
      <c r="G194" s="33"/>
      <c r="H194" s="33"/>
      <c r="I194" s="33"/>
      <c r="J194" s="33"/>
      <c r="K194" s="33"/>
      <c r="M194" s="2"/>
      <c r="O194" s="258"/>
      <c r="P194" s="259"/>
      <c r="Q194" s="92" t="s">
        <v>8</v>
      </c>
      <c r="R194" s="100"/>
      <c r="S194" s="100"/>
      <c r="T194" s="100"/>
      <c r="U194" s="100"/>
      <c r="V194" s="100"/>
      <c r="W194" s="100"/>
      <c r="X194" s="92"/>
      <c r="Y194" s="92"/>
      <c r="AA194" s="7"/>
      <c r="AB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</row>
    <row r="195" spans="2:41" ht="15" customHeight="1" x14ac:dyDescent="0.3">
      <c r="B195" s="280" t="s">
        <v>127</v>
      </c>
      <c r="C195" s="281"/>
      <c r="D195" s="286"/>
      <c r="E195" s="31" t="s">
        <v>6</v>
      </c>
      <c r="F195" s="31"/>
      <c r="G195" s="31">
        <v>1</v>
      </c>
      <c r="H195" s="31">
        <v>1</v>
      </c>
      <c r="I195" s="31">
        <v>1</v>
      </c>
      <c r="J195" s="31">
        <v>1</v>
      </c>
      <c r="K195" s="31">
        <f>SUM(F195:J195)</f>
        <v>4</v>
      </c>
      <c r="M195" s="2"/>
      <c r="O195" s="222" t="s">
        <v>127</v>
      </c>
      <c r="P195" s="273"/>
      <c r="Q195" s="90" t="s">
        <v>6</v>
      </c>
      <c r="R195" s="56"/>
      <c r="S195" s="56">
        <v>225000</v>
      </c>
      <c r="T195" s="56">
        <v>675000</v>
      </c>
      <c r="U195" s="56">
        <v>450000</v>
      </c>
      <c r="V195" s="56"/>
      <c r="W195" s="137">
        <f>SUM(R195:V195)</f>
        <v>1350000</v>
      </c>
      <c r="X195" s="90"/>
      <c r="Y195" s="56"/>
      <c r="AA195" s="7"/>
      <c r="AB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</row>
    <row r="196" spans="2:41" ht="15" x14ac:dyDescent="0.3">
      <c r="B196" s="282"/>
      <c r="C196" s="283"/>
      <c r="D196" s="287"/>
      <c r="E196" s="32" t="s">
        <v>7</v>
      </c>
      <c r="F196" s="32"/>
      <c r="G196" s="32"/>
      <c r="H196" s="32"/>
      <c r="I196" s="32"/>
      <c r="J196" s="32"/>
      <c r="K196" s="32"/>
      <c r="M196" s="2"/>
      <c r="O196" s="224"/>
      <c r="P196" s="257"/>
      <c r="Q196" s="91" t="s">
        <v>7</v>
      </c>
      <c r="R196" s="99"/>
      <c r="S196" s="99"/>
      <c r="T196" s="99"/>
      <c r="U196" s="99"/>
      <c r="V196" s="99"/>
      <c r="W196" s="99"/>
      <c r="X196" s="91"/>
      <c r="Y196" s="91"/>
      <c r="AA196" s="7"/>
      <c r="AB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</row>
    <row r="197" spans="2:41" ht="15.6" thickBot="1" x14ac:dyDescent="0.35">
      <c r="B197" s="284"/>
      <c r="C197" s="285"/>
      <c r="D197" s="288"/>
      <c r="E197" s="33" t="s">
        <v>8</v>
      </c>
      <c r="F197" s="33"/>
      <c r="G197" s="33"/>
      <c r="H197" s="33"/>
      <c r="I197" s="33"/>
      <c r="J197" s="33"/>
      <c r="K197" s="33"/>
      <c r="M197" s="2"/>
      <c r="O197" s="258"/>
      <c r="P197" s="259"/>
      <c r="Q197" s="92" t="s">
        <v>8</v>
      </c>
      <c r="R197" s="100"/>
      <c r="S197" s="100"/>
      <c r="T197" s="100"/>
      <c r="U197" s="100"/>
      <c r="V197" s="100"/>
      <c r="W197" s="100"/>
      <c r="X197" s="92"/>
      <c r="Y197" s="92"/>
      <c r="AA197" s="7"/>
      <c r="AB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</row>
    <row r="198" spans="2:41" ht="15" customHeight="1" x14ac:dyDescent="0.3">
      <c r="B198" s="280" t="s">
        <v>69</v>
      </c>
      <c r="C198" s="281"/>
      <c r="D198" s="286"/>
      <c r="E198" s="31" t="s">
        <v>6</v>
      </c>
      <c r="F198" s="31"/>
      <c r="G198" s="31">
        <v>1</v>
      </c>
      <c r="H198" s="31">
        <v>1</v>
      </c>
      <c r="I198" s="31">
        <v>1</v>
      </c>
      <c r="J198" s="31">
        <v>1</v>
      </c>
      <c r="K198" s="31">
        <f>SUM(F198:J198)</f>
        <v>4</v>
      </c>
      <c r="M198" s="2"/>
      <c r="O198" s="222" t="s">
        <v>69</v>
      </c>
      <c r="P198" s="273"/>
      <c r="Q198" s="90" t="s">
        <v>6</v>
      </c>
      <c r="R198" s="56"/>
      <c r="S198" s="56"/>
      <c r="T198" s="56"/>
      <c r="U198" s="56"/>
      <c r="V198" s="56"/>
      <c r="W198" s="137">
        <f>SUM(R198:V198)</f>
        <v>0</v>
      </c>
      <c r="X198" s="90"/>
      <c r="Y198" s="56"/>
      <c r="AA198" s="7"/>
      <c r="AB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</row>
    <row r="199" spans="2:41" ht="15" x14ac:dyDescent="0.3">
      <c r="B199" s="282"/>
      <c r="C199" s="283"/>
      <c r="D199" s="287"/>
      <c r="E199" s="32" t="s">
        <v>7</v>
      </c>
      <c r="F199" s="32"/>
      <c r="G199" s="32"/>
      <c r="H199" s="32"/>
      <c r="I199" s="32"/>
      <c r="J199" s="32"/>
      <c r="K199" s="32"/>
      <c r="M199" s="2"/>
      <c r="O199" s="224"/>
      <c r="P199" s="257"/>
      <c r="Q199" s="91" t="s">
        <v>7</v>
      </c>
      <c r="R199" s="99"/>
      <c r="S199" s="99"/>
      <c r="T199" s="99"/>
      <c r="U199" s="99"/>
      <c r="V199" s="99"/>
      <c r="W199" s="99"/>
      <c r="X199" s="91"/>
      <c r="Y199" s="91"/>
      <c r="AA199" s="7"/>
      <c r="AB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</row>
    <row r="200" spans="2:41" ht="15.6" thickBot="1" x14ac:dyDescent="0.35">
      <c r="B200" s="284"/>
      <c r="C200" s="285"/>
      <c r="D200" s="288"/>
      <c r="E200" s="33" t="s">
        <v>8</v>
      </c>
      <c r="F200" s="33"/>
      <c r="G200" s="33"/>
      <c r="H200" s="33"/>
      <c r="I200" s="33"/>
      <c r="J200" s="33"/>
      <c r="K200" s="33"/>
      <c r="M200" s="2"/>
      <c r="O200" s="258"/>
      <c r="P200" s="259"/>
      <c r="Q200" s="92" t="s">
        <v>8</v>
      </c>
      <c r="R200" s="100"/>
      <c r="S200" s="100"/>
      <c r="T200" s="100"/>
      <c r="U200" s="100"/>
      <c r="V200" s="100"/>
      <c r="W200" s="100"/>
      <c r="X200" s="92"/>
      <c r="Y200" s="92"/>
      <c r="AA200" s="7"/>
      <c r="AB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</row>
    <row r="201" spans="2:41" ht="15" customHeight="1" x14ac:dyDescent="0.3">
      <c r="B201" s="280" t="s">
        <v>70</v>
      </c>
      <c r="C201" s="281"/>
      <c r="D201" s="286"/>
      <c r="E201" s="31" t="s">
        <v>6</v>
      </c>
      <c r="F201" s="31"/>
      <c r="G201" s="31">
        <v>1</v>
      </c>
      <c r="H201" s="31">
        <v>2</v>
      </c>
      <c r="I201" s="31">
        <v>2</v>
      </c>
      <c r="J201" s="31"/>
      <c r="K201" s="31">
        <f>SUM(F201:J201)</f>
        <v>5</v>
      </c>
      <c r="M201" s="2"/>
      <c r="O201" s="222" t="s">
        <v>70</v>
      </c>
      <c r="P201" s="273"/>
      <c r="Q201" s="90" t="s">
        <v>6</v>
      </c>
      <c r="R201" s="56"/>
      <c r="S201" s="56">
        <v>350000</v>
      </c>
      <c r="T201" s="56">
        <v>777917</v>
      </c>
      <c r="U201" s="56">
        <v>222083</v>
      </c>
      <c r="V201" s="56"/>
      <c r="W201" s="137">
        <f>SUM(R201:V201)</f>
        <v>1350000</v>
      </c>
      <c r="X201" s="90"/>
      <c r="Y201" s="56"/>
      <c r="AA201" s="7"/>
      <c r="AB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</row>
    <row r="202" spans="2:41" ht="15" x14ac:dyDescent="0.3">
      <c r="B202" s="282"/>
      <c r="C202" s="283"/>
      <c r="D202" s="287"/>
      <c r="E202" s="32" t="s">
        <v>7</v>
      </c>
      <c r="F202" s="32"/>
      <c r="G202" s="32"/>
      <c r="H202" s="32"/>
      <c r="I202" s="32"/>
      <c r="J202" s="32"/>
      <c r="K202" s="32"/>
      <c r="M202" s="2"/>
      <c r="O202" s="224"/>
      <c r="P202" s="257"/>
      <c r="Q202" s="91" t="s">
        <v>7</v>
      </c>
      <c r="R202" s="99"/>
      <c r="S202" s="99"/>
      <c r="T202" s="99"/>
      <c r="U202" s="99"/>
      <c r="V202" s="99"/>
      <c r="W202" s="99"/>
      <c r="X202" s="91"/>
      <c r="Y202" s="91"/>
      <c r="AA202" s="7"/>
      <c r="AB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</row>
    <row r="203" spans="2:41" ht="15.6" thickBot="1" x14ac:dyDescent="0.35">
      <c r="B203" s="284"/>
      <c r="C203" s="285"/>
      <c r="D203" s="288"/>
      <c r="E203" s="33" t="s">
        <v>8</v>
      </c>
      <c r="F203" s="33"/>
      <c r="G203" s="33"/>
      <c r="H203" s="33"/>
      <c r="I203" s="33"/>
      <c r="J203" s="33"/>
      <c r="K203" s="33"/>
      <c r="M203" s="2"/>
      <c r="O203" s="258"/>
      <c r="P203" s="259"/>
      <c r="Q203" s="92" t="s">
        <v>8</v>
      </c>
      <c r="R203" s="100"/>
      <c r="S203" s="100"/>
      <c r="T203" s="100"/>
      <c r="U203" s="100"/>
      <c r="V203" s="100"/>
      <c r="W203" s="100"/>
      <c r="X203" s="92"/>
      <c r="Y203" s="92"/>
      <c r="AA203" s="7"/>
      <c r="AB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</row>
    <row r="204" spans="2:41" ht="18" customHeight="1" thickBot="1" x14ac:dyDescent="0.35">
      <c r="B204" s="102" t="s">
        <v>71</v>
      </c>
      <c r="C204" s="27"/>
      <c r="D204" s="27"/>
      <c r="E204" s="27"/>
      <c r="F204" s="27"/>
      <c r="G204" s="27"/>
      <c r="H204" s="27"/>
      <c r="I204" s="27"/>
      <c r="J204" s="27"/>
      <c r="K204" s="14"/>
      <c r="L204" s="11"/>
      <c r="M204" s="2"/>
      <c r="N204" s="13"/>
      <c r="O204" s="64" t="str">
        <f>B204</f>
        <v>4. Gestión y evaluación del Programa</v>
      </c>
      <c r="P204" s="75"/>
      <c r="Q204" s="28"/>
      <c r="R204" s="57">
        <f>R206+R209+R212+R215</f>
        <v>518000</v>
      </c>
      <c r="S204" s="57">
        <f t="shared" ref="S204:V204" si="28">S206+S209+S212+S215</f>
        <v>1185267</v>
      </c>
      <c r="T204" s="57">
        <f t="shared" si="28"/>
        <v>1436533</v>
      </c>
      <c r="U204" s="57">
        <f t="shared" si="28"/>
        <v>6245600</v>
      </c>
      <c r="V204" s="57">
        <f t="shared" si="28"/>
        <v>849600</v>
      </c>
      <c r="W204" s="57">
        <f>R204+S204+T204+U204+V204</f>
        <v>10235000</v>
      </c>
      <c r="X204" s="81">
        <f>W206</f>
        <v>3500000</v>
      </c>
      <c r="Y204" s="76"/>
      <c r="Z204" s="228"/>
      <c r="AB204" s="84"/>
      <c r="AC204" s="82"/>
      <c r="AD204" s="83"/>
      <c r="AE204" s="83"/>
      <c r="AF204" s="85"/>
      <c r="AG204" s="85"/>
      <c r="AH204" s="86"/>
      <c r="AI204" s="86"/>
      <c r="AJ204" s="82"/>
      <c r="AK204" s="82"/>
    </row>
    <row r="205" spans="2:41" ht="15" thickBot="1" x14ac:dyDescent="0.35">
      <c r="B205" s="296" t="s">
        <v>17</v>
      </c>
      <c r="C205" s="297"/>
      <c r="D205" s="297"/>
      <c r="E205" s="297"/>
      <c r="F205" s="297"/>
      <c r="G205" s="297"/>
      <c r="H205" s="297"/>
      <c r="I205" s="297"/>
      <c r="J205" s="297"/>
      <c r="K205" s="298"/>
      <c r="M205" s="2"/>
      <c r="O205" s="299" t="str">
        <f>B205</f>
        <v xml:space="preserve"> (COSTOS SIN PRODUCTO)</v>
      </c>
      <c r="P205" s="300"/>
      <c r="Q205" s="52"/>
      <c r="R205" s="52">
        <f>R176</f>
        <v>2018</v>
      </c>
      <c r="S205" s="52">
        <f t="shared" ref="S205:W205" si="29">S176</f>
        <v>2019</v>
      </c>
      <c r="T205" s="52">
        <f t="shared" si="29"/>
        <v>2020</v>
      </c>
      <c r="U205" s="52">
        <f t="shared" si="29"/>
        <v>2021</v>
      </c>
      <c r="V205" s="52">
        <f t="shared" si="29"/>
        <v>2022</v>
      </c>
      <c r="W205" s="52" t="str">
        <f t="shared" si="29"/>
        <v>Meta final</v>
      </c>
      <c r="X205" s="54" t="s">
        <v>3</v>
      </c>
      <c r="Y205" s="55" t="s">
        <v>4</v>
      </c>
      <c r="Z205" s="229"/>
      <c r="AB205" s="82"/>
      <c r="AC205" s="82"/>
      <c r="AD205" s="83"/>
      <c r="AE205" s="83"/>
      <c r="AF205" s="87"/>
      <c r="AG205" s="87"/>
      <c r="AH205" s="88"/>
      <c r="AI205" s="88"/>
      <c r="AJ205" s="82"/>
      <c r="AK205" s="82"/>
    </row>
    <row r="206" spans="2:41" x14ac:dyDescent="0.3">
      <c r="B206" s="301" t="s">
        <v>72</v>
      </c>
      <c r="C206" s="302"/>
      <c r="D206" s="307"/>
      <c r="E206" s="308"/>
      <c r="F206" s="308"/>
      <c r="G206" s="308"/>
      <c r="H206" s="308"/>
      <c r="I206" s="308"/>
      <c r="J206" s="308"/>
      <c r="K206" s="309"/>
      <c r="M206" s="2"/>
      <c r="O206" s="222" t="str">
        <f>B206</f>
        <v>4.1 Personal incremental y asistencia técnica extensión cobertura y calidad MOSAFC</v>
      </c>
      <c r="P206" s="273"/>
      <c r="Q206" s="90" t="s">
        <v>6</v>
      </c>
      <c r="R206" s="56">
        <v>500000</v>
      </c>
      <c r="S206" s="56">
        <v>750000</v>
      </c>
      <c r="T206" s="56">
        <v>750000</v>
      </c>
      <c r="U206" s="56">
        <v>750000</v>
      </c>
      <c r="V206" s="56">
        <v>750000</v>
      </c>
      <c r="W206" s="42">
        <f>SUM(R206:V206)</f>
        <v>3500000</v>
      </c>
      <c r="X206" s="90"/>
      <c r="Y206" s="90"/>
      <c r="Z206" s="230"/>
      <c r="AB206" s="82"/>
      <c r="AC206" s="82"/>
      <c r="AD206" s="83"/>
      <c r="AE206" s="83"/>
      <c r="AF206" s="82"/>
      <c r="AG206" s="82"/>
      <c r="AH206" s="82"/>
      <c r="AI206" s="82"/>
      <c r="AJ206" s="82"/>
      <c r="AK206" s="82"/>
    </row>
    <row r="207" spans="2:41" ht="13.8" x14ac:dyDescent="0.3">
      <c r="B207" s="303"/>
      <c r="C207" s="304"/>
      <c r="D207" s="310"/>
      <c r="E207" s="311"/>
      <c r="F207" s="311"/>
      <c r="G207" s="311"/>
      <c r="H207" s="311"/>
      <c r="I207" s="311"/>
      <c r="J207" s="311"/>
      <c r="K207" s="312"/>
      <c r="M207" s="2"/>
      <c r="O207" s="224"/>
      <c r="P207" s="257"/>
      <c r="Q207" s="91" t="s">
        <v>7</v>
      </c>
      <c r="R207" s="99"/>
      <c r="S207" s="99"/>
      <c r="T207" s="99"/>
      <c r="U207" s="99"/>
      <c r="V207" s="99"/>
      <c r="W207" s="99"/>
      <c r="X207" s="91"/>
      <c r="Y207" s="91"/>
      <c r="AB207" s="86"/>
      <c r="AC207" s="86"/>
      <c r="AD207" s="86"/>
      <c r="AE207" s="86"/>
      <c r="AF207" s="85"/>
      <c r="AG207" s="85"/>
      <c r="AH207" s="86"/>
      <c r="AI207" s="86"/>
      <c r="AJ207" s="82"/>
      <c r="AK207" s="82"/>
    </row>
    <row r="208" spans="2:41" ht="14.25" customHeight="1" thickBot="1" x14ac:dyDescent="0.35">
      <c r="B208" s="305"/>
      <c r="C208" s="306"/>
      <c r="D208" s="313"/>
      <c r="E208" s="314"/>
      <c r="F208" s="314"/>
      <c r="G208" s="314"/>
      <c r="H208" s="314"/>
      <c r="I208" s="314"/>
      <c r="J208" s="314"/>
      <c r="K208" s="315"/>
      <c r="M208" s="2"/>
      <c r="O208" s="258"/>
      <c r="P208" s="259"/>
      <c r="Q208" s="92" t="s">
        <v>8</v>
      </c>
      <c r="R208" s="100"/>
      <c r="S208" s="100"/>
      <c r="T208" s="100"/>
      <c r="U208" s="100"/>
      <c r="V208" s="100"/>
      <c r="W208" s="100"/>
      <c r="X208" s="92"/>
      <c r="Y208" s="92"/>
      <c r="Z208" s="228" t="s">
        <v>13</v>
      </c>
      <c r="AB208" s="88"/>
      <c r="AC208" s="88"/>
      <c r="AD208" s="88"/>
      <c r="AE208" s="88"/>
      <c r="AF208" s="87"/>
      <c r="AG208" s="87"/>
      <c r="AH208" s="88"/>
      <c r="AI208" s="88"/>
      <c r="AJ208" s="82"/>
      <c r="AK208" s="82"/>
    </row>
    <row r="209" spans="2:37" x14ac:dyDescent="0.3">
      <c r="B209" s="301" t="s">
        <v>73</v>
      </c>
      <c r="C209" s="302"/>
      <c r="D209" s="307"/>
      <c r="E209" s="308"/>
      <c r="F209" s="308"/>
      <c r="G209" s="308"/>
      <c r="H209" s="308"/>
      <c r="I209" s="308"/>
      <c r="J209" s="308"/>
      <c r="K209" s="309"/>
      <c r="M209" s="2"/>
      <c r="O209" s="222" t="str">
        <f t="shared" ref="O209" si="30">B209</f>
        <v>4.2 Asistencia técnica evaluaciones</v>
      </c>
      <c r="P209" s="273"/>
      <c r="Q209" s="90" t="s">
        <v>6</v>
      </c>
      <c r="R209" s="56"/>
      <c r="S209" s="56">
        <v>374667</v>
      </c>
      <c r="T209" s="56">
        <v>625333</v>
      </c>
      <c r="U209" s="56"/>
      <c r="V209" s="56"/>
      <c r="W209" s="42">
        <f>SUM(R209:V209)</f>
        <v>1000000</v>
      </c>
      <c r="X209" s="90"/>
      <c r="Y209" s="90"/>
      <c r="Z209" s="229"/>
      <c r="AB209" s="82"/>
      <c r="AC209" s="82"/>
      <c r="AD209" s="83"/>
      <c r="AE209" s="83"/>
      <c r="AF209" s="82"/>
      <c r="AG209" s="82"/>
      <c r="AH209" s="82"/>
      <c r="AI209" s="82"/>
      <c r="AJ209" s="82"/>
      <c r="AK209" s="82"/>
    </row>
    <row r="210" spans="2:37" ht="13.8" x14ac:dyDescent="0.3">
      <c r="B210" s="303"/>
      <c r="C210" s="304"/>
      <c r="D210" s="310"/>
      <c r="E210" s="311"/>
      <c r="F210" s="311"/>
      <c r="G210" s="311"/>
      <c r="H210" s="311"/>
      <c r="I210" s="311"/>
      <c r="J210" s="311"/>
      <c r="K210" s="312"/>
      <c r="M210" s="2"/>
      <c r="O210" s="224"/>
      <c r="P210" s="257"/>
      <c r="Q210" s="91" t="s">
        <v>7</v>
      </c>
      <c r="R210" s="99"/>
      <c r="S210" s="99"/>
      <c r="T210" s="99"/>
      <c r="U210" s="99"/>
      <c r="V210" s="99"/>
      <c r="W210" s="99"/>
      <c r="X210" s="91"/>
      <c r="Y210" s="91"/>
      <c r="Z210" s="230"/>
      <c r="AB210" s="86"/>
      <c r="AC210" s="86"/>
      <c r="AD210" s="86"/>
      <c r="AE210" s="86"/>
      <c r="AF210" s="85"/>
      <c r="AG210" s="85"/>
      <c r="AH210" s="86"/>
      <c r="AI210" s="86"/>
      <c r="AJ210" s="82"/>
      <c r="AK210" s="82"/>
    </row>
    <row r="211" spans="2:37" ht="14.25" customHeight="1" thickBot="1" x14ac:dyDescent="0.35">
      <c r="B211" s="305"/>
      <c r="C211" s="306"/>
      <c r="D211" s="313"/>
      <c r="E211" s="314"/>
      <c r="F211" s="314"/>
      <c r="G211" s="314"/>
      <c r="H211" s="314"/>
      <c r="I211" s="314"/>
      <c r="J211" s="314"/>
      <c r="K211" s="315"/>
      <c r="M211" s="2"/>
      <c r="O211" s="258"/>
      <c r="P211" s="259"/>
      <c r="Q211" s="92" t="s">
        <v>8</v>
      </c>
      <c r="R211" s="100"/>
      <c r="S211" s="100"/>
      <c r="T211" s="100"/>
      <c r="U211" s="100"/>
      <c r="V211" s="100"/>
      <c r="W211" s="100"/>
      <c r="X211" s="92"/>
      <c r="Y211" s="92"/>
      <c r="Z211" s="228" t="s">
        <v>14</v>
      </c>
      <c r="AB211" s="88"/>
      <c r="AC211" s="88"/>
      <c r="AD211" s="88"/>
      <c r="AE211" s="88"/>
      <c r="AF211" s="87"/>
      <c r="AG211" s="87"/>
      <c r="AH211" s="88"/>
      <c r="AI211" s="88"/>
      <c r="AJ211" s="82"/>
      <c r="AK211" s="82"/>
    </row>
    <row r="212" spans="2:37" x14ac:dyDescent="0.3">
      <c r="B212" s="317" t="s">
        <v>74</v>
      </c>
      <c r="C212" s="318"/>
      <c r="D212" s="332"/>
      <c r="E212" s="333"/>
      <c r="F212" s="333"/>
      <c r="G212" s="333"/>
      <c r="H212" s="333"/>
      <c r="I212" s="333"/>
      <c r="J212" s="333"/>
      <c r="K212" s="334"/>
      <c r="M212" s="2"/>
      <c r="O212" s="222" t="str">
        <f t="shared" ref="O212" si="31">B212</f>
        <v>4.3 Imprevistos infraestructura y otros componentes</v>
      </c>
      <c r="P212" s="273"/>
      <c r="Q212" s="90" t="s">
        <v>6</v>
      </c>
      <c r="R212" s="56"/>
      <c r="S212" s="56"/>
      <c r="T212" s="56"/>
      <c r="U212" s="56">
        <v>5435000</v>
      </c>
      <c r="V212" s="56"/>
      <c r="W212" s="42">
        <f>SUM(R212:V212)</f>
        <v>5435000</v>
      </c>
      <c r="X212" s="90"/>
      <c r="Y212" s="90"/>
      <c r="Z212" s="229"/>
      <c r="AB212" s="82"/>
      <c r="AC212" s="82"/>
      <c r="AD212" s="83"/>
      <c r="AE212" s="83"/>
      <c r="AF212" s="82"/>
      <c r="AG212" s="82"/>
      <c r="AH212" s="82"/>
      <c r="AI212" s="82"/>
      <c r="AJ212" s="82"/>
      <c r="AK212" s="82"/>
    </row>
    <row r="213" spans="2:37" x14ac:dyDescent="0.3">
      <c r="B213" s="319"/>
      <c r="C213" s="320"/>
      <c r="D213" s="335"/>
      <c r="E213" s="336"/>
      <c r="F213" s="336"/>
      <c r="G213" s="336"/>
      <c r="H213" s="336"/>
      <c r="I213" s="336"/>
      <c r="J213" s="336"/>
      <c r="K213" s="337"/>
      <c r="M213" s="2"/>
      <c r="O213" s="224"/>
      <c r="P213" s="257"/>
      <c r="Q213" s="91" t="s">
        <v>7</v>
      </c>
      <c r="R213" s="99"/>
      <c r="S213" s="99"/>
      <c r="T213" s="99"/>
      <c r="U213" s="99"/>
      <c r="V213" s="99"/>
      <c r="W213" s="99"/>
      <c r="X213" s="91"/>
      <c r="Y213" s="91"/>
      <c r="Z213" s="230"/>
      <c r="AB213" s="82"/>
      <c r="AC213" s="82"/>
      <c r="AD213" s="83"/>
      <c r="AE213" s="83"/>
      <c r="AF213" s="82"/>
      <c r="AG213" s="82"/>
      <c r="AH213" s="82"/>
      <c r="AI213" s="82"/>
      <c r="AJ213" s="82" t="s">
        <v>15</v>
      </c>
      <c r="AK213" s="82"/>
    </row>
    <row r="214" spans="2:37" ht="15" customHeight="1" thickBot="1" x14ac:dyDescent="0.35">
      <c r="B214" s="321"/>
      <c r="C214" s="322"/>
      <c r="D214" s="338"/>
      <c r="E214" s="339"/>
      <c r="F214" s="339"/>
      <c r="G214" s="339"/>
      <c r="H214" s="339"/>
      <c r="I214" s="339"/>
      <c r="J214" s="339"/>
      <c r="K214" s="340"/>
      <c r="M214" s="2"/>
      <c r="O214" s="258"/>
      <c r="P214" s="259"/>
      <c r="Q214" s="92" t="s">
        <v>8</v>
      </c>
      <c r="R214" s="100"/>
      <c r="S214" s="100"/>
      <c r="T214" s="100"/>
      <c r="U214" s="100"/>
      <c r="V214" s="100"/>
      <c r="W214" s="100"/>
      <c r="X214" s="92"/>
      <c r="Y214" s="92"/>
      <c r="Z214" s="228"/>
      <c r="AB214" s="82"/>
      <c r="AC214" s="82"/>
      <c r="AD214" s="83"/>
      <c r="AE214" s="83"/>
      <c r="AF214" s="88"/>
      <c r="AG214" s="88"/>
      <c r="AH214" s="88"/>
      <c r="AI214" s="88"/>
      <c r="AJ214" s="88">
        <f>200000*4</f>
        <v>800000</v>
      </c>
      <c r="AK214" s="82"/>
    </row>
    <row r="215" spans="2:37" x14ac:dyDescent="0.3">
      <c r="B215" s="317" t="s">
        <v>75</v>
      </c>
      <c r="C215" s="318"/>
      <c r="D215" s="332"/>
      <c r="E215" s="333"/>
      <c r="F215" s="333"/>
      <c r="G215" s="333"/>
      <c r="H215" s="333"/>
      <c r="I215" s="333"/>
      <c r="J215" s="333"/>
      <c r="K215" s="334"/>
      <c r="M215" s="2"/>
      <c r="O215" s="222" t="str">
        <f t="shared" ref="O215" si="32">B215</f>
        <v>4.4 Auditoría Financiera</v>
      </c>
      <c r="P215" s="273"/>
      <c r="Q215" s="90" t="s">
        <v>6</v>
      </c>
      <c r="R215" s="56">
        <v>18000</v>
      </c>
      <c r="S215" s="56">
        <v>60600</v>
      </c>
      <c r="T215" s="56">
        <v>61200</v>
      </c>
      <c r="U215" s="56">
        <v>60600</v>
      </c>
      <c r="V215" s="56">
        <v>99600</v>
      </c>
      <c r="W215" s="42">
        <f>SUM(R215:V215)</f>
        <v>300000</v>
      </c>
      <c r="X215" s="90"/>
      <c r="Y215" s="90"/>
      <c r="Z215" s="229"/>
      <c r="AB215" s="82"/>
      <c r="AC215" s="82"/>
      <c r="AD215" s="83"/>
      <c r="AE215" s="83"/>
      <c r="AF215" s="82"/>
      <c r="AG215" s="82"/>
      <c r="AH215" s="82"/>
      <c r="AI215" s="82"/>
      <c r="AJ215" s="82"/>
      <c r="AK215" s="82"/>
    </row>
    <row r="216" spans="2:37" x14ac:dyDescent="0.3">
      <c r="B216" s="319"/>
      <c r="C216" s="320"/>
      <c r="D216" s="335"/>
      <c r="E216" s="336"/>
      <c r="F216" s="336"/>
      <c r="G216" s="336"/>
      <c r="H216" s="336"/>
      <c r="I216" s="336"/>
      <c r="J216" s="336"/>
      <c r="K216" s="337"/>
      <c r="M216" s="2"/>
      <c r="O216" s="224"/>
      <c r="P216" s="257"/>
      <c r="Q216" s="91" t="s">
        <v>7</v>
      </c>
      <c r="R216" s="99"/>
      <c r="S216" s="99"/>
      <c r="T216" s="99"/>
      <c r="U216" s="99"/>
      <c r="V216" s="99"/>
      <c r="W216" s="99"/>
      <c r="X216" s="91"/>
      <c r="Y216" s="91"/>
      <c r="Z216" s="230"/>
      <c r="AB216" s="82"/>
      <c r="AC216" s="82"/>
      <c r="AD216" s="83"/>
      <c r="AE216" s="83"/>
      <c r="AF216" s="82"/>
      <c r="AG216" s="82"/>
      <c r="AH216" s="82"/>
      <c r="AI216" s="82"/>
      <c r="AJ216" s="82"/>
      <c r="AK216" s="82"/>
    </row>
    <row r="217" spans="2:37" ht="12" customHeight="1" thickBot="1" x14ac:dyDescent="0.35">
      <c r="B217" s="321"/>
      <c r="C217" s="322"/>
      <c r="D217" s="338"/>
      <c r="E217" s="339"/>
      <c r="F217" s="339"/>
      <c r="G217" s="339"/>
      <c r="H217" s="339"/>
      <c r="I217" s="339"/>
      <c r="J217" s="339"/>
      <c r="K217" s="340"/>
      <c r="M217" s="2"/>
      <c r="O217" s="258"/>
      <c r="P217" s="259"/>
      <c r="Q217" s="92" t="s">
        <v>8</v>
      </c>
      <c r="R217" s="92"/>
      <c r="S217" s="92"/>
      <c r="T217" s="92"/>
      <c r="U217" s="92"/>
      <c r="V217" s="92"/>
      <c r="W217" s="92"/>
      <c r="X217" s="92"/>
      <c r="Y217" s="92"/>
      <c r="Z217" s="104"/>
      <c r="AB217" s="82"/>
      <c r="AC217" s="82"/>
      <c r="AD217" s="83"/>
      <c r="AE217" s="83"/>
      <c r="AF217" s="82"/>
      <c r="AG217" s="82"/>
      <c r="AH217" s="82"/>
      <c r="AI217" s="82"/>
      <c r="AJ217" s="82"/>
      <c r="AK217" s="82"/>
    </row>
    <row r="218" spans="2:37" ht="14.25" customHeight="1" x14ac:dyDescent="0.3">
      <c r="B218" s="60"/>
      <c r="C218" s="20"/>
      <c r="D218" s="20"/>
      <c r="E218" s="20"/>
      <c r="F218" s="20"/>
      <c r="G218" s="20"/>
      <c r="H218" s="20"/>
      <c r="I218" s="20"/>
      <c r="J218" s="20"/>
      <c r="K218" s="20"/>
      <c r="M218" s="2"/>
      <c r="Z218" s="228"/>
      <c r="AB218" s="88"/>
      <c r="AC218" s="88"/>
      <c r="AD218" s="88"/>
      <c r="AE218" s="88"/>
      <c r="AF218" s="82"/>
      <c r="AG218" s="82"/>
      <c r="AH218" s="82"/>
      <c r="AI218" s="82"/>
      <c r="AJ218" s="82"/>
      <c r="AK218" s="82"/>
    </row>
    <row r="219" spans="2:37" ht="16.2" thickBot="1" x14ac:dyDescent="0.35">
      <c r="B219" s="102" t="s">
        <v>76</v>
      </c>
      <c r="C219" s="27"/>
      <c r="D219" s="27"/>
      <c r="E219" s="27"/>
      <c r="F219" s="27"/>
      <c r="G219" s="27"/>
      <c r="H219" s="27"/>
      <c r="I219" s="27"/>
      <c r="J219" s="27"/>
      <c r="K219" s="14"/>
      <c r="L219" s="11"/>
      <c r="M219" s="2"/>
      <c r="N219" s="13"/>
      <c r="O219" s="64" t="str">
        <f>B219</f>
        <v>5. Costos Financieros</v>
      </c>
      <c r="P219" s="75"/>
      <c r="Q219" s="28"/>
      <c r="R219" s="28"/>
      <c r="S219" s="28"/>
      <c r="T219" s="28"/>
      <c r="U219" s="28"/>
      <c r="V219" s="28"/>
      <c r="W219" s="28"/>
      <c r="X219" s="57"/>
      <c r="Y219" s="76"/>
      <c r="Z219" s="229"/>
      <c r="AB219" s="82"/>
      <c r="AC219" s="83"/>
      <c r="AD219" s="83"/>
      <c r="AE219" s="82"/>
      <c r="AF219" s="82"/>
      <c r="AG219" s="82"/>
      <c r="AH219" s="82"/>
      <c r="AI219" s="82"/>
      <c r="AJ219" s="82"/>
      <c r="AK219" s="82"/>
    </row>
    <row r="220" spans="2:37" ht="15" thickBot="1" x14ac:dyDescent="0.35">
      <c r="B220" s="296" t="s">
        <v>17</v>
      </c>
      <c r="C220" s="297"/>
      <c r="D220" s="297"/>
      <c r="E220" s="297"/>
      <c r="F220" s="297"/>
      <c r="G220" s="297"/>
      <c r="H220" s="297"/>
      <c r="I220" s="297"/>
      <c r="J220" s="297"/>
      <c r="K220" s="298"/>
      <c r="M220" s="2"/>
      <c r="O220" s="299" t="s">
        <v>0</v>
      </c>
      <c r="P220" s="316"/>
      <c r="Q220" s="52"/>
      <c r="R220" s="52">
        <f>R205</f>
        <v>2018</v>
      </c>
      <c r="S220" s="52">
        <f t="shared" ref="S220:W220" si="33">S205</f>
        <v>2019</v>
      </c>
      <c r="T220" s="52">
        <f t="shared" si="33"/>
        <v>2020</v>
      </c>
      <c r="U220" s="52">
        <f t="shared" si="33"/>
        <v>2021</v>
      </c>
      <c r="V220" s="52">
        <f t="shared" si="33"/>
        <v>2022</v>
      </c>
      <c r="W220" s="52" t="str">
        <f t="shared" si="33"/>
        <v>Meta final</v>
      </c>
      <c r="X220" s="54" t="s">
        <v>3</v>
      </c>
      <c r="Y220" s="55" t="s">
        <v>4</v>
      </c>
      <c r="Z220" s="230"/>
      <c r="AB220" s="82"/>
      <c r="AC220" s="83"/>
      <c r="AD220" s="83"/>
      <c r="AE220" s="82"/>
      <c r="AF220" s="82"/>
      <c r="AG220" s="82"/>
      <c r="AH220" s="82"/>
      <c r="AI220" s="82"/>
      <c r="AJ220" s="82"/>
      <c r="AK220" s="82"/>
    </row>
    <row r="221" spans="2:37" x14ac:dyDescent="0.3">
      <c r="B221" s="317" t="s">
        <v>77</v>
      </c>
      <c r="C221" s="318"/>
      <c r="D221" s="323"/>
      <c r="E221" s="324"/>
      <c r="F221" s="324"/>
      <c r="G221" s="324"/>
      <c r="H221" s="324"/>
      <c r="I221" s="324"/>
      <c r="J221" s="324"/>
      <c r="K221" s="325"/>
      <c r="M221" s="2"/>
      <c r="O221" s="317" t="str">
        <f>B221</f>
        <v>5.1 Costos Financieros</v>
      </c>
      <c r="P221" s="318"/>
      <c r="Q221" s="90" t="s">
        <v>6</v>
      </c>
      <c r="R221" s="90"/>
      <c r="S221" s="90"/>
      <c r="T221" s="90"/>
      <c r="U221" s="90"/>
      <c r="V221" s="90"/>
      <c r="W221" s="42">
        <f>SUM(R221:V221)</f>
        <v>0</v>
      </c>
      <c r="X221" s="80">
        <f>W221</f>
        <v>0</v>
      </c>
      <c r="Y221" s="90"/>
      <c r="AB221" s="82"/>
      <c r="AC221" s="83"/>
      <c r="AD221" s="83"/>
      <c r="AE221" s="82"/>
      <c r="AF221" s="82"/>
      <c r="AG221" s="82"/>
      <c r="AH221" s="82"/>
      <c r="AI221" s="82"/>
      <c r="AJ221" s="82"/>
      <c r="AK221" s="82"/>
    </row>
    <row r="222" spans="2:37" ht="14.1" customHeight="1" x14ac:dyDescent="0.3">
      <c r="B222" s="319"/>
      <c r="C222" s="320"/>
      <c r="D222" s="326"/>
      <c r="E222" s="327"/>
      <c r="F222" s="327"/>
      <c r="G222" s="327"/>
      <c r="H222" s="327"/>
      <c r="I222" s="327"/>
      <c r="J222" s="327"/>
      <c r="K222" s="328"/>
      <c r="M222" s="2"/>
      <c r="O222" s="319"/>
      <c r="P222" s="320"/>
      <c r="Q222" s="91" t="s">
        <v>7</v>
      </c>
      <c r="R222" s="91"/>
      <c r="S222" s="91"/>
      <c r="T222" s="91"/>
      <c r="U222" s="91"/>
      <c r="V222" s="91"/>
      <c r="W222" s="91"/>
      <c r="X222" s="91"/>
      <c r="Y222" s="91"/>
      <c r="AB222" s="82"/>
      <c r="AC222" s="83"/>
      <c r="AD222" s="83"/>
      <c r="AE222" s="82"/>
      <c r="AF222" s="82"/>
      <c r="AG222" s="82"/>
      <c r="AH222" s="82"/>
      <c r="AI222" s="82"/>
      <c r="AJ222" s="82"/>
      <c r="AK222" s="82"/>
    </row>
    <row r="223" spans="2:37" ht="34.049999999999997" customHeight="1" thickBot="1" x14ac:dyDescent="0.35">
      <c r="B223" s="321"/>
      <c r="C223" s="322"/>
      <c r="D223" s="329"/>
      <c r="E223" s="330"/>
      <c r="F223" s="330"/>
      <c r="G223" s="330"/>
      <c r="H223" s="330"/>
      <c r="I223" s="330"/>
      <c r="J223" s="330"/>
      <c r="K223" s="331"/>
      <c r="M223" s="2"/>
      <c r="O223" s="321"/>
      <c r="P223" s="322"/>
      <c r="Q223" s="92" t="s">
        <v>8</v>
      </c>
      <c r="R223" s="92"/>
      <c r="S223" s="92"/>
      <c r="T223" s="92"/>
      <c r="U223" s="92"/>
      <c r="V223" s="92"/>
      <c r="W223" s="92"/>
      <c r="X223" s="92"/>
      <c r="Y223" s="92"/>
      <c r="AB223" s="82"/>
      <c r="AC223" s="83"/>
      <c r="AD223" s="83"/>
      <c r="AE223" s="82"/>
      <c r="AF223" s="82"/>
      <c r="AG223" s="82"/>
      <c r="AH223" s="82"/>
      <c r="AI223" s="82"/>
      <c r="AJ223" s="82"/>
      <c r="AK223" s="82"/>
    </row>
    <row r="224" spans="2:37" x14ac:dyDescent="0.3">
      <c r="O224" s="35" t="s">
        <v>19</v>
      </c>
      <c r="R224" s="15">
        <f t="shared" ref="R224:W224" si="34">+R3+R27+R175+R204</f>
        <v>4074190</v>
      </c>
      <c r="S224" s="15">
        <f t="shared" si="34"/>
        <v>26730504</v>
      </c>
      <c r="T224" s="15">
        <f t="shared" si="34"/>
        <v>72948257</v>
      </c>
      <c r="U224" s="15">
        <f t="shared" si="34"/>
        <v>19714627</v>
      </c>
      <c r="V224" s="15">
        <f t="shared" si="34"/>
        <v>4552422</v>
      </c>
      <c r="W224" s="15">
        <f t="shared" si="34"/>
        <v>128020000</v>
      </c>
      <c r="AC224" s="49"/>
      <c r="AD224" s="49"/>
    </row>
    <row r="225" spans="2:30" ht="27" customHeight="1" x14ac:dyDescent="0.3">
      <c r="B225" s="93"/>
      <c r="AC225" s="49"/>
      <c r="AD225" s="49"/>
    </row>
    <row r="226" spans="2:30" x14ac:dyDescent="0.3">
      <c r="R226" s="15"/>
      <c r="S226" s="15"/>
      <c r="T226" s="15"/>
      <c r="U226" s="15"/>
      <c r="V226" s="15"/>
      <c r="W226" s="15"/>
      <c r="AC226" s="49"/>
      <c r="AD226" s="49"/>
    </row>
    <row r="227" spans="2:30" x14ac:dyDescent="0.3">
      <c r="AC227" s="49"/>
      <c r="AD227" s="49"/>
    </row>
    <row r="228" spans="2:30" ht="15" customHeight="1" x14ac:dyDescent="0.3">
      <c r="R228" s="15"/>
      <c r="S228" s="15"/>
      <c r="T228" s="15"/>
      <c r="U228" s="15"/>
      <c r="V228" s="15"/>
      <c r="W228" s="15"/>
      <c r="AC228" s="49"/>
      <c r="AD228" s="49"/>
    </row>
    <row r="229" spans="2:30" x14ac:dyDescent="0.3">
      <c r="X229" s="37"/>
      <c r="AC229" s="49"/>
      <c r="AD229" s="49"/>
    </row>
    <row r="230" spans="2:30" x14ac:dyDescent="0.3">
      <c r="W230" s="15"/>
      <c r="AC230" s="49"/>
      <c r="AD230" s="49"/>
    </row>
    <row r="231" spans="2:30" ht="12" customHeight="1" x14ac:dyDescent="0.3">
      <c r="AC231" s="49"/>
      <c r="AD231" s="49"/>
    </row>
    <row r="232" spans="2:30" ht="14.1" customHeight="1" x14ac:dyDescent="0.3">
      <c r="AC232" s="49"/>
      <c r="AD232" s="49"/>
    </row>
    <row r="233" spans="2:30" x14ac:dyDescent="0.3">
      <c r="AC233" s="49"/>
      <c r="AD233" s="49"/>
    </row>
    <row r="234" spans="2:30" x14ac:dyDescent="0.3">
      <c r="AC234" s="49"/>
      <c r="AD234" s="49"/>
    </row>
    <row r="235" spans="2:30" ht="25.05" customHeight="1" x14ac:dyDescent="0.3">
      <c r="AC235" s="49"/>
      <c r="AD235" s="49"/>
    </row>
    <row r="236" spans="2:30" ht="15" customHeight="1" x14ac:dyDescent="0.3">
      <c r="AC236" s="49"/>
      <c r="AD236" s="49"/>
    </row>
    <row r="237" spans="2:30" x14ac:dyDescent="0.3">
      <c r="AC237" s="49"/>
      <c r="AD237" s="49"/>
    </row>
    <row r="238" spans="2:30" x14ac:dyDescent="0.3">
      <c r="AC238" s="49"/>
      <c r="AD238" s="49"/>
    </row>
    <row r="239" spans="2:30" x14ac:dyDescent="0.3">
      <c r="AC239" s="49"/>
      <c r="AD239" s="49"/>
    </row>
    <row r="240" spans="2:30" x14ac:dyDescent="0.3">
      <c r="P240" s="94"/>
      <c r="AC240" s="49"/>
      <c r="AD240" s="49"/>
    </row>
    <row r="241" spans="2:30" x14ac:dyDescent="0.3">
      <c r="AC241" s="49"/>
      <c r="AD241" s="49"/>
    </row>
    <row r="242" spans="2:30" ht="11.25" customHeight="1" x14ac:dyDescent="0.3">
      <c r="P242" s="15"/>
      <c r="AC242" s="49"/>
      <c r="AD242" s="49"/>
    </row>
    <row r="243" spans="2:30" ht="14.1" customHeight="1" x14ac:dyDescent="0.3">
      <c r="AC243" s="49"/>
      <c r="AD243" s="49"/>
    </row>
    <row r="244" spans="2:30" x14ac:dyDescent="0.3">
      <c r="AC244" s="49"/>
      <c r="AD244" s="49"/>
    </row>
    <row r="245" spans="2:30" x14ac:dyDescent="0.3">
      <c r="AC245" s="49"/>
      <c r="AD245" s="49"/>
    </row>
    <row r="246" spans="2:30" ht="14.1" customHeight="1" x14ac:dyDescent="0.3">
      <c r="AC246" s="49"/>
      <c r="AD246" s="49"/>
    </row>
    <row r="247" spans="2:30" x14ac:dyDescent="0.3">
      <c r="AC247" s="49"/>
      <c r="AD247" s="49"/>
    </row>
    <row r="248" spans="2:30" x14ac:dyDescent="0.3">
      <c r="AC248" s="49"/>
      <c r="AD248" s="49"/>
    </row>
    <row r="249" spans="2:30" ht="14.1" customHeight="1" x14ac:dyDescent="0.3">
      <c r="AC249" s="49"/>
      <c r="AD249" s="49"/>
    </row>
    <row r="250" spans="2:30" x14ac:dyDescent="0.3">
      <c r="AC250" s="49"/>
      <c r="AD250" s="49"/>
    </row>
    <row r="251" spans="2:30" x14ac:dyDescent="0.3">
      <c r="AC251" s="49"/>
      <c r="AD251" s="49"/>
    </row>
    <row r="252" spans="2:30" ht="14.1" customHeight="1" x14ac:dyDescent="0.3">
      <c r="AC252" s="49"/>
      <c r="AD252" s="49"/>
    </row>
    <row r="253" spans="2:30" x14ac:dyDescent="0.3">
      <c r="AC253" s="49"/>
      <c r="AD253" s="49"/>
    </row>
    <row r="254" spans="2:30" x14ac:dyDescent="0.3">
      <c r="AC254" s="49"/>
      <c r="AD254" s="49"/>
    </row>
    <row r="255" spans="2:30" ht="12.75" customHeight="1" x14ac:dyDescent="0.3"/>
    <row r="256" spans="2:30" s="22" customFormat="1" ht="22.05" customHeight="1" x14ac:dyDescent="0.3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1"/>
      <c r="M256" s="3"/>
      <c r="N256" s="3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11"/>
      <c r="AC256" s="50"/>
      <c r="AD256" s="50"/>
    </row>
    <row r="257" spans="2:30" ht="22.05" customHeight="1" x14ac:dyDescent="0.3">
      <c r="AC257" s="49"/>
      <c r="AD257" s="49"/>
    </row>
    <row r="258" spans="2:30" x14ac:dyDescent="0.3">
      <c r="AC258" s="49"/>
      <c r="AD258" s="49"/>
    </row>
    <row r="259" spans="2:30" x14ac:dyDescent="0.3">
      <c r="AC259" s="49"/>
      <c r="AD259" s="49"/>
    </row>
    <row r="260" spans="2:30" x14ac:dyDescent="0.3">
      <c r="AC260" s="49"/>
      <c r="AD260" s="49"/>
    </row>
    <row r="261" spans="2:30" ht="13.5" customHeight="1" x14ac:dyDescent="0.3"/>
    <row r="262" spans="2:30" s="22" customFormat="1" ht="15.6" x14ac:dyDescent="0.3"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1"/>
      <c r="M262" s="3"/>
      <c r="N262" s="3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11"/>
      <c r="AC262" s="50"/>
      <c r="AD262" s="50"/>
    </row>
    <row r="263" spans="2:30" x14ac:dyDescent="0.3">
      <c r="AC263" s="49"/>
      <c r="AD263" s="49"/>
    </row>
    <row r="264" spans="2:30" x14ac:dyDescent="0.3">
      <c r="AC264" s="49"/>
      <c r="AD264" s="49"/>
    </row>
    <row r="265" spans="2:30" x14ac:dyDescent="0.3">
      <c r="AC265" s="49"/>
      <c r="AD265" s="49"/>
    </row>
    <row r="266" spans="2:30" x14ac:dyDescent="0.3">
      <c r="AC266" s="49"/>
      <c r="AD266" s="49"/>
    </row>
    <row r="267" spans="2:30" ht="22.05" customHeight="1" x14ac:dyDescent="0.3"/>
    <row r="268" spans="2:30" s="22" customFormat="1" ht="22.05" customHeight="1" x14ac:dyDescent="0.3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1"/>
      <c r="M268" s="3"/>
      <c r="N268" s="3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11"/>
      <c r="AC268" s="50"/>
      <c r="AD268" s="50"/>
    </row>
    <row r="269" spans="2:30" ht="22.05" customHeight="1" x14ac:dyDescent="0.3">
      <c r="AC269" s="49"/>
      <c r="AD269" s="49"/>
    </row>
    <row r="270" spans="2:30" x14ac:dyDescent="0.3">
      <c r="AC270" s="49"/>
      <c r="AD270" s="49"/>
    </row>
    <row r="271" spans="2:30" x14ac:dyDescent="0.3">
      <c r="AC271" s="49"/>
      <c r="AD271" s="49"/>
    </row>
    <row r="272" spans="2:30" x14ac:dyDescent="0.3">
      <c r="AC272" s="49"/>
      <c r="AD272" s="49"/>
    </row>
    <row r="273" spans="2:30" x14ac:dyDescent="0.3">
      <c r="AC273" s="49"/>
      <c r="AD273" s="49"/>
    </row>
    <row r="274" spans="2:30" x14ac:dyDescent="0.3">
      <c r="AC274" s="49"/>
      <c r="AD274" s="49"/>
    </row>
    <row r="275" spans="2:30" x14ac:dyDescent="0.3">
      <c r="AC275" s="49"/>
      <c r="AD275" s="49"/>
    </row>
    <row r="276" spans="2:30" ht="13.5" customHeight="1" x14ac:dyDescent="0.3"/>
    <row r="277" spans="2:30" s="22" customFormat="1" ht="15.6" x14ac:dyDescent="0.3"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1"/>
      <c r="M277" s="3"/>
      <c r="N277" s="3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11"/>
      <c r="AC277" s="50"/>
      <c r="AD277" s="50"/>
    </row>
    <row r="278" spans="2:30" x14ac:dyDescent="0.3">
      <c r="AC278" s="49"/>
      <c r="AD278" s="49"/>
    </row>
    <row r="279" spans="2:30" x14ac:dyDescent="0.3">
      <c r="AC279" s="49"/>
      <c r="AD279" s="49"/>
    </row>
    <row r="280" spans="2:30" x14ac:dyDescent="0.3">
      <c r="AC280" s="49"/>
      <c r="AD280" s="49"/>
    </row>
    <row r="281" spans="2:30" x14ac:dyDescent="0.3">
      <c r="AC281" s="49"/>
      <c r="AD281" s="49"/>
    </row>
    <row r="282" spans="2:30" ht="14.25" customHeight="1" thickBot="1" x14ac:dyDescent="0.35"/>
    <row r="283" spans="2:30" x14ac:dyDescent="0.3">
      <c r="Z283" s="34" t="s">
        <v>18</v>
      </c>
    </row>
    <row r="284" spans="2:30" x14ac:dyDescent="0.3">
      <c r="Z284" s="36">
        <f>SUM(R226:V226)+W221</f>
        <v>0</v>
      </c>
    </row>
    <row r="285" spans="2:30" x14ac:dyDescent="0.3">
      <c r="Z285" s="36"/>
    </row>
    <row r="286" spans="2:30" x14ac:dyDescent="0.3">
      <c r="Z286" s="36">
        <f>SUM(R228:V228)</f>
        <v>0</v>
      </c>
    </row>
    <row r="287" spans="2:30" x14ac:dyDescent="0.3">
      <c r="Z287" s="38"/>
    </row>
    <row r="288" spans="2:30" x14ac:dyDescent="0.3">
      <c r="Z288" s="38"/>
    </row>
    <row r="289" spans="26:27" ht="15" thickBot="1" x14ac:dyDescent="0.35">
      <c r="Z289" s="39" t="e">
        <f>X3+X27+X175+X190+#REF!+X204+X210+X219</f>
        <v>#REF!</v>
      </c>
    </row>
    <row r="290" spans="26:27" x14ac:dyDescent="0.3">
      <c r="Z290" s="6"/>
    </row>
    <row r="291" spans="26:27" x14ac:dyDescent="0.3">
      <c r="Z291" s="6"/>
    </row>
    <row r="292" spans="26:27" x14ac:dyDescent="0.3">
      <c r="Z292" s="6"/>
    </row>
    <row r="293" spans="26:27" x14ac:dyDescent="0.3">
      <c r="Z293" s="6"/>
      <c r="AA293" s="1"/>
    </row>
    <row r="294" spans="26:27" x14ac:dyDescent="0.3">
      <c r="Z294" s="6"/>
      <c r="AA294" s="1"/>
    </row>
  </sheetData>
  <mergeCells count="230">
    <mergeCell ref="B162:C164"/>
    <mergeCell ref="O162:P164"/>
    <mergeCell ref="D162:D164"/>
    <mergeCell ref="D165:D167"/>
    <mergeCell ref="O91:P93"/>
    <mergeCell ref="Z11:Z13"/>
    <mergeCell ref="O11:P13"/>
    <mergeCell ref="D11:D13"/>
    <mergeCell ref="B11:C13"/>
    <mergeCell ref="C156:C158"/>
    <mergeCell ref="D156:D158"/>
    <mergeCell ref="P156:P158"/>
    <mergeCell ref="C159:C161"/>
    <mergeCell ref="D159:D161"/>
    <mergeCell ref="P159:P161"/>
    <mergeCell ref="B149:C151"/>
    <mergeCell ref="D149:D151"/>
    <mergeCell ref="O149:P151"/>
    <mergeCell ref="C153:C155"/>
    <mergeCell ref="D153:D155"/>
    <mergeCell ref="P153:P155"/>
    <mergeCell ref="C143:C145"/>
    <mergeCell ref="D143:D145"/>
    <mergeCell ref="P143:P145"/>
    <mergeCell ref="Z218:Z220"/>
    <mergeCell ref="B220:K220"/>
    <mergeCell ref="O220:P220"/>
    <mergeCell ref="B221:C223"/>
    <mergeCell ref="D221:K223"/>
    <mergeCell ref="O221:P223"/>
    <mergeCell ref="Z211:Z213"/>
    <mergeCell ref="B212:C214"/>
    <mergeCell ref="D212:K214"/>
    <mergeCell ref="O212:P214"/>
    <mergeCell ref="Z214:Z216"/>
    <mergeCell ref="B215:C217"/>
    <mergeCell ref="D215:K217"/>
    <mergeCell ref="O215:P217"/>
    <mergeCell ref="Z204:Z206"/>
    <mergeCell ref="B205:K205"/>
    <mergeCell ref="O205:P205"/>
    <mergeCell ref="B206:C208"/>
    <mergeCell ref="D206:K208"/>
    <mergeCell ref="O206:P208"/>
    <mergeCell ref="Z208:Z210"/>
    <mergeCell ref="B209:C211"/>
    <mergeCell ref="D209:K211"/>
    <mergeCell ref="O209:P211"/>
    <mergeCell ref="B198:C200"/>
    <mergeCell ref="D198:D200"/>
    <mergeCell ref="O198:P200"/>
    <mergeCell ref="B201:C203"/>
    <mergeCell ref="D201:D203"/>
    <mergeCell ref="O201:P203"/>
    <mergeCell ref="B192:C194"/>
    <mergeCell ref="D192:D194"/>
    <mergeCell ref="O192:P194"/>
    <mergeCell ref="B195:C197"/>
    <mergeCell ref="D195:D197"/>
    <mergeCell ref="O195:P197"/>
    <mergeCell ref="B186:C188"/>
    <mergeCell ref="D186:D188"/>
    <mergeCell ref="O186:P188"/>
    <mergeCell ref="B189:C191"/>
    <mergeCell ref="D189:D191"/>
    <mergeCell ref="O189:P191"/>
    <mergeCell ref="B180:C182"/>
    <mergeCell ref="D180:D182"/>
    <mergeCell ref="O180:P182"/>
    <mergeCell ref="B183:C185"/>
    <mergeCell ref="D183:D185"/>
    <mergeCell ref="O183:P185"/>
    <mergeCell ref="Z171:Z173"/>
    <mergeCell ref="O175:P175"/>
    <mergeCell ref="B176:C176"/>
    <mergeCell ref="O176:P176"/>
    <mergeCell ref="B177:C179"/>
    <mergeCell ref="D177:D179"/>
    <mergeCell ref="O177:P179"/>
    <mergeCell ref="B165:C167"/>
    <mergeCell ref="O165:P167"/>
    <mergeCell ref="B168:C170"/>
    <mergeCell ref="D168:D170"/>
    <mergeCell ref="O168:P170"/>
    <mergeCell ref="B171:C173"/>
    <mergeCell ref="D171:D173"/>
    <mergeCell ref="O171:P173"/>
    <mergeCell ref="C146:C148"/>
    <mergeCell ref="D146:D148"/>
    <mergeCell ref="P146:P148"/>
    <mergeCell ref="B136:C138"/>
    <mergeCell ref="D136:D138"/>
    <mergeCell ref="O136:P138"/>
    <mergeCell ref="C140:C142"/>
    <mergeCell ref="D140:D142"/>
    <mergeCell ref="P140:P142"/>
    <mergeCell ref="C130:C132"/>
    <mergeCell ref="D130:D132"/>
    <mergeCell ref="P130:P132"/>
    <mergeCell ref="C133:C135"/>
    <mergeCell ref="D133:D135"/>
    <mergeCell ref="P133:P135"/>
    <mergeCell ref="B123:C125"/>
    <mergeCell ref="D123:D125"/>
    <mergeCell ref="O123:P125"/>
    <mergeCell ref="C127:C129"/>
    <mergeCell ref="D127:D129"/>
    <mergeCell ref="P127:P129"/>
    <mergeCell ref="C117:C119"/>
    <mergeCell ref="D117:D119"/>
    <mergeCell ref="P117:P119"/>
    <mergeCell ref="C120:C122"/>
    <mergeCell ref="D120:D122"/>
    <mergeCell ref="P120:P122"/>
    <mergeCell ref="B110:C112"/>
    <mergeCell ref="D110:D112"/>
    <mergeCell ref="O110:P112"/>
    <mergeCell ref="C114:C116"/>
    <mergeCell ref="D114:D116"/>
    <mergeCell ref="P114:P116"/>
    <mergeCell ref="C104:C106"/>
    <mergeCell ref="D104:D106"/>
    <mergeCell ref="P104:P106"/>
    <mergeCell ref="C107:C109"/>
    <mergeCell ref="D107:D109"/>
    <mergeCell ref="P107:P109"/>
    <mergeCell ref="B97:C99"/>
    <mergeCell ref="D97:D99"/>
    <mergeCell ref="O97:P99"/>
    <mergeCell ref="C101:C103"/>
    <mergeCell ref="D101:D103"/>
    <mergeCell ref="P101:P103"/>
    <mergeCell ref="B88:C90"/>
    <mergeCell ref="D88:D90"/>
    <mergeCell ref="O88:P90"/>
    <mergeCell ref="B91:C93"/>
    <mergeCell ref="D91:D93"/>
    <mergeCell ref="B94:C96"/>
    <mergeCell ref="D94:D96"/>
    <mergeCell ref="O94:P96"/>
    <mergeCell ref="B82:C84"/>
    <mergeCell ref="D82:D84"/>
    <mergeCell ref="O82:P84"/>
    <mergeCell ref="B85:C87"/>
    <mergeCell ref="D85:D87"/>
    <mergeCell ref="O85:P87"/>
    <mergeCell ref="B76:C78"/>
    <mergeCell ref="D76:D78"/>
    <mergeCell ref="O76:P78"/>
    <mergeCell ref="B79:C81"/>
    <mergeCell ref="D79:D81"/>
    <mergeCell ref="O79:P81"/>
    <mergeCell ref="B67:C69"/>
    <mergeCell ref="D67:D69"/>
    <mergeCell ref="O67:P69"/>
    <mergeCell ref="C70:C72"/>
    <mergeCell ref="B73:C75"/>
    <mergeCell ref="D73:D75"/>
    <mergeCell ref="O73:P75"/>
    <mergeCell ref="B61:C63"/>
    <mergeCell ref="D61:D63"/>
    <mergeCell ref="O61:P63"/>
    <mergeCell ref="Z61:Z63"/>
    <mergeCell ref="C64:C66"/>
    <mergeCell ref="D64:D66"/>
    <mergeCell ref="Z52:Z54"/>
    <mergeCell ref="B55:C57"/>
    <mergeCell ref="D55:D57"/>
    <mergeCell ref="O55:P57"/>
    <mergeCell ref="Z55:Z57"/>
    <mergeCell ref="B58:C60"/>
    <mergeCell ref="D58:D60"/>
    <mergeCell ref="O58:P60"/>
    <mergeCell ref="Z58:Z60"/>
    <mergeCell ref="C46:C48"/>
    <mergeCell ref="D46:D48"/>
    <mergeCell ref="P46:P48"/>
    <mergeCell ref="C49:C51"/>
    <mergeCell ref="B52:C54"/>
    <mergeCell ref="D52:D54"/>
    <mergeCell ref="O52:P54"/>
    <mergeCell ref="B39:C41"/>
    <mergeCell ref="D39:D41"/>
    <mergeCell ref="O39:P41"/>
    <mergeCell ref="Z39:Z41"/>
    <mergeCell ref="C43:C45"/>
    <mergeCell ref="D43:D45"/>
    <mergeCell ref="P43:P45"/>
    <mergeCell ref="C33:C35"/>
    <mergeCell ref="D33:D35"/>
    <mergeCell ref="P33:P35"/>
    <mergeCell ref="C36:C38"/>
    <mergeCell ref="D36:D38"/>
    <mergeCell ref="P36:P38"/>
    <mergeCell ref="Z23:Z25"/>
    <mergeCell ref="B27:D27"/>
    <mergeCell ref="O27:P27"/>
    <mergeCell ref="B28:C28"/>
    <mergeCell ref="O28:P28"/>
    <mergeCell ref="B29:C31"/>
    <mergeCell ref="D29:D31"/>
    <mergeCell ref="O29:P31"/>
    <mergeCell ref="Z29:Z31"/>
    <mergeCell ref="B23:C25"/>
    <mergeCell ref="D23:D25"/>
    <mergeCell ref="O23:P25"/>
    <mergeCell ref="B20:C22"/>
    <mergeCell ref="D20:D22"/>
    <mergeCell ref="O20:P22"/>
    <mergeCell ref="B14:C16"/>
    <mergeCell ref="D14:D16"/>
    <mergeCell ref="O14:P16"/>
    <mergeCell ref="Z14:Z16"/>
    <mergeCell ref="B17:C19"/>
    <mergeCell ref="D17:D19"/>
    <mergeCell ref="O17:P19"/>
    <mergeCell ref="Z17:Z19"/>
    <mergeCell ref="Z5:Z7"/>
    <mergeCell ref="B8:C10"/>
    <mergeCell ref="D8:D10"/>
    <mergeCell ref="O8:P10"/>
    <mergeCell ref="Z8:Z10"/>
    <mergeCell ref="B1:K1"/>
    <mergeCell ref="B3:H3"/>
    <mergeCell ref="O3:P3"/>
    <mergeCell ref="B4:C4"/>
    <mergeCell ref="O4:P4"/>
    <mergeCell ref="B5:C7"/>
    <mergeCell ref="D5:D7"/>
    <mergeCell ref="O5:P7"/>
  </mergeCells>
  <printOptions horizontalCentered="1"/>
  <pageMargins left="0.5" right="0.5" top="0.73263888888888884" bottom="1" header="0.5" footer="0.5"/>
  <pageSetup scale="50" fitToHeight="6" orientation="landscape" r:id="rId1"/>
  <headerFooter>
    <oddHeader>&amp;R&amp;"Arial,Regular"&amp;10NI-L1095Página &amp;P de &amp;N</oddHeader>
    <oddFooter>Page &amp;P</oddFooter>
  </headerFooter>
  <rowBreaks count="3" manualBreakCount="3">
    <brk id="173" max="28" man="1"/>
    <brk id="188" max="28" man="1"/>
    <brk id="254" max="28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14"/>
  <sheetViews>
    <sheetView tabSelected="1" zoomScale="60" zoomScaleNormal="60" workbookViewId="0">
      <selection activeCell="K7" sqref="K7"/>
    </sheetView>
  </sheetViews>
  <sheetFormatPr defaultColWidth="11.44140625" defaultRowHeight="14.4" x14ac:dyDescent="0.3"/>
  <cols>
    <col min="1" max="1" width="5.5546875" style="138" customWidth="1"/>
    <col min="2" max="2" width="41.21875" style="138" customWidth="1"/>
    <col min="3" max="3" width="20.77734375" style="161" customWidth="1"/>
    <col min="4" max="4" width="40.21875" style="162" customWidth="1"/>
    <col min="5" max="5" width="45.77734375" style="161" customWidth="1"/>
    <col min="6" max="6" width="38.5546875" style="138" customWidth="1"/>
    <col min="7" max="16384" width="11.44140625" style="138"/>
  </cols>
  <sheetData>
    <row r="2" spans="1:7" ht="36.75" customHeight="1" x14ac:dyDescent="0.4">
      <c r="A2" s="350" t="s">
        <v>151</v>
      </c>
      <c r="B2" s="351"/>
      <c r="C2" s="351"/>
      <c r="D2" s="351"/>
      <c r="E2" s="351"/>
      <c r="F2" s="351"/>
    </row>
    <row r="3" spans="1:7" ht="18.600000000000001" x14ac:dyDescent="0.4">
      <c r="A3" s="349" t="s">
        <v>131</v>
      </c>
      <c r="B3" s="349"/>
      <c r="C3" s="349"/>
      <c r="D3" s="349"/>
      <c r="E3" s="349"/>
      <c r="F3" s="349"/>
    </row>
    <row r="5" spans="1:7" ht="18.75" customHeight="1" x14ac:dyDescent="0.3">
      <c r="A5" s="139" t="s">
        <v>130</v>
      </c>
      <c r="B5" s="140" t="s">
        <v>46</v>
      </c>
      <c r="C5" s="140" t="s">
        <v>153</v>
      </c>
      <c r="D5" s="140" t="s">
        <v>128</v>
      </c>
      <c r="E5" s="140" t="s">
        <v>152</v>
      </c>
      <c r="F5" s="140" t="s">
        <v>129</v>
      </c>
      <c r="G5" s="141"/>
    </row>
    <row r="6" spans="1:7" ht="43.2" x14ac:dyDescent="0.3">
      <c r="A6" s="142">
        <v>1</v>
      </c>
      <c r="B6" s="143" t="s">
        <v>160</v>
      </c>
      <c r="C6" s="144" t="s">
        <v>154</v>
      </c>
      <c r="D6" s="145" t="s">
        <v>137</v>
      </c>
      <c r="E6" s="146" t="s">
        <v>145</v>
      </c>
      <c r="F6" s="147" t="s">
        <v>138</v>
      </c>
    </row>
    <row r="7" spans="1:7" ht="86.4" x14ac:dyDescent="0.3">
      <c r="A7" s="142">
        <v>2</v>
      </c>
      <c r="B7" s="143" t="s">
        <v>132</v>
      </c>
      <c r="C7" s="144" t="s">
        <v>154</v>
      </c>
      <c r="D7" s="145" t="s">
        <v>137</v>
      </c>
      <c r="E7" s="146" t="s">
        <v>147</v>
      </c>
      <c r="F7" s="148" t="s">
        <v>142</v>
      </c>
    </row>
    <row r="8" spans="1:7" ht="43.2" x14ac:dyDescent="0.3">
      <c r="A8" s="149">
        <v>3</v>
      </c>
      <c r="B8" s="150" t="s">
        <v>133</v>
      </c>
      <c r="C8" s="151" t="s">
        <v>155</v>
      </c>
      <c r="D8" s="152" t="s">
        <v>137</v>
      </c>
      <c r="E8" s="153" t="s">
        <v>141</v>
      </c>
      <c r="F8" s="154" t="s">
        <v>148</v>
      </c>
    </row>
    <row r="9" spans="1:7" ht="100.8" x14ac:dyDescent="0.3">
      <c r="A9" s="142">
        <v>4</v>
      </c>
      <c r="B9" s="143" t="s">
        <v>134</v>
      </c>
      <c r="C9" s="144" t="s">
        <v>156</v>
      </c>
      <c r="D9" s="155" t="s">
        <v>140</v>
      </c>
      <c r="E9" s="146" t="s">
        <v>143</v>
      </c>
      <c r="F9" s="148" t="s">
        <v>148</v>
      </c>
    </row>
    <row r="10" spans="1:7" ht="86.4" x14ac:dyDescent="0.3">
      <c r="A10" s="142">
        <v>5</v>
      </c>
      <c r="B10" s="143" t="s">
        <v>161</v>
      </c>
      <c r="C10" s="144" t="s">
        <v>157</v>
      </c>
      <c r="D10" s="156" t="s">
        <v>144</v>
      </c>
      <c r="E10" s="157" t="s">
        <v>146</v>
      </c>
      <c r="F10" s="158" t="s">
        <v>150</v>
      </c>
    </row>
    <row r="11" spans="1:7" ht="43.2" x14ac:dyDescent="0.3">
      <c r="A11" s="149">
        <v>6</v>
      </c>
      <c r="B11" s="159" t="s">
        <v>162</v>
      </c>
      <c r="C11" s="151" t="s">
        <v>155</v>
      </c>
      <c r="D11" s="152" t="s">
        <v>137</v>
      </c>
      <c r="E11" s="153" t="s">
        <v>141</v>
      </c>
      <c r="F11" s="154" t="s">
        <v>148</v>
      </c>
    </row>
    <row r="12" spans="1:7" ht="43.2" x14ac:dyDescent="0.3">
      <c r="A12" s="149">
        <v>7</v>
      </c>
      <c r="B12" s="150" t="s">
        <v>135</v>
      </c>
      <c r="C12" s="151" t="s">
        <v>155</v>
      </c>
      <c r="D12" s="160" t="s">
        <v>159</v>
      </c>
      <c r="E12" s="153" t="s">
        <v>141</v>
      </c>
      <c r="F12" s="154" t="s">
        <v>148</v>
      </c>
    </row>
    <row r="13" spans="1:7" ht="72" x14ac:dyDescent="0.3">
      <c r="A13" s="142">
        <v>8</v>
      </c>
      <c r="B13" s="143" t="s">
        <v>136</v>
      </c>
      <c r="C13" s="144" t="s">
        <v>158</v>
      </c>
      <c r="D13" s="155" t="s">
        <v>139</v>
      </c>
      <c r="E13" s="166" t="s">
        <v>149</v>
      </c>
      <c r="F13" s="148" t="s">
        <v>163</v>
      </c>
    </row>
    <row r="14" spans="1:7" x14ac:dyDescent="0.3">
      <c r="A14" s="163">
        <v>9</v>
      </c>
      <c r="B14" s="163" t="s">
        <v>164</v>
      </c>
      <c r="C14" s="164" t="s">
        <v>165</v>
      </c>
      <c r="D14" s="165" t="s">
        <v>166</v>
      </c>
      <c r="E14" s="164" t="s">
        <v>167</v>
      </c>
      <c r="F14" s="163" t="s">
        <v>168</v>
      </c>
    </row>
  </sheetData>
  <mergeCells count="2">
    <mergeCell ref="A3:F3"/>
    <mergeCell ref="A2:F2"/>
  </mergeCells>
  <pageMargins left="0.21" right="0.16" top="0.74803149606299202" bottom="0.74803149606299202" header="0.31496062992126" footer="0.31496062992126"/>
  <pageSetup paperSize="5" orientation="landscape" horizontalDpi="300" verticalDpi="300" r:id="rId1"/>
  <headerFooter>
    <oddHeader>&amp;REEO#5-NI-L1143
Página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PEP formato PMR Octubre2017</vt:lpstr>
      <vt:lpstr>ESTADO LEGAL TERRENOS</vt:lpstr>
      <vt:lpstr>'ESTADO LEGAL TERRENOS'!Print_Area</vt:lpstr>
      <vt:lpstr>'PEP formato PMR Octubre2017'!Print_Area</vt:lpstr>
      <vt:lpstr>'PEP formato PMR Octubre2017'!Print_Titles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Silveira, Sheyla</cp:lastModifiedBy>
  <cp:lastPrinted>2017-10-23T15:26:28Z</cp:lastPrinted>
  <dcterms:created xsi:type="dcterms:W3CDTF">2016-04-11T14:49:29Z</dcterms:created>
  <dcterms:modified xsi:type="dcterms:W3CDTF">2017-11-21T16:54:38Z</dcterms:modified>
</cp:coreProperties>
</file>