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calcChain.xml" ContentType="application/vnd.openxmlformats-officedocument.spreadsheetml.calcChain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ossio\Desktop\BO-L1079 POD FINAL al 5-07-17\"/>
    </mc:Choice>
  </mc:AlternateContent>
  <bookViews>
    <workbookView xWindow="0" yWindow="0" windowWidth="23040" windowHeight="8532" activeTab="2"/>
  </bookViews>
  <sheets>
    <sheet name="Estructura del Proyecto" sheetId="3" r:id="rId1"/>
    <sheet name="Plan de Adquisiciones" sheetId="2" r:id="rId2"/>
    <sheet name="PA Mi teleférico" sheetId="4" r:id="rId3"/>
  </sheets>
  <calcPr calcId="171027"/>
</workbook>
</file>

<file path=xl/calcChain.xml><?xml version="1.0" encoding="utf-8"?>
<calcChain xmlns="http://schemas.openxmlformats.org/spreadsheetml/2006/main">
  <c r="B27" i="2" l="1"/>
  <c r="C16" i="2"/>
  <c r="B16" i="2"/>
  <c r="B13" i="2"/>
  <c r="B12" i="2"/>
  <c r="C11" i="2" l="1"/>
  <c r="B11" i="2"/>
  <c r="C25" i="2"/>
  <c r="B25" i="2"/>
  <c r="G25" i="4"/>
  <c r="B20" i="2" l="1"/>
  <c r="H5" i="4"/>
  <c r="C47" i="2"/>
  <c r="D47" i="2"/>
  <c r="D55" i="2"/>
  <c r="D54" i="2"/>
  <c r="D53" i="2"/>
  <c r="D52" i="2"/>
  <c r="D51" i="2"/>
  <c r="D49" i="2"/>
  <c r="D48" i="2"/>
  <c r="C55" i="2"/>
  <c r="C50" i="2"/>
  <c r="D50" i="2" s="1"/>
  <c r="I5" i="4"/>
  <c r="C19" i="2" l="1"/>
  <c r="F53" i="4" l="1"/>
  <c r="M5" i="4"/>
  <c r="C27" i="2" l="1"/>
  <c r="C12" i="2" l="1"/>
  <c r="F30" i="4"/>
  <c r="G11" i="4"/>
  <c r="G6" i="4"/>
  <c r="C18" i="2"/>
  <c r="C17" i="2"/>
  <c r="C15" i="2"/>
  <c r="C14" i="2"/>
  <c r="C4" i="2"/>
  <c r="C28" i="2" l="1"/>
  <c r="C13" i="2"/>
  <c r="C20" i="2" l="1"/>
  <c r="B28" i="2"/>
</calcChain>
</file>

<file path=xl/sharedStrings.xml><?xml version="1.0" encoding="utf-8"?>
<sst xmlns="http://schemas.openxmlformats.org/spreadsheetml/2006/main" count="283" uniqueCount="131">
  <si>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</si>
  <si>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</si>
  <si>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</si>
  <si>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</si>
  <si>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</si>
  <si>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</si>
  <si>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</si>
  <si>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</si>
  <si>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</si>
  <si>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</si>
  <si>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</si>
  <si>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</si>
  <si>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</si>
  <si>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</si>
  <si>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</si>
  <si>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</si>
  <si>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</si>
  <si>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</si>
  <si>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</si>
  <si>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</si>
  <si>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</si>
  <si>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</si>
  <si>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</si>
  <si>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</si>
  <si>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Previsto</t>
  </si>
  <si>
    <t>Rechazo de Ofertas</t>
  </si>
  <si>
    <t>Contrato En Ejecución</t>
  </si>
  <si>
    <t>Contrato Terminado</t>
  </si>
  <si>
    <t>Contratación Directa </t>
  </si>
  <si>
    <t>Licitación Internacional Limitada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</si>
  <si>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</si>
  <si>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</si>
  <si>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</si>
  <si>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</si>
  <si>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</si>
  <si>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Selección Basada en la Calidad y Costo </t>
  </si>
  <si>
    <t>Llave en mano</t>
  </si>
  <si>
    <t>Bienes </t>
  </si>
  <si>
    <t>Precios Unitarios</t>
  </si>
  <si>
    <t>Suma Alzada</t>
  </si>
  <si>
    <t>Obras </t>
  </si>
  <si>
    <t>Servicios de No Consultoría </t>
  </si>
  <si>
    <t>Suma global</t>
  </si>
  <si>
    <t>Consultoría - Firmas </t>
  </si>
  <si>
    <t>Suma global + Gastos Reembolsables</t>
  </si>
  <si>
    <t>Tiempo Trabajado</t>
  </si>
  <si>
    <t>Consultoría - Individuos </t>
  </si>
  <si>
    <t>Adq. libros de textos y material de lectura</t>
  </si>
  <si>
    <t>Adquisición de Bienes</t>
  </si>
  <si>
    <t>Adquisición de Bienes - Sector Salud</t>
  </si>
  <si>
    <t>Comparación de Precios para Bienes</t>
  </si>
  <si>
    <t>Especificaciones Técnicas</t>
  </si>
  <si>
    <t>Suministro e instalación de plantas y equipos</t>
  </si>
  <si>
    <t>Suministro e instalación de sist. de información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</si>
  <si>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</si>
  <si>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</si>
  <si>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</si>
  <si>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</si>
  <si>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</si>
  <si>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</si>
  <si>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</si>
  <si>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3CV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</si>
  <si>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</si>
  <si>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</si>
  <si>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</si>
  <si>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</si>
  <si>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</si>
  <si>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</si>
  <si>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</si>
  <si>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</si>
  <si>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</si>
  <si>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</si>
  <si>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</si>
  <si>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</si>
  <si>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</si>
  <si>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</si>
  <si>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</si>
  <si>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</si>
  <si>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</si>
  <si>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</si>
  <si>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</si>
  <si>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</si>
  <si>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Total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</si>
  <si>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</si>
  <si>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</si>
  <si>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</si>
  <si>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</si>
  <si>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</si>
  <si>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</si>
  <si>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</si>
  <si>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</si>
  <si>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</si>
  <si>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</si>
  <si>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</si>
  <si>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</si>
  <si>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</si>
  <si>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</si>
  <si>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</si>
  <si>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Sistema Nacional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</si>
  <si>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</si>
  <si>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Comentarios</t>
  </si>
  <si>
    <t>Monto Estimado en US$:</t>
  </si>
  <si>
    <t>Componente Asociado:</t>
  </si>
  <si>
    <t>Cantidad Estimada de Consultores:</t>
  </si>
  <si>
    <t>Componente 2- Extension de Redes de Transmision</t>
  </si>
  <si>
    <t>Empresa Estatal de Transporte por Cable “Mi Teleférico”</t>
  </si>
  <si>
    <t>Empresa "Mi Teleférico"</t>
  </si>
  <si>
    <t xml:space="preserve">Componente 2. Mejoramiento de la infraestructura de transporte urbano </t>
  </si>
  <si>
    <t xml:space="preserve">Componente 3. Mejora de la prestación de servicios al ciudadano </t>
  </si>
  <si>
    <t xml:space="preserve">Componente 1. Apoyo a las capacidades de planificación y gestión urbana territorial del GAMEA </t>
  </si>
  <si>
    <t>a determinar</t>
  </si>
  <si>
    <t xml:space="preserve">a determinar </t>
  </si>
  <si>
    <t>Administración, auditoría, monitoreo y evaluación</t>
  </si>
  <si>
    <t>Versión ( 1-2017)</t>
  </si>
  <si>
    <t>Empresa Mi teleférico</t>
  </si>
  <si>
    <t>Contrucción linea plateada</t>
  </si>
  <si>
    <t>Se utilizará la modalidad de contratación directa a la empresa Doppelmayer prevista en la sección 3.6(b) y (c) de las políticas del Banco GN-2349-7 para la adquisición de bienes y obras</t>
  </si>
  <si>
    <t>Supervisión contrucción línea Plateada</t>
  </si>
  <si>
    <t>Fiscalización construcción línea plateada</t>
  </si>
  <si>
    <t>cantidad</t>
  </si>
  <si>
    <t>N° de proceso</t>
  </si>
  <si>
    <t>OPERACIÓN BO-L1079 PROGRAMA MULTIFASE DE REORDENAMIENTO URBANO DE LA CEJA - REFORMULACIÓN</t>
  </si>
  <si>
    <t xml:space="preserve">fechas en función a la ejecución de la obra </t>
  </si>
  <si>
    <t>Electrómecánica, obras civiles, sistemas complementarios y otros</t>
  </si>
  <si>
    <t>N/A</t>
  </si>
  <si>
    <t>OTROS</t>
  </si>
  <si>
    <t>Expropiaciones</t>
  </si>
  <si>
    <t>Otros</t>
  </si>
  <si>
    <t xml:space="preserve">Auditoría </t>
  </si>
  <si>
    <t>Nombre Organismo Ejecutor  Componente 2</t>
  </si>
  <si>
    <t>22 - VI 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</si>
</sst>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[$USD]\ #,##0.00"/>
    <numFmt numFmtId="165" formatCode="[$-409]d/mmm/yy;@"/>
    <numFmt numFmtId="166" formatCode="[$-409]mmm\-yy;@"/>
    <numFmt numFmtId="167" formatCode="0.0000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3" fontId="35" fillId="0" borderId="0" applyFont="0" applyFill="0" applyBorder="0" applyAlignment="0" applyProtection="0"/>
    <xf numFmtId="9" fontId="35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38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3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16" fontId="22" fillId="0" borderId="10" xfId="38" applyNumberFormat="1" applyFont="1" applyFill="1" applyBorder="1" applyAlignment="1">
      <alignment vertical="center" wrapText="1"/>
    </xf>
    <xf numFmtId="43" fontId="0" fillId="0" borderId="0" xfId="44" applyFont="1"/>
    <xf numFmtId="164" fontId="0" fillId="0" borderId="0" xfId="0" applyNumberFormat="1"/>
    <xf numFmtId="0" fontId="22" fillId="0" borderId="10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166" fontId="24" fillId="24" borderId="10" xfId="38" applyNumberFormat="1" applyFont="1" applyFill="1" applyBorder="1" applyAlignment="1">
      <alignment horizontal="center" vertical="center" wrapText="1"/>
    </xf>
    <xf numFmtId="166" fontId="22" fillId="0" borderId="10" xfId="38" applyNumberFormat="1" applyFont="1" applyFill="1" applyBorder="1" applyAlignment="1">
      <alignment vertical="center" wrapText="1"/>
    </xf>
    <xf numFmtId="165" fontId="22" fillId="0" borderId="10" xfId="38" applyNumberFormat="1" applyFont="1" applyFill="1" applyBorder="1" applyAlignment="1">
      <alignment horizontal="center" vertical="center" wrapText="1"/>
    </xf>
    <xf numFmtId="0" fontId="31" fillId="0" borderId="10" xfId="1" applyFont="1" applyFill="1" applyBorder="1" applyAlignment="1">
      <alignment horizontal="left" vertical="center" wrapText="1"/>
    </xf>
    <xf numFmtId="165" fontId="22" fillId="0" borderId="10" xfId="1" applyNumberFormat="1" applyFont="1" applyFill="1" applyBorder="1" applyAlignment="1">
      <alignment horizontal="center" vertical="center" wrapText="1"/>
    </xf>
    <xf numFmtId="0" fontId="24" fillId="24" borderId="26" xfId="38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36" fillId="0" borderId="0" xfId="1" applyFont="1"/>
    <xf numFmtId="0" fontId="22" fillId="0" borderId="14" xfId="1" applyFont="1" applyBorder="1" applyAlignment="1">
      <alignment horizontal="justify" vertical="center"/>
    </xf>
    <xf numFmtId="43" fontId="22" fillId="0" borderId="10" xfId="1" applyNumberFormat="1" applyFont="1" applyFill="1" applyBorder="1" applyAlignment="1">
      <alignment horizontal="right" vertical="center" wrapText="1"/>
    </xf>
    <xf numFmtId="4" fontId="22" fillId="25" borderId="10" xfId="38" applyNumberFormat="1" applyFont="1" applyFill="1" applyBorder="1" applyAlignment="1">
      <alignment vertical="center" wrapText="1"/>
    </xf>
    <xf numFmtId="43" fontId="0" fillId="0" borderId="0" xfId="0" applyNumberFormat="1"/>
    <xf numFmtId="0" fontId="37" fillId="25" borderId="10" xfId="38" applyFont="1" applyFill="1" applyBorder="1" applyAlignment="1">
      <alignment vertical="center" wrapText="1"/>
    </xf>
    <xf numFmtId="164" fontId="22" fillId="25" borderId="10" xfId="1" applyNumberFormat="1" applyFont="1" applyFill="1" applyBorder="1" applyAlignment="1">
      <alignment horizontal="right" vertical="center" wrapText="1"/>
    </xf>
    <xf numFmtId="10" fontId="0" fillId="0" borderId="0" xfId="45" applyNumberFormat="1" applyFont="1"/>
    <xf numFmtId="167" fontId="0" fillId="0" borderId="0" xfId="0" applyNumberFormat="1"/>
    <xf numFmtId="43" fontId="0" fillId="26" borderId="0" xfId="44" applyFont="1" applyFill="1"/>
    <xf numFmtId="9" fontId="22" fillId="25" borderId="10" xfId="45" applyNumberFormat="1" applyFont="1" applyFill="1" applyBorder="1" applyAlignment="1">
      <alignment vertical="center" wrapText="1"/>
    </xf>
    <xf numFmtId="16" fontId="22" fillId="0" borderId="34" xfId="38" applyNumberFormat="1" applyFont="1" applyFill="1" applyBorder="1" applyAlignment="1">
      <alignment vertical="center" wrapText="1"/>
    </xf>
    <xf numFmtId="9" fontId="22" fillId="0" borderId="10" xfId="45" applyNumberFormat="1" applyFont="1" applyFill="1" applyBorder="1" applyAlignment="1">
      <alignment vertical="center" wrapText="1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17" fontId="22" fillId="0" borderId="15" xfId="1" applyNumberFormat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4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4" fillId="24" borderId="32" xfId="38" applyFont="1" applyFill="1" applyBorder="1" applyAlignment="1">
      <alignment horizontal="center" vertical="center" wrapText="1"/>
    </xf>
    <xf numFmtId="0" fontId="24" fillId="24" borderId="33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26" xfId="38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22" fillId="0" borderId="30" xfId="38" applyFont="1" applyFill="1" applyBorder="1" applyAlignment="1">
      <alignment horizontal="center" vertical="center" wrapText="1"/>
    </xf>
    <xf numFmtId="0" fontId="22" fillId="0" borderId="31" xfId="38" applyFont="1" applyFill="1" applyBorder="1" applyAlignment="1">
      <alignment horizontal="center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</cellXfs>
  <cellStyles count="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4" builtinId="3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Percent" xfId="45" builtinId="5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8"/>
  <sheetViews>
    <sheetView workbookViewId="0">
      <selection activeCell="A15" sqref="A15:XFD15"/>
    </sheetView>
  </sheetViews>
  <sheetFormatPr defaultColWidth="9.109375" defaultRowHeight="14.4" x14ac:dyDescent="0.3"/>
  <cols>
    <col min="2" max="2" width="55" customWidth="1"/>
    <col min="3" max="3" width="76.21875" customWidth="1"/>
    <col min="4" max="4" width="30.88671875" bestFit="1" customWidth="1"/>
  </cols>
  <sheetData>
    <row r="1" spans="2:4" s="2" customFormat="1" ht="17.399999999999999" x14ac:dyDescent="0.3">
      <c r="B1" s="68" t="s">
        <v>121</v>
      </c>
    </row>
    <row r="2" spans="2:4" ht="15" thickBot="1" x14ac:dyDescent="0.35">
      <c r="C2" s="20"/>
      <c r="D2" s="20"/>
    </row>
    <row r="3" spans="2:4" x14ac:dyDescent="0.3">
      <c r="B3" s="21" t="s">
        <v>88</v>
      </c>
      <c r="C3" s="22" t="s">
        <v>129</v>
      </c>
      <c r="D3" s="23" t="s">
        <v>83</v>
      </c>
    </row>
    <row r="4" spans="2:4" x14ac:dyDescent="0.3">
      <c r="B4" s="81"/>
      <c r="C4" s="24" t="s">
        <v>105</v>
      </c>
      <c r="D4" s="25" t="s">
        <v>106</v>
      </c>
    </row>
    <row r="5" spans="2:4" x14ac:dyDescent="0.3">
      <c r="B5" s="81"/>
      <c r="C5" s="24"/>
      <c r="D5" s="25"/>
    </row>
    <row r="6" spans="2:4" x14ac:dyDescent="0.3">
      <c r="B6" s="81"/>
      <c r="C6" s="24"/>
      <c r="D6" s="25"/>
    </row>
    <row r="7" spans="2:4" x14ac:dyDescent="0.3">
      <c r="B7" s="81"/>
      <c r="C7" s="24"/>
      <c r="D7" s="25"/>
    </row>
    <row r="8" spans="2:4" x14ac:dyDescent="0.3">
      <c r="B8" s="81"/>
      <c r="C8" s="24"/>
      <c r="D8" s="25"/>
    </row>
    <row r="9" spans="2:4" ht="15" thickBot="1" x14ac:dyDescent="0.35">
      <c r="B9" s="82"/>
      <c r="C9" s="26"/>
      <c r="D9" s="27"/>
    </row>
    <row r="11" spans="2:4" ht="49.5" customHeight="1" x14ac:dyDescent="0.3">
      <c r="B11" s="85" t="s">
        <v>84</v>
      </c>
      <c r="C11" s="85"/>
      <c r="D11" s="20"/>
    </row>
    <row r="12" spans="2:4" ht="15" thickBot="1" x14ac:dyDescent="0.35">
      <c r="B12" s="20"/>
      <c r="C12" s="20"/>
      <c r="D12" s="20"/>
    </row>
    <row r="13" spans="2:4" x14ac:dyDescent="0.3">
      <c r="B13" s="28" t="s">
        <v>85</v>
      </c>
      <c r="C13" s="29" t="s">
        <v>86</v>
      </c>
      <c r="D13" s="30"/>
    </row>
    <row r="14" spans="2:4" x14ac:dyDescent="0.3">
      <c r="B14" s="83"/>
      <c r="C14" s="25" t="s">
        <v>107</v>
      </c>
      <c r="D14" s="20"/>
    </row>
    <row r="15" spans="2:4" x14ac:dyDescent="0.3">
      <c r="B15" s="83"/>
      <c r="C15" s="25" t="s">
        <v>112</v>
      </c>
    </row>
    <row r="16" spans="2:4" ht="15" thickBot="1" x14ac:dyDescent="0.35">
      <c r="B16" s="84"/>
      <c r="C16" s="27"/>
    </row>
    <row r="18" spans="2:3" ht="54" customHeight="1" x14ac:dyDescent="0.3">
      <c r="B18" s="86" t="s">
        <v>87</v>
      </c>
      <c r="C18" s="86"/>
    </row>
  </sheetData>
  <mergeCells count="4">
    <mergeCell ref="B4:B9"/>
    <mergeCell ref="B14:B16"/>
    <mergeCell ref="B11:C11"/>
    <mergeCell ref="B18:C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>
      <selection activeCell="A8" sqref="A8:C8"/>
    </sheetView>
  </sheetViews>
  <sheetFormatPr defaultColWidth="9.109375" defaultRowHeight="14.4" x14ac:dyDescent="0.3"/>
  <cols>
    <col min="1" max="1" width="57.5546875" customWidth="1"/>
    <col min="2" max="2" width="35.109375" customWidth="1"/>
    <col min="3" max="3" width="33.44140625" customWidth="1"/>
    <col min="4" max="4" width="16.44140625" bestFit="1" customWidth="1"/>
    <col min="5" max="5" width="14.6640625" bestFit="1" customWidth="1"/>
  </cols>
  <sheetData>
    <row r="1" spans="1:3" ht="15" thickBot="1" x14ac:dyDescent="0.35">
      <c r="A1" s="91" t="s">
        <v>63</v>
      </c>
      <c r="B1" s="91"/>
      <c r="C1" s="91"/>
    </row>
    <row r="2" spans="1:3" ht="15.6" x14ac:dyDescent="0.3">
      <c r="A2" s="87" t="s">
        <v>64</v>
      </c>
      <c r="B2" s="88"/>
      <c r="C2" s="89"/>
    </row>
    <row r="3" spans="1:3" ht="15.6" x14ac:dyDescent="0.3">
      <c r="A3" s="9" t="s">
        <v>65</v>
      </c>
      <c r="B3" s="10" t="s">
        <v>66</v>
      </c>
      <c r="C3" s="11" t="s">
        <v>67</v>
      </c>
    </row>
    <row r="4" spans="1:3" x14ac:dyDescent="0.3">
      <c r="A4" s="64" t="s">
        <v>68</v>
      </c>
      <c r="B4" s="63">
        <v>42908</v>
      </c>
      <c r="C4" s="65">
        <f>+B4+540</f>
        <v>43448</v>
      </c>
    </row>
    <row r="5" spans="1:3" ht="15" thickBot="1" x14ac:dyDescent="0.35">
      <c r="A5" s="90"/>
      <c r="B5" s="90"/>
      <c r="C5" s="90"/>
    </row>
    <row r="6" spans="1:3" ht="15.6" x14ac:dyDescent="0.3">
      <c r="A6" s="87" t="s">
        <v>69</v>
      </c>
      <c r="B6" s="88"/>
      <c r="C6" s="89"/>
    </row>
    <row r="7" spans="1:3" ht="15" thickBot="1" x14ac:dyDescent="0.35">
      <c r="A7" s="12" t="s">
        <v>113</v>
      </c>
      <c r="B7" s="92" t="s">
        <v>130</v>
      </c>
      <c r="C7" s="93"/>
    </row>
    <row r="8" spans="1:3" ht="15" thickBot="1" x14ac:dyDescent="0.35">
      <c r="A8" s="90"/>
      <c r="B8" s="90"/>
      <c r="C8" s="90"/>
    </row>
    <row r="9" spans="1:3" ht="15.6" x14ac:dyDescent="0.3">
      <c r="A9" s="87" t="s">
        <v>70</v>
      </c>
      <c r="B9" s="88"/>
      <c r="C9" s="89"/>
    </row>
    <row r="10" spans="1:3" ht="31.2" x14ac:dyDescent="0.3">
      <c r="A10" s="9" t="s">
        <v>71</v>
      </c>
      <c r="B10" s="10" t="s">
        <v>72</v>
      </c>
      <c r="C10" s="11" t="s">
        <v>73</v>
      </c>
    </row>
    <row r="11" spans="1:3" x14ac:dyDescent="0.3">
      <c r="A11" s="13" t="s">
        <v>74</v>
      </c>
      <c r="B11" s="74">
        <f>+'PA Mi teleférico'!G5*'PA Mi teleférico'!H5</f>
        <v>43290000</v>
      </c>
      <c r="C11" s="15">
        <f>+'PA Mi teleférico'!G5</f>
        <v>54129962</v>
      </c>
    </row>
    <row r="12" spans="1:3" x14ac:dyDescent="0.3">
      <c r="A12" s="13" t="s">
        <v>75</v>
      </c>
      <c r="B12" s="14">
        <f>+'PA Mi teleférico'!G11</f>
        <v>0</v>
      </c>
      <c r="C12" s="35">
        <f t="shared" ref="C12:C18" si="0">+B12</f>
        <v>0</v>
      </c>
    </row>
    <row r="13" spans="1:3" x14ac:dyDescent="0.3">
      <c r="A13" s="13" t="s">
        <v>76</v>
      </c>
      <c r="B13" s="14">
        <f>+'PA Mi teleférico'!G16</f>
        <v>0</v>
      </c>
      <c r="C13" s="35">
        <f t="shared" si="0"/>
        <v>0</v>
      </c>
    </row>
    <row r="14" spans="1:3" x14ac:dyDescent="0.3">
      <c r="A14" s="13" t="s">
        <v>77</v>
      </c>
      <c r="B14" s="14">
        <v>0</v>
      </c>
      <c r="C14" s="35">
        <f t="shared" si="0"/>
        <v>0</v>
      </c>
    </row>
    <row r="15" spans="1:3" x14ac:dyDescent="0.3">
      <c r="A15" s="13" t="s">
        <v>78</v>
      </c>
      <c r="B15" s="14">
        <v>0</v>
      </c>
      <c r="C15" s="35">
        <f t="shared" si="0"/>
        <v>0</v>
      </c>
    </row>
    <row r="16" spans="1:3" x14ac:dyDescent="0.3">
      <c r="A16" s="13" t="s">
        <v>79</v>
      </c>
      <c r="B16" s="14">
        <f>+'PA Mi teleférico'!G25+'PA Mi teleférico'!G30-'PA Mi teleférico'!G20-'PA Mi teleférico'!G21</f>
        <v>80000</v>
      </c>
      <c r="C16" s="34">
        <f>+'PA Mi teleférico'!G25</f>
        <v>1974548</v>
      </c>
    </row>
    <row r="17" spans="1:5" x14ac:dyDescent="0.3">
      <c r="A17" s="16" t="s">
        <v>80</v>
      </c>
      <c r="B17" s="14">
        <v>0</v>
      </c>
      <c r="C17" s="35">
        <f t="shared" si="0"/>
        <v>0</v>
      </c>
    </row>
    <row r="18" spans="1:5" x14ac:dyDescent="0.3">
      <c r="A18" s="13" t="s">
        <v>81</v>
      </c>
      <c r="B18" s="14">
        <v>0</v>
      </c>
      <c r="C18" s="35">
        <f t="shared" si="0"/>
        <v>0</v>
      </c>
    </row>
    <row r="19" spans="1:5" x14ac:dyDescent="0.3">
      <c r="A19" s="16" t="s">
        <v>127</v>
      </c>
      <c r="B19" s="14">
        <v>0</v>
      </c>
      <c r="C19" s="35">
        <f>+'PA Mi teleférico'!F52</f>
        <v>531990</v>
      </c>
    </row>
    <row r="20" spans="1:5" ht="16.2" thickBot="1" x14ac:dyDescent="0.35">
      <c r="A20" s="17" t="s">
        <v>82</v>
      </c>
      <c r="B20" s="18">
        <f>SUM(B11:B19)</f>
        <v>43370000</v>
      </c>
      <c r="C20" s="19">
        <f>SUM(C11:C19)</f>
        <v>56636500</v>
      </c>
      <c r="D20" s="58"/>
      <c r="E20" s="58"/>
    </row>
    <row r="21" spans="1:5" ht="15" thickBot="1" x14ac:dyDescent="0.35"/>
    <row r="22" spans="1:5" ht="15.6" x14ac:dyDescent="0.3">
      <c r="A22" s="87" t="s">
        <v>93</v>
      </c>
      <c r="B22" s="88"/>
      <c r="C22" s="89"/>
    </row>
    <row r="23" spans="1:5" ht="31.2" x14ac:dyDescent="0.3">
      <c r="A23" s="31" t="s">
        <v>94</v>
      </c>
      <c r="B23" s="32" t="s">
        <v>72</v>
      </c>
      <c r="C23" s="33" t="s">
        <v>73</v>
      </c>
    </row>
    <row r="24" spans="1:5" ht="27.6" x14ac:dyDescent="0.3">
      <c r="A24" s="69" t="s">
        <v>109</v>
      </c>
      <c r="B24" s="34">
        <v>0</v>
      </c>
      <c r="C24" s="70">
        <v>0</v>
      </c>
      <c r="D24" s="58"/>
      <c r="E24" s="72"/>
    </row>
    <row r="25" spans="1:5" ht="27.6" x14ac:dyDescent="0.3">
      <c r="A25" s="69" t="s">
        <v>107</v>
      </c>
      <c r="B25" s="34">
        <f>+'PA Mi teleférico'!G5*'PA Mi teleférico'!H5</f>
        <v>43290000</v>
      </c>
      <c r="C25" s="35">
        <f>+'PA Mi teleférico'!G5+'PA Mi teleférico'!G20+'PA Mi teleférico'!G21+'PA Mi teleférico'!F52</f>
        <v>56556500</v>
      </c>
    </row>
    <row r="26" spans="1:5" x14ac:dyDescent="0.3">
      <c r="A26" s="69" t="s">
        <v>108</v>
      </c>
      <c r="B26" s="34">
        <v>0</v>
      </c>
      <c r="C26" s="35">
        <v>0</v>
      </c>
      <c r="D26" s="35"/>
      <c r="E26" s="58"/>
    </row>
    <row r="27" spans="1:5" x14ac:dyDescent="0.3">
      <c r="A27" s="69" t="s">
        <v>112</v>
      </c>
      <c r="B27" s="34">
        <f>+'PA Mi teleférico'!G22</f>
        <v>80000</v>
      </c>
      <c r="C27" s="35">
        <f>+B27</f>
        <v>80000</v>
      </c>
    </row>
    <row r="28" spans="1:5" ht="16.2" thickBot="1" x14ac:dyDescent="0.35">
      <c r="A28" s="36" t="s">
        <v>82</v>
      </c>
      <c r="B28" s="37">
        <f>SUM(B24:B27)</f>
        <v>43370000</v>
      </c>
      <c r="C28" s="38">
        <f>SUM(C24:C27)</f>
        <v>56636500</v>
      </c>
    </row>
    <row r="36" spans="3:4" x14ac:dyDescent="0.3">
      <c r="C36" s="76"/>
    </row>
    <row r="42" spans="3:4" x14ac:dyDescent="0.3">
      <c r="D42" s="57"/>
    </row>
    <row r="43" spans="3:4" x14ac:dyDescent="0.3">
      <c r="D43" s="57"/>
    </row>
    <row r="44" spans="3:4" x14ac:dyDescent="0.3">
      <c r="D44" s="57"/>
    </row>
    <row r="45" spans="3:4" x14ac:dyDescent="0.3">
      <c r="D45" s="57"/>
    </row>
    <row r="46" spans="3:4" x14ac:dyDescent="0.3">
      <c r="D46" s="57"/>
    </row>
    <row r="47" spans="3:4" x14ac:dyDescent="0.3">
      <c r="C47">
        <f>0.89</f>
        <v>0.89</v>
      </c>
      <c r="D47" s="77">
        <f>+C47*1000000</f>
        <v>890000</v>
      </c>
    </row>
    <row r="48" spans="3:4" x14ac:dyDescent="0.3">
      <c r="C48">
        <v>41.14</v>
      </c>
      <c r="D48" s="57">
        <f t="shared" ref="D48:D55" si="1">+C48*1000000</f>
        <v>41140000</v>
      </c>
    </row>
    <row r="49" spans="3:4" x14ac:dyDescent="0.3">
      <c r="C49">
        <v>2.25</v>
      </c>
      <c r="D49" s="77">
        <f t="shared" si="1"/>
        <v>2250000</v>
      </c>
    </row>
    <row r="50" spans="3:4" x14ac:dyDescent="0.3">
      <c r="C50">
        <f>+C47+C48+C49</f>
        <v>44.28</v>
      </c>
      <c r="D50" s="57">
        <f t="shared" si="1"/>
        <v>44280000</v>
      </c>
    </row>
    <row r="51" spans="3:4" x14ac:dyDescent="0.3">
      <c r="D51" s="57">
        <f t="shared" si="1"/>
        <v>0</v>
      </c>
    </row>
    <row r="52" spans="3:4" x14ac:dyDescent="0.3">
      <c r="C52">
        <v>0.4</v>
      </c>
      <c r="D52" s="77">
        <f t="shared" si="1"/>
        <v>400000</v>
      </c>
    </row>
    <row r="53" spans="3:4" x14ac:dyDescent="0.3">
      <c r="C53">
        <v>2.15</v>
      </c>
      <c r="D53" s="57">
        <f t="shared" si="1"/>
        <v>2150000</v>
      </c>
    </row>
    <row r="54" spans="3:4" x14ac:dyDescent="0.3">
      <c r="C54">
        <v>0.17</v>
      </c>
      <c r="D54" s="77">
        <f t="shared" si="1"/>
        <v>170000</v>
      </c>
    </row>
    <row r="55" spans="3:4" x14ac:dyDescent="0.3">
      <c r="C55">
        <f>+C52+C53+C54</f>
        <v>2.7199999999999998</v>
      </c>
      <c r="D55" s="57">
        <f t="shared" si="1"/>
        <v>2719999.9999999995</v>
      </c>
    </row>
    <row r="56" spans="3:4" x14ac:dyDescent="0.3">
      <c r="D56" s="57"/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tabSelected="1" zoomScale="90" zoomScaleNormal="90" workbookViewId="0">
      <selection activeCell="G11" sqref="G11"/>
    </sheetView>
  </sheetViews>
  <sheetFormatPr defaultColWidth="9.109375" defaultRowHeight="14.4" x14ac:dyDescent="0.3"/>
  <cols>
    <col min="1" max="1" width="15.109375" style="2" customWidth="1"/>
    <col min="2" max="2" width="15.6640625" style="2" customWidth="1"/>
    <col min="3" max="3" width="17.88671875" style="2" customWidth="1"/>
    <col min="4" max="4" width="36.6640625" style="2" customWidth="1"/>
    <col min="5" max="6" width="12.88671875" style="2" customWidth="1"/>
    <col min="7" max="7" width="15.6640625" style="41" customWidth="1"/>
    <col min="8" max="9" width="15.6640625" style="44" customWidth="1"/>
    <col min="10" max="10" width="27.5546875" style="2" customWidth="1"/>
    <col min="11" max="11" width="19.5546875" style="2" customWidth="1"/>
    <col min="12" max="12" width="15.5546875" style="2" customWidth="1"/>
    <col min="13" max="13" width="15" style="2" customWidth="1"/>
    <col min="14" max="14" width="14.88671875" style="2" customWidth="1"/>
    <col min="15" max="16" width="9.109375" style="2"/>
    <col min="17" max="17" width="68.5546875" style="2" hidden="1" customWidth="1"/>
    <col min="18" max="18" width="57.44140625" style="2" hidden="1" customWidth="1"/>
    <col min="19" max="16384" width="9.109375" style="2"/>
  </cols>
  <sheetData>
    <row r="1" spans="1:20" ht="16.2" thickBot="1" x14ac:dyDescent="0.35">
      <c r="A1" s="113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5"/>
      <c r="O1" s="1"/>
      <c r="P1" s="1"/>
      <c r="Q1" s="50"/>
      <c r="R1" s="51"/>
      <c r="S1" s="1"/>
      <c r="T1" s="1"/>
    </row>
    <row r="2" spans="1:20" ht="15.6" x14ac:dyDescent="0.3">
      <c r="A2" s="95" t="s">
        <v>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7"/>
      <c r="O2" s="1"/>
      <c r="P2" s="1"/>
      <c r="Q2" s="49" t="s">
        <v>98</v>
      </c>
      <c r="R2" s="51"/>
      <c r="S2" s="1"/>
      <c r="T2" s="1"/>
    </row>
    <row r="3" spans="1:20" x14ac:dyDescent="0.3">
      <c r="A3" s="98" t="s">
        <v>7</v>
      </c>
      <c r="B3" s="99" t="s">
        <v>8</v>
      </c>
      <c r="C3" s="99" t="s">
        <v>9</v>
      </c>
      <c r="D3" s="99" t="s">
        <v>2</v>
      </c>
      <c r="E3" s="99" t="s">
        <v>3</v>
      </c>
      <c r="F3" s="99" t="s">
        <v>4</v>
      </c>
      <c r="G3" s="100" t="s">
        <v>92</v>
      </c>
      <c r="H3" s="100"/>
      <c r="I3" s="100"/>
      <c r="J3" s="99" t="s">
        <v>102</v>
      </c>
      <c r="K3" s="99" t="s">
        <v>97</v>
      </c>
      <c r="L3" s="99" t="s">
        <v>10</v>
      </c>
      <c r="M3" s="99"/>
      <c r="N3" s="101" t="s">
        <v>99</v>
      </c>
      <c r="O3" s="1"/>
      <c r="P3" s="1"/>
      <c r="Q3" s="49" t="s">
        <v>95</v>
      </c>
      <c r="R3" s="51"/>
      <c r="S3" s="1"/>
      <c r="T3" s="1"/>
    </row>
    <row r="4" spans="1:20" ht="33" customHeight="1" x14ac:dyDescent="0.3">
      <c r="A4" s="98"/>
      <c r="B4" s="99"/>
      <c r="C4" s="99"/>
      <c r="D4" s="99"/>
      <c r="E4" s="99"/>
      <c r="F4" s="99"/>
      <c r="G4" s="48" t="s">
        <v>101</v>
      </c>
      <c r="H4" s="55" t="s">
        <v>90</v>
      </c>
      <c r="I4" s="55" t="s">
        <v>91</v>
      </c>
      <c r="J4" s="99"/>
      <c r="K4" s="99"/>
      <c r="L4" s="54" t="s">
        <v>89</v>
      </c>
      <c r="M4" s="54" t="s">
        <v>6</v>
      </c>
      <c r="N4" s="101"/>
      <c r="O4" s="1"/>
      <c r="P4" s="1"/>
      <c r="Q4" s="52" t="s">
        <v>96</v>
      </c>
      <c r="R4" s="51"/>
      <c r="S4" s="1"/>
      <c r="T4" s="1"/>
    </row>
    <row r="5" spans="1:20" ht="179.4" x14ac:dyDescent="0.3">
      <c r="A5" s="4" t="s">
        <v>114</v>
      </c>
      <c r="B5" s="4" t="s">
        <v>115</v>
      </c>
      <c r="C5" s="4" t="s">
        <v>123</v>
      </c>
      <c r="D5" s="4" t="s">
        <v>28</v>
      </c>
      <c r="E5" s="4">
        <v>1</v>
      </c>
      <c r="F5" s="4" t="s">
        <v>111</v>
      </c>
      <c r="G5" s="39">
        <v>54129962</v>
      </c>
      <c r="H5" s="80">
        <f>43290000/G5</f>
        <v>0.79974192481420914</v>
      </c>
      <c r="I5" s="78">
        <f>100%-H5</f>
        <v>0.20025807518579086</v>
      </c>
      <c r="J5" s="4" t="s">
        <v>104</v>
      </c>
      <c r="K5" s="4" t="s">
        <v>96</v>
      </c>
      <c r="L5" s="62">
        <v>43109</v>
      </c>
      <c r="M5" s="62">
        <f>+L5+90</f>
        <v>43199</v>
      </c>
      <c r="N5" s="4" t="s">
        <v>116</v>
      </c>
      <c r="O5" s="1"/>
      <c r="P5" s="1"/>
      <c r="Q5" s="49" t="s">
        <v>24</v>
      </c>
      <c r="R5" s="51"/>
      <c r="S5" s="1"/>
      <c r="T5" s="1"/>
    </row>
    <row r="6" spans="1:20" ht="15" thickBot="1" x14ac:dyDescent="0.35">
      <c r="G6" s="41">
        <f>SUM(G5:G5)</f>
        <v>54129962</v>
      </c>
      <c r="I6" s="41"/>
      <c r="J6" s="75"/>
      <c r="L6" s="79"/>
      <c r="Q6" s="49" t="s">
        <v>25</v>
      </c>
      <c r="R6" s="52"/>
    </row>
    <row r="7" spans="1:20" ht="15.6" x14ac:dyDescent="0.3">
      <c r="A7" s="95" t="s">
        <v>11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7"/>
      <c r="O7" s="1"/>
      <c r="P7" s="1"/>
      <c r="Q7" s="49" t="s">
        <v>26</v>
      </c>
      <c r="R7" s="51"/>
      <c r="S7" s="1"/>
      <c r="T7" s="1"/>
    </row>
    <row r="8" spans="1:20" ht="15" customHeight="1" x14ac:dyDescent="0.3">
      <c r="A8" s="98" t="s">
        <v>7</v>
      </c>
      <c r="B8" s="99" t="s">
        <v>8</v>
      </c>
      <c r="C8" s="99" t="s">
        <v>9</v>
      </c>
      <c r="D8" s="99" t="s">
        <v>12</v>
      </c>
      <c r="E8" s="99" t="s">
        <v>3</v>
      </c>
      <c r="F8" s="99" t="s">
        <v>4</v>
      </c>
      <c r="G8" s="100" t="s">
        <v>92</v>
      </c>
      <c r="H8" s="100"/>
      <c r="I8" s="100"/>
      <c r="J8" s="99" t="s">
        <v>102</v>
      </c>
      <c r="K8" s="99" t="s">
        <v>97</v>
      </c>
      <c r="L8" s="99" t="s">
        <v>10</v>
      </c>
      <c r="M8" s="99"/>
      <c r="N8" s="101" t="s">
        <v>99</v>
      </c>
      <c r="O8" s="1"/>
      <c r="P8" s="1"/>
      <c r="Q8" s="49" t="s">
        <v>27</v>
      </c>
      <c r="R8" s="51"/>
      <c r="S8" s="1"/>
      <c r="T8" s="1"/>
    </row>
    <row r="9" spans="1:20" ht="36" customHeight="1" x14ac:dyDescent="0.3">
      <c r="A9" s="98"/>
      <c r="B9" s="99"/>
      <c r="C9" s="99"/>
      <c r="D9" s="99"/>
      <c r="E9" s="99"/>
      <c r="F9" s="99"/>
      <c r="G9" s="48" t="s">
        <v>101</v>
      </c>
      <c r="H9" s="55" t="s">
        <v>90</v>
      </c>
      <c r="I9" s="55" t="s">
        <v>91</v>
      </c>
      <c r="J9" s="99"/>
      <c r="K9" s="99"/>
      <c r="L9" s="54" t="s">
        <v>89</v>
      </c>
      <c r="M9" s="54" t="s">
        <v>6</v>
      </c>
      <c r="N9" s="101"/>
      <c r="O9" s="1"/>
      <c r="P9" s="1"/>
      <c r="Q9" s="50"/>
      <c r="R9" s="51"/>
      <c r="S9" s="1"/>
      <c r="T9" s="1"/>
    </row>
    <row r="10" spans="1:20" ht="15" thickBot="1" x14ac:dyDescent="0.35">
      <c r="A10" s="6"/>
      <c r="B10" s="7"/>
      <c r="C10" s="7"/>
      <c r="D10" s="7"/>
      <c r="E10" s="7"/>
      <c r="F10" s="7"/>
      <c r="G10" s="40"/>
      <c r="H10" s="43"/>
      <c r="I10" s="43"/>
      <c r="J10" s="7"/>
      <c r="K10" s="7"/>
      <c r="L10" s="7"/>
      <c r="M10" s="7"/>
      <c r="N10" s="8"/>
      <c r="O10" s="1"/>
      <c r="P10" s="1"/>
      <c r="Q10" s="49" t="s">
        <v>98</v>
      </c>
      <c r="R10" s="51"/>
      <c r="S10" s="1"/>
      <c r="T10" s="1"/>
    </row>
    <row r="11" spans="1:20" ht="15" thickBot="1" x14ac:dyDescent="0.35">
      <c r="G11" s="41">
        <f>SUM(G10:G10)</f>
        <v>0</v>
      </c>
      <c r="Q11" s="49" t="s">
        <v>29</v>
      </c>
      <c r="R11" s="52"/>
    </row>
    <row r="12" spans="1:20" ht="15.6" x14ac:dyDescent="0.3">
      <c r="A12" s="95" t="s">
        <v>13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7"/>
      <c r="Q12" s="49" t="s">
        <v>30</v>
      </c>
      <c r="R12" s="52"/>
    </row>
    <row r="13" spans="1:20" ht="15" customHeight="1" x14ac:dyDescent="0.3">
      <c r="A13" s="98" t="s">
        <v>7</v>
      </c>
      <c r="B13" s="99" t="s">
        <v>8</v>
      </c>
      <c r="C13" s="99" t="s">
        <v>9</v>
      </c>
      <c r="D13" s="99" t="s">
        <v>12</v>
      </c>
      <c r="E13" s="99" t="s">
        <v>3</v>
      </c>
      <c r="F13" s="99" t="s">
        <v>4</v>
      </c>
      <c r="G13" s="100" t="s">
        <v>92</v>
      </c>
      <c r="H13" s="100"/>
      <c r="I13" s="100"/>
      <c r="J13" s="99" t="s">
        <v>102</v>
      </c>
      <c r="K13" s="99" t="s">
        <v>97</v>
      </c>
      <c r="L13" s="99" t="s">
        <v>10</v>
      </c>
      <c r="M13" s="99"/>
      <c r="N13" s="101" t="s">
        <v>99</v>
      </c>
      <c r="Q13" s="49" t="s">
        <v>31</v>
      </c>
      <c r="R13" s="52"/>
    </row>
    <row r="14" spans="1:20" ht="36.75" customHeight="1" x14ac:dyDescent="0.3">
      <c r="A14" s="98"/>
      <c r="B14" s="99"/>
      <c r="C14" s="99"/>
      <c r="D14" s="99"/>
      <c r="E14" s="99"/>
      <c r="F14" s="99"/>
      <c r="G14" s="48" t="s">
        <v>101</v>
      </c>
      <c r="H14" s="55" t="s">
        <v>90</v>
      </c>
      <c r="I14" s="55" t="s">
        <v>91</v>
      </c>
      <c r="J14" s="99"/>
      <c r="K14" s="99"/>
      <c r="L14" s="54" t="s">
        <v>5</v>
      </c>
      <c r="M14" s="54" t="s">
        <v>6</v>
      </c>
      <c r="N14" s="101"/>
      <c r="Q14" s="49" t="s">
        <v>32</v>
      </c>
      <c r="R14" s="52"/>
    </row>
    <row r="15" spans="1:20" x14ac:dyDescent="0.3">
      <c r="A15" s="3"/>
      <c r="B15" s="4"/>
      <c r="C15" s="4"/>
      <c r="D15" s="4"/>
      <c r="E15" s="4"/>
      <c r="F15" s="4"/>
      <c r="G15" s="39"/>
      <c r="H15" s="42"/>
      <c r="I15" s="42"/>
      <c r="J15" s="4"/>
      <c r="K15" s="4"/>
      <c r="L15" s="4"/>
      <c r="M15" s="4"/>
      <c r="N15" s="5"/>
      <c r="Q15" s="50"/>
      <c r="R15" s="52"/>
    </row>
    <row r="16" spans="1:20" ht="15" thickBot="1" x14ac:dyDescent="0.35">
      <c r="Q16" s="49" t="s">
        <v>33</v>
      </c>
      <c r="R16" s="52"/>
    </row>
    <row r="17" spans="1:18" ht="15.75" customHeight="1" x14ac:dyDescent="0.3">
      <c r="A17" s="95" t="s">
        <v>14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7"/>
      <c r="Q17" s="49" t="s">
        <v>28</v>
      </c>
      <c r="R17" s="52"/>
    </row>
    <row r="18" spans="1:18" ht="15" customHeight="1" x14ac:dyDescent="0.3">
      <c r="A18" s="98" t="s">
        <v>7</v>
      </c>
      <c r="B18" s="99" t="s">
        <v>8</v>
      </c>
      <c r="C18" s="99" t="s">
        <v>9</v>
      </c>
      <c r="D18" s="99" t="s">
        <v>12</v>
      </c>
      <c r="E18" s="109" t="s">
        <v>4</v>
      </c>
      <c r="F18" s="110"/>
      <c r="G18" s="100" t="s">
        <v>92</v>
      </c>
      <c r="H18" s="100"/>
      <c r="I18" s="100"/>
      <c r="J18" s="99" t="s">
        <v>102</v>
      </c>
      <c r="K18" s="99" t="s">
        <v>97</v>
      </c>
      <c r="L18" s="99" t="s">
        <v>10</v>
      </c>
      <c r="M18" s="99"/>
      <c r="N18" s="101" t="s">
        <v>99</v>
      </c>
      <c r="Q18" s="49" t="s">
        <v>98</v>
      </c>
      <c r="R18" s="52"/>
    </row>
    <row r="19" spans="1:18" ht="41.4" x14ac:dyDescent="0.3">
      <c r="A19" s="98"/>
      <c r="B19" s="99"/>
      <c r="C19" s="99"/>
      <c r="D19" s="99"/>
      <c r="E19" s="66" t="s">
        <v>119</v>
      </c>
      <c r="F19" s="67" t="s">
        <v>120</v>
      </c>
      <c r="G19" s="54" t="s">
        <v>101</v>
      </c>
      <c r="H19" s="48" t="s">
        <v>90</v>
      </c>
      <c r="I19" s="55" t="s">
        <v>91</v>
      </c>
      <c r="J19" s="99"/>
      <c r="K19" s="99"/>
      <c r="L19" s="54" t="s">
        <v>15</v>
      </c>
      <c r="M19" s="54" t="s">
        <v>6</v>
      </c>
      <c r="N19" s="101"/>
      <c r="Q19" s="49" t="s">
        <v>34</v>
      </c>
      <c r="R19" s="52"/>
    </row>
    <row r="20" spans="1:18" ht="41.4" x14ac:dyDescent="0.3">
      <c r="A20" s="4" t="s">
        <v>114</v>
      </c>
      <c r="B20" s="4" t="s">
        <v>117</v>
      </c>
      <c r="C20" s="4"/>
      <c r="D20" s="4" t="s">
        <v>98</v>
      </c>
      <c r="E20" s="4">
        <v>1</v>
      </c>
      <c r="F20" s="4" t="s">
        <v>110</v>
      </c>
      <c r="G20" s="71">
        <v>1082599</v>
      </c>
      <c r="H20" s="42">
        <v>0</v>
      </c>
      <c r="I20" s="42">
        <v>1</v>
      </c>
      <c r="J20" s="4" t="s">
        <v>107</v>
      </c>
      <c r="K20" s="4" t="s">
        <v>98</v>
      </c>
      <c r="L20" s="56" t="s">
        <v>124</v>
      </c>
      <c r="M20" s="62">
        <v>43191</v>
      </c>
      <c r="N20" s="5" t="s">
        <v>122</v>
      </c>
      <c r="Q20" s="49"/>
      <c r="R20" s="52"/>
    </row>
    <row r="21" spans="1:18" ht="41.4" x14ac:dyDescent="0.3">
      <c r="A21" s="4" t="s">
        <v>114</v>
      </c>
      <c r="B21" s="4" t="s">
        <v>118</v>
      </c>
      <c r="C21" s="4"/>
      <c r="D21" s="4" t="s">
        <v>98</v>
      </c>
      <c r="E21" s="4">
        <v>1</v>
      </c>
      <c r="F21" s="4" t="s">
        <v>110</v>
      </c>
      <c r="G21" s="71">
        <v>811949</v>
      </c>
      <c r="H21" s="42">
        <v>0</v>
      </c>
      <c r="I21" s="42">
        <v>1</v>
      </c>
      <c r="J21" s="4" t="s">
        <v>107</v>
      </c>
      <c r="K21" s="4" t="s">
        <v>98</v>
      </c>
      <c r="L21" s="56" t="s">
        <v>124</v>
      </c>
      <c r="M21" s="62">
        <v>43191</v>
      </c>
      <c r="N21" s="5" t="s">
        <v>122</v>
      </c>
      <c r="R21" s="50"/>
    </row>
    <row r="22" spans="1:18" ht="27.6" x14ac:dyDescent="0.3">
      <c r="A22" s="4" t="s">
        <v>114</v>
      </c>
      <c r="B22" s="4" t="s">
        <v>128</v>
      </c>
      <c r="C22" s="4"/>
      <c r="D22" s="73" t="s">
        <v>35</v>
      </c>
      <c r="E22" s="4">
        <v>1</v>
      </c>
      <c r="F22" s="4" t="s">
        <v>110</v>
      </c>
      <c r="G22" s="39">
        <v>80000</v>
      </c>
      <c r="H22" s="42">
        <v>1</v>
      </c>
      <c r="I22" s="42">
        <v>0</v>
      </c>
      <c r="J22" s="4" t="s">
        <v>112</v>
      </c>
      <c r="K22" s="4" t="s">
        <v>96</v>
      </c>
      <c r="L22" s="56" t="s">
        <v>124</v>
      </c>
      <c r="M22" s="62">
        <v>43114</v>
      </c>
      <c r="N22" s="5"/>
      <c r="Q22" s="50"/>
      <c r="R22" s="50"/>
    </row>
    <row r="23" spans="1:18" x14ac:dyDescent="0.3">
      <c r="A23" s="4"/>
      <c r="B23" s="4"/>
      <c r="C23" s="4"/>
      <c r="D23" s="4"/>
      <c r="E23" s="4"/>
      <c r="F23" s="4"/>
      <c r="G23" s="39"/>
      <c r="H23" s="42"/>
      <c r="I23" s="42"/>
      <c r="J23" s="4"/>
      <c r="K23" s="4"/>
      <c r="L23" s="56"/>
      <c r="M23" s="56"/>
      <c r="N23" s="5"/>
      <c r="Q23" s="50"/>
      <c r="R23" s="50"/>
    </row>
    <row r="24" spans="1:18" x14ac:dyDescent="0.3">
      <c r="A24" s="4"/>
      <c r="B24" s="4"/>
      <c r="C24" s="4"/>
      <c r="D24" s="4"/>
      <c r="E24" s="4"/>
      <c r="F24" s="4"/>
      <c r="G24" s="39"/>
      <c r="H24" s="42"/>
      <c r="I24" s="42"/>
      <c r="J24" s="4"/>
      <c r="K24" s="4"/>
      <c r="L24" s="56"/>
      <c r="M24" s="56"/>
      <c r="N24" s="5"/>
      <c r="Q24" s="53"/>
      <c r="R24" s="53"/>
    </row>
    <row r="25" spans="1:18" ht="15" thickBot="1" x14ac:dyDescent="0.35">
      <c r="G25" s="41">
        <f>+G20+G21+G22</f>
        <v>1974548</v>
      </c>
      <c r="Q25" s="53" t="s">
        <v>38</v>
      </c>
      <c r="R25" s="53" t="s">
        <v>37</v>
      </c>
    </row>
    <row r="26" spans="1:18" ht="15.6" x14ac:dyDescent="0.3">
      <c r="A26" s="95" t="s">
        <v>16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7"/>
      <c r="Q26" s="53" t="s">
        <v>39</v>
      </c>
      <c r="R26" s="53" t="s">
        <v>37</v>
      </c>
    </row>
    <row r="27" spans="1:18" ht="15" customHeight="1" x14ac:dyDescent="0.3">
      <c r="A27" s="98" t="s">
        <v>7</v>
      </c>
      <c r="B27" s="99" t="s">
        <v>8</v>
      </c>
      <c r="C27" s="99" t="s">
        <v>9</v>
      </c>
      <c r="D27" s="99" t="s">
        <v>12</v>
      </c>
      <c r="E27" s="99" t="s">
        <v>4</v>
      </c>
      <c r="F27" s="100" t="s">
        <v>92</v>
      </c>
      <c r="G27" s="100"/>
      <c r="H27" s="100"/>
      <c r="I27" s="105" t="s">
        <v>103</v>
      </c>
      <c r="J27" s="99" t="s">
        <v>102</v>
      </c>
      <c r="K27" s="99" t="s">
        <v>97</v>
      </c>
      <c r="L27" s="99" t="s">
        <v>10</v>
      </c>
      <c r="M27" s="99"/>
      <c r="N27" s="101" t="s">
        <v>99</v>
      </c>
      <c r="Q27" s="53" t="s">
        <v>36</v>
      </c>
      <c r="R27" s="53" t="s">
        <v>40</v>
      </c>
    </row>
    <row r="28" spans="1:18" ht="41.4" x14ac:dyDescent="0.3">
      <c r="A28" s="98"/>
      <c r="B28" s="99"/>
      <c r="C28" s="99"/>
      <c r="D28" s="99"/>
      <c r="E28" s="99"/>
      <c r="F28" s="54" t="s">
        <v>101</v>
      </c>
      <c r="G28" s="48" t="s">
        <v>90</v>
      </c>
      <c r="H28" s="55" t="s">
        <v>91</v>
      </c>
      <c r="I28" s="105"/>
      <c r="J28" s="99"/>
      <c r="K28" s="99"/>
      <c r="L28" s="54" t="s">
        <v>17</v>
      </c>
      <c r="M28" s="54" t="s">
        <v>18</v>
      </c>
      <c r="N28" s="101"/>
      <c r="Q28" s="53" t="s">
        <v>38</v>
      </c>
      <c r="R28" s="53" t="s">
        <v>40</v>
      </c>
    </row>
    <row r="29" spans="1:18" ht="15" thickBot="1" x14ac:dyDescent="0.35">
      <c r="A29" s="6"/>
      <c r="B29" s="7"/>
      <c r="C29" s="7"/>
      <c r="D29" s="7"/>
      <c r="E29" s="7"/>
      <c r="F29" s="7"/>
      <c r="G29" s="40"/>
      <c r="H29" s="43"/>
      <c r="I29" s="43"/>
      <c r="J29" s="7"/>
      <c r="K29" s="7"/>
      <c r="L29" s="7"/>
      <c r="M29" s="7"/>
      <c r="N29" s="8"/>
      <c r="Q29" s="53" t="s">
        <v>42</v>
      </c>
      <c r="R29" s="53" t="s">
        <v>43</v>
      </c>
    </row>
    <row r="30" spans="1:18" ht="15" thickBot="1" x14ac:dyDescent="0.35">
      <c r="F30" s="57">
        <f>SUM(F29:F29)</f>
        <v>0</v>
      </c>
      <c r="Q30" s="53" t="s">
        <v>44</v>
      </c>
      <c r="R30" s="53" t="s">
        <v>43</v>
      </c>
    </row>
    <row r="31" spans="1:18" ht="15.75" customHeight="1" x14ac:dyDescent="0.3">
      <c r="A31" s="95" t="s">
        <v>19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7"/>
      <c r="Q31" s="53" t="s">
        <v>45</v>
      </c>
      <c r="R31" s="53" t="s">
        <v>43</v>
      </c>
    </row>
    <row r="32" spans="1:18" ht="15" customHeight="1" x14ac:dyDescent="0.3">
      <c r="A32" s="98" t="s">
        <v>7</v>
      </c>
      <c r="B32" s="99" t="s">
        <v>8</v>
      </c>
      <c r="C32" s="99" t="s">
        <v>9</v>
      </c>
      <c r="D32" s="99" t="s">
        <v>12</v>
      </c>
      <c r="E32" s="108"/>
      <c r="F32" s="108"/>
      <c r="G32" s="100" t="s">
        <v>92</v>
      </c>
      <c r="H32" s="100"/>
      <c r="I32" s="100"/>
      <c r="J32" s="99" t="s">
        <v>102</v>
      </c>
      <c r="K32" s="99" t="s">
        <v>97</v>
      </c>
      <c r="L32" s="99" t="s">
        <v>10</v>
      </c>
      <c r="M32" s="99"/>
      <c r="N32" s="101" t="s">
        <v>99</v>
      </c>
      <c r="Q32" s="53"/>
      <c r="R32" s="53" t="s">
        <v>46</v>
      </c>
    </row>
    <row r="33" spans="1:18" ht="41.4" x14ac:dyDescent="0.3">
      <c r="A33" s="98"/>
      <c r="B33" s="99"/>
      <c r="C33" s="99"/>
      <c r="D33" s="99"/>
      <c r="E33" s="99" t="s">
        <v>4</v>
      </c>
      <c r="F33" s="99"/>
      <c r="G33" s="54" t="s">
        <v>101</v>
      </c>
      <c r="H33" s="48" t="s">
        <v>90</v>
      </c>
      <c r="I33" s="55" t="s">
        <v>91</v>
      </c>
      <c r="J33" s="99"/>
      <c r="K33" s="99"/>
      <c r="L33" s="54" t="s">
        <v>15</v>
      </c>
      <c r="M33" s="54" t="s">
        <v>6</v>
      </c>
      <c r="N33" s="101"/>
      <c r="Q33" s="53"/>
      <c r="R33" s="53" t="s">
        <v>46</v>
      </c>
    </row>
    <row r="34" spans="1:18" x14ac:dyDescent="0.3">
      <c r="A34" s="3"/>
      <c r="B34" s="4"/>
      <c r="C34" s="4"/>
      <c r="D34" s="4"/>
      <c r="E34" s="106"/>
      <c r="F34" s="107"/>
      <c r="G34" s="4"/>
      <c r="H34" s="39"/>
      <c r="I34" s="42"/>
      <c r="J34" s="42"/>
      <c r="K34" s="4"/>
      <c r="L34" s="4"/>
      <c r="M34" s="4"/>
      <c r="N34" s="5"/>
      <c r="Q34" s="50"/>
      <c r="R34" s="50"/>
    </row>
    <row r="35" spans="1:18" x14ac:dyDescent="0.3">
      <c r="A35" s="3"/>
      <c r="B35" s="4"/>
      <c r="C35" s="4"/>
      <c r="D35" s="4"/>
      <c r="E35" s="106"/>
      <c r="F35" s="107"/>
      <c r="G35" s="4"/>
      <c r="H35" s="39"/>
      <c r="I35" s="42"/>
      <c r="J35" s="42"/>
      <c r="K35" s="4"/>
      <c r="L35" s="4"/>
      <c r="M35" s="4"/>
      <c r="N35" s="5"/>
      <c r="Q35" s="53" t="s">
        <v>47</v>
      </c>
      <c r="R35" s="53" t="s">
        <v>37</v>
      </c>
    </row>
    <row r="36" spans="1:18" x14ac:dyDescent="0.3">
      <c r="A36" s="3"/>
      <c r="B36" s="4"/>
      <c r="C36" s="4"/>
      <c r="D36" s="4"/>
      <c r="E36" s="106"/>
      <c r="F36" s="107"/>
      <c r="G36" s="4"/>
      <c r="H36" s="39"/>
      <c r="I36" s="42"/>
      <c r="J36" s="42"/>
      <c r="K36" s="4"/>
      <c r="L36" s="4"/>
      <c r="M36" s="4"/>
      <c r="N36" s="5"/>
      <c r="Q36" s="53" t="s">
        <v>48</v>
      </c>
      <c r="R36" s="53" t="s">
        <v>37</v>
      </c>
    </row>
    <row r="37" spans="1:18" ht="15" thickBot="1" x14ac:dyDescent="0.35">
      <c r="A37" s="6"/>
      <c r="B37" s="7"/>
      <c r="C37" s="7"/>
      <c r="D37" s="7"/>
      <c r="E37" s="111"/>
      <c r="F37" s="112"/>
      <c r="G37" s="7"/>
      <c r="H37" s="40"/>
      <c r="I37" s="43"/>
      <c r="J37" s="43"/>
      <c r="K37" s="7"/>
      <c r="L37" s="7"/>
      <c r="M37" s="7"/>
      <c r="N37" s="8"/>
      <c r="Q37" s="53" t="s">
        <v>49</v>
      </c>
      <c r="R37" s="53" t="s">
        <v>37</v>
      </c>
    </row>
    <row r="38" spans="1:18" x14ac:dyDescent="0.3">
      <c r="A38" s="45"/>
      <c r="B38" s="45"/>
      <c r="C38" s="45"/>
      <c r="D38" s="45"/>
      <c r="E38" s="45"/>
      <c r="F38" s="45"/>
      <c r="G38" s="45"/>
      <c r="H38" s="46"/>
      <c r="I38" s="47"/>
      <c r="J38" s="47"/>
      <c r="K38" s="45"/>
      <c r="L38" s="45"/>
      <c r="M38" s="45"/>
      <c r="N38" s="45"/>
      <c r="Q38" s="53"/>
      <c r="R38" s="53"/>
    </row>
    <row r="39" spans="1:18" ht="15" thickBot="1" x14ac:dyDescent="0.35">
      <c r="E39" s="45"/>
      <c r="F39" s="45"/>
      <c r="G39" s="45"/>
      <c r="H39" s="46"/>
      <c r="I39" s="47"/>
      <c r="J39" s="47"/>
      <c r="K39" s="45"/>
      <c r="L39" s="45"/>
      <c r="M39" s="45"/>
      <c r="N39" s="45"/>
      <c r="Q39" s="53" t="s">
        <v>50</v>
      </c>
      <c r="R39" s="53" t="s">
        <v>37</v>
      </c>
    </row>
    <row r="40" spans="1:18" ht="15.75" customHeight="1" x14ac:dyDescent="0.3">
      <c r="A40" s="95" t="s">
        <v>20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7"/>
      <c r="Q40" s="53" t="s">
        <v>51</v>
      </c>
      <c r="R40" s="53" t="s">
        <v>37</v>
      </c>
    </row>
    <row r="41" spans="1:18" ht="15" customHeight="1" x14ac:dyDescent="0.3">
      <c r="A41" s="98" t="s">
        <v>7</v>
      </c>
      <c r="B41" s="99" t="s">
        <v>62</v>
      </c>
      <c r="C41" s="99" t="s">
        <v>9</v>
      </c>
      <c r="D41" s="99"/>
      <c r="E41" s="99" t="s">
        <v>4</v>
      </c>
      <c r="F41" s="99"/>
      <c r="G41" s="100" t="s">
        <v>92</v>
      </c>
      <c r="H41" s="100"/>
      <c r="I41" s="100"/>
      <c r="J41" s="99" t="s">
        <v>102</v>
      </c>
      <c r="K41" s="105" t="s">
        <v>21</v>
      </c>
      <c r="L41" s="99" t="s">
        <v>10</v>
      </c>
      <c r="M41" s="99"/>
      <c r="N41" s="103" t="s">
        <v>100</v>
      </c>
      <c r="Q41" s="53" t="s">
        <v>52</v>
      </c>
      <c r="R41" s="53" t="s">
        <v>37</v>
      </c>
    </row>
    <row r="42" spans="1:18" ht="69" x14ac:dyDescent="0.3">
      <c r="A42" s="98"/>
      <c r="B42" s="99"/>
      <c r="C42" s="99"/>
      <c r="D42" s="99"/>
      <c r="E42" s="99"/>
      <c r="F42" s="99"/>
      <c r="G42" s="54" t="s">
        <v>101</v>
      </c>
      <c r="H42" s="54" t="s">
        <v>90</v>
      </c>
      <c r="I42" s="48" t="s">
        <v>91</v>
      </c>
      <c r="J42" s="99"/>
      <c r="K42" s="105"/>
      <c r="L42" s="54" t="s">
        <v>22</v>
      </c>
      <c r="M42" s="54" t="s">
        <v>23</v>
      </c>
      <c r="N42" s="104"/>
      <c r="Q42" s="53" t="s">
        <v>53</v>
      </c>
      <c r="R42" s="53" t="s">
        <v>37</v>
      </c>
    </row>
    <row r="43" spans="1:18" x14ac:dyDescent="0.3">
      <c r="A43" s="3"/>
      <c r="B43" s="4"/>
      <c r="C43" s="94"/>
      <c r="D43" s="94"/>
      <c r="E43" s="94"/>
      <c r="F43" s="94"/>
      <c r="G43" s="4"/>
      <c r="H43" s="4"/>
      <c r="I43" s="39"/>
      <c r="J43" s="42"/>
      <c r="K43" s="42"/>
      <c r="L43" s="4"/>
      <c r="M43" s="4"/>
      <c r="N43" s="5"/>
      <c r="Q43" s="50"/>
      <c r="R43" s="50"/>
    </row>
    <row r="44" spans="1:18" x14ac:dyDescent="0.3">
      <c r="A44" s="3"/>
      <c r="B44" s="4"/>
      <c r="C44" s="94"/>
      <c r="D44" s="94"/>
      <c r="E44" s="94"/>
      <c r="F44" s="94"/>
      <c r="G44" s="4"/>
      <c r="H44" s="4"/>
      <c r="I44" s="39"/>
      <c r="J44" s="42"/>
      <c r="K44" s="42"/>
      <c r="L44" s="4"/>
      <c r="M44" s="4"/>
      <c r="N44" s="5"/>
      <c r="Q44" s="53" t="s">
        <v>54</v>
      </c>
      <c r="R44" s="53" t="s">
        <v>40</v>
      </c>
    </row>
    <row r="45" spans="1:18" x14ac:dyDescent="0.3">
      <c r="A45" s="3"/>
      <c r="B45" s="4"/>
      <c r="C45" s="94"/>
      <c r="D45" s="94"/>
      <c r="E45" s="94"/>
      <c r="F45" s="94"/>
      <c r="G45" s="4"/>
      <c r="H45" s="4"/>
      <c r="I45" s="39"/>
      <c r="J45" s="42"/>
      <c r="K45" s="42"/>
      <c r="L45" s="4"/>
      <c r="M45" s="4"/>
      <c r="N45" s="5"/>
      <c r="Q45" s="53" t="s">
        <v>55</v>
      </c>
      <c r="R45" s="53" t="s">
        <v>40</v>
      </c>
    </row>
    <row r="46" spans="1:18" x14ac:dyDescent="0.3">
      <c r="A46" s="3"/>
      <c r="B46" s="4"/>
      <c r="C46" s="94"/>
      <c r="D46" s="94"/>
      <c r="E46" s="94"/>
      <c r="F46" s="94"/>
      <c r="G46" s="4"/>
      <c r="H46" s="4"/>
      <c r="I46" s="39"/>
      <c r="J46" s="42"/>
      <c r="K46" s="42"/>
      <c r="L46" s="4"/>
      <c r="M46" s="4"/>
      <c r="N46" s="5"/>
      <c r="Q46" s="53" t="s">
        <v>56</v>
      </c>
      <c r="R46" s="53" t="s">
        <v>40</v>
      </c>
    </row>
    <row r="47" spans="1:18" ht="15" thickBot="1" x14ac:dyDescent="0.35">
      <c r="A47" s="6"/>
      <c r="B47" s="7"/>
      <c r="C47" s="102"/>
      <c r="D47" s="102"/>
      <c r="E47" s="102"/>
      <c r="F47" s="102"/>
      <c r="G47" s="7"/>
      <c r="H47" s="7"/>
      <c r="I47" s="40"/>
      <c r="J47" s="43"/>
      <c r="K47" s="43"/>
      <c r="L47" s="7"/>
      <c r="M47" s="7"/>
      <c r="N47" s="8"/>
      <c r="Q47" s="53" t="s">
        <v>57</v>
      </c>
      <c r="R47" s="53" t="s">
        <v>40</v>
      </c>
    </row>
    <row r="48" spans="1:18" ht="15" thickBot="1" x14ac:dyDescent="0.35">
      <c r="Q48" s="50"/>
      <c r="R48" s="53" t="s">
        <v>40</v>
      </c>
    </row>
    <row r="49" spans="1:18" ht="15.6" x14ac:dyDescent="0.3">
      <c r="A49" s="95" t="s">
        <v>125</v>
      </c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7"/>
      <c r="Q49" s="50"/>
      <c r="R49" s="53"/>
    </row>
    <row r="50" spans="1:18" x14ac:dyDescent="0.3">
      <c r="A50" s="98" t="s">
        <v>7</v>
      </c>
      <c r="B50" s="99" t="s">
        <v>62</v>
      </c>
      <c r="C50" s="99" t="s">
        <v>12</v>
      </c>
      <c r="D50" s="99" t="s">
        <v>4</v>
      </c>
      <c r="E50" s="99"/>
      <c r="F50" s="100" t="s">
        <v>92</v>
      </c>
      <c r="G50" s="100"/>
      <c r="H50" s="100"/>
      <c r="I50" s="99" t="s">
        <v>102</v>
      </c>
      <c r="J50" s="99" t="s">
        <v>97</v>
      </c>
      <c r="K50" s="99" t="s">
        <v>10</v>
      </c>
      <c r="L50" s="99"/>
      <c r="M50" s="101" t="s">
        <v>99</v>
      </c>
      <c r="Q50" s="50"/>
      <c r="R50" s="50"/>
    </row>
    <row r="51" spans="1:18" ht="41.4" x14ac:dyDescent="0.3">
      <c r="A51" s="98"/>
      <c r="B51" s="99"/>
      <c r="C51" s="99"/>
      <c r="D51" s="99"/>
      <c r="E51" s="99"/>
      <c r="F51" s="60" t="s">
        <v>101</v>
      </c>
      <c r="G51" s="60" t="s">
        <v>90</v>
      </c>
      <c r="H51" s="48" t="s">
        <v>91</v>
      </c>
      <c r="I51" s="99"/>
      <c r="J51" s="99"/>
      <c r="K51" s="61" t="s">
        <v>15</v>
      </c>
      <c r="L51" s="61" t="s">
        <v>6</v>
      </c>
      <c r="M51" s="101"/>
      <c r="Q51" s="53" t="s">
        <v>58</v>
      </c>
      <c r="R51" s="53" t="s">
        <v>41</v>
      </c>
    </row>
    <row r="52" spans="1:18" ht="69" x14ac:dyDescent="0.3">
      <c r="A52" s="3" t="s">
        <v>114</v>
      </c>
      <c r="B52" s="4" t="s">
        <v>126</v>
      </c>
      <c r="C52" s="59" t="s">
        <v>124</v>
      </c>
      <c r="D52" s="94" t="s">
        <v>124</v>
      </c>
      <c r="E52" s="94"/>
      <c r="F52" s="71">
        <v>531990</v>
      </c>
      <c r="G52" s="42">
        <v>0</v>
      </c>
      <c r="H52" s="42">
        <v>1</v>
      </c>
      <c r="I52" s="4" t="s">
        <v>107</v>
      </c>
      <c r="J52" s="42" t="s">
        <v>124</v>
      </c>
      <c r="K52" s="42" t="s">
        <v>124</v>
      </c>
      <c r="L52" s="42" t="s">
        <v>124</v>
      </c>
      <c r="M52" s="5"/>
      <c r="Q52" s="50"/>
      <c r="R52" s="50"/>
    </row>
    <row r="53" spans="1:18" x14ac:dyDescent="0.3">
      <c r="A53" s="3"/>
      <c r="B53" s="4"/>
      <c r="C53" s="59"/>
      <c r="D53" s="94"/>
      <c r="E53" s="94"/>
      <c r="F53" s="39">
        <f>+F52</f>
        <v>531990</v>
      </c>
      <c r="G53" s="4"/>
      <c r="H53" s="39"/>
      <c r="I53" s="42"/>
      <c r="J53" s="42"/>
      <c r="K53" s="62"/>
      <c r="L53" s="62"/>
      <c r="M53" s="5"/>
      <c r="Q53" s="53" t="s">
        <v>59</v>
      </c>
      <c r="R53" s="53" t="s">
        <v>43</v>
      </c>
    </row>
    <row r="54" spans="1:18" x14ac:dyDescent="0.3">
      <c r="Q54" s="53" t="s">
        <v>60</v>
      </c>
      <c r="R54" s="53" t="s">
        <v>43</v>
      </c>
    </row>
    <row r="55" spans="1:18" x14ac:dyDescent="0.3">
      <c r="Q55" s="50"/>
      <c r="R55" s="50"/>
    </row>
    <row r="56" spans="1:18" x14ac:dyDescent="0.3">
      <c r="Q56" s="52"/>
      <c r="R56" s="52"/>
    </row>
    <row r="57" spans="1:18" x14ac:dyDescent="0.3">
      <c r="Q57" s="53" t="s">
        <v>42</v>
      </c>
      <c r="R57" s="50"/>
    </row>
    <row r="58" spans="1:18" x14ac:dyDescent="0.3">
      <c r="Q58" s="53" t="s">
        <v>45</v>
      </c>
      <c r="R58" s="50"/>
    </row>
    <row r="59" spans="1:18" x14ac:dyDescent="0.3">
      <c r="Q59" s="52"/>
      <c r="R59" s="52"/>
    </row>
    <row r="60" spans="1:18" x14ac:dyDescent="0.3">
      <c r="Q60" s="52"/>
      <c r="R60" s="52"/>
    </row>
    <row r="61" spans="1:18" x14ac:dyDescent="0.3">
      <c r="Q61" s="49" t="s">
        <v>33</v>
      </c>
      <c r="R61" s="50"/>
    </row>
    <row r="62" spans="1:18" x14ac:dyDescent="0.3">
      <c r="Q62" s="49" t="s">
        <v>28</v>
      </c>
      <c r="R62" s="50"/>
    </row>
    <row r="63" spans="1:18" x14ac:dyDescent="0.3">
      <c r="Q63" s="49" t="s">
        <v>61</v>
      </c>
      <c r="R63" s="50"/>
    </row>
    <row r="64" spans="1:18" x14ac:dyDescent="0.3">
      <c r="Q64" s="49" t="s">
        <v>98</v>
      </c>
      <c r="R64" s="52"/>
    </row>
  </sheetData>
  <mergeCells count="108">
    <mergeCell ref="A1:N1"/>
    <mergeCell ref="A2:N2"/>
    <mergeCell ref="A3:A4"/>
    <mergeCell ref="B3:B4"/>
    <mergeCell ref="C3:C4"/>
    <mergeCell ref="D3:D4"/>
    <mergeCell ref="E3:E4"/>
    <mergeCell ref="F3:F4"/>
    <mergeCell ref="G3:I3"/>
    <mergeCell ref="J3:J4"/>
    <mergeCell ref="A12:N12"/>
    <mergeCell ref="K3:K4"/>
    <mergeCell ref="L3:M3"/>
    <mergeCell ref="N3:N4"/>
    <mergeCell ref="A7:N7"/>
    <mergeCell ref="A8:A9"/>
    <mergeCell ref="B8:B9"/>
    <mergeCell ref="C8:C9"/>
    <mergeCell ref="D8:D9"/>
    <mergeCell ref="E8:E9"/>
    <mergeCell ref="F8:F9"/>
    <mergeCell ref="G8:I8"/>
    <mergeCell ref="J8:J9"/>
    <mergeCell ref="K8:K9"/>
    <mergeCell ref="L8:M8"/>
    <mergeCell ref="N8:N9"/>
    <mergeCell ref="A17:N17"/>
    <mergeCell ref="A13:A14"/>
    <mergeCell ref="B13:B14"/>
    <mergeCell ref="C13:C14"/>
    <mergeCell ref="D13:D14"/>
    <mergeCell ref="E13:E14"/>
    <mergeCell ref="F13:F14"/>
    <mergeCell ref="G13:I13"/>
    <mergeCell ref="J13:J14"/>
    <mergeCell ref="K13:K14"/>
    <mergeCell ref="L13:M13"/>
    <mergeCell ref="N13:N14"/>
    <mergeCell ref="A26:N26"/>
    <mergeCell ref="A18:A19"/>
    <mergeCell ref="B18:B19"/>
    <mergeCell ref="C18:C19"/>
    <mergeCell ref="D18:D19"/>
    <mergeCell ref="E18:F18"/>
    <mergeCell ref="G18:I18"/>
    <mergeCell ref="J18:J19"/>
    <mergeCell ref="K18:K19"/>
    <mergeCell ref="L18:M18"/>
    <mergeCell ref="N18:N19"/>
    <mergeCell ref="A31:N31"/>
    <mergeCell ref="A27:A28"/>
    <mergeCell ref="B27:B28"/>
    <mergeCell ref="C27:C28"/>
    <mergeCell ref="D27:D28"/>
    <mergeCell ref="E27:E28"/>
    <mergeCell ref="F27:H27"/>
    <mergeCell ref="I27:I28"/>
    <mergeCell ref="J27:J28"/>
    <mergeCell ref="K27:K28"/>
    <mergeCell ref="L27:M27"/>
    <mergeCell ref="N27:N28"/>
    <mergeCell ref="J32:J33"/>
    <mergeCell ref="K32:K33"/>
    <mergeCell ref="L32:M32"/>
    <mergeCell ref="N32:N33"/>
    <mergeCell ref="E33:F33"/>
    <mergeCell ref="G32:I32"/>
    <mergeCell ref="E34:F34"/>
    <mergeCell ref="A32:A33"/>
    <mergeCell ref="B32:B33"/>
    <mergeCell ref="C32:C33"/>
    <mergeCell ref="D32:D33"/>
    <mergeCell ref="E32:F32"/>
    <mergeCell ref="E35:F35"/>
    <mergeCell ref="E36:F36"/>
    <mergeCell ref="E37:F37"/>
    <mergeCell ref="A40:N40"/>
    <mergeCell ref="A41:A42"/>
    <mergeCell ref="B41:B42"/>
    <mergeCell ref="C41:D42"/>
    <mergeCell ref="E41:F42"/>
    <mergeCell ref="G41:I41"/>
    <mergeCell ref="J41:J42"/>
    <mergeCell ref="K41:K42"/>
    <mergeCell ref="L41:M41"/>
    <mergeCell ref="N41:N42"/>
    <mergeCell ref="C47:D47"/>
    <mergeCell ref="E47:F47"/>
    <mergeCell ref="E43:F43"/>
    <mergeCell ref="C45:D45"/>
    <mergeCell ref="E45:F45"/>
    <mergeCell ref="C46:D46"/>
    <mergeCell ref="E46:F46"/>
    <mergeCell ref="C44:D44"/>
    <mergeCell ref="E44:F44"/>
    <mergeCell ref="C43:D43"/>
    <mergeCell ref="D52:E52"/>
    <mergeCell ref="D53:E53"/>
    <mergeCell ref="A49:M49"/>
    <mergeCell ref="A50:A51"/>
    <mergeCell ref="B50:B51"/>
    <mergeCell ref="C50:C51"/>
    <mergeCell ref="D50:E51"/>
    <mergeCell ref="F50:H50"/>
    <mergeCell ref="I50:I51"/>
    <mergeCell ref="J50:J51"/>
    <mergeCell ref="K50:L50"/>
    <mergeCell ref="M50:M51"/>
  </mergeCells>
  <dataValidations count="6">
    <dataValidation type="list" allowBlank="1" showInputMessage="1" showErrorMessage="1" sqref="D34:D38 D23:D24 D20:D21">
      <formula1>$Q$16:$Q$20</formula1>
    </dataValidation>
    <dataValidation type="list" allowBlank="1" showInputMessage="1" showErrorMessage="1" sqref="K34:K37 K15 K20:K24 K5 K10 K29">
      <formula1>$Q$2:$Q$4</formula1>
    </dataValidation>
    <dataValidation type="list" allowBlank="1" showInputMessage="1" showErrorMessage="1" sqref="D15 D10 D5">
      <formula1>$Q$10:$Q$14</formula1>
    </dataValidation>
    <dataValidation type="list" allowBlank="1" showInputMessage="1" showErrorMessage="1" sqref="K38:K39">
      <formula1>$Q$2:$Q$3</formula1>
    </dataValidation>
    <dataValidation type="list" allowBlank="1" showInputMessage="1" showErrorMessage="1" sqref="D29">
      <formula1>$Q$61:$Q$64</formula1>
    </dataValidation>
    <dataValidation type="list" allowBlank="1" showInputMessage="1" showErrorMessage="1" sqref="D22">
      <formula1>$P$19:$P$24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815E1D5941D00141A0061992A07174D9" ma:contentTypeVersion="1926" ma:contentTypeDescription="The base project type from which other project content types inherit their information." ma:contentTypeScope="" ma:versionID="e547fd49f97db808d36cdba9e8c4798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ebd45664300ff4cf546b97297117a5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O-L1079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>General Documents</Business_x0020_Area>
    <IDBDocs_x0020_Number xmlns="cdc7663a-08f0-4737-9e8c-148ce897a09c">40264214</IDBDocs_x0020_Number>
    <TaxCatchAll xmlns="cdc7663a-08f0-4737-9e8c-148ce897a09c">
      <Value>31</Value>
      <Value>30</Value>
      <Value>29</Value>
      <Value>11</Value>
      <Value>26</Value>
      <Value>3</Value>
    </TaxCatchAll>
    <Phase xmlns="cdc7663a-08f0-4737-9e8c-148ce897a09c">ACTIVE</Phase>
    <SISCOR_x0020_Number xmlns="cdc7663a-08f0-4737-9e8c-148ce897a09c" xsi:nil="true"/>
    <Division_x0020_or_x0020_Unit xmlns="cdc7663a-08f0-4737-9e8c-148ce897a09c">INE/TSP</Division_x0020_or_x0020_Unit>
    <Approval_x0020_Number xmlns="cdc7663a-08f0-4737-9e8c-148ce897a09c">2908/BL-BO</Approval_x0020_Number>
    <Document_x0020_Author xmlns="cdc7663a-08f0-4737-9e8c-148ce897a09c">Pedraza Sanchez, Lauramaria</Document_x0020_Author>
    <Fiscal_x0020_Year_x0020_IDB xmlns="cdc7663a-08f0-4737-9e8c-148ce897a09c">2017</Fiscal_x0020_Year_x0020_IDB>
    <Other_x0020_Author xmlns="cdc7663a-08f0-4737-9e8c-148ce897a09c" xsi:nil="true"/>
    <Project_x0020_Number xmlns="cdc7663a-08f0-4737-9e8c-148ce897a09c">BO-L1079</Project_x0020_Number>
    <Package_x0020_Code xmlns="cdc7663a-08f0-4737-9e8c-148ce897a09c" xsi:nil="true"/>
    <Key_x0020_Document xmlns="cdc7663a-08f0-4737-9e8c-148ce897a09c">false</Key_x0020_Document>
    <Migration_x0020_Info xmlns="cdc7663a-08f0-4737-9e8c-148ce897a09c">MS EXCELLoan ProposalDEBoard of Executive Directors0N</Migration_x0020_Info>
    <Operation_x0020_Type xmlns="cdc7663a-08f0-4737-9e8c-148ce897a09c">LON</Operation_x0020_Type>
    <Document_x0020_Language_x0020_IDB xmlns="cdc7663a-08f0-4737-9e8c-148ce897a09c">English</Document_x0020_Language_x0020_IDB>
    <Identifier xmlns="cdc7663a-08f0-4737-9e8c-148ce897a09c"> TECFILE</Identifier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Bolivia</TermName>
          <TermId xmlns="http://schemas.microsoft.com/office/infopath/2007/PartnerControls">6445a937-aea4-4907-9f24-bff96a7c61c8</TermId>
        </TermInfo>
      </Terms>
    </ic46d7e087fd4a108fb86518ca413cc6>
    <From_x003a_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HOUSING</TermName>
          <TermId xmlns="http://schemas.microsoft.com/office/infopath/2007/PartnerControls">d64eac7c-6cd0-4be4-b4cc-4d2eef10277e</TermId>
        </TermInfo>
      </Terms>
    </b2ec7cfb18674cb8803df6b262e8b107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BLD</TermName>
          <TermId xmlns="http://schemas.microsoft.com/office/infopath/2007/PartnerControls">60acb4c1-0ef3-40ba-9d70-f741cd9e6c23</TermId>
        </TermInfo>
      </Terms>
    </g511464f9e53401d84b16fa9b379a574>
    <To_x003a_ xmlns="cdc7663a-08f0-4737-9e8c-148ce897a09c" xsi:nil="true"/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DEVELOPMENT AND HOUSING</TermName>
          <TermId xmlns="http://schemas.microsoft.com/office/infopath/2007/PartnerControls">d14615ee-683d-4ec6-a5cf-ae743c6c4ac1</TermId>
        </TermInfo>
      </Terms>
    </nddeef1749674d76abdbe4b239a70bc6>
    <Record_x0020_Number xmlns="cdc7663a-08f0-4737-9e8c-148ce897a09c">R0000945679</Record_x0020_Number>
    <_dlc_DocId xmlns="cdc7663a-08f0-4737-9e8c-148ce897a09c">EZSHARE-1268871439-12</_dlc_DocId>
    <_dlc_DocIdUrl xmlns="cdc7663a-08f0-4737-9e8c-148ce897a09c">
      <Url>https://idbg.sharepoint.com/teams/EZ-BO-LON/BO-L1079/_layouts/15/DocIdRedir.aspx?ID=EZSHARE-1268871439-12</Url>
      <Description>EZSHARE-1268871439-12</Description>
    </_dlc_DocIdUrl>
    <Related_x0020_SisCor_x0020_Number xmlns="cdc7663a-08f0-4737-9e8c-148ce897a09c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3A8C163B-CD62-4002-A642-B6347638C6BE}"/>
</file>

<file path=customXml/itemProps2.xml><?xml version="1.0" encoding="utf-8"?>
<ds:datastoreItem xmlns:ds="http://schemas.openxmlformats.org/officeDocument/2006/customXml" ds:itemID="{FF52288F-8827-4FB7-8AAF-4FCB0D5F22F7}"/>
</file>

<file path=customXml/itemProps3.xml><?xml version="1.0" encoding="utf-8"?>
<ds:datastoreItem xmlns:ds="http://schemas.openxmlformats.org/officeDocument/2006/customXml" ds:itemID="{55E111EE-DDB2-4E76-9CAA-5E7DA53202E4}"/>
</file>

<file path=customXml/itemProps4.xml><?xml version="1.0" encoding="utf-8"?>
<ds:datastoreItem xmlns:ds="http://schemas.openxmlformats.org/officeDocument/2006/customXml" ds:itemID="{9B823F2F-1F6C-4676-B294-5AF864F9F05F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9c571b2f-e523-4ab2-ba2e-09e151a03ef4"/>
    <ds:schemaRef ds:uri="http://schemas.microsoft.com/office/2006/metadata/properties"/>
  </ds:schemaRefs>
</ds:datastoreItem>
</file>

<file path=customXml/itemProps5.xml><?xml version="1.0" encoding="utf-8"?>
<ds:datastoreItem xmlns:ds="http://schemas.openxmlformats.org/officeDocument/2006/customXml" ds:itemID="{D43DB4B7-F973-4C43-9F33-22FA1158DBA7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26CF2AA1-522E-459E-B607-DF9541BD7166}"/>
</file>

<file path=customXml/itemProps7.xml><?xml version="1.0" encoding="utf-8"?>
<ds:datastoreItem xmlns:ds="http://schemas.openxmlformats.org/officeDocument/2006/customXml" ds:itemID="{CFD3A16A-4F07-4850-AFAE-BA074DB04A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Estructura del Proyecto</vt:lpstr>
      <vt:lpstr>Plan de Adquisiciones</vt:lpstr>
      <vt:lpstr>PA Mi teleférico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BO-L1117 Plan de Aquisiciones PA</dc:title>
  <dc:creator>Bruno Costa</dc:creator>
  <cp:lastModifiedBy>Cossio Viorel, Jorge Isaac</cp:lastModifiedBy>
  <dcterms:created xsi:type="dcterms:W3CDTF">2011-03-30T14:45:37Z</dcterms:created>
  <dcterms:modified xsi:type="dcterms:W3CDTF">2017-07-05T16:31:20Z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0x010100ACF722E9F6B0B149B0CD8BE2560A667200815E1D5941D00141A0061992A07174D9</vt:lpwstr>
  </property>
  <property fmtid="{D5CDD505-2E9C-101B-9397-08002B2CF9AE}" pid="3" name="TaxKeyword">
    <vt:lpwstr/>
  </property>
  <property fmtid="{D5CDD505-2E9C-101B-9397-08002B2CF9AE}" pid="4" name="Function Operations IDB">
    <vt:lpwstr>3;#Project Administration|751f71fd-1433-4702-a2db-ff12a4e45594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8" name="Country">
    <vt:lpwstr>26;#Bolivia|6445a937-aea4-4907-9f24-bff96a7c61c8</vt:lpwstr>
  </property>
  <property fmtid="{D5CDD505-2E9C-101B-9397-08002B2CF9AE}" pid="9" name="Fund IDB">
    <vt:lpwstr>29;#BLD|60acb4c1-0ef3-40ba-9d70-f741cd9e6c23</vt:lpwstr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>30;#URBAN DEVELOPMENT AND HOUSING|d14615ee-683d-4ec6-a5cf-ae743c6c4ac1</vt:lpwstr>
  </property>
  <property fmtid="{D5CDD505-2E9C-101B-9397-08002B2CF9AE}" pid="14" name="Sub-Sector">
    <vt:lpwstr>31;#HOUSING|d64eac7c-6cd0-4be4-b4cc-4d2eef10277e</vt:lpwstr>
  </property>
  <property fmtid="{D5CDD505-2E9C-101B-9397-08002B2CF9AE}" pid="15" name="_dlc_DocIdItemGuid">
    <vt:lpwstr>84c1b474-7500-4c36-8264-6ebd4238cb41</vt:lpwstr>
  </property>
  <property fmtid="{D5CDD505-2E9C-101B-9397-08002B2CF9AE}" pid="16" name="Disclosed">
    <vt:bool>true</vt:bool>
  </property>
</Properties>
</file>