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480" windowHeight="11640"/>
  </bookViews>
  <sheets>
    <sheet name="Plan de Adquisiciones" sheetId="1" r:id="rId1"/>
  </sheets>
  <externalReferences>
    <externalReference r:id="rId2"/>
  </externalReferences>
  <definedNames>
    <definedName name="bbg" localSheetId="0">#REF!</definedName>
    <definedName name="bbg">#REF!</definedName>
    <definedName name="cuad1" localSheetId="0">#REF!</definedName>
    <definedName name="cuad1">#REF!</definedName>
    <definedName name="cuad2" localSheetId="0">#REF!</definedName>
    <definedName name="cuad2">#REF!</definedName>
    <definedName name="cuad3" localSheetId="0">#REF!</definedName>
    <definedName name="cuad3">#REF!</definedName>
    <definedName name="cuada" localSheetId="0">#REF!</definedName>
    <definedName name="cuada">#REF!</definedName>
    <definedName name="epg" localSheetId="0">#REF!</definedName>
    <definedName name="epg">#REF!</definedName>
    <definedName name="fcaj">[1]FC!$A$2:$L$24</definedName>
  </definedNames>
  <calcPr calcId="125725"/>
</workbook>
</file>

<file path=xl/calcChain.xml><?xml version="1.0" encoding="utf-8"?>
<calcChain xmlns="http://schemas.openxmlformats.org/spreadsheetml/2006/main">
  <c r="E24" i="1"/>
  <c r="H24" s="1"/>
  <c r="E19"/>
  <c r="H19" s="1"/>
  <c r="J20"/>
  <c r="K20" s="1"/>
  <c r="J25"/>
  <c r="K25" s="1"/>
  <c r="E14"/>
  <c r="H14" s="1"/>
  <c r="L14" s="1"/>
  <c r="L20"/>
  <c r="H31"/>
  <c r="L31" s="1"/>
  <c r="E30"/>
  <c r="I30" s="1"/>
  <c r="L30" s="1"/>
  <c r="E29"/>
  <c r="H29" s="1"/>
  <c r="L29" s="1"/>
  <c r="E26"/>
  <c r="H26" s="1"/>
  <c r="L26" s="1"/>
  <c r="L25"/>
  <c r="E25"/>
  <c r="E17"/>
  <c r="I17" s="1"/>
  <c r="L17" s="1"/>
  <c r="E23"/>
  <c r="H23" s="1"/>
  <c r="L23" s="1"/>
  <c r="E15"/>
  <c r="H15" s="1"/>
  <c r="L15" s="1"/>
  <c r="L22"/>
  <c r="I22"/>
  <c r="J22" s="1"/>
  <c r="K22" s="1"/>
  <c r="E28"/>
  <c r="H28" s="1"/>
  <c r="L28" s="1"/>
  <c r="E21"/>
  <c r="I21" s="1"/>
  <c r="L21" s="1"/>
  <c r="L13"/>
  <c r="H13"/>
  <c r="J13" s="1"/>
  <c r="K13" s="1"/>
  <c r="E13"/>
  <c r="L24" l="1"/>
  <c r="J24"/>
  <c r="K24" s="1"/>
  <c r="I33"/>
  <c r="L19"/>
  <c r="J19"/>
  <c r="K19" s="1"/>
  <c r="J30"/>
  <c r="K30" s="1"/>
  <c r="J26"/>
  <c r="K26" s="1"/>
  <c r="J28"/>
  <c r="K28" s="1"/>
  <c r="J21"/>
  <c r="K21" s="1"/>
  <c r="J31"/>
  <c r="K31" s="1"/>
  <c r="J29"/>
  <c r="K29" s="1"/>
  <c r="J17"/>
  <c r="K17" s="1"/>
  <c r="J23"/>
  <c r="K23" s="1"/>
  <c r="J14"/>
  <c r="K14" s="1"/>
  <c r="J15"/>
  <c r="K15" s="1"/>
  <c r="H33"/>
  <c r="L33" l="1"/>
</calcChain>
</file>

<file path=xl/sharedStrings.xml><?xml version="1.0" encoding="utf-8"?>
<sst xmlns="http://schemas.openxmlformats.org/spreadsheetml/2006/main" count="128" uniqueCount="96">
  <si>
    <t>PR-S1013</t>
  </si>
  <si>
    <t>Cantidad</t>
  </si>
  <si>
    <t>Costo Unitario</t>
  </si>
  <si>
    <t>Costo Total US$</t>
  </si>
  <si>
    <t>BID</t>
  </si>
  <si>
    <t>Contraparte</t>
  </si>
  <si>
    <t>TOTAL</t>
  </si>
  <si>
    <t>Consultor especialista en parcelas demostrativas (USAID)</t>
  </si>
  <si>
    <t>Contratación del Gerente de Planta durante el período de construcción/montaje</t>
  </si>
  <si>
    <t>Coordinador del Proyecto</t>
  </si>
  <si>
    <t>Evaluación Intermedia y Final (US$ 5,000 c/u)</t>
  </si>
  <si>
    <t>Auditorias anuales del proyecto BID</t>
  </si>
  <si>
    <t>Imprevistos</t>
  </si>
  <si>
    <t>SBCC</t>
  </si>
  <si>
    <t>CD</t>
  </si>
  <si>
    <t>CCIN</t>
  </si>
  <si>
    <t>SD</t>
  </si>
  <si>
    <t>CP</t>
  </si>
  <si>
    <t>Ex-post</t>
  </si>
  <si>
    <t>Ex-ante</t>
  </si>
  <si>
    <t xml:space="preserve">Método </t>
  </si>
  <si>
    <t>Adquisición de Bienes</t>
  </si>
  <si>
    <t>Selección Firmas Consultoras</t>
  </si>
  <si>
    <t>LPI/LIL</t>
  </si>
  <si>
    <t>Licitación Pública Internacional / Licitación Intern. Limitada</t>
  </si>
  <si>
    <t>SCC</t>
  </si>
  <si>
    <t>Selección Basado en Calificaciones de los Consultores.</t>
  </si>
  <si>
    <t>LPN/LNL</t>
  </si>
  <si>
    <t>Licitación Pública Nacional / Licitación Nacional Limitada</t>
  </si>
  <si>
    <t>SBMC</t>
  </si>
  <si>
    <t>Selección Basada en el Menor Costo.</t>
  </si>
  <si>
    <t xml:space="preserve">Comparación de precios. </t>
  </si>
  <si>
    <t>Selección Basada en Calidad y Costo</t>
  </si>
  <si>
    <t>SBPF</t>
  </si>
  <si>
    <t>Selección Basada en Precio Fijo</t>
  </si>
  <si>
    <t>SBC</t>
  </si>
  <si>
    <t xml:space="preserve">Selección Basada en Calidad </t>
  </si>
  <si>
    <t>Selección Directa</t>
  </si>
  <si>
    <t>Selección Consultores Individuales</t>
  </si>
  <si>
    <t>Comparación de calificaciones Consultor Nacional</t>
  </si>
  <si>
    <t>CCII</t>
  </si>
  <si>
    <t>Comparación de calificaciones Consultor Internacional</t>
  </si>
  <si>
    <t>B.1.1</t>
  </si>
  <si>
    <t>B.1.2</t>
  </si>
  <si>
    <t>B.1.3</t>
  </si>
  <si>
    <t>B.1.4</t>
  </si>
  <si>
    <t>B.1.5</t>
  </si>
  <si>
    <t>B.1.6</t>
  </si>
  <si>
    <t>B.1.7</t>
  </si>
  <si>
    <t>B.1.8</t>
  </si>
  <si>
    <t>B.2.1</t>
  </si>
  <si>
    <t>B.2.2</t>
  </si>
  <si>
    <t>B.2.3</t>
  </si>
  <si>
    <t>B.3.1</t>
  </si>
  <si>
    <t>B.3.2</t>
  </si>
  <si>
    <t>B.3.3</t>
  </si>
  <si>
    <t>B.3.4</t>
  </si>
  <si>
    <t>Fechas Estimadas</t>
  </si>
  <si>
    <t>Publicación de Anuncio Específico de Adquisición</t>
  </si>
  <si>
    <t>Terminación del Contrato</t>
  </si>
  <si>
    <t>Comentarios</t>
  </si>
  <si>
    <t>ADQUISICION DE BIENES</t>
  </si>
  <si>
    <t>Nro. de Actividad según Presupuesto</t>
  </si>
  <si>
    <t>Categorías y Descripción del contrato de Adquisición</t>
  </si>
  <si>
    <t>Método de Adquisición</t>
  </si>
  <si>
    <t>Revisión (Ex-ante/Ex-post)</t>
  </si>
  <si>
    <t>Compra de semillas para experimentación</t>
  </si>
  <si>
    <t>Entrenamiento de los inspectores en tema orgánico</t>
  </si>
  <si>
    <t>Sistematización del proceso de certificación en capacitación con extensionistas agrícolas (información) Compra de equipos GPS,  y software para diseño.</t>
  </si>
  <si>
    <t>Viáticos y pasajes (20 viajes x 1500 cada uno)</t>
  </si>
  <si>
    <t>ADQUISICION DE SERVICIOS DE CONSULTORIA INDIVIDUAL</t>
  </si>
  <si>
    <t>ADQUISICION DE SERVICIOS DE FIRMAS CONSULTORA</t>
  </si>
  <si>
    <t>COMPRA Directa</t>
  </si>
  <si>
    <t>Plan de Adquisiciones</t>
  </si>
  <si>
    <t>Diseño e impresión Manual de Buenas Practicas</t>
  </si>
  <si>
    <t>SERVICIOS DISTINTOS A CONSULTORÍA</t>
  </si>
  <si>
    <t>Exante</t>
  </si>
  <si>
    <t>3 técnicos inspectores para la producción orgánica (24meses c/u)</t>
  </si>
  <si>
    <t>Honorarios Especialista para Experimentación con variedades (plazo 24meses)</t>
  </si>
  <si>
    <t>Honorarios de Experto en proceso industrial (US$2500 x viaje 5 días) 10 estadías.</t>
  </si>
  <si>
    <t>Honorarios de Experto en proceso industrial (US$2500 x viaje 5 días) 10  estadías .</t>
  </si>
  <si>
    <t>B.2.1.</t>
  </si>
  <si>
    <t>A. Componente de Financiamiento</t>
  </si>
  <si>
    <t>B. Componente de Cooperación Técnica</t>
  </si>
  <si>
    <t>A.1.</t>
  </si>
  <si>
    <t>rev. Ex ante</t>
  </si>
  <si>
    <t>Consultor especialista en análisis de variedades y recuperación del suelo (ICCO)</t>
  </si>
  <si>
    <t>ICCO ha contratado a la ONG alter Vida.</t>
  </si>
  <si>
    <t>LPIL*</t>
  </si>
  <si>
    <t>El Sr. Jackie Theriot, con experiencia como gerente en 2 azucareas en Loussiana, ha asesorado en el diseño de la planta y selección de equipo, en correspondencia con las características de la producción agrícola y la demanda del mercado internacional. Continuar su asesoría es fundamental para garantizar  el funcionamiento de la planta como la gestión de la empresa.</t>
  </si>
  <si>
    <t xml:space="preserve">El Sr.Luis Rivas especialista en construcción y mantenimiento de azucareras, ha asesorado en el diseño ejecutivo y layout y prepará al equipo técnico de la cooperativa para la operación y mantenimiento de la planta industrial.por lo cual es requerido para fiscalizar durante la construcción el cumplimiento de las específicaciones técnicas por la empresa </t>
  </si>
  <si>
    <t>La firma TERMECO  fue seleccionada como proveedora para la construcción, equipamiento y puesta en marcha (llave en mano)luego de comparaciones de proveedores alternativos de equipos nuevos y usados en India, Costa Rica, Nicaragua y Brasil. El proveedor de las 4 centifugadoras será seleccionado por TERMECO  debiendo ser de las 3 mejores del Brasil.</t>
  </si>
  <si>
    <t>Adquisición de parte del equipamiento industrial consistente en 4 máquinas centrifugadoras, 2 de ellas de operación discontinua con un presupuesto de US$ 600.000, y 2  de operación continua con un presupuesto de US$ 400.000</t>
  </si>
  <si>
    <t xml:space="preserve">    2            2</t>
  </si>
  <si>
    <t xml:space="preserve"> 300000   200000</t>
  </si>
  <si>
    <t>600000        400000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</si>
</sst>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_-* #,##0.00_-;\-* #,##0.00_-;_-* &quot;-&quot;??_-;_-@_-"/>
    <numFmt numFmtId="165" formatCode="_-* #,##0.00\ _€_-;\-* #,##0.00\ _€_-;_-* &quot;-&quot;??\ _€_-;_-@_-"/>
    <numFmt numFmtId="166" formatCode="_-* #,##0\ _€_-;\-* #,##0\ _€_-;_-* &quot;-&quot;??\ _€_-;_-@_-"/>
    <numFmt numFmtId="167" formatCode="_([$€-2]* #,##0.00_);_([$€-2]* \(#,##0.00\);_([$€-2]* &quot;-&quot;??_)"/>
    <numFmt numFmtId="168" formatCode="_ * #,##0.00_ ;_ * \-#,##0.00_ ;_ * &quot;-&quot;??_ ;_ @_ "/>
    <numFmt numFmtId="169" formatCode="_ * #,##0_ ;_ * \-#,##0_ ;_ * &quot;-&quot;??_ ;_ @_ "/>
  </numFmts>
  <fonts count="14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  <font>
      <sz val="8"/>
      <color theme="1"/>
      <name val="Arial"/>
      <family val="2"/>
    </font>
    <font>
      <b/>
      <sz val="1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7" fontId="2" fillId="0" borderId="0" applyFont="0" applyFill="0" applyBorder="0" applyAlignment="0" applyProtection="0"/>
  </cellStyleXfs>
  <cellXfs count="96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7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7" fillId="0" borderId="2" xfId="0" applyFont="1" applyFill="1" applyBorder="1" applyAlignment="1">
      <alignment wrapText="1"/>
    </xf>
    <xf numFmtId="3" fontId="7" fillId="0" borderId="2" xfId="0" applyNumberFormat="1" applyFont="1" applyBorder="1" applyAlignment="1">
      <alignment horizontal="center" wrapText="1"/>
    </xf>
    <xf numFmtId="3" fontId="7" fillId="0" borderId="2" xfId="3" applyNumberFormat="1" applyFont="1" applyBorder="1" applyAlignment="1">
      <alignment horizontal="center" wrapText="1"/>
    </xf>
    <xf numFmtId="3" fontId="7" fillId="0" borderId="2" xfId="4" applyNumberFormat="1" applyFont="1" applyBorder="1" applyAlignment="1" applyProtection="1">
      <alignment horizontal="center"/>
      <protection locked="0"/>
    </xf>
    <xf numFmtId="3" fontId="7" fillId="0" borderId="2" xfId="0" applyNumberFormat="1" applyFont="1" applyBorder="1" applyAlignment="1">
      <alignment horizontal="center"/>
    </xf>
    <xf numFmtId="0" fontId="7" fillId="0" borderId="2" xfId="0" applyFont="1" applyFill="1" applyBorder="1"/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3" fontId="7" fillId="0" borderId="2" xfId="3" applyNumberFormat="1" applyFont="1" applyFill="1" applyBorder="1" applyAlignment="1">
      <alignment horizontal="center" wrapText="1"/>
    </xf>
    <xf numFmtId="3" fontId="7" fillId="0" borderId="2" xfId="4" applyNumberFormat="1" applyFont="1" applyFill="1" applyBorder="1" applyAlignment="1" applyProtection="1">
      <alignment horizontal="center"/>
      <protection locked="0"/>
    </xf>
    <xf numFmtId="3" fontId="6" fillId="0" borderId="2" xfId="0" applyNumberFormat="1" applyFont="1" applyFill="1" applyBorder="1" applyAlignment="1">
      <alignment horizontal="center" wrapText="1"/>
    </xf>
    <xf numFmtId="3" fontId="6" fillId="0" borderId="2" xfId="4" applyNumberFormat="1" applyFont="1" applyFill="1" applyBorder="1" applyAlignment="1" applyProtection="1">
      <alignment horizontal="center"/>
      <protection locked="0"/>
    </xf>
    <xf numFmtId="0" fontId="6" fillId="2" borderId="2" xfId="0" applyFont="1" applyFill="1" applyBorder="1" applyAlignment="1">
      <alignment horizontal="center"/>
    </xf>
    <xf numFmtId="3" fontId="6" fillId="2" borderId="2" xfId="0" applyNumberFormat="1" applyFont="1" applyFill="1" applyBorder="1" applyAlignment="1">
      <alignment horizontal="center"/>
    </xf>
    <xf numFmtId="3" fontId="6" fillId="2" borderId="2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/>
    <xf numFmtId="0" fontId="0" fillId="0" borderId="0" xfId="0" applyBorder="1"/>
    <xf numFmtId="0" fontId="6" fillId="2" borderId="5" xfId="0" applyFont="1" applyFill="1" applyBorder="1" applyAlignment="1">
      <alignment horizontal="center" vertical="center" wrapText="1"/>
    </xf>
    <xf numFmtId="3" fontId="7" fillId="0" borderId="5" xfId="3" applyNumberFormat="1" applyFont="1" applyBorder="1" applyAlignment="1">
      <alignment horizontal="center" wrapText="1"/>
    </xf>
    <xf numFmtId="3" fontId="7" fillId="0" borderId="5" xfId="4" applyNumberFormat="1" applyFont="1" applyBorder="1" applyAlignment="1" applyProtection="1">
      <alignment horizontal="center"/>
      <protection locked="0"/>
    </xf>
    <xf numFmtId="3" fontId="7" fillId="0" borderId="5" xfId="0" applyNumberFormat="1" applyFont="1" applyBorder="1" applyAlignment="1">
      <alignment horizontal="center"/>
    </xf>
    <xf numFmtId="3" fontId="7" fillId="3" borderId="2" xfId="3" applyNumberFormat="1" applyFont="1" applyFill="1" applyBorder="1" applyAlignment="1">
      <alignment horizontal="center" wrapText="1"/>
    </xf>
    <xf numFmtId="9" fontId="7" fillId="0" borderId="2" xfId="2" applyFont="1" applyBorder="1" applyAlignment="1">
      <alignment horizontal="center"/>
    </xf>
    <xf numFmtId="0" fontId="8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center"/>
    </xf>
    <xf numFmtId="0" fontId="8" fillId="2" borderId="0" xfId="0" applyFont="1" applyFill="1" applyBorder="1"/>
    <xf numFmtId="169" fontId="9" fillId="2" borderId="0" xfId="1" applyNumberFormat="1" applyFont="1" applyFill="1" applyBorder="1" applyAlignment="1">
      <alignment horizontal="center"/>
    </xf>
    <xf numFmtId="0" fontId="9" fillId="0" borderId="0" xfId="0" applyFont="1"/>
    <xf numFmtId="0" fontId="9" fillId="0" borderId="0" xfId="0" applyFont="1" applyFill="1" applyBorder="1"/>
    <xf numFmtId="0" fontId="9" fillId="0" borderId="0" xfId="0" applyFont="1" applyAlignment="1">
      <alignment horizontal="center"/>
    </xf>
    <xf numFmtId="168" fontId="9" fillId="0" borderId="0" xfId="1" applyNumberFormat="1" applyFont="1" applyFill="1" applyAlignment="1">
      <alignment horizontal="center"/>
    </xf>
    <xf numFmtId="168" fontId="9" fillId="0" borderId="0" xfId="1" applyNumberFormat="1" applyFont="1" applyAlignment="1">
      <alignment horizontal="center"/>
    </xf>
    <xf numFmtId="168" fontId="8" fillId="0" borderId="0" xfId="1" applyNumberFormat="1" applyFont="1" applyFill="1" applyBorder="1" applyAlignment="1">
      <alignment horizontal="center"/>
    </xf>
    <xf numFmtId="169" fontId="8" fillId="0" borderId="0" xfId="1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168" fontId="9" fillId="0" borderId="0" xfId="1" applyNumberFormat="1" applyFont="1" applyAlignment="1">
      <alignment horizontal="left"/>
    </xf>
    <xf numFmtId="0" fontId="9" fillId="0" borderId="0" xfId="0" applyFont="1" applyFill="1"/>
    <xf numFmtId="0" fontId="10" fillId="0" borderId="0" xfId="0" applyFont="1" applyFill="1" applyBorder="1"/>
    <xf numFmtId="169" fontId="11" fillId="0" borderId="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2" fillId="0" borderId="0" xfId="0" applyFont="1"/>
    <xf numFmtId="0" fontId="6" fillId="5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0" fillId="0" borderId="2" xfId="0" applyBorder="1"/>
    <xf numFmtId="166" fontId="5" fillId="0" borderId="2" xfId="0" applyNumberFormat="1" applyFont="1" applyBorder="1" applyAlignment="1">
      <alignment wrapText="1"/>
    </xf>
    <xf numFmtId="3" fontId="6" fillId="5" borderId="2" xfId="0" applyNumberFormat="1" applyFont="1" applyFill="1" applyBorder="1" applyAlignment="1" applyProtection="1">
      <alignment horizontal="center"/>
      <protection locked="0"/>
    </xf>
    <xf numFmtId="0" fontId="5" fillId="5" borderId="2" xfId="0" applyFont="1" applyFill="1" applyBorder="1" applyAlignment="1">
      <alignment wrapText="1"/>
    </xf>
    <xf numFmtId="0" fontId="0" fillId="5" borderId="2" xfId="0" applyFill="1" applyBorder="1"/>
    <xf numFmtId="0" fontId="0" fillId="0" borderId="2" xfId="0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0" borderId="0" xfId="0" applyFill="1"/>
    <xf numFmtId="0" fontId="6" fillId="4" borderId="5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/>
    </xf>
    <xf numFmtId="3" fontId="7" fillId="4" borderId="2" xfId="0" applyNumberFormat="1" applyFont="1" applyFill="1" applyBorder="1" applyAlignment="1">
      <alignment horizontal="center" wrapText="1"/>
    </xf>
    <xf numFmtId="3" fontId="7" fillId="4" borderId="2" xfId="3" applyNumberFormat="1" applyFont="1" applyFill="1" applyBorder="1" applyAlignment="1">
      <alignment horizontal="center" wrapText="1"/>
    </xf>
    <xf numFmtId="3" fontId="7" fillId="4" borderId="2" xfId="4" applyNumberFormat="1" applyFont="1" applyFill="1" applyBorder="1" applyAlignment="1" applyProtection="1">
      <alignment horizontal="center"/>
      <protection locked="0"/>
    </xf>
    <xf numFmtId="9" fontId="7" fillId="4" borderId="2" xfId="2" applyFont="1" applyFill="1" applyBorder="1" applyAlignment="1">
      <alignment horizontal="center"/>
    </xf>
    <xf numFmtId="0" fontId="5" fillId="4" borderId="2" xfId="0" applyFont="1" applyFill="1" applyBorder="1" applyAlignment="1">
      <alignment wrapText="1"/>
    </xf>
    <xf numFmtId="0" fontId="0" fillId="4" borderId="2" xfId="0" applyFill="1" applyBorder="1"/>
    <xf numFmtId="0" fontId="4" fillId="4" borderId="2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9" fontId="0" fillId="0" borderId="5" xfId="0" applyNumberFormat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justify" wrapText="1"/>
    </xf>
  </cellXfs>
  <cellStyles count="7">
    <cellStyle name="Comma" xfId="1" builtinId="3"/>
    <cellStyle name="Comma 2" xfId="3"/>
    <cellStyle name="Comma_Presupuesto  y flujo de fondos proyecto BID Final" xfId="4"/>
    <cellStyle name="Euro" xfId="6"/>
    <cellStyle name="Normal" xfId="0" builtinId="0"/>
    <cellStyle name="Percent" xfId="2" builtinId="5"/>
    <cellStyle name="Percent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ALANCE\Proyecciones%20-%20i%20APOYO-15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puestos"/>
      <sheetName val="BG"/>
      <sheetName val="GP"/>
      <sheetName val="FC"/>
      <sheetName val="Amortización FORD"/>
      <sheetName val="Aportes FORD"/>
      <sheetName val="Tasas"/>
      <sheetName val="Amortización nuevos créditos"/>
      <sheetName val="Empresarial-consumo"/>
      <sheetName val="Gastos administrativos"/>
      <sheetName val="Indicadores"/>
      <sheetName val="Activo"/>
    </sheetNames>
    <sheetDataSet>
      <sheetData sheetId="0"/>
      <sheetData sheetId="1"/>
      <sheetData sheetId="2"/>
      <sheetData sheetId="3" refreshError="1">
        <row r="2">
          <cell r="A2" t="str">
            <v>Escenario intermedio</v>
          </cell>
        </row>
        <row r="3">
          <cell r="A3" t="str">
            <v>FLUJO DE EFECTIVO FORTALECER</v>
          </cell>
        </row>
        <row r="4">
          <cell r="A4" t="str">
            <v>(US$ miles)</v>
          </cell>
        </row>
        <row r="6">
          <cell r="B6">
            <v>2001</v>
          </cell>
          <cell r="C6">
            <v>2002</v>
          </cell>
          <cell r="D6">
            <v>2003</v>
          </cell>
          <cell r="E6">
            <v>2004</v>
          </cell>
          <cell r="F6">
            <v>2005</v>
          </cell>
          <cell r="G6">
            <v>2006</v>
          </cell>
          <cell r="H6">
            <v>2007</v>
          </cell>
          <cell r="I6">
            <v>2008</v>
          </cell>
          <cell r="J6">
            <v>2009</v>
          </cell>
          <cell r="K6">
            <v>2010</v>
          </cell>
          <cell r="L6">
            <v>2011</v>
          </cell>
        </row>
        <row r="8">
          <cell r="A8" t="str">
            <v>Utilidad neta</v>
          </cell>
          <cell r="E8">
            <v>8</v>
          </cell>
          <cell r="F8">
            <v>2.6060273269453802</v>
          </cell>
          <cell r="G8">
            <v>51.409827054338038</v>
          </cell>
          <cell r="H8">
            <v>153.40095554078573</v>
          </cell>
          <cell r="I8">
            <v>239.19052516655734</v>
          </cell>
          <cell r="J8">
            <v>347.23533106839756</v>
          </cell>
          <cell r="K8">
            <v>366.23109195437172</v>
          </cell>
          <cell r="L8">
            <v>492.97537897276027</v>
          </cell>
        </row>
        <row r="9">
          <cell r="A9" t="str">
            <v>Total fuentes de fondos</v>
          </cell>
          <cell r="F9">
            <v>705.56485776468935</v>
          </cell>
          <cell r="G9">
            <v>633.12920622933473</v>
          </cell>
          <cell r="H9">
            <v>663.76163434611362</v>
          </cell>
          <cell r="I9">
            <v>535.02390563875542</v>
          </cell>
          <cell r="J9">
            <v>-1.5150379381843493</v>
          </cell>
          <cell r="K9">
            <v>482.52563222264837</v>
          </cell>
          <cell r="L9">
            <v>-37.134427631066615</v>
          </cell>
        </row>
        <row r="10">
          <cell r="A10" t="str">
            <v>Aporte de capital</v>
          </cell>
          <cell r="F10">
            <v>64.116545454545445</v>
          </cell>
          <cell r="G10">
            <v>64.739397267305449</v>
          </cell>
          <cell r="H10">
            <v>59.859017294566186</v>
          </cell>
          <cell r="I10">
            <v>-5.3400955540785162</v>
          </cell>
          <cell r="J10">
            <v>-13.919052516655711</v>
          </cell>
          <cell r="K10">
            <v>-34.723533106839852</v>
          </cell>
          <cell r="L10">
            <v>-36.623109195437053</v>
          </cell>
        </row>
        <row r="11">
          <cell r="A11" t="str">
            <v>Variación de depósitos y créditos</v>
          </cell>
          <cell r="F11">
            <v>-45.822117093814086</v>
          </cell>
          <cell r="G11">
            <v>27.265471320053393</v>
          </cell>
          <cell r="H11">
            <v>49.70452456163946</v>
          </cell>
          <cell r="I11">
            <v>5.0714239111212009</v>
          </cell>
          <cell r="J11">
            <v>5.3050237338850366</v>
          </cell>
          <cell r="K11">
            <v>5.5493836268285577</v>
          </cell>
          <cell r="L11">
            <v>5.8049992200808447</v>
          </cell>
        </row>
        <row r="12">
          <cell r="A12" t="str">
            <v>Variación de provisiones por colocaciones</v>
          </cell>
          <cell r="F12">
            <v>76.564550616079245</v>
          </cell>
          <cell r="G12">
            <v>44.197068242614534</v>
          </cell>
          <cell r="H12">
            <v>52.39044311780745</v>
          </cell>
          <cell r="I12">
            <v>52.325520921724149</v>
          </cell>
          <cell r="J12">
            <v>27.65607035371022</v>
          </cell>
          <cell r="K12">
            <v>60.085382528905654</v>
          </cell>
          <cell r="L12">
            <v>35.006244141554589</v>
          </cell>
        </row>
        <row r="13">
          <cell r="A13" t="str">
            <v>Variación depreciación de activo fijo</v>
          </cell>
          <cell r="F13">
            <v>-5.7575757575757502E-2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A14" t="str">
            <v>Variación de provisión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A15" t="str">
            <v>Variación de adeudados y otras oblig.financieras</v>
          </cell>
          <cell r="F15">
            <v>509.97272727272724</v>
          </cell>
          <cell r="G15">
            <v>496.66666666666674</v>
          </cell>
          <cell r="H15">
            <v>496.66666666666674</v>
          </cell>
          <cell r="I15">
            <v>467.62696080591013</v>
          </cell>
          <cell r="J15">
            <v>-44.476132025779634</v>
          </cell>
          <cell r="K15">
            <v>416.89086606691421</v>
          </cell>
          <cell r="L15">
            <v>-77.945670992702162</v>
          </cell>
        </row>
        <row r="16">
          <cell r="A16" t="str">
            <v>Variación de reservas</v>
          </cell>
          <cell r="F16">
            <v>100.79072727272727</v>
          </cell>
          <cell r="G16">
            <v>0.2606027326945366</v>
          </cell>
          <cell r="H16">
            <v>5.1409827054337995</v>
          </cell>
          <cell r="I16">
            <v>15.340095554078573</v>
          </cell>
          <cell r="J16">
            <v>23.919052516655739</v>
          </cell>
          <cell r="K16">
            <v>34.723533106839767</v>
          </cell>
          <cell r="L16">
            <v>36.623109195437166</v>
          </cell>
        </row>
        <row r="17">
          <cell r="A17" t="str">
            <v>Total usos de fondos</v>
          </cell>
          <cell r="F17">
            <v>588.88205766863291</v>
          </cell>
          <cell r="G17">
            <v>586.88282357532853</v>
          </cell>
          <cell r="H17">
            <v>696.85487712632687</v>
          </cell>
          <cell r="I17">
            <v>714.98348684660937</v>
          </cell>
          <cell r="J17">
            <v>364.86838711483352</v>
          </cell>
          <cell r="K17">
            <v>800.13689483933331</v>
          </cell>
          <cell r="L17">
            <v>482.52293639626521</v>
          </cell>
        </row>
        <row r="18">
          <cell r="A18" t="str">
            <v>Variación de colocaciones (de fondos)</v>
          </cell>
          <cell r="F18">
            <v>572.87175463832989</v>
          </cell>
          <cell r="G18">
            <v>593.21615690866179</v>
          </cell>
          <cell r="H18">
            <v>703.18821045966013</v>
          </cell>
          <cell r="I18">
            <v>702.31682017994274</v>
          </cell>
          <cell r="J18">
            <v>371.20172044816684</v>
          </cell>
          <cell r="K18">
            <v>806.47022817266657</v>
          </cell>
          <cell r="L18">
            <v>469.85626972959858</v>
          </cell>
        </row>
        <row r="19">
          <cell r="A19" t="str">
            <v>Activo fijo</v>
          </cell>
          <cell r="F19">
            <v>6.0575757575757576</v>
          </cell>
          <cell r="G19">
            <v>-3</v>
          </cell>
          <cell r="H19">
            <v>-3</v>
          </cell>
          <cell r="I19">
            <v>6</v>
          </cell>
          <cell r="J19">
            <v>-3</v>
          </cell>
          <cell r="K19">
            <v>-3</v>
          </cell>
          <cell r="L19">
            <v>6</v>
          </cell>
        </row>
        <row r="20">
          <cell r="A20" t="str">
            <v>Otros activos</v>
          </cell>
          <cell r="F20">
            <v>9.9527272727272731</v>
          </cell>
          <cell r="G20">
            <v>-3.3333333333333002</v>
          </cell>
          <cell r="H20">
            <v>-3.3333333333333006</v>
          </cell>
          <cell r="I20">
            <v>6.6666666666666003</v>
          </cell>
          <cell r="J20">
            <v>-3.3333333333333002</v>
          </cell>
          <cell r="K20">
            <v>-3.3333333333333006</v>
          </cell>
          <cell r="L20">
            <v>6.6666666666666003</v>
          </cell>
        </row>
        <row r="21">
          <cell r="A21" t="str">
            <v>FLUJO DE EFECTIVO ANUAL</v>
          </cell>
          <cell r="F21">
            <v>119.28882742300186</v>
          </cell>
          <cell r="G21">
            <v>97.65620970834425</v>
          </cell>
          <cell r="H21">
            <v>120.30771276057249</v>
          </cell>
          <cell r="I21">
            <v>59.230943958703392</v>
          </cell>
          <cell r="J21">
            <v>-19.148093984620289</v>
          </cell>
          <cell r="K21">
            <v>48.619829337686724</v>
          </cell>
          <cell r="L21">
            <v>-26.681985054571555</v>
          </cell>
        </row>
        <row r="22">
          <cell r="A22" t="str">
            <v>FLUJO DE EFECTIVO ACUMULADO</v>
          </cell>
          <cell r="E22">
            <v>49</v>
          </cell>
          <cell r="F22">
            <v>168.28882742300186</v>
          </cell>
          <cell r="G22">
            <v>265.94503713134611</v>
          </cell>
          <cell r="H22">
            <v>386.2527498919186</v>
          </cell>
          <cell r="I22">
            <v>445.48369385062199</v>
          </cell>
          <cell r="J22">
            <v>426.3355998660017</v>
          </cell>
          <cell r="K22">
            <v>474.95542920368842</v>
          </cell>
          <cell r="L22">
            <v>448.27344414911687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5"/>
  <sheetViews>
    <sheetView tabSelected="1" topLeftCell="B6" zoomScaleNormal="100" workbookViewId="0">
      <selection activeCell="E11" sqref="E11"/>
    </sheetView>
  </sheetViews>
  <sheetFormatPr defaultColWidth="11.42578125" defaultRowHeight="12.75"/>
  <cols>
    <col min="1" max="1" width="21.140625" bestFit="1" customWidth="1"/>
    <col min="2" max="2" width="49.42578125" style="22" customWidth="1"/>
    <col min="3" max="3" width="10" bestFit="1" customWidth="1"/>
    <col min="4" max="4" width="11.7109375" customWidth="1"/>
    <col min="5" max="5" width="14.28515625" customWidth="1"/>
    <col min="6" max="6" width="17.28515625" customWidth="1"/>
    <col min="7" max="7" width="14.140625" customWidth="1"/>
    <col min="8" max="8" width="10.140625" bestFit="1" customWidth="1"/>
    <col min="9" max="9" width="13.28515625" bestFit="1" customWidth="1"/>
    <col min="10" max="10" width="10.140625" bestFit="1" customWidth="1"/>
    <col min="11" max="11" width="13.28515625" bestFit="1" customWidth="1"/>
    <col min="12" max="12" width="11.28515625" bestFit="1" customWidth="1"/>
    <col min="13" max="13" width="15.42578125" customWidth="1"/>
    <col min="14" max="14" width="13" customWidth="1"/>
    <col min="15" max="15" width="30.5703125" customWidth="1"/>
  </cols>
  <sheetData>
    <row r="1" spans="1:15" ht="18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/>
    </row>
    <row r="3" spans="1:15" ht="11.25" customHeigh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82"/>
    </row>
    <row r="4" spans="1:15">
      <c r="B4" s="83" t="s">
        <v>73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2"/>
    </row>
    <row r="5" spans="1:15">
      <c r="B5" s="83" t="s">
        <v>0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3"/>
    </row>
    <row r="6" spans="1:15" ht="13.5" customHeight="1">
      <c r="A6" s="84" t="s">
        <v>62</v>
      </c>
      <c r="B6" s="87" t="s">
        <v>63</v>
      </c>
      <c r="C6" s="87" t="s">
        <v>1</v>
      </c>
      <c r="D6" s="79" t="s">
        <v>2</v>
      </c>
      <c r="E6" s="87" t="s">
        <v>3</v>
      </c>
      <c r="F6" s="79" t="s">
        <v>64</v>
      </c>
      <c r="G6" s="79" t="s">
        <v>65</v>
      </c>
      <c r="H6" s="72" t="s">
        <v>4</v>
      </c>
      <c r="I6" s="79" t="s">
        <v>5</v>
      </c>
      <c r="J6" s="72" t="s">
        <v>4</v>
      </c>
      <c r="K6" s="79" t="s">
        <v>5</v>
      </c>
      <c r="L6" s="72" t="s">
        <v>6</v>
      </c>
      <c r="M6" s="75" t="s">
        <v>57</v>
      </c>
      <c r="N6" s="76"/>
      <c r="O6" s="72" t="s">
        <v>60</v>
      </c>
    </row>
    <row r="7" spans="1:15" ht="12.75" customHeight="1">
      <c r="A7" s="85"/>
      <c r="B7" s="88"/>
      <c r="C7" s="89"/>
      <c r="D7" s="80"/>
      <c r="E7" s="89"/>
      <c r="F7" s="80"/>
      <c r="G7" s="80"/>
      <c r="H7" s="73"/>
      <c r="I7" s="73"/>
      <c r="J7" s="73"/>
      <c r="K7" s="73"/>
      <c r="L7" s="73"/>
      <c r="M7" s="77"/>
      <c r="N7" s="78"/>
      <c r="O7" s="73"/>
    </row>
    <row r="8" spans="1:15" ht="25.5" customHeight="1">
      <c r="A8" s="86"/>
      <c r="B8" s="88"/>
      <c r="C8" s="89"/>
      <c r="D8" s="81"/>
      <c r="E8" s="89"/>
      <c r="F8" s="81"/>
      <c r="G8" s="81"/>
      <c r="H8" s="74"/>
      <c r="I8" s="74"/>
      <c r="J8" s="74"/>
      <c r="K8" s="74"/>
      <c r="L8" s="74"/>
      <c r="M8" s="71" t="s">
        <v>58</v>
      </c>
      <c r="N8" s="71" t="s">
        <v>59</v>
      </c>
      <c r="O8" s="74"/>
    </row>
    <row r="9" spans="1:15" ht="25.5" customHeight="1">
      <c r="A9" s="48"/>
      <c r="B9" s="91" t="s">
        <v>82</v>
      </c>
      <c r="C9" s="4"/>
      <c r="D9" s="24"/>
      <c r="E9" s="4"/>
      <c r="F9" s="24"/>
      <c r="G9" s="24"/>
      <c r="H9" s="5"/>
      <c r="I9" s="5"/>
      <c r="J9" s="5"/>
      <c r="K9" s="5"/>
      <c r="L9" s="5"/>
      <c r="M9" s="5"/>
      <c r="N9" s="5"/>
      <c r="O9" s="5"/>
    </row>
    <row r="10" spans="1:15" ht="165.75" customHeight="1">
      <c r="A10" s="94" t="s">
        <v>84</v>
      </c>
      <c r="B10" s="93" t="s">
        <v>92</v>
      </c>
      <c r="C10" s="4" t="s">
        <v>93</v>
      </c>
      <c r="D10" s="4" t="s">
        <v>94</v>
      </c>
      <c r="E10" s="4" t="s">
        <v>95</v>
      </c>
      <c r="F10" s="4" t="s">
        <v>88</v>
      </c>
      <c r="G10" s="4" t="s">
        <v>85</v>
      </c>
      <c r="H10" s="4">
        <v>1000000</v>
      </c>
      <c r="I10" s="5"/>
      <c r="J10" s="92">
        <v>1</v>
      </c>
      <c r="K10" s="5">
        <v>0</v>
      </c>
      <c r="L10" s="5">
        <v>1000000</v>
      </c>
      <c r="M10" s="5"/>
      <c r="N10" s="5"/>
      <c r="O10" s="95" t="s">
        <v>91</v>
      </c>
    </row>
    <row r="11" spans="1:15" ht="36" customHeight="1">
      <c r="A11" s="48"/>
      <c r="B11" s="91" t="s">
        <v>83</v>
      </c>
      <c r="C11" s="4"/>
      <c r="D11" s="24"/>
      <c r="E11" s="4"/>
      <c r="F11" s="24"/>
      <c r="G11" s="24"/>
      <c r="H11" s="5"/>
      <c r="I11" s="5"/>
      <c r="J11" s="5"/>
      <c r="K11" s="5"/>
      <c r="L11" s="5"/>
      <c r="M11" s="5"/>
      <c r="N11" s="5"/>
      <c r="O11" s="5"/>
    </row>
    <row r="12" spans="1:15" s="57" customFormat="1" ht="12.75" customHeight="1">
      <c r="A12" s="58"/>
      <c r="B12" s="70" t="s">
        <v>61</v>
      </c>
      <c r="C12" s="59"/>
      <c r="D12" s="58"/>
      <c r="E12" s="59"/>
      <c r="F12" s="58"/>
      <c r="G12" s="58"/>
      <c r="H12" s="60"/>
      <c r="I12" s="60"/>
      <c r="J12" s="60"/>
      <c r="K12" s="60"/>
      <c r="L12" s="60"/>
      <c r="M12" s="61"/>
      <c r="N12" s="62"/>
      <c r="O12" s="60"/>
    </row>
    <row r="13" spans="1:15" ht="14.25">
      <c r="A13" s="55" t="s">
        <v>43</v>
      </c>
      <c r="B13" s="6" t="s">
        <v>66</v>
      </c>
      <c r="C13" s="7">
        <v>1</v>
      </c>
      <c r="D13" s="25">
        <v>15200</v>
      </c>
      <c r="E13" s="8">
        <f>D13</f>
        <v>15200</v>
      </c>
      <c r="F13" s="25" t="s">
        <v>17</v>
      </c>
      <c r="G13" s="25" t="s">
        <v>19</v>
      </c>
      <c r="H13" s="26">
        <f>D13</f>
        <v>15200</v>
      </c>
      <c r="I13" s="27"/>
      <c r="J13" s="29">
        <f t="shared" ref="J13:K17" si="0">H13/(H13+I13)</f>
        <v>1</v>
      </c>
      <c r="K13" s="29">
        <f t="shared" si="0"/>
        <v>0</v>
      </c>
      <c r="L13" s="26">
        <f>D13</f>
        <v>15200</v>
      </c>
      <c r="M13" s="49"/>
      <c r="N13" s="50"/>
      <c r="O13" s="50"/>
    </row>
    <row r="14" spans="1:15" ht="42.75">
      <c r="A14" s="55" t="s">
        <v>48</v>
      </c>
      <c r="B14" s="12" t="s">
        <v>68</v>
      </c>
      <c r="C14" s="7">
        <v>1</v>
      </c>
      <c r="D14" s="8">
        <v>10000</v>
      </c>
      <c r="E14" s="8">
        <f>D14*C14</f>
        <v>10000</v>
      </c>
      <c r="F14" s="8" t="s">
        <v>17</v>
      </c>
      <c r="G14" s="8" t="s">
        <v>76</v>
      </c>
      <c r="H14" s="9">
        <f>+E14</f>
        <v>10000</v>
      </c>
      <c r="I14" s="9">
        <v>0</v>
      </c>
      <c r="J14" s="29">
        <f t="shared" si="0"/>
        <v>1</v>
      </c>
      <c r="K14" s="29">
        <f t="shared" si="0"/>
        <v>0</v>
      </c>
      <c r="L14" s="9">
        <f>+I14+H14</f>
        <v>10000</v>
      </c>
      <c r="M14" s="49"/>
      <c r="N14" s="50"/>
      <c r="O14" s="50"/>
    </row>
    <row r="15" spans="1:15" ht="14.25">
      <c r="A15" s="55" t="s">
        <v>49</v>
      </c>
      <c r="B15" s="6" t="s">
        <v>74</v>
      </c>
      <c r="C15" s="7">
        <v>1</v>
      </c>
      <c r="D15" s="8">
        <v>10000</v>
      </c>
      <c r="E15" s="8">
        <f>D15*C15</f>
        <v>10000</v>
      </c>
      <c r="F15" s="8" t="s">
        <v>17</v>
      </c>
      <c r="G15" s="8" t="s">
        <v>19</v>
      </c>
      <c r="H15" s="9">
        <f>E15</f>
        <v>10000</v>
      </c>
      <c r="I15" s="9">
        <v>0</v>
      </c>
      <c r="J15" s="29">
        <f t="shared" si="0"/>
        <v>1</v>
      </c>
      <c r="K15" s="29">
        <f t="shared" si="0"/>
        <v>0</v>
      </c>
      <c r="L15" s="9">
        <f>H15+I15</f>
        <v>10000</v>
      </c>
      <c r="M15" s="49"/>
      <c r="N15" s="50"/>
      <c r="O15" s="50"/>
    </row>
    <row r="16" spans="1:15">
      <c r="A16" s="70"/>
      <c r="B16" s="70" t="s">
        <v>75</v>
      </c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</row>
    <row r="17" spans="1:15" ht="14.25">
      <c r="A17" s="55" t="s">
        <v>51</v>
      </c>
      <c r="B17" s="14" t="s">
        <v>69</v>
      </c>
      <c r="C17" s="15">
        <v>20</v>
      </c>
      <c r="D17" s="15">
        <v>1500</v>
      </c>
      <c r="E17" s="15">
        <f>D17*C17</f>
        <v>30000</v>
      </c>
      <c r="F17" s="28" t="s">
        <v>17</v>
      </c>
      <c r="G17" s="28" t="s">
        <v>76</v>
      </c>
      <c r="H17" s="16"/>
      <c r="I17" s="16">
        <f>+E17</f>
        <v>30000</v>
      </c>
      <c r="J17" s="29">
        <f t="shared" si="0"/>
        <v>0</v>
      </c>
      <c r="K17" s="29">
        <f t="shared" si="0"/>
        <v>1</v>
      </c>
      <c r="L17" s="16">
        <f>I17+H17</f>
        <v>30000</v>
      </c>
      <c r="M17" s="49"/>
      <c r="N17" s="50"/>
      <c r="O17" s="50"/>
    </row>
    <row r="18" spans="1:15" ht="25.5">
      <c r="A18" s="63"/>
      <c r="B18" s="70" t="s">
        <v>70</v>
      </c>
      <c r="C18" s="64"/>
      <c r="D18" s="65"/>
      <c r="E18" s="65"/>
      <c r="F18" s="65"/>
      <c r="G18" s="65"/>
      <c r="H18" s="66"/>
      <c r="I18" s="66"/>
      <c r="J18" s="67"/>
      <c r="K18" s="67"/>
      <c r="L18" s="66"/>
      <c r="M18" s="68"/>
      <c r="N18" s="69"/>
      <c r="O18" s="69"/>
    </row>
    <row r="19" spans="1:15" ht="28.5">
      <c r="A19" s="55" t="s">
        <v>42</v>
      </c>
      <c r="B19" s="6" t="s">
        <v>78</v>
      </c>
      <c r="C19" s="7">
        <v>24</v>
      </c>
      <c r="D19" s="8">
        <v>1600</v>
      </c>
      <c r="E19" s="8">
        <f>D19*C19</f>
        <v>38400</v>
      </c>
      <c r="F19" s="28" t="s">
        <v>15</v>
      </c>
      <c r="G19" s="28" t="s">
        <v>19</v>
      </c>
      <c r="H19" s="9">
        <f>E19</f>
        <v>38400</v>
      </c>
      <c r="I19" s="10">
        <v>0</v>
      </c>
      <c r="J19" s="29">
        <f t="shared" ref="J19:K26" si="1">H19/(H19+I19)</f>
        <v>1</v>
      </c>
      <c r="K19" s="29">
        <f t="shared" si="1"/>
        <v>0</v>
      </c>
      <c r="L19" s="9">
        <f>+I19+H19</f>
        <v>38400</v>
      </c>
      <c r="M19" s="49"/>
      <c r="N19" s="50"/>
      <c r="O19" s="50"/>
    </row>
    <row r="20" spans="1:15" ht="28.5">
      <c r="A20" s="55" t="s">
        <v>44</v>
      </c>
      <c r="B20" s="6" t="s">
        <v>77</v>
      </c>
      <c r="C20" s="7">
        <v>72</v>
      </c>
      <c r="D20" s="8">
        <v>811</v>
      </c>
      <c r="E20" s="8">
        <v>58400</v>
      </c>
      <c r="F20" s="28" t="s">
        <v>15</v>
      </c>
      <c r="G20" s="28" t="s">
        <v>19</v>
      </c>
      <c r="H20" s="9">
        <v>50400</v>
      </c>
      <c r="I20" s="10">
        <v>8000</v>
      </c>
      <c r="J20" s="29">
        <f t="shared" si="1"/>
        <v>0.86301369863013699</v>
      </c>
      <c r="K20" s="29">
        <f t="shared" si="1"/>
        <v>0.99989213492380102</v>
      </c>
      <c r="L20" s="9">
        <f>+I20+H20</f>
        <v>58400</v>
      </c>
      <c r="M20" s="9"/>
      <c r="N20" s="50"/>
      <c r="O20" s="50"/>
    </row>
    <row r="21" spans="1:15" ht="28.5">
      <c r="A21" s="55" t="s">
        <v>45</v>
      </c>
      <c r="B21" s="6" t="s">
        <v>7</v>
      </c>
      <c r="C21" s="7">
        <v>24</v>
      </c>
      <c r="D21" s="8">
        <v>1700</v>
      </c>
      <c r="E21" s="8">
        <f>D21*C21</f>
        <v>40800</v>
      </c>
      <c r="F21" s="28" t="s">
        <v>16</v>
      </c>
      <c r="G21" s="28" t="s">
        <v>18</v>
      </c>
      <c r="H21" s="10">
        <v>0</v>
      </c>
      <c r="I21" s="9">
        <f>E21</f>
        <v>40800</v>
      </c>
      <c r="J21" s="29">
        <f t="shared" si="1"/>
        <v>0</v>
      </c>
      <c r="K21" s="29">
        <f t="shared" si="1"/>
        <v>1</v>
      </c>
      <c r="L21" s="9">
        <f>+I21+H21</f>
        <v>40800</v>
      </c>
      <c r="M21" s="51"/>
      <c r="N21" s="50"/>
      <c r="O21" s="50"/>
    </row>
    <row r="22" spans="1:15" ht="25.5" customHeight="1">
      <c r="A22" s="55" t="s">
        <v>47</v>
      </c>
      <c r="B22" s="6" t="s">
        <v>86</v>
      </c>
      <c r="C22" s="7">
        <v>1</v>
      </c>
      <c r="D22" s="8">
        <v>30000</v>
      </c>
      <c r="E22" s="8">
        <v>30000</v>
      </c>
      <c r="F22" s="28" t="s">
        <v>16</v>
      </c>
      <c r="G22" s="28" t="s">
        <v>18</v>
      </c>
      <c r="H22" s="9"/>
      <c r="I22" s="10">
        <f>E22</f>
        <v>30000</v>
      </c>
      <c r="J22" s="29">
        <f t="shared" si="1"/>
        <v>0</v>
      </c>
      <c r="K22" s="29">
        <f t="shared" si="1"/>
        <v>1</v>
      </c>
      <c r="L22" s="9">
        <f>E22</f>
        <v>30000</v>
      </c>
      <c r="M22" s="51"/>
      <c r="N22" s="50"/>
      <c r="O22" s="90" t="s">
        <v>87</v>
      </c>
    </row>
    <row r="23" spans="1:15" ht="152.25" customHeight="1">
      <c r="A23" s="55" t="s">
        <v>50</v>
      </c>
      <c r="B23" s="13" t="s">
        <v>79</v>
      </c>
      <c r="C23" s="8">
        <v>10</v>
      </c>
      <c r="D23" s="8">
        <v>2500</v>
      </c>
      <c r="E23" s="8">
        <f>D23*C23</f>
        <v>25000</v>
      </c>
      <c r="F23" s="28" t="s">
        <v>16</v>
      </c>
      <c r="G23" s="28" t="s">
        <v>18</v>
      </c>
      <c r="H23" s="9">
        <f>E23</f>
        <v>25000</v>
      </c>
      <c r="I23" s="9">
        <v>0</v>
      </c>
      <c r="J23" s="29">
        <f t="shared" si="1"/>
        <v>1</v>
      </c>
      <c r="K23" s="29">
        <f t="shared" si="1"/>
        <v>0</v>
      </c>
      <c r="L23" s="9">
        <f>I23+H23</f>
        <v>25000</v>
      </c>
      <c r="M23" s="51"/>
      <c r="N23" s="50"/>
      <c r="O23" s="90" t="s">
        <v>89</v>
      </c>
    </row>
    <row r="24" spans="1:15" ht="144.75" customHeight="1">
      <c r="A24" s="55" t="s">
        <v>81</v>
      </c>
      <c r="B24" s="13" t="s">
        <v>80</v>
      </c>
      <c r="C24" s="8">
        <v>10</v>
      </c>
      <c r="D24" s="8">
        <v>2500</v>
      </c>
      <c r="E24" s="8">
        <f>D24*C24</f>
        <v>25000</v>
      </c>
      <c r="F24" s="28" t="s">
        <v>16</v>
      </c>
      <c r="G24" s="28" t="s">
        <v>18</v>
      </c>
      <c r="H24" s="9">
        <f>E24</f>
        <v>25000</v>
      </c>
      <c r="I24" s="9">
        <v>0</v>
      </c>
      <c r="J24" s="29">
        <f t="shared" ref="J24" si="2">H24/(H24+I24)</f>
        <v>1</v>
      </c>
      <c r="K24" s="29">
        <f t="shared" ref="K24" si="3">I24/(I24+J24)</f>
        <v>0</v>
      </c>
      <c r="L24" s="9">
        <f>I24+H24</f>
        <v>25000</v>
      </c>
      <c r="M24" s="51"/>
      <c r="N24" s="50"/>
      <c r="O24" s="90" t="s">
        <v>90</v>
      </c>
    </row>
    <row r="25" spans="1:15" ht="28.5">
      <c r="A25" s="55" t="s">
        <v>52</v>
      </c>
      <c r="B25" s="14" t="s">
        <v>8</v>
      </c>
      <c r="C25" s="15">
        <v>18</v>
      </c>
      <c r="D25" s="15">
        <v>2000</v>
      </c>
      <c r="E25" s="15">
        <f>D25*C25</f>
        <v>36000</v>
      </c>
      <c r="F25" s="28" t="s">
        <v>15</v>
      </c>
      <c r="G25" s="28" t="s">
        <v>19</v>
      </c>
      <c r="H25" s="16">
        <v>18000</v>
      </c>
      <c r="I25" s="16">
        <v>18000</v>
      </c>
      <c r="J25" s="29">
        <f t="shared" si="1"/>
        <v>0.5</v>
      </c>
      <c r="K25" s="29">
        <f t="shared" si="1"/>
        <v>0.99997222299380573</v>
      </c>
      <c r="L25" s="16">
        <f>I25+H25</f>
        <v>36000</v>
      </c>
      <c r="M25" s="49"/>
      <c r="N25" s="50"/>
      <c r="O25" s="50"/>
    </row>
    <row r="26" spans="1:15" ht="14.25">
      <c r="A26" s="55" t="s">
        <v>53</v>
      </c>
      <c r="B26" s="14" t="s">
        <v>9</v>
      </c>
      <c r="C26" s="8">
        <v>30</v>
      </c>
      <c r="D26" s="8">
        <v>1100</v>
      </c>
      <c r="E26" s="8">
        <f>D26*C26</f>
        <v>33000</v>
      </c>
      <c r="F26" s="28" t="s">
        <v>15</v>
      </c>
      <c r="G26" s="28" t="s">
        <v>19</v>
      </c>
      <c r="H26" s="9">
        <f>E26</f>
        <v>33000</v>
      </c>
      <c r="I26" s="9">
        <v>0</v>
      </c>
      <c r="J26" s="29">
        <f t="shared" si="1"/>
        <v>1</v>
      </c>
      <c r="K26" s="29">
        <f t="shared" si="1"/>
        <v>0</v>
      </c>
      <c r="L26" s="9">
        <f>I26+H26</f>
        <v>33000</v>
      </c>
      <c r="M26" s="49"/>
      <c r="N26" s="50"/>
      <c r="O26" s="50"/>
    </row>
    <row r="27" spans="1:15" ht="14.25">
      <c r="A27" s="63"/>
      <c r="B27" s="70" t="s">
        <v>71</v>
      </c>
      <c r="C27" s="65"/>
      <c r="D27" s="65"/>
      <c r="E27" s="65"/>
      <c r="F27" s="65"/>
      <c r="G27" s="65"/>
      <c r="H27" s="66"/>
      <c r="I27" s="66"/>
      <c r="J27" s="67"/>
      <c r="K27" s="67"/>
      <c r="L27" s="66"/>
      <c r="M27" s="68"/>
      <c r="N27" s="69"/>
      <c r="O27" s="69"/>
    </row>
    <row r="28" spans="1:15" ht="14.25">
      <c r="A28" s="55" t="s">
        <v>46</v>
      </c>
      <c r="B28" s="11" t="s">
        <v>67</v>
      </c>
      <c r="C28" s="7">
        <v>3</v>
      </c>
      <c r="D28" s="8">
        <v>2000</v>
      </c>
      <c r="E28" s="8">
        <f>D28*C28</f>
        <v>6000</v>
      </c>
      <c r="F28" s="8" t="s">
        <v>35</v>
      </c>
      <c r="G28" s="8" t="s">
        <v>19</v>
      </c>
      <c r="H28" s="9">
        <f>E28</f>
        <v>6000</v>
      </c>
      <c r="I28" s="10">
        <v>0</v>
      </c>
      <c r="J28" s="29">
        <f t="shared" ref="J28:K31" si="4">H28/(H28+I28)</f>
        <v>1</v>
      </c>
      <c r="K28" s="29">
        <f t="shared" si="4"/>
        <v>0</v>
      </c>
      <c r="L28" s="9">
        <f>+I28+H28</f>
        <v>6000</v>
      </c>
      <c r="M28" s="49"/>
      <c r="N28" s="50"/>
      <c r="O28" s="50"/>
    </row>
    <row r="29" spans="1:15" ht="14.25">
      <c r="A29" s="55" t="s">
        <v>54</v>
      </c>
      <c r="B29" s="13" t="s">
        <v>10</v>
      </c>
      <c r="C29" s="8">
        <v>2</v>
      </c>
      <c r="D29" s="8">
        <v>5000</v>
      </c>
      <c r="E29" s="8">
        <f>D29*C29</f>
        <v>10000</v>
      </c>
      <c r="F29" s="8" t="s">
        <v>35</v>
      </c>
      <c r="G29" s="28" t="s">
        <v>19</v>
      </c>
      <c r="H29" s="9">
        <f>E29</f>
        <v>10000</v>
      </c>
      <c r="I29" s="9">
        <v>0</v>
      </c>
      <c r="J29" s="29">
        <f t="shared" si="4"/>
        <v>1</v>
      </c>
      <c r="K29" s="29">
        <f t="shared" si="4"/>
        <v>0</v>
      </c>
      <c r="L29" s="9">
        <f>I29+H29</f>
        <v>10000</v>
      </c>
      <c r="M29" s="49"/>
      <c r="N29" s="50"/>
      <c r="O29" s="50"/>
    </row>
    <row r="30" spans="1:15" ht="14.25">
      <c r="A30" s="55" t="s">
        <v>55</v>
      </c>
      <c r="B30" s="13" t="s">
        <v>11</v>
      </c>
      <c r="C30" s="8">
        <v>2</v>
      </c>
      <c r="D30" s="8">
        <v>2500</v>
      </c>
      <c r="E30" s="8">
        <f>D30*C30</f>
        <v>5000</v>
      </c>
      <c r="F30" s="8" t="s">
        <v>13</v>
      </c>
      <c r="G30" s="28" t="s">
        <v>19</v>
      </c>
      <c r="H30" s="9"/>
      <c r="I30" s="9">
        <f>E30</f>
        <v>5000</v>
      </c>
      <c r="J30" s="29">
        <f t="shared" si="4"/>
        <v>0</v>
      </c>
      <c r="K30" s="29">
        <f t="shared" si="4"/>
        <v>1</v>
      </c>
      <c r="L30" s="9">
        <f>I30+H30</f>
        <v>5000</v>
      </c>
      <c r="M30" s="49"/>
      <c r="N30" s="50"/>
      <c r="O30" s="50"/>
    </row>
    <row r="31" spans="1:15" ht="15">
      <c r="A31" s="55" t="s">
        <v>56</v>
      </c>
      <c r="B31" s="13" t="s">
        <v>12</v>
      </c>
      <c r="C31" s="17"/>
      <c r="D31" s="17"/>
      <c r="E31" s="15">
        <v>9000</v>
      </c>
      <c r="F31" s="17"/>
      <c r="G31" s="17"/>
      <c r="H31" s="16">
        <f>E31</f>
        <v>9000</v>
      </c>
      <c r="I31" s="18"/>
      <c r="J31" s="29">
        <f t="shared" si="4"/>
        <v>1</v>
      </c>
      <c r="K31" s="29">
        <f t="shared" si="4"/>
        <v>0</v>
      </c>
      <c r="L31" s="9">
        <f>I31+H31</f>
        <v>9000</v>
      </c>
      <c r="M31" s="49"/>
      <c r="N31" s="50"/>
      <c r="O31" s="50"/>
    </row>
    <row r="32" spans="1:15" ht="14.25">
      <c r="A32" s="55"/>
      <c r="B32" s="13"/>
      <c r="C32" s="8"/>
      <c r="D32" s="8"/>
      <c r="E32" s="8"/>
      <c r="F32" s="8"/>
      <c r="G32" s="8"/>
      <c r="H32" s="9"/>
      <c r="I32" s="9"/>
      <c r="J32" s="29"/>
      <c r="K32" s="29"/>
      <c r="L32" s="9"/>
      <c r="M32" s="49"/>
      <c r="N32" s="50"/>
      <c r="O32" s="50"/>
    </row>
    <row r="33" spans="1:15" ht="15">
      <c r="A33" s="56"/>
      <c r="B33" s="19" t="s">
        <v>6</v>
      </c>
      <c r="C33" s="20"/>
      <c r="D33" s="20"/>
      <c r="E33" s="20"/>
      <c r="F33" s="20"/>
      <c r="G33" s="20"/>
      <c r="H33" s="21">
        <f>SUM(H13:H31)</f>
        <v>250000</v>
      </c>
      <c r="I33" s="21">
        <f>SUM(I13:I32)</f>
        <v>131800</v>
      </c>
      <c r="J33" s="21"/>
      <c r="K33" s="52"/>
      <c r="L33" s="52">
        <f>I33+H33</f>
        <v>381800</v>
      </c>
      <c r="M33" s="53"/>
      <c r="N33" s="54"/>
      <c r="O33" s="54"/>
    </row>
    <row r="34" spans="1:15">
      <c r="C34" s="23"/>
      <c r="D34" s="23"/>
      <c r="E34" s="23"/>
      <c r="F34" s="23"/>
      <c r="G34" s="23"/>
      <c r="H34" s="23"/>
      <c r="J34" s="23"/>
    </row>
    <row r="35" spans="1:15">
      <c r="C35" s="30" t="s">
        <v>20</v>
      </c>
      <c r="D35" s="32" t="s">
        <v>21</v>
      </c>
      <c r="E35" s="32"/>
      <c r="F35" s="32"/>
      <c r="G35" s="31"/>
      <c r="H35" s="32" t="s">
        <v>22</v>
      </c>
      <c r="I35" s="32"/>
      <c r="J35" s="33"/>
    </row>
    <row r="36" spans="1:15">
      <c r="C36" s="46" t="s">
        <v>23</v>
      </c>
      <c r="D36" s="43" t="s">
        <v>24</v>
      </c>
      <c r="E36" s="43"/>
      <c r="F36" s="43"/>
      <c r="G36" s="41" t="s">
        <v>25</v>
      </c>
      <c r="H36" s="35" t="s">
        <v>26</v>
      </c>
      <c r="J36" s="36"/>
      <c r="K36" s="36"/>
      <c r="L36" s="36"/>
      <c r="M36" s="37"/>
    </row>
    <row r="37" spans="1:15">
      <c r="C37" s="46" t="s">
        <v>27</v>
      </c>
      <c r="D37" s="43" t="s">
        <v>28</v>
      </c>
      <c r="E37" s="43"/>
      <c r="F37" s="43"/>
      <c r="G37" s="41" t="s">
        <v>29</v>
      </c>
      <c r="H37" s="35" t="s">
        <v>30</v>
      </c>
      <c r="J37" s="36"/>
      <c r="K37" s="36"/>
      <c r="L37" s="36"/>
      <c r="M37" s="37"/>
    </row>
    <row r="38" spans="1:15">
      <c r="C38" s="41" t="s">
        <v>17</v>
      </c>
      <c r="D38" s="35" t="s">
        <v>31</v>
      </c>
      <c r="E38" s="35"/>
      <c r="F38" s="35"/>
      <c r="G38" s="46" t="s">
        <v>13</v>
      </c>
      <c r="H38" s="35" t="s">
        <v>32</v>
      </c>
      <c r="J38" s="36"/>
      <c r="K38" s="36"/>
      <c r="L38" s="36"/>
      <c r="M38" s="37"/>
    </row>
    <row r="39" spans="1:15">
      <c r="C39" s="46" t="s">
        <v>14</v>
      </c>
      <c r="D39" s="42" t="s">
        <v>72</v>
      </c>
      <c r="E39" s="43"/>
      <c r="F39" s="43"/>
      <c r="G39" s="46" t="s">
        <v>33</v>
      </c>
      <c r="H39" s="35" t="s">
        <v>34</v>
      </c>
      <c r="J39" s="36"/>
      <c r="K39" s="36"/>
      <c r="L39" s="36"/>
      <c r="M39" s="37"/>
    </row>
    <row r="40" spans="1:15">
      <c r="C40" s="46"/>
      <c r="D40" s="46"/>
      <c r="E40" s="43"/>
      <c r="F40" s="43"/>
      <c r="G40" s="46" t="s">
        <v>35</v>
      </c>
      <c r="H40" s="35" t="s">
        <v>36</v>
      </c>
      <c r="J40" s="36"/>
      <c r="K40" s="36"/>
      <c r="L40" s="36"/>
      <c r="M40" s="37"/>
    </row>
    <row r="41" spans="1:15">
      <c r="C41" s="46"/>
      <c r="D41" s="46"/>
      <c r="E41" s="43"/>
      <c r="F41" s="43"/>
      <c r="G41" s="37" t="s">
        <v>16</v>
      </c>
      <c r="H41" s="35" t="s">
        <v>37</v>
      </c>
      <c r="J41" s="36"/>
      <c r="K41" s="36"/>
      <c r="L41" s="36"/>
      <c r="M41" s="37"/>
    </row>
    <row r="42" spans="1:15">
      <c r="C42" s="30"/>
      <c r="D42" s="32" t="s">
        <v>38</v>
      </c>
      <c r="E42" s="32"/>
      <c r="F42" s="32"/>
      <c r="G42" s="44"/>
      <c r="H42" s="45"/>
      <c r="I42" s="39"/>
      <c r="J42" s="40"/>
      <c r="K42" s="41"/>
      <c r="L42" s="41"/>
      <c r="M42" s="41"/>
    </row>
    <row r="43" spans="1:15">
      <c r="C43" s="37" t="s">
        <v>15</v>
      </c>
      <c r="D43" s="42" t="s">
        <v>39</v>
      </c>
      <c r="E43" s="47"/>
      <c r="F43" s="42"/>
      <c r="G43" s="34"/>
      <c r="H43" s="38"/>
      <c r="I43" s="37"/>
      <c r="J43" s="37"/>
      <c r="K43" s="37"/>
      <c r="L43" s="37"/>
      <c r="M43" s="37"/>
    </row>
    <row r="44" spans="1:15">
      <c r="C44" s="46" t="s">
        <v>40</v>
      </c>
      <c r="D44" s="42" t="s">
        <v>41</v>
      </c>
      <c r="E44" s="47"/>
      <c r="F44" s="42"/>
      <c r="G44" s="34"/>
      <c r="H44" s="35"/>
      <c r="I44" s="35"/>
      <c r="J44" s="43"/>
      <c r="K44" s="43"/>
      <c r="L44" s="43"/>
      <c r="M44" s="43"/>
    </row>
    <row r="45" spans="1:15">
      <c r="C45" s="46" t="s">
        <v>16</v>
      </c>
      <c r="D45" s="42" t="s">
        <v>37</v>
      </c>
      <c r="E45" s="47"/>
      <c r="F45" s="42"/>
      <c r="G45" s="34"/>
      <c r="H45" s="35"/>
      <c r="I45" s="35"/>
      <c r="J45" s="43"/>
      <c r="K45" s="43"/>
      <c r="L45" s="43"/>
      <c r="M45" s="43"/>
    </row>
  </sheetData>
  <sortState ref="A9:M26">
    <sortCondition ref="A9:A26"/>
  </sortState>
  <mergeCells count="17">
    <mergeCell ref="M3:M4"/>
    <mergeCell ref="B4:L4"/>
    <mergeCell ref="B5:L5"/>
    <mergeCell ref="A6:A8"/>
    <mergeCell ref="B6:B8"/>
    <mergeCell ref="C6:C8"/>
    <mergeCell ref="D6:D8"/>
    <mergeCell ref="E6:E8"/>
    <mergeCell ref="H6:H8"/>
    <mergeCell ref="O6:O8"/>
    <mergeCell ref="M6:N7"/>
    <mergeCell ref="I6:I8"/>
    <mergeCell ref="L6:L8"/>
    <mergeCell ref="F6:F8"/>
    <mergeCell ref="G6:G8"/>
    <mergeCell ref="J6:J8"/>
    <mergeCell ref="K6:K8"/>
  </mergeCells>
  <pageMargins left="0.57999999999999996" right="0.45" top="0.28000000000000003" bottom="0.51" header="0" footer="0"/>
  <pageSetup scale="48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97539AEBFB7E6F4387C0787516276B97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97539AEBFB7E6F4387C0787516276B970017F545FC582C7240BAC3FFB996028F94" ma:contentTypeVersion="0" ma:contentTypeDescription="The base project type from which other project content types inherit their information" ma:contentTypeScope="" ma:versionID="b98a9e008b3fd480b139bf8886da68cf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69110c850c49533139cc5ef49ef6be85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o5138a91267540169645e33d09c9ddc6" minOccurs="0"/>
                <xsd:element ref="ns2:TaxCatchAll" minOccurs="0"/>
                <xsd:element ref="ns2:TaxCatchAllLabel" minOccurs="0"/>
                <xsd:element ref="ns2:Project_x0020_Number" minOccurs="0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m555d3814edf4817b4410a4e57f94ce9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j8b96605ee2f4c4e988849e658583fee" minOccurs="0"/>
                <xsd:element ref="ns2:e559ffcc31d34167856647188be35015" minOccurs="0"/>
                <xsd:element ref="ns2:c456731dbc904a5fb605ec556c33e883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fd0e48b6a66848a9885f717e5bbf40c4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o5138a91267540169645e33d09c9ddc6" ma:index="11" nillable="true" ma:taxonomy="true" ma:internalName="o5138a91267540169645e33d09c9ddc6" ma:taxonomyFieldName="Series_x0020_Operations_x0020_IDB" ma:displayName="Series Operations IDB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fc9fb5f6-b271-4866-bab6-df33dfc3765e}" ma:internalName="TaxCatchAll" ma:showField="CatchAllData" ma:web="5818f827-acf9-40fe-94ca-003930a0d8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fc9fb5f6-b271-4866-bab6-df33dfc3765e}" ma:internalName="TaxCatchAllLabel" ma:readOnly="true" ma:showField="CatchAllDataLabel" ma:web="5818f827-acf9-40fe-94ca-003930a0d8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nillable="true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m555d3814edf4817b4410a4e57f94ce9" ma:index="20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27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9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31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3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4" nillable="true" ma:displayName="Key Document" ma:default="0" ma:internalName="Key_x0020_Document">
      <xsd:simpleType>
        <xsd:restriction base="dms:Boolean"/>
      </xsd:simpleType>
    </xsd:element>
    <xsd:element name="Business_x0020_Area" ma:index="35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6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7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8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fd0e48b6a66848a9885f717e5bbf40c4" ma:index="39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1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2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Fiscal_x0020_Year_x0020_IDB" ma:index="44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36237833</IDBDocs_x0020_Number>
    <TaxCatchAll xmlns="9c571b2f-e523-4ab2-ba2e-09e151a03ef4">
      <Value>27</Value>
      <Value>6</Value>
      <Value>28</Value>
    </TaxCatchAll>
    <Phase xmlns="9c571b2f-e523-4ab2-ba2e-09e151a03ef4" xsi:nil="true"/>
    <SISCOR_x0020_Number xmlns="9c571b2f-e523-4ab2-ba2e-09e151a03ef4" xsi:nil="true"/>
    <Division_x0020_or_x0020_Unit xmlns="9c571b2f-e523-4ab2-ba2e-09e151a03ef4">MIF</Division_x0020_or_x0020_Unit>
    <From_x003a_ xmlns="9c571b2f-e523-4ab2-ba2e-09e151a03ef4" xsi:nil="true"/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Plan</TermName>
          <TermId xmlns="http://schemas.microsoft.com/office/infopath/2007/PartnerControls">0b294293-aea6-4ed7-abc7-7c44a738bcef</TermId>
        </TermInfo>
      </Terms>
    </o5138a91267540169645e33d09c9ddc6>
    <Approval_x0020_Number xmlns="9c571b2f-e523-4ab2-ba2e-09e151a03ef4" xsi:nil="true"/>
    <Document_x0020_Author xmlns="9c571b2f-e523-4ab2-ba2e-09e151a03ef4">Ortiz, Carlos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2011</Fiscal_x0020_Year_x0020_IDB>
    <Other_x0020_Author xmlns="9c571b2f-e523-4ab2-ba2e-09e151a03ef4" xsi:nil="true"/>
    <To_x003a_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PR-S1013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United States of America</TermName>
          <TermId xmlns="http://schemas.microsoft.com/office/infopath/2007/PartnerControls">24b29fed-1348-4600-9869-d4c0cdf7902e</TermId>
        </TermInfo>
      </Terms>
    </j8b96605ee2f4c4e988849e658583fee>
    <Migration_x0020_Info xmlns="9c571b2f-e523-4ab2-ba2e-09e151a03ef4">&lt;Data&gt;&lt;APPLICATION&gt;MS EXCEL&lt;/APPLICATION&gt;&lt;STAGE_CODE&gt;PA&lt;/STAGE_CODE&gt;&lt;USER_STAGE&gt;Procurement Plan&lt;/USER_STAGE&gt;&lt;PD_OBJ_TYPE&gt;0&lt;/PD_OBJ_TYPE&gt;&lt;MAKERECORD&gt;&lt;/MAKERECORD&gt;&lt;/Data&gt;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TECFILE</Identifier>
  </documentManagement>
</p:properties>
</file>

<file path=customXml/itemProps1.xml><?xml version="1.0" encoding="utf-8"?>
<ds:datastoreItem xmlns:ds="http://schemas.openxmlformats.org/officeDocument/2006/customXml" ds:itemID="{C9BD5534-2262-411D-A5A8-2D1E5F0C9EF9}"/>
</file>

<file path=customXml/itemProps2.xml><?xml version="1.0" encoding="utf-8"?>
<ds:datastoreItem xmlns:ds="http://schemas.openxmlformats.org/officeDocument/2006/customXml" ds:itemID="{8684DA37-E5B8-4C16-A149-29DA2EBE46F2}"/>
</file>

<file path=customXml/itemProps3.xml><?xml version="1.0" encoding="utf-8"?>
<ds:datastoreItem xmlns:ds="http://schemas.openxmlformats.org/officeDocument/2006/customXml" ds:itemID="{C3470EC4-CB8E-4CAB-9D44-58C7D7DD5340}"/>
</file>

<file path=customXml/itemProps4.xml><?xml version="1.0" encoding="utf-8"?>
<ds:datastoreItem xmlns:ds="http://schemas.openxmlformats.org/officeDocument/2006/customXml" ds:itemID="{EDF7D4AE-64CC-4730-9562-4CA73F9300B5}"/>
</file>

<file path=customXml/itemProps5.xml><?xml version="1.0" encoding="utf-8"?>
<ds:datastoreItem xmlns:ds="http://schemas.openxmlformats.org/officeDocument/2006/customXml" ds:itemID="{EB7BB220-4D6D-440F-88B3-ABB3281832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 de Adquisiciones</vt:lpstr>
    </vt:vector>
  </TitlesOfParts>
  <Company>Inter-American Development Bank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</dc:title>
  <dc:creator>IADB</dc:creator>
  <cp:lastModifiedBy>CARLOS ORTIZ</cp:lastModifiedBy>
  <cp:lastPrinted>2010-11-12T14:11:06Z</cp:lastPrinted>
  <dcterms:created xsi:type="dcterms:W3CDTF">2010-11-11T19:26:29Z</dcterms:created>
  <dcterms:modified xsi:type="dcterms:W3CDTF">2010-11-12T16:57:59Z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0x01010097539AEBFB7E6F4387C0787516276B970017F545FC582C7240BAC3FFB996028F94</vt:lpwstr>
  </property>
  <property fmtid="{D5CDD505-2E9C-101B-9397-08002B2CF9AE}" pid="3" name="TaxKeyword">
    <vt:lpwstr/>
  </property>
  <property fmtid="{D5CDD505-2E9C-101B-9397-08002B2CF9AE}" pid="4" name="Function Operations IDB">
    <vt:lpwstr>6;#Goods and Services|5bfebf1b-9f1f-4411-b1dd-4c19b807b799</vt:lpwstr>
  </property>
  <property fmtid="{D5CDD505-2E9C-101B-9397-08002B2CF9AE}" pid="5" name="Abstract">
    <vt:lpwstr/>
  </property>
  <property fmtid="{D5CDD505-2E9C-101B-9397-08002B2CF9AE}" pid="6" name="Disclosure Activity">
    <vt:lpwstr>Procurement Plan</vt:lpwstr>
  </property>
  <property fmtid="{D5CDD505-2E9C-101B-9397-08002B2CF9AE}" pid="7" name="Sub_x002d_Sector">
    <vt:lpwstr/>
  </property>
  <property fmtid="{D5CDD505-2E9C-101B-9397-08002B2CF9AE}" pid="8" name="TaxKeywordTaxHTField">
    <vt:lpwstr/>
  </property>
  <property fmtid="{D5CDD505-2E9C-101B-9397-08002B2CF9AE}" pid="9" name="Series Operations IDB">
    <vt:lpwstr>28;#Procurement Plan|0b294293-aea6-4ed7-abc7-7c44a738bcef</vt:lpwstr>
  </property>
  <property fmtid="{D5CDD505-2E9C-101B-9397-08002B2CF9AE}" pid="11" name="Country">
    <vt:lpwstr>27;#United States of America|24b29fed-1348-4600-9869-d4c0cdf7902e</vt:lpwstr>
  </property>
  <property fmtid="{D5CDD505-2E9C-101B-9397-08002B2CF9AE}" pid="12" name="Fund IDB">
    <vt:lpwstr/>
  </property>
  <property fmtid="{D5CDD505-2E9C-101B-9397-08002B2CF9AE}" pid="13" name="Webtopic">
    <vt:lpwstr>Generic</vt:lpwstr>
  </property>
  <property fmtid="{D5CDD505-2E9C-101B-9397-08002B2CF9AE}" pid="14" name="Publishing House">
    <vt:lpwstr/>
  </property>
  <property fmtid="{D5CDD505-2E9C-101B-9397-08002B2CF9AE}" pid="15" name="Sector IDB">
    <vt:lpwstr/>
  </property>
  <property fmtid="{D5CDD505-2E9C-101B-9397-08002B2CF9AE}" pid="16" name="Sub-Sector">
    <vt:lpwstr/>
  </property>
</Properties>
</file>