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22" i="1" l="1"/>
  <c r="I29" i="1"/>
  <c r="E26" i="1"/>
  <c r="F26" i="1"/>
  <c r="G26" i="1"/>
  <c r="H26" i="1"/>
  <c r="D26" i="1"/>
  <c r="H23" i="1" l="1"/>
  <c r="G23" i="1"/>
  <c r="F23" i="1"/>
  <c r="E23" i="1"/>
  <c r="D23" i="1"/>
  <c r="E17" i="1"/>
  <c r="F17" i="1"/>
  <c r="G17" i="1"/>
  <c r="H17" i="1"/>
  <c r="D17" i="1"/>
  <c r="I28" i="1" l="1"/>
  <c r="I27" i="1"/>
  <c r="I24" i="1"/>
  <c r="I23" i="1" s="1"/>
  <c r="I21" i="1"/>
  <c r="I20" i="1"/>
  <c r="I19" i="1"/>
  <c r="I18" i="1"/>
  <c r="I16" i="1"/>
  <c r="I15" i="1"/>
  <c r="I14" i="1"/>
  <c r="I13" i="1"/>
  <c r="H12" i="1"/>
  <c r="G12" i="1"/>
  <c r="F12" i="1"/>
  <c r="E12" i="1"/>
  <c r="D12" i="1"/>
  <c r="I11" i="1"/>
  <c r="I10" i="1"/>
  <c r="I9" i="1"/>
  <c r="I8" i="1"/>
  <c r="H7" i="1"/>
  <c r="G7" i="1"/>
  <c r="G6" i="1" s="1"/>
  <c r="F7" i="1"/>
  <c r="E7" i="1"/>
  <c r="E6" i="1" s="1"/>
  <c r="D7" i="1"/>
  <c r="F30" i="1" l="1"/>
  <c r="F6" i="1"/>
  <c r="D6" i="1"/>
  <c r="H6" i="1"/>
  <c r="G30" i="1"/>
  <c r="E30" i="1"/>
  <c r="D30" i="1"/>
  <c r="H30" i="1"/>
  <c r="I26" i="1"/>
  <c r="I17" i="1"/>
  <c r="I12" i="1"/>
  <c r="J7" i="1" l="1"/>
  <c r="I6" i="1"/>
  <c r="I30" i="1"/>
  <c r="J23" i="1"/>
  <c r="J6" i="1" l="1"/>
  <c r="J29" i="1"/>
  <c r="E31" i="1"/>
  <c r="D31" i="1"/>
  <c r="H31" i="1"/>
  <c r="G31" i="1"/>
  <c r="F31" i="1"/>
  <c r="J22" i="1"/>
  <c r="J26" i="1"/>
  <c r="J17" i="1"/>
  <c r="J12" i="1"/>
</calcChain>
</file>

<file path=xl/sharedStrings.xml><?xml version="1.0" encoding="utf-8"?>
<sst xmlns="http://schemas.openxmlformats.org/spreadsheetml/2006/main" count="37" uniqueCount="37">
  <si>
    <t>Años / US$</t>
  </si>
  <si>
    <t>%</t>
  </si>
  <si>
    <t>I.</t>
  </si>
  <si>
    <t>P7</t>
  </si>
  <si>
    <t>II.</t>
  </si>
  <si>
    <t>P 8</t>
  </si>
  <si>
    <t>TOTAL</t>
  </si>
  <si>
    <t>Ejecucion de la direccion arquitectonica.</t>
  </si>
  <si>
    <t>Ejecucion del Commisioning.</t>
  </si>
  <si>
    <t>Obra de construccion del edificio.</t>
  </si>
  <si>
    <t>Ejecucion de la direccion arquitectonica del laboratorio.</t>
  </si>
  <si>
    <t>Contratacion de consultores tecnicos nacionales e intenacionales.</t>
  </si>
  <si>
    <t>III</t>
  </si>
  <si>
    <t>COMPONENTE/PRODUCTOS</t>
  </si>
  <si>
    <t>SEGUIMIENTO Y EVALUACION.</t>
  </si>
  <si>
    <t>Ejecucion de la supervisión externa.</t>
  </si>
  <si>
    <t>Ejecucion de la supervisón externa del laboratorio.</t>
  </si>
  <si>
    <t>Ejecución del la direccion arquitectonica.</t>
  </si>
  <si>
    <t>Ejecución del Commisioning del laboratorio.</t>
  </si>
  <si>
    <t>Ejecucion del commisioning.</t>
  </si>
  <si>
    <t>Tramitar y lograr certificaciones de los laboratorios.</t>
  </si>
  <si>
    <t>Evaluacion del  impacto y final del Programa.</t>
  </si>
  <si>
    <t>Laboratorio BSL3 Ag construido, equipado y funcionando con estándares internacionales de calidad y bioseguridad.</t>
  </si>
  <si>
    <t>Auditorias del Programa.</t>
  </si>
  <si>
    <t>Banco de custodia construido, equipado y funcionando con estándares internacionales de calidad y bioseguridad.</t>
  </si>
  <si>
    <t>Ejecucion de la supervison externa.</t>
  </si>
  <si>
    <t>IMPREVISTOS.</t>
  </si>
  <si>
    <t>Obra e cosntrucción del laboratorio BSL2.</t>
  </si>
  <si>
    <t>Obra de costrucción del banco de biocustodia.</t>
  </si>
  <si>
    <t>Laboratorio BSL2 construido, equipado y funcionando con estándares internacionales de calidad y bioseguridad y mejoras del camlus cnstruidas.</t>
  </si>
  <si>
    <t>4. Plan de Capacitacion y divulgacion ejecutado.</t>
  </si>
  <si>
    <r>
      <rPr>
        <b/>
        <sz val="11"/>
        <rFont val="Calibri"/>
        <family val="2"/>
        <scheme val="minor"/>
      </rPr>
      <t>Otras actividades de los laboratorios</t>
    </r>
    <r>
      <rPr>
        <sz val="11"/>
        <rFont val="Calibri"/>
        <family val="2"/>
        <scheme val="minor"/>
      </rPr>
      <t>.</t>
    </r>
  </si>
  <si>
    <t>Total US$*</t>
  </si>
  <si>
    <t>*Fondos provenientes del BID, no esta prevista contrapartida local.</t>
  </si>
  <si>
    <t>PROGRAMA DE FORTALECIMIENTO DE LA SANIDAD ANIMAL (ME- L1256)</t>
  </si>
  <si>
    <t>PLAN DE EJECUCION DEL PLURIANUAL (PEP)</t>
  </si>
  <si>
    <t xml:space="preserve">Componente I. Fortalecimiento de la capacidad de diagnóstico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</si>
</sst>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9" fontId="3" fillId="2" borderId="1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left" vertical="center" wrapText="1"/>
    </xf>
    <xf numFmtId="3" fontId="4" fillId="3" borderId="1" xfId="0" applyNumberFormat="1" applyFont="1" applyFill="1" applyBorder="1" applyAlignment="1">
      <alignment horizontal="right" vertical="center"/>
    </xf>
    <xf numFmtId="3" fontId="4" fillId="3" borderId="1" xfId="0" applyNumberFormat="1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9" fontId="3" fillId="3" borderId="1" xfId="1" applyFont="1" applyFill="1" applyBorder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4" fillId="0" borderId="1" xfId="0" applyFont="1" applyBorder="1" applyAlignment="1">
      <alignment horizontal="center" vertical="center"/>
    </xf>
    <xf numFmtId="3" fontId="4" fillId="3" borderId="1" xfId="0" applyNumberFormat="1" applyFont="1" applyFill="1" applyBorder="1" applyAlignment="1">
      <alignment vertical="center" wrapText="1"/>
    </xf>
    <xf numFmtId="9" fontId="4" fillId="0" borderId="1" xfId="1" applyFont="1" applyBorder="1" applyAlignment="1">
      <alignment horizontal="center" vertical="center"/>
    </xf>
    <xf numFmtId="3" fontId="4" fillId="3" borderId="1" xfId="0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vertical="center" wrapText="1"/>
    </xf>
    <xf numFmtId="9" fontId="4" fillId="2" borderId="1" xfId="1" applyFont="1" applyFill="1" applyBorder="1" applyAlignment="1">
      <alignment horizontal="center" vertical="center"/>
    </xf>
    <xf numFmtId="3" fontId="3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0" fontId="3" fillId="2" borderId="1" xfId="1" applyNumberFormat="1" applyFont="1" applyFill="1" applyBorder="1" applyAlignment="1">
      <alignment horizontal="center" vertical="center" wrapText="1"/>
    </xf>
    <xf numFmtId="9" fontId="0" fillId="0" borderId="0" xfId="1" applyFont="1"/>
    <xf numFmtId="0" fontId="0" fillId="6" borderId="1" xfId="0" applyFill="1" applyBorder="1"/>
    <xf numFmtId="3" fontId="4" fillId="4" borderId="1" xfId="0" applyNumberFormat="1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left" vertical="center" wrapText="1"/>
    </xf>
    <xf numFmtId="164" fontId="3" fillId="4" borderId="1" xfId="1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3" fontId="0" fillId="0" borderId="0" xfId="0" applyNumberFormat="1"/>
    <xf numFmtId="164" fontId="0" fillId="6" borderId="1" xfId="1" applyNumberFormat="1" applyFont="1" applyFill="1" applyBorder="1"/>
    <xf numFmtId="3" fontId="3" fillId="5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2"/>
  <sheetViews>
    <sheetView tabSelected="1" topLeftCell="A25" workbookViewId="0">
      <selection activeCell="F34" sqref="F34"/>
    </sheetView>
  </sheetViews>
  <sheetFormatPr defaultRowHeight="15" x14ac:dyDescent="0.25"/>
  <cols>
    <col min="1" max="1" width="3.28515625" customWidth="1"/>
    <col min="2" max="2" width="4.5703125" customWidth="1"/>
    <col min="3" max="3" width="34.42578125" customWidth="1"/>
    <col min="4" max="4" width="10.140625" customWidth="1"/>
    <col min="5" max="5" width="10.5703125" customWidth="1"/>
    <col min="6" max="6" width="10" customWidth="1"/>
    <col min="7" max="7" width="10.140625" customWidth="1"/>
    <col min="8" max="8" width="9.85546875" customWidth="1"/>
    <col min="9" max="9" width="11.5703125" customWidth="1"/>
    <col min="10" max="10" width="6.85546875" customWidth="1"/>
    <col min="13" max="13" width="11.140625" bestFit="1" customWidth="1"/>
  </cols>
  <sheetData>
    <row r="1" spans="2:13" x14ac:dyDescent="0.25">
      <c r="B1" s="1"/>
      <c r="C1" s="42" t="s">
        <v>34</v>
      </c>
      <c r="D1" s="42"/>
      <c r="E1" s="42"/>
      <c r="F1" s="42"/>
      <c r="G1" s="42"/>
      <c r="H1" s="42"/>
      <c r="I1" s="42"/>
      <c r="J1" s="1"/>
      <c r="K1" s="2"/>
    </row>
    <row r="2" spans="2:13" x14ac:dyDescent="0.25">
      <c r="B2" s="1"/>
      <c r="C2" s="42" t="s">
        <v>35</v>
      </c>
      <c r="D2" s="42"/>
      <c r="E2" s="42"/>
      <c r="F2" s="42"/>
      <c r="G2" s="42"/>
      <c r="H2" s="42"/>
      <c r="I2" s="42"/>
      <c r="J2" s="1"/>
      <c r="K2" s="2"/>
    </row>
    <row r="3" spans="2:13" x14ac:dyDescent="0.25">
      <c r="B3" s="1"/>
      <c r="C3" s="3"/>
      <c r="D3" s="3"/>
      <c r="E3" s="3"/>
      <c r="F3" s="3"/>
      <c r="G3" s="3"/>
      <c r="H3" s="3"/>
      <c r="I3" s="30"/>
      <c r="J3" s="1"/>
      <c r="K3" s="2"/>
    </row>
    <row r="4" spans="2:13" x14ac:dyDescent="0.25">
      <c r="B4" s="41"/>
      <c r="C4" s="41" t="s">
        <v>13</v>
      </c>
      <c r="D4" s="41" t="s">
        <v>0</v>
      </c>
      <c r="E4" s="41"/>
      <c r="F4" s="41"/>
      <c r="G4" s="41"/>
      <c r="H4" s="41"/>
      <c r="I4" s="41" t="s">
        <v>32</v>
      </c>
      <c r="J4" s="41" t="s">
        <v>1</v>
      </c>
      <c r="K4" s="2"/>
    </row>
    <row r="5" spans="2:13" x14ac:dyDescent="0.25">
      <c r="B5" s="41"/>
      <c r="C5" s="41"/>
      <c r="D5" s="29">
        <v>1</v>
      </c>
      <c r="E5" s="29">
        <v>2</v>
      </c>
      <c r="F5" s="29">
        <v>3</v>
      </c>
      <c r="G5" s="29">
        <v>4</v>
      </c>
      <c r="H5" s="29">
        <v>5</v>
      </c>
      <c r="I5" s="41"/>
      <c r="J5" s="41"/>
      <c r="K5" s="2"/>
    </row>
    <row r="6" spans="2:13" ht="42.75" customHeight="1" x14ac:dyDescent="0.25">
      <c r="B6" s="34" t="s">
        <v>2</v>
      </c>
      <c r="C6" s="35" t="s">
        <v>36</v>
      </c>
      <c r="D6" s="24">
        <f>D7+D12+D17+D22+D23</f>
        <v>10468939</v>
      </c>
      <c r="E6" s="24">
        <f t="shared" ref="E6:H6" si="0">E7+E12+E17+E22+E23</f>
        <v>52876245.530000001</v>
      </c>
      <c r="F6" s="24">
        <f t="shared" si="0"/>
        <v>43189517.549999997</v>
      </c>
      <c r="G6" s="24">
        <f t="shared" si="0"/>
        <v>30148761.470000003</v>
      </c>
      <c r="H6" s="24">
        <f t="shared" si="0"/>
        <v>5166536.5600000005</v>
      </c>
      <c r="I6" s="24">
        <f>SUM(D6:H6)</f>
        <v>141850000.11000001</v>
      </c>
      <c r="J6" s="36">
        <f>I6/$I$30</f>
        <v>0.97827586276011902</v>
      </c>
      <c r="K6" s="2"/>
    </row>
    <row r="7" spans="2:13" ht="57.75" customHeight="1" x14ac:dyDescent="0.25">
      <c r="B7" s="4">
        <v>1</v>
      </c>
      <c r="C7" s="5" t="s">
        <v>22</v>
      </c>
      <c r="D7" s="6">
        <f t="shared" ref="D7:H7" si="1">SUM(D8:D11)</f>
        <v>2404174</v>
      </c>
      <c r="E7" s="6">
        <f t="shared" si="1"/>
        <v>7000155</v>
      </c>
      <c r="F7" s="6">
        <f t="shared" si="1"/>
        <v>21521537.979999997</v>
      </c>
      <c r="G7" s="6">
        <f t="shared" si="1"/>
        <v>29589424.100000001</v>
      </c>
      <c r="H7" s="6">
        <f t="shared" si="1"/>
        <v>4363447.45</v>
      </c>
      <c r="I7" s="6">
        <f>SUM(I8:I11)</f>
        <v>64878738.529999994</v>
      </c>
      <c r="J7" s="31">
        <f>I7/$I$30</f>
        <v>0.44743957603810758</v>
      </c>
      <c r="K7" s="2"/>
      <c r="M7" s="39"/>
    </row>
    <row r="8" spans="2:13" ht="58.5" customHeight="1" x14ac:dyDescent="0.25">
      <c r="B8" s="8">
        <v>1.1000000000000001</v>
      </c>
      <c r="C8" s="9" t="s">
        <v>9</v>
      </c>
      <c r="D8" s="10">
        <v>1498268</v>
      </c>
      <c r="E8" s="11">
        <v>5186312</v>
      </c>
      <c r="F8" s="11">
        <v>19707984.699999999</v>
      </c>
      <c r="G8" s="11">
        <v>27775580.800000001</v>
      </c>
      <c r="H8" s="11">
        <v>3457541.18</v>
      </c>
      <c r="I8" s="12">
        <f>SUM(D8:H8)</f>
        <v>57625686.68</v>
      </c>
      <c r="J8" s="13"/>
      <c r="K8" s="14"/>
      <c r="M8" s="39"/>
    </row>
    <row r="9" spans="2:13" ht="48.75" customHeight="1" x14ac:dyDescent="0.25">
      <c r="B9" s="8">
        <v>1.2</v>
      </c>
      <c r="C9" s="9" t="s">
        <v>10</v>
      </c>
      <c r="D9" s="10">
        <v>381274</v>
      </c>
      <c r="E9" s="11">
        <v>763402</v>
      </c>
      <c r="F9" s="11">
        <v>763280</v>
      </c>
      <c r="G9" s="11">
        <v>763402</v>
      </c>
      <c r="H9" s="11">
        <v>381273.68</v>
      </c>
      <c r="I9" s="12">
        <f t="shared" ref="I9:I11" si="2">SUM(D9:H9)</f>
        <v>3052631.68</v>
      </c>
      <c r="J9" s="13"/>
      <c r="K9" s="14"/>
    </row>
    <row r="10" spans="2:13" ht="53.25" customHeight="1" x14ac:dyDescent="0.25">
      <c r="B10" s="8">
        <v>1.3</v>
      </c>
      <c r="C10" s="9" t="s">
        <v>18</v>
      </c>
      <c r="D10" s="10">
        <v>259266</v>
      </c>
      <c r="E10" s="11">
        <v>519113</v>
      </c>
      <c r="F10" s="11">
        <v>519030.4</v>
      </c>
      <c r="G10" s="11">
        <v>519113.43</v>
      </c>
      <c r="H10" s="11">
        <v>259266.11</v>
      </c>
      <c r="I10" s="12">
        <f t="shared" si="2"/>
        <v>2075788.94</v>
      </c>
      <c r="J10" s="13"/>
      <c r="K10" s="14"/>
    </row>
    <row r="11" spans="2:13" ht="48" customHeight="1" x14ac:dyDescent="0.25">
      <c r="B11" s="8">
        <v>1.4</v>
      </c>
      <c r="C11" s="9" t="s">
        <v>16</v>
      </c>
      <c r="D11" s="10">
        <v>265366</v>
      </c>
      <c r="E11" s="11">
        <v>531328</v>
      </c>
      <c r="F11" s="11">
        <v>531242.88</v>
      </c>
      <c r="G11" s="11">
        <v>531327.87</v>
      </c>
      <c r="H11" s="11">
        <v>265366.48</v>
      </c>
      <c r="I11" s="12">
        <f t="shared" si="2"/>
        <v>2124631.23</v>
      </c>
      <c r="J11" s="13"/>
      <c r="K11" s="14"/>
    </row>
    <row r="12" spans="2:13" ht="62.25" customHeight="1" x14ac:dyDescent="0.25">
      <c r="B12" s="4">
        <v>2</v>
      </c>
      <c r="C12" s="5" t="s">
        <v>24</v>
      </c>
      <c r="D12" s="6">
        <f t="shared" ref="D12:I12" si="3">SUM(D13:D16)</f>
        <v>2011806</v>
      </c>
      <c r="E12" s="6">
        <f t="shared" si="3"/>
        <v>6155509</v>
      </c>
      <c r="F12" s="6">
        <f t="shared" si="3"/>
        <v>0</v>
      </c>
      <c r="G12" s="6">
        <f t="shared" si="3"/>
        <v>0</v>
      </c>
      <c r="H12" s="6">
        <f t="shared" si="3"/>
        <v>0</v>
      </c>
      <c r="I12" s="6">
        <f t="shared" si="3"/>
        <v>8167315</v>
      </c>
      <c r="J12" s="7">
        <f>I12/I30</f>
        <v>5.6326310340943014E-2</v>
      </c>
      <c r="K12" s="2"/>
    </row>
    <row r="13" spans="2:13" ht="26.25" customHeight="1" x14ac:dyDescent="0.25">
      <c r="B13" s="15">
        <v>2.1</v>
      </c>
      <c r="C13" s="16" t="s">
        <v>28</v>
      </c>
      <c r="D13" s="10">
        <v>1828282</v>
      </c>
      <c r="E13" s="11">
        <v>5789560</v>
      </c>
      <c r="F13" s="11">
        <v>0</v>
      </c>
      <c r="G13" s="11">
        <v>0</v>
      </c>
      <c r="H13" s="11">
        <v>0</v>
      </c>
      <c r="I13" s="12">
        <f>SUM(D13:H13)</f>
        <v>7617842</v>
      </c>
      <c r="J13" s="17"/>
      <c r="K13" s="2"/>
    </row>
    <row r="14" spans="2:13" ht="28.5" customHeight="1" x14ac:dyDescent="0.25">
      <c r="B14" s="15">
        <v>2.2000000000000002</v>
      </c>
      <c r="C14" s="16" t="s">
        <v>17</v>
      </c>
      <c r="D14" s="18">
        <v>81566</v>
      </c>
      <c r="E14" s="16">
        <v>162644</v>
      </c>
      <c r="F14" s="11">
        <v>0</v>
      </c>
      <c r="G14" s="16">
        <v>0</v>
      </c>
      <c r="H14" s="16">
        <v>0</v>
      </c>
      <c r="I14" s="19">
        <f>SUM(D14:H14)</f>
        <v>244210</v>
      </c>
      <c r="J14" s="17"/>
      <c r="K14" s="2"/>
    </row>
    <row r="15" spans="2:13" ht="33" customHeight="1" x14ac:dyDescent="0.25">
      <c r="B15" s="15">
        <v>2.2999999999999998</v>
      </c>
      <c r="C15" s="16" t="s">
        <v>8</v>
      </c>
      <c r="D15" s="18">
        <v>40783</v>
      </c>
      <c r="E15" s="16">
        <v>81322</v>
      </c>
      <c r="F15" s="11">
        <v>0</v>
      </c>
      <c r="G15" s="16">
        <v>0</v>
      </c>
      <c r="H15" s="16">
        <v>0</v>
      </c>
      <c r="I15" s="19">
        <f>SUM(D15:H15)</f>
        <v>122105</v>
      </c>
      <c r="J15" s="17"/>
      <c r="K15" s="2"/>
    </row>
    <row r="16" spans="2:13" ht="32.25" customHeight="1" x14ac:dyDescent="0.25">
      <c r="B16" s="15">
        <v>2.4</v>
      </c>
      <c r="C16" s="16" t="s">
        <v>15</v>
      </c>
      <c r="D16" s="18">
        <v>61175</v>
      </c>
      <c r="E16" s="16">
        <v>121983</v>
      </c>
      <c r="F16" s="11">
        <v>0</v>
      </c>
      <c r="G16" s="16">
        <v>0</v>
      </c>
      <c r="H16" s="16">
        <v>0</v>
      </c>
      <c r="I16" s="19">
        <f>SUM(D16:H16)</f>
        <v>183158</v>
      </c>
      <c r="J16" s="17"/>
      <c r="K16" s="2"/>
    </row>
    <row r="17" spans="2:11" ht="69.75" customHeight="1" x14ac:dyDescent="0.25">
      <c r="B17" s="4">
        <v>3</v>
      </c>
      <c r="C17" s="20" t="s">
        <v>29</v>
      </c>
      <c r="D17" s="20">
        <f t="shared" ref="D17:I17" si="4">SUM(D18:D21)</f>
        <v>5974947</v>
      </c>
      <c r="E17" s="20">
        <f t="shared" si="4"/>
        <v>39489599</v>
      </c>
      <c r="F17" s="20">
        <f t="shared" si="4"/>
        <v>21277367.310000002</v>
      </c>
      <c r="G17" s="20">
        <f t="shared" si="4"/>
        <v>0</v>
      </c>
      <c r="H17" s="20">
        <f t="shared" si="4"/>
        <v>0</v>
      </c>
      <c r="I17" s="20">
        <f t="shared" si="4"/>
        <v>66741913.310000002</v>
      </c>
      <c r="J17" s="7">
        <f>I17/I30</f>
        <v>0.46028905727860081</v>
      </c>
      <c r="K17" s="2"/>
    </row>
    <row r="18" spans="2:11" ht="33" customHeight="1" x14ac:dyDescent="0.25">
      <c r="B18" s="15">
        <v>3.1</v>
      </c>
      <c r="C18" s="21" t="s">
        <v>27</v>
      </c>
      <c r="D18" s="22">
        <v>5230105</v>
      </c>
      <c r="E18" s="21">
        <v>37999914</v>
      </c>
      <c r="F18" s="21">
        <v>19787683.100000001</v>
      </c>
      <c r="G18" s="21">
        <v>0</v>
      </c>
      <c r="H18" s="21">
        <v>0</v>
      </c>
      <c r="I18" s="23">
        <f>SUM(D18:H18)</f>
        <v>63017702.100000001</v>
      </c>
      <c r="J18" s="17"/>
      <c r="K18" s="2"/>
    </row>
    <row r="19" spans="2:11" ht="26.25" customHeight="1" x14ac:dyDescent="0.25">
      <c r="B19" s="15">
        <v>3.2</v>
      </c>
      <c r="C19" s="21" t="s">
        <v>7</v>
      </c>
      <c r="D19" s="22">
        <v>354105</v>
      </c>
      <c r="E19" s="21">
        <v>708211</v>
      </c>
      <c r="F19" s="21">
        <v>708210.53</v>
      </c>
      <c r="G19" s="21">
        <v>0</v>
      </c>
      <c r="H19" s="21">
        <v>0</v>
      </c>
      <c r="I19" s="23">
        <f>SUM(D19:H19)</f>
        <v>1770526.53</v>
      </c>
      <c r="J19" s="17"/>
      <c r="K19" s="2"/>
    </row>
    <row r="20" spans="2:11" ht="42" customHeight="1" x14ac:dyDescent="0.25">
      <c r="B20" s="15">
        <v>3.3</v>
      </c>
      <c r="C20" s="21" t="s">
        <v>19</v>
      </c>
      <c r="D20" s="22">
        <v>158737</v>
      </c>
      <c r="E20" s="21">
        <v>317474</v>
      </c>
      <c r="F20" s="21">
        <v>317473.68</v>
      </c>
      <c r="G20" s="21">
        <v>0</v>
      </c>
      <c r="H20" s="21">
        <v>0</v>
      </c>
      <c r="I20" s="23">
        <f>SUM(D20:H20)</f>
        <v>793684.67999999993</v>
      </c>
      <c r="J20" s="17"/>
      <c r="K20" s="2"/>
    </row>
    <row r="21" spans="2:11" ht="44.25" customHeight="1" x14ac:dyDescent="0.25">
      <c r="B21" s="15">
        <v>3.4</v>
      </c>
      <c r="C21" s="21" t="s">
        <v>25</v>
      </c>
      <c r="D21" s="22">
        <v>232000</v>
      </c>
      <c r="E21" s="21">
        <v>464000</v>
      </c>
      <c r="F21" s="21">
        <v>464000</v>
      </c>
      <c r="G21" s="21">
        <v>0</v>
      </c>
      <c r="H21" s="21">
        <v>0</v>
      </c>
      <c r="I21" s="23">
        <f>SUM(D21:H21)</f>
        <v>1160000</v>
      </c>
      <c r="J21" s="17"/>
      <c r="K21" s="2"/>
    </row>
    <row r="22" spans="2:11" ht="57.75" customHeight="1" x14ac:dyDescent="0.25">
      <c r="B22" s="4">
        <v>4</v>
      </c>
      <c r="C22" s="20" t="s">
        <v>30</v>
      </c>
      <c r="D22" s="20">
        <v>78012</v>
      </c>
      <c r="E22" s="20">
        <v>102772</v>
      </c>
      <c r="F22" s="20">
        <v>124667</v>
      </c>
      <c r="G22" s="20">
        <v>128550</v>
      </c>
      <c r="H22" s="20">
        <v>116000</v>
      </c>
      <c r="I22" s="20">
        <f>SUM(D22:H22)</f>
        <v>550001</v>
      </c>
      <c r="J22" s="7">
        <f>I22/I30</f>
        <v>3.7931103445659926E-3</v>
      </c>
      <c r="K22" s="2"/>
    </row>
    <row r="23" spans="2:11" ht="32.25" customHeight="1" x14ac:dyDescent="0.25">
      <c r="B23" s="26">
        <v>5</v>
      </c>
      <c r="C23" s="27" t="s">
        <v>31</v>
      </c>
      <c r="D23" s="27">
        <f t="shared" ref="D23:H23" si="5">SUM(D24:D25)</f>
        <v>0</v>
      </c>
      <c r="E23" s="27">
        <f t="shared" si="5"/>
        <v>128210.53</v>
      </c>
      <c r="F23" s="27">
        <f t="shared" si="5"/>
        <v>265945.26</v>
      </c>
      <c r="G23" s="27">
        <f t="shared" si="5"/>
        <v>430787.37</v>
      </c>
      <c r="H23" s="27">
        <f t="shared" si="5"/>
        <v>687089.11</v>
      </c>
      <c r="I23" s="27">
        <f>SUM(I24:I25)</f>
        <v>1512032.27</v>
      </c>
      <c r="J23" s="28">
        <f>I23/I30</f>
        <v>1.0427808757901532E-2</v>
      </c>
      <c r="K23" s="2"/>
    </row>
    <row r="24" spans="2:11" ht="54.75" customHeight="1" x14ac:dyDescent="0.25">
      <c r="B24" s="15">
        <v>5.0999999999999996</v>
      </c>
      <c r="C24" s="21" t="s">
        <v>11</v>
      </c>
      <c r="D24" s="21">
        <v>0</v>
      </c>
      <c r="E24" s="21">
        <v>128210.53</v>
      </c>
      <c r="F24" s="21">
        <v>265945.26</v>
      </c>
      <c r="G24" s="21">
        <v>430787.37</v>
      </c>
      <c r="H24" s="21">
        <v>540682.11</v>
      </c>
      <c r="I24" s="23">
        <f t="shared" ref="I24:I28" si="6">SUM(D24:H24)</f>
        <v>1365625.27</v>
      </c>
      <c r="J24" s="17"/>
      <c r="K24" s="2"/>
    </row>
    <row r="25" spans="2:11" ht="47.25" customHeight="1" x14ac:dyDescent="0.25">
      <c r="B25" s="15">
        <v>5.2</v>
      </c>
      <c r="C25" s="21" t="s">
        <v>20</v>
      </c>
      <c r="D25" s="21">
        <v>0</v>
      </c>
      <c r="E25" s="21">
        <v>0</v>
      </c>
      <c r="F25" s="21">
        <v>0</v>
      </c>
      <c r="G25" s="21">
        <v>0</v>
      </c>
      <c r="H25" s="21">
        <v>146407</v>
      </c>
      <c r="I25" s="23">
        <v>146407</v>
      </c>
      <c r="J25" s="17"/>
      <c r="K25" s="2"/>
    </row>
    <row r="26" spans="2:11" ht="35.25" customHeight="1" x14ac:dyDescent="0.25">
      <c r="B26" s="37" t="s">
        <v>4</v>
      </c>
      <c r="C26" s="25" t="s">
        <v>14</v>
      </c>
      <c r="D26" s="25">
        <f>SUM(D27:D28)</f>
        <v>7999.97</v>
      </c>
      <c r="E26" s="25">
        <f t="shared" ref="E26:I26" si="7">SUM(E27:E28)</f>
        <v>7999.97</v>
      </c>
      <c r="F26" s="25">
        <f t="shared" si="7"/>
        <v>7999.97</v>
      </c>
      <c r="G26" s="25">
        <f t="shared" si="7"/>
        <v>7999.97</v>
      </c>
      <c r="H26" s="25">
        <f t="shared" si="7"/>
        <v>118000.02</v>
      </c>
      <c r="I26" s="25">
        <f t="shared" si="7"/>
        <v>149999.9</v>
      </c>
      <c r="J26" s="38">
        <f>I26/I30</f>
        <v>1.0344820688941738E-3</v>
      </c>
      <c r="K26" s="2"/>
    </row>
    <row r="27" spans="2:11" ht="36" customHeight="1" x14ac:dyDescent="0.25">
      <c r="B27" s="15" t="s">
        <v>3</v>
      </c>
      <c r="C27" s="21" t="s">
        <v>23</v>
      </c>
      <c r="D27" s="21">
        <v>7999.97</v>
      </c>
      <c r="E27" s="21">
        <v>7999.97</v>
      </c>
      <c r="F27" s="21">
        <v>7999.97</v>
      </c>
      <c r="G27" s="21">
        <v>7999.97</v>
      </c>
      <c r="H27" s="21">
        <v>7999.97</v>
      </c>
      <c r="I27" s="23">
        <f t="shared" si="6"/>
        <v>39999.85</v>
      </c>
      <c r="J27" s="17"/>
      <c r="K27" s="2"/>
    </row>
    <row r="28" spans="2:11" ht="39" customHeight="1" x14ac:dyDescent="0.25">
      <c r="B28" s="15" t="s">
        <v>5</v>
      </c>
      <c r="C28" s="21" t="s">
        <v>21</v>
      </c>
      <c r="D28" s="21">
        <v>0</v>
      </c>
      <c r="E28" s="21">
        <v>0</v>
      </c>
      <c r="F28" s="21">
        <v>0</v>
      </c>
      <c r="G28" s="21">
        <v>0</v>
      </c>
      <c r="H28" s="21">
        <v>110000.05</v>
      </c>
      <c r="I28" s="23">
        <f t="shared" si="6"/>
        <v>110000.05</v>
      </c>
      <c r="J28" s="17"/>
      <c r="K28" s="2"/>
    </row>
    <row r="29" spans="2:11" ht="39" customHeight="1" x14ac:dyDescent="0.25">
      <c r="B29" s="37" t="s">
        <v>12</v>
      </c>
      <c r="C29" s="25" t="s">
        <v>26</v>
      </c>
      <c r="D29" s="25">
        <v>221361</v>
      </c>
      <c r="E29" s="25">
        <v>1117581</v>
      </c>
      <c r="F29" s="25">
        <v>912773</v>
      </c>
      <c r="G29" s="25">
        <v>637046</v>
      </c>
      <c r="H29" s="25">
        <v>111239</v>
      </c>
      <c r="I29" s="25">
        <f>SUM(D29:H29)</f>
        <v>3000000</v>
      </c>
      <c r="J29" s="38">
        <f>I29/I30</f>
        <v>2.068965517098692E-2</v>
      </c>
      <c r="K29" s="2"/>
    </row>
    <row r="30" spans="2:11" ht="26.25" customHeight="1" x14ac:dyDescent="0.25">
      <c r="B30" s="20"/>
      <c r="C30" s="20" t="s">
        <v>6</v>
      </c>
      <c r="D30" s="20">
        <f>SUM(D29,D26,D23,D22,D17,D12,D7)</f>
        <v>10698299.969999999</v>
      </c>
      <c r="E30" s="20">
        <f t="shared" ref="E30:I30" si="8">SUM(E29,E26,E23,E22,E17,E12,E7)</f>
        <v>54001826.5</v>
      </c>
      <c r="F30" s="20">
        <f t="shared" si="8"/>
        <v>44110290.519999996</v>
      </c>
      <c r="G30" s="20">
        <f t="shared" si="8"/>
        <v>30793807.440000001</v>
      </c>
      <c r="H30" s="20">
        <f t="shared" si="8"/>
        <v>5395775.5800000001</v>
      </c>
      <c r="I30" s="20">
        <f t="shared" si="8"/>
        <v>145000000.00999999</v>
      </c>
      <c r="J30" s="4">
        <v>100</v>
      </c>
      <c r="K30" s="2"/>
    </row>
    <row r="31" spans="2:11" x14ac:dyDescent="0.25">
      <c r="B31" s="33"/>
      <c r="C31" s="33"/>
      <c r="D31" s="40">
        <f>+D30/I30</f>
        <v>7.3781379098359898E-2</v>
      </c>
      <c r="E31" s="40">
        <f>E30/I30</f>
        <v>0.37242638962948788</v>
      </c>
      <c r="F31" s="40">
        <f>F30/I30</f>
        <v>0.30420890011695112</v>
      </c>
      <c r="G31" s="40">
        <f>G30/I30</f>
        <v>0.2123710857784572</v>
      </c>
      <c r="H31" s="40">
        <f>H30/I30</f>
        <v>3.7212245376743988E-2</v>
      </c>
      <c r="I31" s="33"/>
      <c r="J31" s="33"/>
    </row>
    <row r="32" spans="2:11" x14ac:dyDescent="0.25">
      <c r="B32" t="s">
        <v>33</v>
      </c>
      <c r="D32" s="32"/>
    </row>
  </sheetData>
  <mergeCells count="7">
    <mergeCell ref="J4:J5"/>
    <mergeCell ref="C1:I1"/>
    <mergeCell ref="C2:I2"/>
    <mergeCell ref="B4:B5"/>
    <mergeCell ref="C4:C5"/>
    <mergeCell ref="D4:H4"/>
    <mergeCell ref="I4:I5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40677245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CSD/RND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Collins, Michael I.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ME-L1256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AG-ADR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43CF215A0A8744F8CDF417D9F5BED62" ma:contentTypeVersion="0" ma:contentTypeDescription="A content type to manage public (operations) IDB documents" ma:contentTypeScope="" ma:versionID="8fcd30cc1f6e1a597f48940671d8d28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37e258fd1c47562c185210fabf64e0ef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02618b90-8453-43f4-a49f-7089672a37f2}" ma:internalName="TaxCatchAll" ma:showField="CatchAllData" ma:web="bb0255e7-ee8b-46cf-8bf3-bae2cce8d4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02618b90-8453-43f4-a49f-7089672a37f2}" ma:internalName="TaxCatchAllLabel" ma:readOnly="true" ma:showField="CatchAllDataLabel" ma:web="bb0255e7-ee8b-46cf-8bf3-bae2cce8d4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65F8D7-E78B-4A87-A984-853F0F462739}"/>
</file>

<file path=customXml/itemProps2.xml><?xml version="1.0" encoding="utf-8"?>
<ds:datastoreItem xmlns:ds="http://schemas.openxmlformats.org/officeDocument/2006/customXml" ds:itemID="{B0DA58E8-65AD-407C-8A37-3F61BF092CC7}"/>
</file>

<file path=customXml/itemProps3.xml><?xml version="1.0" encoding="utf-8"?>
<ds:datastoreItem xmlns:ds="http://schemas.openxmlformats.org/officeDocument/2006/customXml" ds:itemID="{45DC91C6-7875-41B3-A9B5-1781EE311084}"/>
</file>

<file path=customXml/itemProps4.xml><?xml version="1.0" encoding="utf-8"?>
<ds:datastoreItem xmlns:ds="http://schemas.openxmlformats.org/officeDocument/2006/customXml" ds:itemID="{915518A5-75B2-408F-9E54-99512080F89F}"/>
</file>

<file path=customXml/itemProps5.xml><?xml version="1.0" encoding="utf-8"?>
<ds:datastoreItem xmlns:ds="http://schemas.openxmlformats.org/officeDocument/2006/customXml" ds:itemID="{4CF81E74-FD38-4A4C-8722-BA98B3ED4B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LP - Enlace Requerido - Plan de Ejecución Plurianual (PEP) (ME-L1256) </dc:title>
  <dc:creator>Jaime14</dc:creator>
  <cp:lastModifiedBy>Inter-American Development Bank</cp:lastModifiedBy>
  <cp:lastPrinted>2016-09-17T13:49:13Z</cp:lastPrinted>
  <dcterms:created xsi:type="dcterms:W3CDTF">2016-09-16T19:41:43Z</dcterms:created>
  <dcterms:modified xsi:type="dcterms:W3CDTF">2016-09-22T14:50:17Z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0x01010046CF21643EE8D14686A648AA6DAD089200143CF215A0A8744F8CDF417D9F5BED62</vt:lpwstr>
  </property>
  <property fmtid="{D5CDD505-2E9C-101B-9397-08002B2CF9AE}" pid="3" name="TaxKeyword">
    <vt:lpwstr/>
  </property>
  <property fmtid="{D5CDD505-2E9C-101B-9397-08002B2CF9AE}" pid="4" name="Function Operations IDB">
    <vt:lpwstr>8;#IDBDocs|cca77002-e150-4b2d-ab1f-1d7a7cdcae16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