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11"/>
  <workbookPr/>
  <mc:AlternateContent xmlns:mc="http://schemas.openxmlformats.org/markup-compatibility/2006">
    <mc:Choice Requires="x15">
      <x15ac:absPath xmlns:x15ac="http://schemas.microsoft.com/office/spreadsheetml/2010/11/ac" url="https://idbg-my.sharepoint.com/personal/rochellef_iadb_org/Documents/Desktop/"/>
    </mc:Choice>
  </mc:AlternateContent>
  <xr:revisionPtr revIDLastSave="28" documentId="8_{5FFE8D2C-BBB9-486D-A325-C2BDCC3425C7}" xr6:coauthVersionLast="47" xr6:coauthVersionMax="47" xr10:uidLastSave="{6F8791CD-C304-4855-BAAB-6084A8771B24}"/>
  <bookViews>
    <workbookView xWindow="22932" yWindow="-108" windowWidth="23256" windowHeight="12576" xr2:uid="{00000000-000D-0000-FFFF-FFFF00000000}"/>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0" i="1" l="1"/>
  <c r="I14" i="1"/>
  <c r="H14" i="1"/>
  <c r="G48" i="1"/>
  <c r="I51" i="1"/>
  <c r="H51" i="1"/>
  <c r="B69" i="1" l="1"/>
  <c r="B68" i="1"/>
  <c r="B67" i="1"/>
  <c r="B66" i="1"/>
  <c r="B65" i="1"/>
  <c r="B64" i="1"/>
  <c r="B63" i="1"/>
  <c r="G58" i="1"/>
  <c r="F58" i="1"/>
  <c r="E58" i="1"/>
  <c r="D58" i="1"/>
  <c r="I57" i="1"/>
  <c r="H57" i="1"/>
  <c r="I56" i="1"/>
  <c r="H56" i="1"/>
  <c r="I55" i="1"/>
  <c r="H55" i="1"/>
  <c r="I54" i="1"/>
  <c r="H54" i="1"/>
  <c r="I53" i="1"/>
  <c r="H53" i="1"/>
  <c r="G52" i="1"/>
  <c r="F52" i="1"/>
  <c r="E52" i="1"/>
  <c r="D52" i="1"/>
  <c r="I50" i="1"/>
  <c r="H50" i="1"/>
  <c r="I49" i="1"/>
  <c r="H49" i="1"/>
  <c r="F48" i="1"/>
  <c r="E48" i="1"/>
  <c r="D48" i="1"/>
  <c r="I47" i="1"/>
  <c r="H47" i="1"/>
  <c r="I46" i="1"/>
  <c r="H46" i="1"/>
  <c r="I45" i="1"/>
  <c r="H45" i="1"/>
  <c r="I44" i="1"/>
  <c r="H44" i="1"/>
  <c r="I43" i="1"/>
  <c r="H43" i="1"/>
  <c r="I42" i="1"/>
  <c r="H42" i="1"/>
  <c r="I41" i="1"/>
  <c r="H41" i="1"/>
  <c r="I40" i="1"/>
  <c r="H40" i="1"/>
  <c r="I39" i="1"/>
  <c r="H39" i="1"/>
  <c r="I38" i="1"/>
  <c r="H38" i="1"/>
  <c r="I37" i="1"/>
  <c r="H37" i="1"/>
  <c r="I36" i="1"/>
  <c r="H36" i="1"/>
  <c r="G35" i="1"/>
  <c r="F35" i="1"/>
  <c r="E35" i="1"/>
  <c r="D35" i="1"/>
  <c r="I34" i="1"/>
  <c r="H34" i="1"/>
  <c r="I33" i="1"/>
  <c r="H33" i="1"/>
  <c r="I32" i="1"/>
  <c r="H32" i="1"/>
  <c r="I31" i="1"/>
  <c r="H31" i="1"/>
  <c r="I30" i="1"/>
  <c r="H30" i="1"/>
  <c r="I29" i="1"/>
  <c r="H29" i="1"/>
  <c r="G28" i="1"/>
  <c r="F28" i="1"/>
  <c r="E28" i="1"/>
  <c r="D28" i="1"/>
  <c r="I27" i="1"/>
  <c r="H27" i="1"/>
  <c r="I26" i="1"/>
  <c r="H26" i="1"/>
  <c r="I25" i="1"/>
  <c r="H25" i="1"/>
  <c r="I24" i="1"/>
  <c r="H24" i="1"/>
  <c r="I23" i="1"/>
  <c r="H23" i="1"/>
  <c r="I22" i="1"/>
  <c r="H22" i="1"/>
  <c r="G21" i="1"/>
  <c r="F21" i="1"/>
  <c r="E21" i="1"/>
  <c r="D21" i="1"/>
  <c r="I20" i="1"/>
  <c r="H20" i="1"/>
  <c r="I19" i="1"/>
  <c r="H19" i="1"/>
  <c r="I18" i="1"/>
  <c r="H18" i="1"/>
  <c r="I17" i="1"/>
  <c r="H17" i="1"/>
  <c r="I16" i="1"/>
  <c r="H16" i="1"/>
  <c r="I15" i="1"/>
  <c r="H15" i="1"/>
  <c r="I13" i="1"/>
  <c r="H13" i="1"/>
  <c r="I12" i="1"/>
  <c r="H12" i="1"/>
  <c r="G11" i="1"/>
  <c r="F11" i="1"/>
  <c r="E11" i="1"/>
  <c r="D11" i="1"/>
  <c r="F60" i="1" l="1"/>
  <c r="D60" i="1"/>
  <c r="E60" i="1"/>
  <c r="G60" i="1"/>
</calcChain>
</file>

<file path=xl/sharedStrings.xml><?xml version="1.0" encoding="utf-8"?>
<sst xmlns="http://schemas.openxmlformats.org/spreadsheetml/2006/main" count="362" uniqueCount="173">
  <si>
    <t>Plan for the Period: January 1, 2021 – June 30, 2022</t>
  </si>
  <si>
    <t>Project:  Sustainable Energy Investment Program (Smart Fund II)</t>
  </si>
  <si>
    <t>Project numbers:  BA-L1043</t>
  </si>
  <si>
    <t>Loan Contract Number:  4865/OC-BA</t>
  </si>
  <si>
    <t>Non-Reimburseable Agreement Number: GRT/ER-17578-BA</t>
  </si>
  <si>
    <t>BA-L1043 SUSTAINABLE ENERGY INVESTMENT PROGRAM (SMART FUND II)</t>
  </si>
  <si>
    <t>WBS</t>
  </si>
  <si>
    <t>Name</t>
  </si>
  <si>
    <t>Publication of SPN</t>
  </si>
  <si>
    <t>IDB Budget (USD)</t>
  </si>
  <si>
    <t>EU-CIF Budget (USD)</t>
  </si>
  <si>
    <t>EU-CIF Budget Cost (EUR)</t>
  </si>
  <si>
    <t>TOTAL Budget (USD)</t>
  </si>
  <si>
    <t>Financing Source (IDB %)</t>
  </si>
  <si>
    <t>Financing Source (EU%)</t>
  </si>
  <si>
    <t>Financing Source (GOB%)</t>
  </si>
  <si>
    <t>Status of the Procurement</t>
  </si>
  <si>
    <t>Type of Contracting</t>
  </si>
  <si>
    <t>Procurement Method</t>
  </si>
  <si>
    <t>Lots</t>
  </si>
  <si>
    <t>Type of Review</t>
  </si>
  <si>
    <t>Comments</t>
  </si>
  <si>
    <t>Consulting Firms</t>
  </si>
  <si>
    <t>2.1.1.1</t>
  </si>
  <si>
    <t>Procurement of Structural Engineering Consulting Services, completed</t>
  </si>
  <si>
    <t>Q3, 2021</t>
  </si>
  <si>
    <t>Planned</t>
  </si>
  <si>
    <t>CF</t>
  </si>
  <si>
    <t>CQS</t>
  </si>
  <si>
    <t>EX ANTE</t>
  </si>
  <si>
    <t>Procurement of a Consulting Firm to provide an assement of the structral integrity of public builindgs for RE.</t>
  </si>
  <si>
    <t>2.1.1.3</t>
  </si>
  <si>
    <t>Procurement of Investment Grade Auditors, completed</t>
  </si>
  <si>
    <t>QCBS</t>
  </si>
  <si>
    <t>Procurement of a consulting firm to undertake energy audits for public buildings.</t>
  </si>
  <si>
    <t>2.2.1.4</t>
  </si>
  <si>
    <t>Procurement of Monitoring and Verification Consultant for the ESCO</t>
  </si>
  <si>
    <t>Q1, 2023</t>
  </si>
  <si>
    <t>QBS</t>
  </si>
  <si>
    <t>Procurement of consulting firm to undertake Monitoring and Verification Consultant for the ESCO</t>
  </si>
  <si>
    <t>3.1.1.1</t>
  </si>
  <si>
    <t>Procurement of Communications Strategy Implemented</t>
  </si>
  <si>
    <t>DS</t>
  </si>
  <si>
    <t xml:space="preserve">Procurement of public relation services to launch the Energy Smart Fund.   To direct contract current PR consultancy firm to fast track the launching of the loan and grant facilities to the public. </t>
  </si>
  <si>
    <t>3.2.2.1</t>
  </si>
  <si>
    <t>Procurement of the information system on gender (for the sector) study</t>
  </si>
  <si>
    <t>Procurement of consulting services to undertake an information system on gender (for the sector).</t>
  </si>
  <si>
    <t>3.3.1.1</t>
  </si>
  <si>
    <t>Procurement of Complementary Study 1</t>
  </si>
  <si>
    <t>Procurement of a consulting firm to undertake Complementary Study 1</t>
  </si>
  <si>
    <t>3.3.1.2</t>
  </si>
  <si>
    <t>Procurement of Complementary Study 2</t>
  </si>
  <si>
    <t>Q2, 2022</t>
  </si>
  <si>
    <t>Procurement of a consulting firm to undertake Complementary Study 2</t>
  </si>
  <si>
    <t>3.3.1.3</t>
  </si>
  <si>
    <t>Procurement of Complementary Study 3</t>
  </si>
  <si>
    <t>Q2, 2023</t>
  </si>
  <si>
    <t>Procurement of a consulting firm to undertake Complementary Study 3</t>
  </si>
  <si>
    <t>4.2.1.1</t>
  </si>
  <si>
    <t>Procurement of External Financial Auditor</t>
  </si>
  <si>
    <t>Procurement of an External Auditor for Auditing of the Annual Financial Statements. To utilise the Auditors presently contracted by the Fund Manager for seamless execution and efficiency.</t>
  </si>
  <si>
    <t>Goods</t>
  </si>
  <si>
    <t>2.3.1.1</t>
  </si>
  <si>
    <t>Electric Buses, implemented</t>
  </si>
  <si>
    <t>N/A</t>
  </si>
  <si>
    <t>GO</t>
  </si>
  <si>
    <t>DC</t>
  </si>
  <si>
    <t>Procurement of 10 electric buses and 5 electric charging stations. To direct contract current electric bus supplier to ensure homogenous public transport fleet.</t>
  </si>
  <si>
    <t>2.3.2.1</t>
  </si>
  <si>
    <t xml:space="preserve">Procurement of Electric Cars/Vans (Phase 1), implemented </t>
  </si>
  <si>
    <t>ICB</t>
  </si>
  <si>
    <t>Procurement of Phase 1 electric vehicles and charging units.</t>
  </si>
  <si>
    <t>2.3.2.2</t>
  </si>
  <si>
    <t xml:space="preserve">Procurement of Electric Cars/Vans (Phase 2), implemented </t>
  </si>
  <si>
    <t>Q4, 2022</t>
  </si>
  <si>
    <t>Procurement of Phase 2 electric vehicles and charging units.</t>
  </si>
  <si>
    <t>2.3.2.3</t>
  </si>
  <si>
    <t xml:space="preserve">Procurement of Data Loggers, implemented </t>
  </si>
  <si>
    <t>Q2, 2021</t>
  </si>
  <si>
    <t>PC</t>
  </si>
  <si>
    <t>EX POST</t>
  </si>
  <si>
    <t>Procurement of data loggers for  electric vehicles</t>
  </si>
  <si>
    <t>4.1.3.1</t>
  </si>
  <si>
    <t xml:space="preserve">Procurement of Computers and related items for PEU office </t>
  </si>
  <si>
    <t>Procurement of computers and related items for the expansion of the PEU.</t>
  </si>
  <si>
    <t>4.1.3.2</t>
  </si>
  <si>
    <t xml:space="preserve">Procurement of furniture for PEU office </t>
  </si>
  <si>
    <t>Individual Consultant</t>
  </si>
  <si>
    <t>2.1.1.2</t>
  </si>
  <si>
    <t>Procurement of EE and RE Technical Specialist (Energy Assessment), completed</t>
  </si>
  <si>
    <t>IC</t>
  </si>
  <si>
    <t>NICQ</t>
  </si>
  <si>
    <t>Procurement of an individual consultant to provide EE and RE Technical support to PEU</t>
  </si>
  <si>
    <t>4.1.2.1</t>
  </si>
  <si>
    <t>Procurement of Environmental and Social Consultant</t>
  </si>
  <si>
    <t>Procurement of an individual consultant to coordinate Environmental and Social management plan. Activity to  be undertaken in phases beginning with two years in the first instance with provisions for extension of contact based on consultant's performance</t>
  </si>
  <si>
    <t>4.1.2.2</t>
  </si>
  <si>
    <t>Procurement of Business Specialist (Component 1)</t>
  </si>
  <si>
    <t>Procurement of an individual consultant to support the coordination of the Energy Smart Fund being implemented by EGFL and FundAccess.</t>
  </si>
  <si>
    <t>4.1.2.3</t>
  </si>
  <si>
    <t>ICT Coordinator Consultant</t>
  </si>
  <si>
    <t>Procurement of an Individual consultant to coordinate ICT matters.</t>
  </si>
  <si>
    <t>4.2.2.1</t>
  </si>
  <si>
    <t>Mid term consultant</t>
  </si>
  <si>
    <t>Procurement of an Individual consultant to undertake the mid-term review of the program.</t>
  </si>
  <si>
    <t>4.2.3.1</t>
  </si>
  <si>
    <t>Final Evaluation Consultant</t>
  </si>
  <si>
    <t>Q1, 2025</t>
  </si>
  <si>
    <t>Procurement of an Individual consultant to undertake the final evaluation review of the program.</t>
  </si>
  <si>
    <t>Non-consulting services</t>
  </si>
  <si>
    <t>3.1.1.2.1.1</t>
  </si>
  <si>
    <t>Procurement of services for BSEC 2021</t>
  </si>
  <si>
    <t>NCES</t>
  </si>
  <si>
    <t>Procurement of services for Barbados Sustainable Energy Conference</t>
  </si>
  <si>
    <t>3.1.1.2.1.2</t>
  </si>
  <si>
    <t>Procurement of services for EXPO 2021</t>
  </si>
  <si>
    <t>Procurement of services for Energy Expo Workshop</t>
  </si>
  <si>
    <t>3.1.1.2.2.1</t>
  </si>
  <si>
    <t>Procurement of services for BSEC 2023</t>
  </si>
  <si>
    <t>3.1.1.2.2.2</t>
  </si>
  <si>
    <t>Procurement of services for EXPO 2023</t>
  </si>
  <si>
    <t>3.1.1.2.3.1</t>
  </si>
  <si>
    <t>Procurement of services for BSEC 2025</t>
  </si>
  <si>
    <t>Q2, 2025</t>
  </si>
  <si>
    <t>3.1.1.2.3.2</t>
  </si>
  <si>
    <t>Procurement of services for EXPO 2025</t>
  </si>
  <si>
    <t>Q1, 2026</t>
  </si>
  <si>
    <t>3.2.1.1</t>
  </si>
  <si>
    <t xml:space="preserve">Procurement of Training and certification in EE &amp; RE (1) </t>
  </si>
  <si>
    <t>Procurement of Training and certification in EE &amp; RE. To direct contract the relevant institution to conduct the training course as detailed in the Capcity Bulding Action Plan under PSSEP</t>
  </si>
  <si>
    <t>3.2.1.2</t>
  </si>
  <si>
    <t xml:space="preserve">Procurement of Training and certification in EE &amp; RE (2) </t>
  </si>
  <si>
    <t>Procurement of Training and certification in EE &amp; RE. To direct contract the relevant institution to conduct the training course as detailed in the Capcity Bulding Action Plan PEESP</t>
  </si>
  <si>
    <t>3.2.1.3</t>
  </si>
  <si>
    <t xml:space="preserve">Procurement of Training and certification in EE &amp; RE (3) </t>
  </si>
  <si>
    <t>3.2.1.4</t>
  </si>
  <si>
    <t xml:space="preserve">Procurement of Training and certification in EE &amp; RE (4) </t>
  </si>
  <si>
    <t>Procurement of Training and certification in EE &amp; RE. To direct contract the relevant institution to conduct the training course as detailed in the Capcity Bulding Action Plan PSSEP</t>
  </si>
  <si>
    <t>3.2.1.5</t>
  </si>
  <si>
    <t xml:space="preserve">Procurement of Training and certification in EE &amp; RE (5) </t>
  </si>
  <si>
    <t>3.2.3.1</t>
  </si>
  <si>
    <t>Implementation of the Young Apprentice Program</t>
  </si>
  <si>
    <t>Supply and install</t>
  </si>
  <si>
    <t>2.2.1.1</t>
  </si>
  <si>
    <t>Procurement for supply and installation of RE for E-Mobility</t>
  </si>
  <si>
    <t>S&amp;I</t>
  </si>
  <si>
    <t>Installation of solar photo-voltaic for E-mobility</t>
  </si>
  <si>
    <t>2.2.1.2</t>
  </si>
  <si>
    <t>Procurement for supply and installation of RE for Agricultural Pilot</t>
  </si>
  <si>
    <t>Q3, 2023</t>
  </si>
  <si>
    <t>Installation of photo-voltaic for Agri-Solar Pilot</t>
  </si>
  <si>
    <t>2.2.1.3</t>
  </si>
  <si>
    <t>Procurement of EE/RE Contractor (ESCO)</t>
  </si>
  <si>
    <t>Procurement of EE/RE Contractor (ESCO) utilising competitive dialogue.</t>
  </si>
  <si>
    <t>Transfers or others</t>
  </si>
  <si>
    <t>1.1.1.2</t>
  </si>
  <si>
    <t>Progress Report from EGFL</t>
  </si>
  <si>
    <t>TR</t>
  </si>
  <si>
    <t>Transfer of funds to EGFL for Technical Assistance grants and pilots</t>
  </si>
  <si>
    <t>1.1.1.3</t>
  </si>
  <si>
    <t>Progress Report from FA</t>
  </si>
  <si>
    <t>Transfer of funds to FundAccess for Technical Assistance grants and pilots</t>
  </si>
  <si>
    <t>1.2.1.2</t>
  </si>
  <si>
    <t>Transfer of funds to EGFL for  EE and RE loans</t>
  </si>
  <si>
    <t>1.2.1.3</t>
  </si>
  <si>
    <t>Transfer of funds to FundAccess for EE and RE loans</t>
  </si>
  <si>
    <t>1.3.1.2</t>
  </si>
  <si>
    <t>Transfer of funds to EGFL for AC Rebate Trade in Facility</t>
  </si>
  <si>
    <t>Works</t>
  </si>
  <si>
    <t>a) Total -  Procurement Plan</t>
  </si>
  <si>
    <t>Summary</t>
  </si>
  <si>
    <t>Number of processes</t>
  </si>
  <si>
    <t xml:space="preserve">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</si>
</sst>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164" formatCode="_-* #,##0_-;\-* #,##0_-;_-* &quot;-&quot;_-;_-@_-"/>
    <numFmt numFmtId="165" formatCode="_(* #,##0.00_);_(* \(#,##0.00\);_(* &quot;-&quot;_);_(@_)"/>
  </numFmts>
  <fonts count="11">
    <font>
      <sz val="11"/>
      <color theme="1"/>
      <name val="Calibri"/>
      <family val="2"/>
      <scheme val="minor"/>
    </font>
    <font>
      <sz val="11"/>
      <color theme="1"/>
      <name val="Calibri"/>
      <family val="2"/>
      <scheme val="minor"/>
    </font>
    <font>
      <b/>
      <sz val="12"/>
      <color theme="0"/>
      <name val="Calibri"/>
      <family val="2"/>
      <scheme val="minor"/>
    </font>
    <font>
      <sz val="12"/>
      <color theme="1"/>
      <name val="Calibri"/>
      <family val="2"/>
      <scheme val="minor"/>
    </font>
    <font>
      <b/>
      <sz val="12"/>
      <color rgb="FF000000"/>
      <name val="Calibri"/>
      <family val="2"/>
      <scheme val="minor"/>
    </font>
    <font>
      <b/>
      <sz val="12"/>
      <color theme="1"/>
      <name val="Calibri"/>
      <family val="2"/>
      <scheme val="minor"/>
    </font>
    <font>
      <sz val="12"/>
      <color rgb="FF000000"/>
      <name val="Calibri"/>
      <family val="2"/>
      <scheme val="minor"/>
    </font>
    <font>
      <sz val="12"/>
      <name val="Calibri"/>
      <family val="2"/>
      <scheme val="minor"/>
    </font>
    <font>
      <sz val="12"/>
      <color rgb="FF262626"/>
      <name val="Calibri"/>
      <family val="2"/>
      <scheme val="minor"/>
    </font>
    <font>
      <b/>
      <sz val="12"/>
      <color rgb="FF262626"/>
      <name val="Calibri"/>
      <family val="2"/>
      <scheme val="minor"/>
    </font>
    <font>
      <b/>
      <sz val="14"/>
      <color theme="0"/>
      <name val="Calibri Light"/>
      <family val="2"/>
      <scheme val="major"/>
    </font>
  </fonts>
  <fills count="7">
    <fill>
      <patternFill patternType="none"/>
    </fill>
    <fill>
      <patternFill patternType="gray125"/>
    </fill>
    <fill>
      <patternFill patternType="solid">
        <fgColor theme="8" tint="-0.499984740745262"/>
        <bgColor indexed="64"/>
      </patternFill>
    </fill>
    <fill>
      <patternFill patternType="solid">
        <fgColor rgb="FFFFF6C1"/>
        <bgColor indexed="64"/>
      </patternFill>
    </fill>
    <fill>
      <patternFill patternType="solid">
        <fgColor rgb="FFFFFFFF"/>
        <bgColor indexed="64"/>
      </patternFill>
    </fill>
    <fill>
      <patternFill patternType="solid">
        <fgColor theme="0"/>
        <bgColor indexed="64"/>
      </patternFill>
    </fill>
    <fill>
      <patternFill patternType="solid">
        <fgColor rgb="FFFFFFCC"/>
      </patternFill>
    </fill>
  </fills>
  <borders count="11">
    <border>
      <left/>
      <right/>
      <top/>
      <bottom/>
      <diagonal/>
    </border>
    <border>
      <left style="thin">
        <color rgb="FFB1BBCC"/>
      </left>
      <right style="thin">
        <color rgb="FFB1BBCC"/>
      </right>
      <top style="thin">
        <color rgb="FFB1BBCC"/>
      </top>
      <bottom style="thin">
        <color rgb="FFB1BBCC"/>
      </bottom>
      <diagonal/>
    </border>
    <border>
      <left style="thin">
        <color rgb="FFB1BBCC"/>
      </left>
      <right/>
      <top style="thin">
        <color rgb="FFB1BBCC"/>
      </top>
      <bottom style="thin">
        <color rgb="FFB1BBCC"/>
      </bottom>
      <diagonal/>
    </border>
    <border>
      <left style="thin">
        <color theme="0" tint="-0.249977111117893"/>
      </left>
      <right/>
      <top style="thin">
        <color rgb="FFB1BBCC"/>
      </top>
      <bottom style="thin">
        <color rgb="FFB1BBCC"/>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rgb="FFB1BBCC"/>
      </right>
      <top style="thin">
        <color rgb="FFB1BBCC"/>
      </top>
      <bottom style="thin">
        <color rgb="FFB1BBCC"/>
      </bottom>
      <diagonal/>
    </border>
    <border>
      <left style="thin">
        <color rgb="FFB1BBCC"/>
      </left>
      <right style="thin">
        <color rgb="FFB1BBCC"/>
      </right>
      <top/>
      <bottom style="thin">
        <color rgb="FFB1BBCC"/>
      </bottom>
      <diagonal/>
    </border>
    <border>
      <left style="thin">
        <color rgb="FFB1BBCC"/>
      </left>
      <right style="thin">
        <color rgb="FFB1BBCC"/>
      </right>
      <top style="thin">
        <color rgb="FFB1BBCC"/>
      </top>
      <bottom/>
      <diagonal/>
    </border>
    <border>
      <left style="thin">
        <color rgb="FFB1BBCC"/>
      </left>
      <right style="thin">
        <color rgb="FFB1BBCC"/>
      </right>
      <top/>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style="thin">
        <color rgb="FFB2B2B2"/>
      </left>
      <right style="thin">
        <color rgb="FFB2B2B2"/>
      </right>
      <top style="thin">
        <color rgb="FFB2B2B2"/>
      </top>
      <bottom style="thin">
        <color rgb="FFB2B2B2"/>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1" fillId="6" borderId="10" applyNumberFormat="0" applyFont="0" applyAlignment="0" applyProtection="0"/>
  </cellStyleXfs>
  <cellXfs count="63">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3" fillId="3" borderId="1" xfId="0" applyFont="1" applyFill="1" applyBorder="1" applyAlignment="1">
      <alignment vertical="center" wrapText="1"/>
    </xf>
    <xf numFmtId="0" fontId="4" fillId="3" borderId="1" xfId="0" applyFont="1" applyFill="1" applyBorder="1" applyAlignment="1">
      <alignment vertical="center" wrapText="1"/>
    </xf>
    <xf numFmtId="8" fontId="5" fillId="3" borderId="1" xfId="0" applyNumberFormat="1" applyFont="1" applyFill="1" applyBorder="1" applyAlignment="1">
      <alignment vertical="center" wrapText="1"/>
    </xf>
    <xf numFmtId="8" fontId="5" fillId="3" borderId="6" xfId="0" applyNumberFormat="1" applyFont="1" applyFill="1" applyBorder="1" applyAlignment="1">
      <alignment vertical="center" wrapText="1"/>
    </xf>
    <xf numFmtId="0" fontId="3" fillId="3" borderId="6" xfId="0" applyFont="1" applyFill="1" applyBorder="1" applyAlignment="1">
      <alignment vertical="center" wrapText="1"/>
    </xf>
    <xf numFmtId="0" fontId="3" fillId="3" borderId="6"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6" fillId="0" borderId="1" xfId="0" applyFont="1" applyFill="1" applyBorder="1" applyAlignment="1">
      <alignment vertical="center" wrapText="1"/>
    </xf>
    <xf numFmtId="8" fontId="6" fillId="0" borderId="1" xfId="0" applyNumberFormat="1" applyFont="1" applyFill="1" applyBorder="1" applyAlignment="1">
      <alignment vertical="center" wrapText="1"/>
    </xf>
    <xf numFmtId="8" fontId="6" fillId="0" borderId="1" xfId="0" applyNumberFormat="1" applyFont="1" applyFill="1" applyBorder="1" applyAlignment="1">
      <alignment horizontal="right" vertical="center" wrapText="1"/>
    </xf>
    <xf numFmtId="9" fontId="6" fillId="0" borderId="1" xfId="2"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6" fillId="0" borderId="7" xfId="0" applyFont="1" applyFill="1" applyBorder="1" applyAlignment="1">
      <alignment vertical="center" wrapText="1"/>
    </xf>
    <xf numFmtId="0" fontId="6" fillId="0" borderId="2" xfId="0" applyFont="1" applyFill="1" applyBorder="1" applyAlignment="1">
      <alignment vertical="center" wrapText="1"/>
    </xf>
    <xf numFmtId="0" fontId="3" fillId="3" borderId="8" xfId="0" applyFont="1" applyFill="1" applyBorder="1" applyAlignment="1">
      <alignment vertical="center" wrapText="1"/>
    </xf>
    <xf numFmtId="0" fontId="8" fillId="4" borderId="4" xfId="0" applyFont="1" applyFill="1" applyBorder="1" applyAlignment="1">
      <alignment horizontal="left" vertical="center" wrapText="1"/>
    </xf>
    <xf numFmtId="0" fontId="6" fillId="0" borderId="4" xfId="0" applyFont="1" applyFill="1" applyBorder="1" applyAlignment="1">
      <alignment vertical="center" wrapText="1"/>
    </xf>
    <xf numFmtId="0" fontId="3" fillId="3" borderId="2" xfId="0" applyFont="1" applyFill="1" applyBorder="1" applyAlignment="1">
      <alignment vertical="center" wrapText="1"/>
    </xf>
    <xf numFmtId="0" fontId="3" fillId="3" borderId="4" xfId="0" applyFont="1" applyFill="1" applyBorder="1" applyAlignment="1">
      <alignment vertical="center" wrapText="1"/>
    </xf>
    <xf numFmtId="0" fontId="7" fillId="0" borderId="1" xfId="0" applyFont="1" applyFill="1" applyBorder="1" applyAlignment="1">
      <alignment vertical="center" wrapText="1"/>
    </xf>
    <xf numFmtId="0" fontId="2" fillId="2" borderId="0" xfId="0" applyFont="1" applyFill="1" applyBorder="1" applyAlignment="1">
      <alignment vertical="top" wrapText="1"/>
    </xf>
    <xf numFmtId="165" fontId="2" fillId="2" borderId="0" xfId="1" applyNumberFormat="1" applyFont="1" applyFill="1" applyBorder="1" applyAlignment="1">
      <alignment horizontal="left" vertical="top" wrapText="1"/>
    </xf>
    <xf numFmtId="165" fontId="2" fillId="2" borderId="0" xfId="1" applyNumberFormat="1" applyFont="1" applyFill="1" applyBorder="1" applyAlignment="1">
      <alignment horizontal="center" vertical="top" wrapText="1"/>
    </xf>
    <xf numFmtId="1" fontId="5" fillId="0" borderId="0" xfId="0" applyNumberFormat="1" applyFont="1" applyFill="1" applyBorder="1" applyAlignment="1">
      <alignment vertical="top" wrapText="1"/>
    </xf>
    <xf numFmtId="0" fontId="5" fillId="0" borderId="0" xfId="0" applyFont="1" applyFill="1" applyBorder="1" applyAlignment="1">
      <alignment vertical="top" wrapText="1"/>
    </xf>
    <xf numFmtId="165" fontId="5" fillId="0" borderId="0" xfId="1" applyNumberFormat="1" applyFont="1" applyFill="1" applyBorder="1" applyAlignment="1">
      <alignment horizontal="center" vertical="top" wrapText="1"/>
    </xf>
    <xf numFmtId="165" fontId="5" fillId="0" borderId="0" xfId="1" applyNumberFormat="1" applyFont="1" applyFill="1" applyBorder="1" applyAlignment="1">
      <alignment horizontal="left" vertical="top" wrapText="1"/>
    </xf>
    <xf numFmtId="0" fontId="3" fillId="0" borderId="0" xfId="0" applyFont="1" applyAlignment="1">
      <alignment vertical="center"/>
    </xf>
    <xf numFmtId="0" fontId="3" fillId="0" borderId="0" xfId="0" applyFont="1" applyAlignment="1">
      <alignment horizontal="center" vertical="center"/>
    </xf>
    <xf numFmtId="0" fontId="7" fillId="5" borderId="9" xfId="0" applyFont="1" applyFill="1" applyBorder="1" applyAlignment="1">
      <alignment vertical="center" wrapText="1"/>
    </xf>
    <xf numFmtId="0" fontId="7" fillId="5" borderId="9" xfId="0" applyFont="1" applyFill="1" applyBorder="1" applyAlignment="1">
      <alignment horizontal="center" vertical="center" wrapText="1"/>
    </xf>
    <xf numFmtId="0" fontId="6" fillId="0" borderId="1" xfId="0" applyFont="1" applyFill="1" applyBorder="1" applyAlignment="1">
      <alignment horizontal="center" wrapText="1"/>
    </xf>
    <xf numFmtId="0" fontId="3" fillId="0" borderId="0" xfId="0" applyFont="1" applyAlignment="1">
      <alignment horizontal="center"/>
    </xf>
    <xf numFmtId="0" fontId="4" fillId="3" borderId="1" xfId="0" applyFont="1" applyFill="1" applyBorder="1" applyAlignment="1">
      <alignment horizontal="center" vertical="center" wrapText="1"/>
    </xf>
    <xf numFmtId="0" fontId="6" fillId="0" borderId="1" xfId="0" applyFont="1" applyBorder="1" applyAlignment="1">
      <alignment horizontal="center" vertical="center"/>
    </xf>
    <xf numFmtId="0" fontId="0" fillId="2" borderId="0" xfId="0" applyFill="1"/>
    <xf numFmtId="0" fontId="2" fillId="2" borderId="4" xfId="0" applyFont="1" applyFill="1" applyBorder="1" applyAlignment="1">
      <alignment horizontal="justify" vertical="center"/>
    </xf>
    <xf numFmtId="0" fontId="6" fillId="5" borderId="1" xfId="0" applyFont="1" applyFill="1" applyBorder="1" applyAlignment="1">
      <alignment horizontal="center" vertical="center" wrapText="1"/>
    </xf>
    <xf numFmtId="0" fontId="3" fillId="5" borderId="1" xfId="0" applyFont="1" applyFill="1" applyBorder="1" applyAlignment="1">
      <alignment vertical="center" wrapText="1"/>
    </xf>
    <xf numFmtId="0" fontId="6" fillId="5" borderId="1" xfId="0" applyFont="1" applyFill="1" applyBorder="1" applyAlignment="1">
      <alignment vertical="center" wrapText="1"/>
    </xf>
    <xf numFmtId="0" fontId="6" fillId="5" borderId="2" xfId="0" applyFont="1" applyFill="1" applyBorder="1" applyAlignment="1">
      <alignment vertical="center" wrapText="1"/>
    </xf>
    <xf numFmtId="0" fontId="7" fillId="5" borderId="1" xfId="0" applyFont="1" applyFill="1" applyBorder="1" applyAlignment="1">
      <alignment horizontal="center" vertical="center" wrapText="1"/>
    </xf>
    <xf numFmtId="8" fontId="7" fillId="5" borderId="1" xfId="0" applyNumberFormat="1" applyFont="1" applyFill="1" applyBorder="1" applyAlignment="1">
      <alignment horizontal="right" vertical="center" wrapText="1"/>
    </xf>
    <xf numFmtId="9" fontId="7" fillId="5" borderId="1" xfId="2" applyFont="1" applyFill="1" applyBorder="1" applyAlignment="1">
      <alignment horizontal="center" vertical="center" wrapText="1"/>
    </xf>
    <xf numFmtId="0" fontId="7" fillId="5" borderId="1" xfId="0" applyFont="1" applyFill="1" applyBorder="1" applyAlignment="1">
      <alignment vertical="center" wrapText="1"/>
    </xf>
    <xf numFmtId="0" fontId="7" fillId="5" borderId="4" xfId="0" applyFont="1" applyFill="1" applyBorder="1" applyAlignment="1">
      <alignment horizontal="left" vertical="center" wrapText="1"/>
    </xf>
    <xf numFmtId="0" fontId="7" fillId="5" borderId="10" xfId="3" applyFont="1" applyFill="1" applyAlignment="1">
      <alignment horizontal="left" vertical="center" wrapText="1"/>
    </xf>
    <xf numFmtId="8" fontId="6" fillId="5" borderId="1" xfId="0" applyNumberFormat="1" applyFont="1" applyFill="1" applyBorder="1" applyAlignment="1">
      <alignment vertical="center" wrapText="1"/>
    </xf>
    <xf numFmtId="8" fontId="6" fillId="5" borderId="1" xfId="0" applyNumberFormat="1" applyFont="1" applyFill="1" applyBorder="1" applyAlignment="1">
      <alignment horizontal="right" vertical="center" wrapText="1"/>
    </xf>
    <xf numFmtId="9" fontId="6" fillId="5" borderId="1" xfId="2" applyFont="1" applyFill="1" applyBorder="1" applyAlignment="1">
      <alignment horizontal="center" vertical="center" wrapText="1"/>
    </xf>
    <xf numFmtId="8" fontId="7" fillId="5" borderId="1" xfId="0" applyNumberFormat="1" applyFont="1" applyFill="1" applyBorder="1" applyAlignment="1">
      <alignment vertical="center" wrapText="1"/>
    </xf>
    <xf numFmtId="0" fontId="6" fillId="5" borderId="1" xfId="0" applyFont="1" applyFill="1" applyBorder="1" applyAlignment="1">
      <alignment horizontal="center" vertical="center"/>
    </xf>
    <xf numFmtId="0" fontId="7" fillId="5" borderId="1" xfId="0" applyFont="1" applyFill="1" applyBorder="1" applyAlignment="1">
      <alignment horizontal="center" vertical="center"/>
    </xf>
    <xf numFmtId="0" fontId="9" fillId="0" borderId="0" xfId="0" applyFont="1" applyAlignment="1">
      <alignment vertical="center"/>
    </xf>
    <xf numFmtId="0" fontId="10" fillId="2" borderId="0" xfId="0" applyFont="1" applyFill="1" applyAlignment="1">
      <alignment horizontal="center" vertical="center" wrapText="1"/>
    </xf>
    <xf numFmtId="0" fontId="9" fillId="0" borderId="0" xfId="0" applyFont="1" applyAlignment="1">
      <alignment horizontal="left" vertical="center"/>
    </xf>
  </cellXfs>
  <cellStyles count="4">
    <cellStyle name="Comma [0]" xfId="1" builtinId="6"/>
    <cellStyle name="Normal" xfId="0" builtinId="0"/>
    <cellStyle name="Note" xfId="3" builtinId="1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75"/>
  <sheetViews>
    <sheetView tabSelected="1" topLeftCell="A60" zoomScale="80" zoomScaleNormal="80" workbookViewId="0">
      <selection activeCell="A72" sqref="A72:XFD77"/>
    </sheetView>
  </sheetViews>
  <sheetFormatPr defaultRowHeight="15.6"/>
  <cols>
    <col min="1" max="1" width="11.140625" customWidth="1"/>
    <col min="2" max="2" width="32.140625" customWidth="1"/>
    <col min="3" max="3" width="14.42578125" style="39" customWidth="1"/>
    <col min="4" max="4" width="20.42578125" customWidth="1"/>
    <col min="5" max="5" width="21" customWidth="1"/>
    <col min="6" max="7" width="17.5703125" customWidth="1"/>
    <col min="8" max="8" width="10.85546875" customWidth="1"/>
    <col min="9" max="9" width="13.7109375" bestFit="1" customWidth="1"/>
    <col min="10" max="10" width="15.42578125" bestFit="1" customWidth="1"/>
    <col min="11" max="11" width="13.5703125" bestFit="1" customWidth="1"/>
    <col min="12" max="12" width="12.5703125" customWidth="1"/>
    <col min="13" max="13" width="12.42578125" customWidth="1"/>
    <col min="14" max="14" width="0" hidden="1" customWidth="1"/>
    <col min="15" max="15" width="13.5703125" customWidth="1"/>
    <col min="16" max="16" width="74" customWidth="1"/>
  </cols>
  <sheetData>
    <row r="1" spans="1:16">
      <c r="A1" s="60" t="s">
        <v>0</v>
      </c>
      <c r="B1" s="60"/>
    </row>
    <row r="2" spans="1:16">
      <c r="A2" s="60" t="s">
        <v>1</v>
      </c>
      <c r="B2" s="60"/>
    </row>
    <row r="3" spans="1:16">
      <c r="A3" s="60" t="s">
        <v>2</v>
      </c>
      <c r="B3" s="60"/>
    </row>
    <row r="4" spans="1:16">
      <c r="A4" s="60" t="s">
        <v>3</v>
      </c>
      <c r="B4" s="60"/>
    </row>
    <row r="5" spans="1:16">
      <c r="A5" s="62" t="s">
        <v>4</v>
      </c>
      <c r="B5" s="62"/>
      <c r="C5" s="62"/>
    </row>
    <row r="8" spans="1:16" ht="39.75" customHeight="1">
      <c r="A8" s="61" t="s">
        <v>5</v>
      </c>
      <c r="B8" s="61"/>
      <c r="C8" s="61"/>
      <c r="D8" s="61"/>
      <c r="E8" s="61"/>
      <c r="F8" s="61"/>
      <c r="G8" s="61"/>
      <c r="H8" s="61"/>
      <c r="I8" s="61"/>
      <c r="J8" s="61"/>
      <c r="K8" s="61"/>
      <c r="L8" s="42"/>
      <c r="M8" s="42"/>
      <c r="N8" s="42"/>
      <c r="O8" s="42"/>
      <c r="P8" s="42"/>
    </row>
    <row r="9" spans="1:16" ht="15" customHeight="1"/>
    <row r="10" spans="1:16" ht="46.9">
      <c r="A10" s="1" t="s">
        <v>6</v>
      </c>
      <c r="B10" s="1" t="s">
        <v>7</v>
      </c>
      <c r="C10" s="1" t="s">
        <v>8</v>
      </c>
      <c r="D10" s="1" t="s">
        <v>9</v>
      </c>
      <c r="E10" s="2" t="s">
        <v>10</v>
      </c>
      <c r="F10" s="3" t="s">
        <v>11</v>
      </c>
      <c r="G10" s="4" t="s">
        <v>12</v>
      </c>
      <c r="H10" s="4" t="s">
        <v>13</v>
      </c>
      <c r="I10" s="4" t="s">
        <v>14</v>
      </c>
      <c r="J10" s="43" t="s">
        <v>15</v>
      </c>
      <c r="K10" s="4" t="s">
        <v>16</v>
      </c>
      <c r="L10" s="4" t="s">
        <v>17</v>
      </c>
      <c r="M10" s="5" t="s">
        <v>18</v>
      </c>
      <c r="N10" s="1" t="s">
        <v>19</v>
      </c>
      <c r="O10" s="1" t="s">
        <v>20</v>
      </c>
      <c r="P10" s="1" t="s">
        <v>21</v>
      </c>
    </row>
    <row r="11" spans="1:16" ht="24.75" customHeight="1">
      <c r="A11" s="6"/>
      <c r="B11" s="7" t="s">
        <v>22</v>
      </c>
      <c r="C11" s="40"/>
      <c r="D11" s="8">
        <f>SUM(D12:D20)</f>
        <v>1470000</v>
      </c>
      <c r="E11" s="8">
        <f t="shared" ref="E11:G11" si="0">SUM(E12:E20)</f>
        <v>676149.48</v>
      </c>
      <c r="F11" s="8">
        <f t="shared" si="0"/>
        <v>579813.73</v>
      </c>
      <c r="G11" s="9">
        <f t="shared" si="0"/>
        <v>2146149.48</v>
      </c>
      <c r="H11" s="9"/>
      <c r="I11" s="9"/>
      <c r="J11" s="9"/>
      <c r="K11" s="10"/>
      <c r="L11" s="11"/>
      <c r="M11" s="12"/>
      <c r="N11" s="6"/>
      <c r="O11" s="6"/>
      <c r="P11" s="6"/>
    </row>
    <row r="12" spans="1:16" ht="46.9">
      <c r="A12" s="13" t="s">
        <v>23</v>
      </c>
      <c r="B12" s="13" t="s">
        <v>24</v>
      </c>
      <c r="C12" s="58" t="s">
        <v>25</v>
      </c>
      <c r="D12" s="54">
        <v>100000</v>
      </c>
      <c r="E12" s="55">
        <v>0</v>
      </c>
      <c r="F12" s="54">
        <v>0</v>
      </c>
      <c r="G12" s="55">
        <v>100000</v>
      </c>
      <c r="H12" s="56">
        <f>+D12/G12</f>
        <v>1</v>
      </c>
      <c r="I12" s="56">
        <f>+E12/G12</f>
        <v>0</v>
      </c>
      <c r="J12" s="56">
        <v>0</v>
      </c>
      <c r="K12" s="46" t="s">
        <v>26</v>
      </c>
      <c r="L12" s="44" t="s">
        <v>27</v>
      </c>
      <c r="M12" s="44" t="s">
        <v>28</v>
      </c>
      <c r="N12" s="45"/>
      <c r="O12" s="46" t="s">
        <v>29</v>
      </c>
      <c r="P12" s="46" t="s">
        <v>30</v>
      </c>
    </row>
    <row r="13" spans="1:16" ht="41.25" customHeight="1">
      <c r="A13" s="13" t="s">
        <v>31</v>
      </c>
      <c r="B13" s="13" t="s">
        <v>32</v>
      </c>
      <c r="C13" s="58" t="s">
        <v>25</v>
      </c>
      <c r="D13" s="54">
        <v>650000</v>
      </c>
      <c r="E13" s="55">
        <v>0</v>
      </c>
      <c r="F13" s="54">
        <v>0</v>
      </c>
      <c r="G13" s="55">
        <v>650000</v>
      </c>
      <c r="H13" s="56">
        <f t="shared" ref="H13:H20" si="1">+D13/G13</f>
        <v>1</v>
      </c>
      <c r="I13" s="56">
        <f t="shared" ref="I13:I20" si="2">+E13/G13</f>
        <v>0</v>
      </c>
      <c r="J13" s="56">
        <v>0</v>
      </c>
      <c r="K13" s="46" t="s">
        <v>26</v>
      </c>
      <c r="L13" s="44" t="s">
        <v>27</v>
      </c>
      <c r="M13" s="44" t="s">
        <v>33</v>
      </c>
      <c r="N13" s="45"/>
      <c r="O13" s="46" t="s">
        <v>29</v>
      </c>
      <c r="P13" s="46" t="s">
        <v>34</v>
      </c>
    </row>
    <row r="14" spans="1:16" ht="46.9">
      <c r="A14" s="13" t="s">
        <v>35</v>
      </c>
      <c r="B14" s="13" t="s">
        <v>36</v>
      </c>
      <c r="C14" s="44" t="s">
        <v>37</v>
      </c>
      <c r="D14" s="54">
        <v>300000</v>
      </c>
      <c r="E14" s="55">
        <v>0</v>
      </c>
      <c r="F14" s="54">
        <v>0</v>
      </c>
      <c r="G14" s="55">
        <v>300000</v>
      </c>
      <c r="H14" s="56">
        <f t="shared" si="1"/>
        <v>1</v>
      </c>
      <c r="I14" s="56">
        <f t="shared" si="2"/>
        <v>0</v>
      </c>
      <c r="J14" s="56">
        <v>0</v>
      </c>
      <c r="K14" s="46" t="s">
        <v>26</v>
      </c>
      <c r="L14" s="44" t="s">
        <v>27</v>
      </c>
      <c r="M14" s="44" t="s">
        <v>38</v>
      </c>
      <c r="N14" s="45"/>
      <c r="O14" s="46" t="s">
        <v>29</v>
      </c>
      <c r="P14" s="46" t="s">
        <v>39</v>
      </c>
    </row>
    <row r="15" spans="1:16" ht="45.75" customHeight="1">
      <c r="A15" s="13" t="s">
        <v>40</v>
      </c>
      <c r="B15" s="51" t="s">
        <v>41</v>
      </c>
      <c r="C15" s="59" t="s">
        <v>25</v>
      </c>
      <c r="D15" s="57">
        <v>0</v>
      </c>
      <c r="E15" s="49">
        <v>250000</v>
      </c>
      <c r="F15" s="57">
        <v>214380.75</v>
      </c>
      <c r="G15" s="49">
        <v>250000</v>
      </c>
      <c r="H15" s="50">
        <f t="shared" si="1"/>
        <v>0</v>
      </c>
      <c r="I15" s="50">
        <f t="shared" si="2"/>
        <v>1</v>
      </c>
      <c r="J15" s="50">
        <v>0</v>
      </c>
      <c r="K15" s="51" t="s">
        <v>26</v>
      </c>
      <c r="L15" s="48" t="s">
        <v>27</v>
      </c>
      <c r="M15" s="48" t="s">
        <v>42</v>
      </c>
      <c r="N15" s="51"/>
      <c r="O15" s="51" t="s">
        <v>29</v>
      </c>
      <c r="P15" s="51" t="s">
        <v>43</v>
      </c>
    </row>
    <row r="16" spans="1:16" ht="46.9">
      <c r="A16" s="13" t="s">
        <v>44</v>
      </c>
      <c r="B16" s="13" t="s">
        <v>45</v>
      </c>
      <c r="C16" s="58" t="s">
        <v>25</v>
      </c>
      <c r="D16" s="54">
        <v>0</v>
      </c>
      <c r="E16" s="55">
        <v>100000</v>
      </c>
      <c r="F16" s="54">
        <v>85752.3</v>
      </c>
      <c r="G16" s="55">
        <v>100000</v>
      </c>
      <c r="H16" s="56">
        <f t="shared" si="1"/>
        <v>0</v>
      </c>
      <c r="I16" s="56">
        <f t="shared" si="2"/>
        <v>1</v>
      </c>
      <c r="J16" s="56">
        <v>0</v>
      </c>
      <c r="K16" s="46" t="s">
        <v>26</v>
      </c>
      <c r="L16" s="44" t="s">
        <v>27</v>
      </c>
      <c r="M16" s="44" t="s">
        <v>28</v>
      </c>
      <c r="N16" s="45"/>
      <c r="O16" s="46" t="s">
        <v>29</v>
      </c>
      <c r="P16" s="46" t="s">
        <v>46</v>
      </c>
    </row>
    <row r="17" spans="1:16" ht="31.15">
      <c r="A17" s="13" t="s">
        <v>47</v>
      </c>
      <c r="B17" s="13" t="s">
        <v>48</v>
      </c>
      <c r="C17" s="58" t="s">
        <v>25</v>
      </c>
      <c r="D17" s="54">
        <v>100000</v>
      </c>
      <c r="E17" s="55">
        <v>100000</v>
      </c>
      <c r="F17" s="54">
        <v>85752.3</v>
      </c>
      <c r="G17" s="55">
        <v>200000</v>
      </c>
      <c r="H17" s="56">
        <f t="shared" si="1"/>
        <v>0.5</v>
      </c>
      <c r="I17" s="56">
        <f t="shared" si="2"/>
        <v>0.5</v>
      </c>
      <c r="J17" s="56">
        <v>0</v>
      </c>
      <c r="K17" s="46" t="s">
        <v>26</v>
      </c>
      <c r="L17" s="44" t="s">
        <v>27</v>
      </c>
      <c r="M17" s="44" t="s">
        <v>28</v>
      </c>
      <c r="N17" s="45"/>
      <c r="O17" s="46" t="s">
        <v>29</v>
      </c>
      <c r="P17" s="46" t="s">
        <v>49</v>
      </c>
    </row>
    <row r="18" spans="1:16" ht="31.15">
      <c r="A18" s="13" t="s">
        <v>50</v>
      </c>
      <c r="B18" s="13" t="s">
        <v>51</v>
      </c>
      <c r="C18" s="58" t="s">
        <v>52</v>
      </c>
      <c r="D18" s="54">
        <v>100000</v>
      </c>
      <c r="E18" s="55">
        <v>100000</v>
      </c>
      <c r="F18" s="54">
        <v>85752.3</v>
      </c>
      <c r="G18" s="55">
        <v>200000</v>
      </c>
      <c r="H18" s="56">
        <f t="shared" si="1"/>
        <v>0.5</v>
      </c>
      <c r="I18" s="56">
        <f t="shared" si="2"/>
        <v>0.5</v>
      </c>
      <c r="J18" s="56">
        <v>0</v>
      </c>
      <c r="K18" s="46" t="s">
        <v>26</v>
      </c>
      <c r="L18" s="44" t="s">
        <v>27</v>
      </c>
      <c r="M18" s="44" t="s">
        <v>28</v>
      </c>
      <c r="N18" s="45"/>
      <c r="O18" s="46" t="s">
        <v>29</v>
      </c>
      <c r="P18" s="46" t="s">
        <v>53</v>
      </c>
    </row>
    <row r="19" spans="1:16" ht="31.15">
      <c r="A19" s="13" t="s">
        <v>54</v>
      </c>
      <c r="B19" s="13" t="s">
        <v>55</v>
      </c>
      <c r="C19" s="58" t="s">
        <v>56</v>
      </c>
      <c r="D19" s="54">
        <v>120000</v>
      </c>
      <c r="E19" s="55">
        <v>126149.48</v>
      </c>
      <c r="F19" s="14">
        <v>108176.08</v>
      </c>
      <c r="G19" s="15">
        <v>246149.48</v>
      </c>
      <c r="H19" s="16">
        <f t="shared" si="1"/>
        <v>0.48750864718462944</v>
      </c>
      <c r="I19" s="16">
        <f t="shared" si="2"/>
        <v>0.5124913528153705</v>
      </c>
      <c r="J19" s="16">
        <v>0</v>
      </c>
      <c r="K19" s="13" t="s">
        <v>26</v>
      </c>
      <c r="L19" s="44" t="s">
        <v>27</v>
      </c>
      <c r="M19" s="44" t="s">
        <v>33</v>
      </c>
      <c r="N19" s="45"/>
      <c r="O19" s="46" t="s">
        <v>29</v>
      </c>
      <c r="P19" s="19" t="s">
        <v>57</v>
      </c>
    </row>
    <row r="20" spans="1:16" ht="51" customHeight="1">
      <c r="A20" s="13" t="s">
        <v>58</v>
      </c>
      <c r="B20" s="13" t="s">
        <v>59</v>
      </c>
      <c r="C20" s="58" t="s">
        <v>25</v>
      </c>
      <c r="D20" s="54">
        <v>100000</v>
      </c>
      <c r="E20" s="55">
        <v>0</v>
      </c>
      <c r="F20" s="14">
        <v>0</v>
      </c>
      <c r="G20" s="15">
        <v>100000</v>
      </c>
      <c r="H20" s="16">
        <f t="shared" si="1"/>
        <v>1</v>
      </c>
      <c r="I20" s="16">
        <f t="shared" si="2"/>
        <v>0</v>
      </c>
      <c r="J20" s="16">
        <v>0</v>
      </c>
      <c r="K20" s="13" t="s">
        <v>26</v>
      </c>
      <c r="L20" s="44" t="s">
        <v>27</v>
      </c>
      <c r="M20" s="44" t="s">
        <v>42</v>
      </c>
      <c r="N20" s="45"/>
      <c r="O20" s="46" t="s">
        <v>29</v>
      </c>
      <c r="P20" s="52" t="s">
        <v>60</v>
      </c>
    </row>
    <row r="21" spans="1:16" ht="27" customHeight="1">
      <c r="A21" s="6"/>
      <c r="B21" s="7" t="s">
        <v>61</v>
      </c>
      <c r="C21" s="40"/>
      <c r="D21" s="8">
        <f>SUM(D22:D27)</f>
        <v>2020000</v>
      </c>
      <c r="E21" s="8">
        <f t="shared" ref="E21:G21" si="3">SUM(E22:E27)</f>
        <v>2332298.96</v>
      </c>
      <c r="F21" s="8">
        <f t="shared" si="3"/>
        <v>2000000</v>
      </c>
      <c r="G21" s="8">
        <f t="shared" si="3"/>
        <v>4352298.96</v>
      </c>
      <c r="H21" s="8"/>
      <c r="I21" s="8"/>
      <c r="J21" s="8"/>
      <c r="K21" s="6"/>
      <c r="L21" s="12"/>
      <c r="M21" s="12"/>
      <c r="N21" s="6"/>
      <c r="O21" s="6"/>
      <c r="P21" s="21"/>
    </row>
    <row r="22" spans="1:16" ht="45" customHeight="1">
      <c r="A22" s="13" t="s">
        <v>62</v>
      </c>
      <c r="B22" s="13" t="s">
        <v>63</v>
      </c>
      <c r="C22" s="38" t="s">
        <v>64</v>
      </c>
      <c r="D22" s="14">
        <v>967701.04</v>
      </c>
      <c r="E22" s="15">
        <v>2332298.96</v>
      </c>
      <c r="F22" s="14">
        <v>2000000</v>
      </c>
      <c r="G22" s="15">
        <v>3300000</v>
      </c>
      <c r="H22" s="16">
        <f>+D22/G22</f>
        <v>0.29324273939393941</v>
      </c>
      <c r="I22" s="16">
        <f t="shared" ref="I22:I27" si="4">+E22/G22</f>
        <v>0.70675726060606059</v>
      </c>
      <c r="J22" s="16">
        <v>0</v>
      </c>
      <c r="K22" s="13" t="s">
        <v>26</v>
      </c>
      <c r="L22" s="17" t="s">
        <v>65</v>
      </c>
      <c r="M22" s="17" t="s">
        <v>66</v>
      </c>
      <c r="N22" s="18"/>
      <c r="O22" s="20" t="s">
        <v>29</v>
      </c>
      <c r="P22" s="53" t="s">
        <v>67</v>
      </c>
    </row>
    <row r="23" spans="1:16" ht="46.9">
      <c r="A23" s="13" t="s">
        <v>68</v>
      </c>
      <c r="B23" s="13" t="s">
        <v>69</v>
      </c>
      <c r="C23" s="58" t="s">
        <v>25</v>
      </c>
      <c r="D23" s="14">
        <v>225000</v>
      </c>
      <c r="E23" s="15">
        <v>0</v>
      </c>
      <c r="F23" s="14">
        <v>0</v>
      </c>
      <c r="G23" s="15">
        <v>225000</v>
      </c>
      <c r="H23" s="16">
        <f t="shared" ref="H23:H27" si="5">+D23/G23</f>
        <v>1</v>
      </c>
      <c r="I23" s="16">
        <f t="shared" si="4"/>
        <v>0</v>
      </c>
      <c r="J23" s="16">
        <v>0</v>
      </c>
      <c r="K23" s="13" t="s">
        <v>26</v>
      </c>
      <c r="L23" s="17" t="s">
        <v>65</v>
      </c>
      <c r="M23" s="17" t="s">
        <v>70</v>
      </c>
      <c r="N23" s="18"/>
      <c r="O23" s="20" t="s">
        <v>29</v>
      </c>
      <c r="P23" s="22" t="s">
        <v>71</v>
      </c>
    </row>
    <row r="24" spans="1:16" ht="46.9">
      <c r="A24" s="13" t="s">
        <v>72</v>
      </c>
      <c r="B24" s="13" t="s">
        <v>73</v>
      </c>
      <c r="C24" s="17" t="s">
        <v>74</v>
      </c>
      <c r="D24" s="14">
        <v>757298.96</v>
      </c>
      <c r="E24" s="15">
        <v>0</v>
      </c>
      <c r="F24" s="14">
        <v>0</v>
      </c>
      <c r="G24" s="15">
        <v>757298.96</v>
      </c>
      <c r="H24" s="16">
        <f t="shared" si="5"/>
        <v>1</v>
      </c>
      <c r="I24" s="16">
        <f t="shared" si="4"/>
        <v>0</v>
      </c>
      <c r="J24" s="16">
        <v>0</v>
      </c>
      <c r="K24" s="13" t="s">
        <v>26</v>
      </c>
      <c r="L24" s="17" t="s">
        <v>65</v>
      </c>
      <c r="M24" s="44" t="s">
        <v>70</v>
      </c>
      <c r="N24" s="45"/>
      <c r="O24" s="47" t="s">
        <v>29</v>
      </c>
      <c r="P24" s="22" t="s">
        <v>75</v>
      </c>
    </row>
    <row r="25" spans="1:16" ht="31.15">
      <c r="A25" s="13" t="s">
        <v>76</v>
      </c>
      <c r="B25" s="13" t="s">
        <v>77</v>
      </c>
      <c r="C25" s="41" t="s">
        <v>78</v>
      </c>
      <c r="D25" s="14">
        <v>50000</v>
      </c>
      <c r="E25" s="15">
        <v>0</v>
      </c>
      <c r="F25" s="14">
        <v>0</v>
      </c>
      <c r="G25" s="15">
        <v>50000</v>
      </c>
      <c r="H25" s="16">
        <f t="shared" si="5"/>
        <v>1</v>
      </c>
      <c r="I25" s="16">
        <f t="shared" si="4"/>
        <v>0</v>
      </c>
      <c r="J25" s="16">
        <v>0</v>
      </c>
      <c r="K25" s="13" t="s">
        <v>26</v>
      </c>
      <c r="L25" s="17" t="s">
        <v>65</v>
      </c>
      <c r="M25" s="48" t="s">
        <v>79</v>
      </c>
      <c r="N25" s="45"/>
      <c r="O25" s="47" t="s">
        <v>80</v>
      </c>
      <c r="P25" s="23" t="s">
        <v>81</v>
      </c>
    </row>
    <row r="26" spans="1:16" ht="31.15">
      <c r="A26" s="13" t="s">
        <v>82</v>
      </c>
      <c r="B26" s="13" t="s">
        <v>83</v>
      </c>
      <c r="C26" s="41" t="s">
        <v>25</v>
      </c>
      <c r="D26" s="14">
        <v>10000</v>
      </c>
      <c r="E26" s="15">
        <v>0</v>
      </c>
      <c r="F26" s="14">
        <v>0</v>
      </c>
      <c r="G26" s="15">
        <v>10000</v>
      </c>
      <c r="H26" s="16">
        <f t="shared" si="5"/>
        <v>1</v>
      </c>
      <c r="I26" s="16">
        <f t="shared" si="4"/>
        <v>0</v>
      </c>
      <c r="J26" s="16">
        <v>0</v>
      </c>
      <c r="K26" s="13" t="s">
        <v>26</v>
      </c>
      <c r="L26" s="17" t="s">
        <v>65</v>
      </c>
      <c r="M26" s="17" t="s">
        <v>79</v>
      </c>
      <c r="N26" s="18"/>
      <c r="O26" s="13" t="s">
        <v>80</v>
      </c>
      <c r="P26" s="13" t="s">
        <v>84</v>
      </c>
    </row>
    <row r="27" spans="1:16" ht="31.15">
      <c r="A27" s="13" t="s">
        <v>85</v>
      </c>
      <c r="B27" s="13" t="s">
        <v>86</v>
      </c>
      <c r="C27" s="41" t="s">
        <v>25</v>
      </c>
      <c r="D27" s="14">
        <v>10000</v>
      </c>
      <c r="E27" s="15">
        <v>0</v>
      </c>
      <c r="F27" s="14">
        <v>0</v>
      </c>
      <c r="G27" s="15">
        <v>10000</v>
      </c>
      <c r="H27" s="16">
        <f t="shared" si="5"/>
        <v>1</v>
      </c>
      <c r="I27" s="16">
        <f t="shared" si="4"/>
        <v>0</v>
      </c>
      <c r="J27" s="16">
        <v>0</v>
      </c>
      <c r="K27" s="13" t="s">
        <v>26</v>
      </c>
      <c r="L27" s="17" t="s">
        <v>65</v>
      </c>
      <c r="M27" s="17" t="s">
        <v>79</v>
      </c>
      <c r="N27" s="18"/>
      <c r="O27" s="13" t="s">
        <v>80</v>
      </c>
      <c r="P27" s="13" t="s">
        <v>86</v>
      </c>
    </row>
    <row r="28" spans="1:16" ht="23.25" customHeight="1">
      <c r="A28" s="6"/>
      <c r="B28" s="7" t="s">
        <v>87</v>
      </c>
      <c r="C28" s="40"/>
      <c r="D28" s="8">
        <f>SUM(D29:D34)</f>
        <v>350000</v>
      </c>
      <c r="E28" s="8">
        <f>SUM(E29:E34)</f>
        <v>100000</v>
      </c>
      <c r="F28" s="8">
        <f>SUM(F29:F34)</f>
        <v>85752.3</v>
      </c>
      <c r="G28" s="8">
        <f>SUM(G29:G34)</f>
        <v>450000</v>
      </c>
      <c r="H28" s="8"/>
      <c r="I28" s="8"/>
      <c r="J28" s="8"/>
      <c r="K28" s="6"/>
      <c r="L28" s="12"/>
      <c r="M28" s="12"/>
      <c r="N28" s="6"/>
      <c r="O28" s="6"/>
      <c r="P28" s="6"/>
    </row>
    <row r="29" spans="1:16" ht="46.9">
      <c r="A29" s="13" t="s">
        <v>88</v>
      </c>
      <c r="B29" s="13" t="s">
        <v>89</v>
      </c>
      <c r="C29" s="41" t="s">
        <v>78</v>
      </c>
      <c r="D29" s="14">
        <v>50000</v>
      </c>
      <c r="E29" s="15">
        <v>0</v>
      </c>
      <c r="F29" s="14">
        <v>0</v>
      </c>
      <c r="G29" s="15">
        <v>50000</v>
      </c>
      <c r="H29" s="16">
        <f t="shared" ref="H29:H34" si="6">+D29/G29</f>
        <v>1</v>
      </c>
      <c r="I29" s="16">
        <f t="shared" ref="I29:I34" si="7">+E29/G29</f>
        <v>0</v>
      </c>
      <c r="J29" s="16">
        <v>0</v>
      </c>
      <c r="K29" s="13" t="s">
        <v>26</v>
      </c>
      <c r="L29" s="17" t="s">
        <v>90</v>
      </c>
      <c r="M29" s="17" t="s">
        <v>91</v>
      </c>
      <c r="N29" s="18"/>
      <c r="O29" s="13" t="s">
        <v>80</v>
      </c>
      <c r="P29" s="13" t="s">
        <v>92</v>
      </c>
    </row>
    <row r="30" spans="1:16" ht="62.45">
      <c r="A30" s="13" t="s">
        <v>93</v>
      </c>
      <c r="B30" s="13" t="s">
        <v>94</v>
      </c>
      <c r="C30" s="41" t="s">
        <v>78</v>
      </c>
      <c r="D30" s="14">
        <v>150000</v>
      </c>
      <c r="E30" s="15">
        <v>0</v>
      </c>
      <c r="F30" s="14">
        <v>0</v>
      </c>
      <c r="G30" s="15">
        <v>150000</v>
      </c>
      <c r="H30" s="16">
        <f t="shared" si="6"/>
        <v>1</v>
      </c>
      <c r="I30" s="16">
        <f t="shared" si="7"/>
        <v>0</v>
      </c>
      <c r="J30" s="16">
        <v>0</v>
      </c>
      <c r="K30" s="13" t="s">
        <v>26</v>
      </c>
      <c r="L30" s="17" t="s">
        <v>90</v>
      </c>
      <c r="M30" s="17" t="s">
        <v>91</v>
      </c>
      <c r="N30" s="18"/>
      <c r="O30" s="13" t="s">
        <v>80</v>
      </c>
      <c r="P30" s="51" t="s">
        <v>95</v>
      </c>
    </row>
    <row r="31" spans="1:16" ht="31.15">
      <c r="A31" s="13" t="s">
        <v>96</v>
      </c>
      <c r="B31" s="13" t="s">
        <v>97</v>
      </c>
      <c r="C31" s="58" t="s">
        <v>25</v>
      </c>
      <c r="D31" s="14">
        <v>120000</v>
      </c>
      <c r="E31" s="15">
        <v>0</v>
      </c>
      <c r="F31" s="14">
        <v>0</v>
      </c>
      <c r="G31" s="15">
        <v>120000</v>
      </c>
      <c r="H31" s="16">
        <f t="shared" si="6"/>
        <v>1</v>
      </c>
      <c r="I31" s="16">
        <f t="shared" si="7"/>
        <v>0</v>
      </c>
      <c r="J31" s="16">
        <v>0</v>
      </c>
      <c r="K31" s="13" t="s">
        <v>26</v>
      </c>
      <c r="L31" s="17" t="s">
        <v>90</v>
      </c>
      <c r="M31" s="17" t="s">
        <v>91</v>
      </c>
      <c r="N31" s="18"/>
      <c r="O31" s="13" t="s">
        <v>80</v>
      </c>
      <c r="P31" s="13" t="s">
        <v>98</v>
      </c>
    </row>
    <row r="32" spans="1:16" ht="35.25" customHeight="1">
      <c r="A32" s="13" t="s">
        <v>99</v>
      </c>
      <c r="B32" s="13" t="s">
        <v>100</v>
      </c>
      <c r="C32" s="58" t="s">
        <v>25</v>
      </c>
      <c r="D32" s="14">
        <v>30000</v>
      </c>
      <c r="E32" s="15">
        <v>0</v>
      </c>
      <c r="F32" s="14">
        <v>0</v>
      </c>
      <c r="G32" s="15">
        <v>30000</v>
      </c>
      <c r="H32" s="16">
        <f t="shared" si="6"/>
        <v>1</v>
      </c>
      <c r="I32" s="16">
        <f t="shared" si="7"/>
        <v>0</v>
      </c>
      <c r="J32" s="16">
        <v>0</v>
      </c>
      <c r="K32" s="13" t="s">
        <v>26</v>
      </c>
      <c r="L32" s="17" t="s">
        <v>90</v>
      </c>
      <c r="M32" s="17" t="s">
        <v>91</v>
      </c>
      <c r="N32" s="18"/>
      <c r="O32" s="13" t="s">
        <v>80</v>
      </c>
      <c r="P32" s="13" t="s">
        <v>101</v>
      </c>
    </row>
    <row r="33" spans="1:16" ht="31.15">
      <c r="A33" s="13" t="s">
        <v>102</v>
      </c>
      <c r="B33" s="13" t="s">
        <v>103</v>
      </c>
      <c r="C33" s="17" t="s">
        <v>74</v>
      </c>
      <c r="D33" s="14">
        <v>0</v>
      </c>
      <c r="E33" s="15">
        <v>50000</v>
      </c>
      <c r="F33" s="14">
        <v>42876.15</v>
      </c>
      <c r="G33" s="15">
        <v>50000</v>
      </c>
      <c r="H33" s="16">
        <f t="shared" si="6"/>
        <v>0</v>
      </c>
      <c r="I33" s="16">
        <f t="shared" si="7"/>
        <v>1</v>
      </c>
      <c r="J33" s="16">
        <v>0</v>
      </c>
      <c r="K33" s="13" t="s">
        <v>26</v>
      </c>
      <c r="L33" s="17" t="s">
        <v>90</v>
      </c>
      <c r="M33" s="17" t="s">
        <v>91</v>
      </c>
      <c r="N33" s="18"/>
      <c r="O33" s="13" t="s">
        <v>80</v>
      </c>
      <c r="P33" s="13" t="s">
        <v>104</v>
      </c>
    </row>
    <row r="34" spans="1:16" ht="31.15">
      <c r="A34" s="13" t="s">
        <v>105</v>
      </c>
      <c r="B34" s="13" t="s">
        <v>106</v>
      </c>
      <c r="C34" s="17" t="s">
        <v>107</v>
      </c>
      <c r="D34" s="14">
        <v>0</v>
      </c>
      <c r="E34" s="15">
        <v>50000</v>
      </c>
      <c r="F34" s="14">
        <v>42876.15</v>
      </c>
      <c r="G34" s="15">
        <v>50000</v>
      </c>
      <c r="H34" s="16">
        <f t="shared" si="6"/>
        <v>0</v>
      </c>
      <c r="I34" s="16">
        <f t="shared" si="7"/>
        <v>1</v>
      </c>
      <c r="J34" s="16">
        <v>0</v>
      </c>
      <c r="K34" s="13" t="s">
        <v>26</v>
      </c>
      <c r="L34" s="17" t="s">
        <v>90</v>
      </c>
      <c r="M34" s="17" t="s">
        <v>91</v>
      </c>
      <c r="N34" s="18"/>
      <c r="O34" s="13" t="s">
        <v>80</v>
      </c>
      <c r="P34" s="13" t="s">
        <v>108</v>
      </c>
    </row>
    <row r="35" spans="1:16" ht="24.75" customHeight="1">
      <c r="A35" s="6"/>
      <c r="B35" s="7" t="s">
        <v>109</v>
      </c>
      <c r="C35" s="40"/>
      <c r="D35" s="8">
        <f>SUM(D36:D47)</f>
        <v>0</v>
      </c>
      <c r="E35" s="8">
        <f t="shared" ref="E35:G35" si="8">SUM(E36:E47)</f>
        <v>390000</v>
      </c>
      <c r="F35" s="8">
        <f t="shared" si="8"/>
        <v>334433.96999999991</v>
      </c>
      <c r="G35" s="8">
        <f t="shared" si="8"/>
        <v>390000</v>
      </c>
      <c r="H35" s="8"/>
      <c r="I35" s="8"/>
      <c r="J35" s="8"/>
      <c r="K35" s="6"/>
      <c r="L35" s="12"/>
      <c r="M35" s="12"/>
      <c r="N35" s="6"/>
      <c r="O35" s="6"/>
      <c r="P35" s="6"/>
    </row>
    <row r="36" spans="1:16" ht="31.15">
      <c r="A36" s="13" t="s">
        <v>110</v>
      </c>
      <c r="B36" s="13" t="s">
        <v>111</v>
      </c>
      <c r="C36" s="41" t="s">
        <v>78</v>
      </c>
      <c r="D36" s="14">
        <v>0</v>
      </c>
      <c r="E36" s="15">
        <v>30000</v>
      </c>
      <c r="F36" s="14">
        <v>25725.69</v>
      </c>
      <c r="G36" s="15">
        <v>30000</v>
      </c>
      <c r="H36" s="16">
        <f t="shared" ref="H36:H47" si="9">+D36/G36</f>
        <v>0</v>
      </c>
      <c r="I36" s="16">
        <f t="shared" ref="I36:I47" si="10">+E36/G36</f>
        <v>1</v>
      </c>
      <c r="J36" s="16">
        <v>0</v>
      </c>
      <c r="K36" s="13" t="s">
        <v>26</v>
      </c>
      <c r="L36" s="17" t="s">
        <v>112</v>
      </c>
      <c r="M36" s="17" t="s">
        <v>79</v>
      </c>
      <c r="N36" s="18"/>
      <c r="O36" s="13" t="s">
        <v>80</v>
      </c>
      <c r="P36" s="13" t="s">
        <v>113</v>
      </c>
    </row>
    <row r="37" spans="1:16" ht="31.15">
      <c r="A37" s="13" t="s">
        <v>114</v>
      </c>
      <c r="B37" s="13" t="s">
        <v>115</v>
      </c>
      <c r="C37" s="41" t="s">
        <v>78</v>
      </c>
      <c r="D37" s="14">
        <v>0</v>
      </c>
      <c r="E37" s="15">
        <v>20000</v>
      </c>
      <c r="F37" s="14">
        <v>17150.46</v>
      </c>
      <c r="G37" s="15">
        <v>20000</v>
      </c>
      <c r="H37" s="16">
        <f t="shared" si="9"/>
        <v>0</v>
      </c>
      <c r="I37" s="16">
        <f t="shared" si="10"/>
        <v>1</v>
      </c>
      <c r="J37" s="16">
        <v>0</v>
      </c>
      <c r="K37" s="13" t="s">
        <v>26</v>
      </c>
      <c r="L37" s="17" t="s">
        <v>112</v>
      </c>
      <c r="M37" s="17" t="s">
        <v>79</v>
      </c>
      <c r="N37" s="18"/>
      <c r="O37" s="13" t="s">
        <v>80</v>
      </c>
      <c r="P37" s="13" t="s">
        <v>116</v>
      </c>
    </row>
    <row r="38" spans="1:16" ht="31.15">
      <c r="A38" s="13" t="s">
        <v>117</v>
      </c>
      <c r="B38" s="13" t="s">
        <v>118</v>
      </c>
      <c r="C38" s="17" t="s">
        <v>37</v>
      </c>
      <c r="D38" s="14">
        <v>0</v>
      </c>
      <c r="E38" s="15">
        <v>50000</v>
      </c>
      <c r="F38" s="14">
        <v>42876.15</v>
      </c>
      <c r="G38" s="15">
        <v>50000</v>
      </c>
      <c r="H38" s="16">
        <f t="shared" si="9"/>
        <v>0</v>
      </c>
      <c r="I38" s="16">
        <f t="shared" si="10"/>
        <v>1</v>
      </c>
      <c r="J38" s="16">
        <v>0</v>
      </c>
      <c r="K38" s="13" t="s">
        <v>26</v>
      </c>
      <c r="L38" s="17" t="s">
        <v>112</v>
      </c>
      <c r="M38" s="17" t="s">
        <v>79</v>
      </c>
      <c r="N38" s="18"/>
      <c r="O38" s="13" t="s">
        <v>80</v>
      </c>
      <c r="P38" s="13" t="s">
        <v>113</v>
      </c>
    </row>
    <row r="39" spans="1:16" ht="31.15">
      <c r="A39" s="13" t="s">
        <v>119</v>
      </c>
      <c r="B39" s="13" t="s">
        <v>120</v>
      </c>
      <c r="C39" s="17" t="s">
        <v>56</v>
      </c>
      <c r="D39" s="14">
        <v>0</v>
      </c>
      <c r="E39" s="15">
        <v>20000</v>
      </c>
      <c r="F39" s="14">
        <v>17150.46</v>
      </c>
      <c r="G39" s="15">
        <v>20000</v>
      </c>
      <c r="H39" s="16">
        <f t="shared" si="9"/>
        <v>0</v>
      </c>
      <c r="I39" s="16">
        <f t="shared" si="10"/>
        <v>1</v>
      </c>
      <c r="J39" s="16">
        <v>0</v>
      </c>
      <c r="K39" s="13" t="s">
        <v>26</v>
      </c>
      <c r="L39" s="17" t="s">
        <v>112</v>
      </c>
      <c r="M39" s="17" t="s">
        <v>79</v>
      </c>
      <c r="N39" s="18"/>
      <c r="O39" s="13" t="s">
        <v>80</v>
      </c>
      <c r="P39" s="13" t="s">
        <v>116</v>
      </c>
    </row>
    <row r="40" spans="1:16" ht="31.15">
      <c r="A40" s="13" t="s">
        <v>121</v>
      </c>
      <c r="B40" s="13" t="s">
        <v>122</v>
      </c>
      <c r="C40" s="17" t="s">
        <v>123</v>
      </c>
      <c r="D40" s="14">
        <v>0</v>
      </c>
      <c r="E40" s="15">
        <v>50000</v>
      </c>
      <c r="F40" s="14">
        <v>42876.15</v>
      </c>
      <c r="G40" s="15">
        <v>50000</v>
      </c>
      <c r="H40" s="16">
        <f t="shared" si="9"/>
        <v>0</v>
      </c>
      <c r="I40" s="16">
        <f t="shared" si="10"/>
        <v>1</v>
      </c>
      <c r="J40" s="16">
        <v>0</v>
      </c>
      <c r="K40" s="13" t="s">
        <v>26</v>
      </c>
      <c r="L40" s="17" t="s">
        <v>112</v>
      </c>
      <c r="M40" s="17" t="s">
        <v>79</v>
      </c>
      <c r="N40" s="18"/>
      <c r="O40" s="13" t="s">
        <v>80</v>
      </c>
      <c r="P40" s="13" t="s">
        <v>113</v>
      </c>
    </row>
    <row r="41" spans="1:16" ht="31.15">
      <c r="A41" s="13" t="s">
        <v>124</v>
      </c>
      <c r="B41" s="13" t="s">
        <v>125</v>
      </c>
      <c r="C41" s="17" t="s">
        <v>126</v>
      </c>
      <c r="D41" s="14">
        <v>0</v>
      </c>
      <c r="E41" s="15">
        <v>20000</v>
      </c>
      <c r="F41" s="14">
        <v>17150.46</v>
      </c>
      <c r="G41" s="15">
        <v>20000</v>
      </c>
      <c r="H41" s="16">
        <f t="shared" si="9"/>
        <v>0</v>
      </c>
      <c r="I41" s="16">
        <f t="shared" si="10"/>
        <v>1</v>
      </c>
      <c r="J41" s="16">
        <v>0</v>
      </c>
      <c r="K41" s="13" t="s">
        <v>26</v>
      </c>
      <c r="L41" s="17" t="s">
        <v>112</v>
      </c>
      <c r="M41" s="17" t="s">
        <v>79</v>
      </c>
      <c r="N41" s="18"/>
      <c r="O41" s="13" t="s">
        <v>80</v>
      </c>
      <c r="P41" s="13" t="s">
        <v>116</v>
      </c>
    </row>
    <row r="42" spans="1:16" ht="46.9">
      <c r="A42" s="13" t="s">
        <v>127</v>
      </c>
      <c r="B42" s="13" t="s">
        <v>128</v>
      </c>
      <c r="C42" s="17" t="s">
        <v>64</v>
      </c>
      <c r="D42" s="14">
        <v>0</v>
      </c>
      <c r="E42" s="15">
        <v>20000</v>
      </c>
      <c r="F42" s="14">
        <v>17150.46</v>
      </c>
      <c r="G42" s="15">
        <v>20000</v>
      </c>
      <c r="H42" s="16">
        <f t="shared" si="9"/>
        <v>0</v>
      </c>
      <c r="I42" s="16">
        <f t="shared" si="10"/>
        <v>1</v>
      </c>
      <c r="J42" s="16">
        <v>0</v>
      </c>
      <c r="K42" s="13" t="s">
        <v>26</v>
      </c>
      <c r="L42" s="17" t="s">
        <v>112</v>
      </c>
      <c r="M42" s="17" t="s">
        <v>66</v>
      </c>
      <c r="N42" s="18"/>
      <c r="O42" s="46" t="s">
        <v>29</v>
      </c>
      <c r="P42" s="46" t="s">
        <v>129</v>
      </c>
    </row>
    <row r="43" spans="1:16" ht="46.9">
      <c r="A43" s="13" t="s">
        <v>130</v>
      </c>
      <c r="B43" s="13" t="s">
        <v>131</v>
      </c>
      <c r="C43" s="17" t="s">
        <v>64</v>
      </c>
      <c r="D43" s="14">
        <v>0</v>
      </c>
      <c r="E43" s="15">
        <v>20000</v>
      </c>
      <c r="F43" s="14">
        <v>17150.46</v>
      </c>
      <c r="G43" s="15">
        <v>20000</v>
      </c>
      <c r="H43" s="16">
        <f t="shared" si="9"/>
        <v>0</v>
      </c>
      <c r="I43" s="16">
        <f t="shared" si="10"/>
        <v>1</v>
      </c>
      <c r="J43" s="16">
        <v>0</v>
      </c>
      <c r="K43" s="13" t="s">
        <v>26</v>
      </c>
      <c r="L43" s="17" t="s">
        <v>112</v>
      </c>
      <c r="M43" s="17" t="s">
        <v>66</v>
      </c>
      <c r="N43" s="18"/>
      <c r="O43" s="46" t="s">
        <v>29</v>
      </c>
      <c r="P43" s="46" t="s">
        <v>132</v>
      </c>
    </row>
    <row r="44" spans="1:16" ht="46.9">
      <c r="A44" s="13" t="s">
        <v>133</v>
      </c>
      <c r="B44" s="13" t="s">
        <v>134</v>
      </c>
      <c r="C44" s="17" t="s">
        <v>64</v>
      </c>
      <c r="D44" s="14">
        <v>0</v>
      </c>
      <c r="E44" s="15">
        <v>20000</v>
      </c>
      <c r="F44" s="14">
        <v>17150.46</v>
      </c>
      <c r="G44" s="15">
        <v>20000</v>
      </c>
      <c r="H44" s="16">
        <f t="shared" si="9"/>
        <v>0</v>
      </c>
      <c r="I44" s="16">
        <f t="shared" si="10"/>
        <v>1</v>
      </c>
      <c r="J44" s="16">
        <v>0</v>
      </c>
      <c r="K44" s="13" t="s">
        <v>26</v>
      </c>
      <c r="L44" s="17" t="s">
        <v>112</v>
      </c>
      <c r="M44" s="17" t="s">
        <v>66</v>
      </c>
      <c r="N44" s="18"/>
      <c r="O44" s="46" t="s">
        <v>29</v>
      </c>
      <c r="P44" s="46" t="s">
        <v>129</v>
      </c>
    </row>
    <row r="45" spans="1:16" ht="46.9">
      <c r="A45" s="13" t="s">
        <v>135</v>
      </c>
      <c r="B45" s="13" t="s">
        <v>136</v>
      </c>
      <c r="C45" s="17" t="s">
        <v>64</v>
      </c>
      <c r="D45" s="14">
        <v>0</v>
      </c>
      <c r="E45" s="15">
        <v>20000</v>
      </c>
      <c r="F45" s="14">
        <v>17150.46</v>
      </c>
      <c r="G45" s="15">
        <v>20000</v>
      </c>
      <c r="H45" s="16">
        <f t="shared" si="9"/>
        <v>0</v>
      </c>
      <c r="I45" s="16">
        <f t="shared" si="10"/>
        <v>1</v>
      </c>
      <c r="J45" s="16">
        <v>0</v>
      </c>
      <c r="K45" s="13" t="s">
        <v>26</v>
      </c>
      <c r="L45" s="17" t="s">
        <v>112</v>
      </c>
      <c r="M45" s="17" t="s">
        <v>66</v>
      </c>
      <c r="N45" s="18"/>
      <c r="O45" s="46" t="s">
        <v>29</v>
      </c>
      <c r="P45" s="46" t="s">
        <v>137</v>
      </c>
    </row>
    <row r="46" spans="1:16" ht="46.9">
      <c r="A46" s="13" t="s">
        <v>138</v>
      </c>
      <c r="B46" s="13" t="s">
        <v>139</v>
      </c>
      <c r="C46" s="17" t="s">
        <v>64</v>
      </c>
      <c r="D46" s="14">
        <v>0</v>
      </c>
      <c r="E46" s="15">
        <v>20000</v>
      </c>
      <c r="F46" s="14">
        <v>17150.46</v>
      </c>
      <c r="G46" s="15">
        <v>20000</v>
      </c>
      <c r="H46" s="16">
        <f t="shared" si="9"/>
        <v>0</v>
      </c>
      <c r="I46" s="16">
        <f t="shared" si="10"/>
        <v>1</v>
      </c>
      <c r="J46" s="16">
        <v>0</v>
      </c>
      <c r="K46" s="13" t="s">
        <v>26</v>
      </c>
      <c r="L46" s="17" t="s">
        <v>112</v>
      </c>
      <c r="M46" s="17" t="s">
        <v>66</v>
      </c>
      <c r="N46" s="18"/>
      <c r="O46" s="46" t="s">
        <v>29</v>
      </c>
      <c r="P46" s="46" t="s">
        <v>137</v>
      </c>
    </row>
    <row r="47" spans="1:16" ht="46.9">
      <c r="A47" s="13" t="s">
        <v>140</v>
      </c>
      <c r="B47" s="13" t="s">
        <v>141</v>
      </c>
      <c r="C47" s="17" t="s">
        <v>64</v>
      </c>
      <c r="D47" s="14">
        <v>0</v>
      </c>
      <c r="E47" s="15">
        <v>100000</v>
      </c>
      <c r="F47" s="14">
        <v>85752.3</v>
      </c>
      <c r="G47" s="15">
        <v>100000</v>
      </c>
      <c r="H47" s="16">
        <f t="shared" si="9"/>
        <v>0</v>
      </c>
      <c r="I47" s="16">
        <f t="shared" si="10"/>
        <v>1</v>
      </c>
      <c r="J47" s="16">
        <v>0</v>
      </c>
      <c r="K47" s="13" t="s">
        <v>26</v>
      </c>
      <c r="L47" s="17" t="s">
        <v>112</v>
      </c>
      <c r="M47" s="17" t="s">
        <v>66</v>
      </c>
      <c r="N47" s="45"/>
      <c r="O47" s="46" t="s">
        <v>29</v>
      </c>
      <c r="P47" s="46" t="s">
        <v>137</v>
      </c>
    </row>
    <row r="48" spans="1:16" ht="21.75" customHeight="1">
      <c r="A48" s="6"/>
      <c r="B48" s="7" t="s">
        <v>142</v>
      </c>
      <c r="C48" s="40"/>
      <c r="D48" s="8">
        <f>SUM(D49:D50)</f>
        <v>1500000</v>
      </c>
      <c r="E48" s="8">
        <f t="shared" ref="E48:F48" si="11">SUM(E49:E50)</f>
        <v>0</v>
      </c>
      <c r="F48" s="8">
        <f t="shared" si="11"/>
        <v>0</v>
      </c>
      <c r="G48" s="8">
        <f>SUM(G49:G51)</f>
        <v>22947672.66</v>
      </c>
      <c r="H48" s="8"/>
      <c r="I48" s="8"/>
      <c r="J48" s="8"/>
      <c r="K48" s="6"/>
      <c r="L48" s="12"/>
      <c r="M48" s="12"/>
      <c r="N48" s="6"/>
      <c r="O48" s="24"/>
      <c r="P48" s="25"/>
    </row>
    <row r="49" spans="1:16" ht="31.15">
      <c r="A49" s="13" t="s">
        <v>143</v>
      </c>
      <c r="B49" s="13" t="s">
        <v>144</v>
      </c>
      <c r="C49" s="17" t="s">
        <v>52</v>
      </c>
      <c r="D49" s="14">
        <v>1000000</v>
      </c>
      <c r="E49" s="15">
        <v>0</v>
      </c>
      <c r="F49" s="14">
        <v>0</v>
      </c>
      <c r="G49" s="15">
        <v>1000000</v>
      </c>
      <c r="H49" s="16">
        <f t="shared" ref="H49:H50" si="12">+D49/G49</f>
        <v>1</v>
      </c>
      <c r="I49" s="16">
        <f t="shared" ref="I49:I51" si="13">+E49/G49</f>
        <v>0</v>
      </c>
      <c r="J49" s="16">
        <v>0</v>
      </c>
      <c r="K49" s="13" t="s">
        <v>26</v>
      </c>
      <c r="L49" s="17" t="s">
        <v>145</v>
      </c>
      <c r="M49" s="17" t="s">
        <v>70</v>
      </c>
      <c r="N49" s="18"/>
      <c r="O49" s="20" t="s">
        <v>29</v>
      </c>
      <c r="P49" s="22" t="s">
        <v>146</v>
      </c>
    </row>
    <row r="50" spans="1:16" ht="46.9">
      <c r="A50" s="13" t="s">
        <v>147</v>
      </c>
      <c r="B50" s="13" t="s">
        <v>148</v>
      </c>
      <c r="C50" s="17" t="s">
        <v>149</v>
      </c>
      <c r="D50" s="14">
        <v>500000</v>
      </c>
      <c r="E50" s="15">
        <v>0</v>
      </c>
      <c r="F50" s="14">
        <v>0</v>
      </c>
      <c r="G50" s="15">
        <v>500000</v>
      </c>
      <c r="H50" s="16">
        <f t="shared" si="12"/>
        <v>1</v>
      </c>
      <c r="I50" s="16">
        <f t="shared" si="13"/>
        <v>0</v>
      </c>
      <c r="J50" s="16">
        <v>0</v>
      </c>
      <c r="K50" s="13" t="s">
        <v>26</v>
      </c>
      <c r="L50" s="17" t="s">
        <v>145</v>
      </c>
      <c r="M50" s="17" t="s">
        <v>70</v>
      </c>
      <c r="N50" s="18"/>
      <c r="O50" s="20" t="s">
        <v>29</v>
      </c>
      <c r="P50" s="22" t="s">
        <v>150</v>
      </c>
    </row>
    <row r="51" spans="1:16" ht="31.15">
      <c r="A51" s="13" t="s">
        <v>151</v>
      </c>
      <c r="B51" s="13" t="s">
        <v>152</v>
      </c>
      <c r="C51" s="17" t="s">
        <v>149</v>
      </c>
      <c r="D51" s="14">
        <v>16200000</v>
      </c>
      <c r="E51" s="15">
        <v>5247672.66</v>
      </c>
      <c r="F51" s="14">
        <v>4500000</v>
      </c>
      <c r="G51" s="15">
        <v>21447672.66</v>
      </c>
      <c r="H51" s="16">
        <f>+D51/G51</f>
        <v>0.75532670872085195</v>
      </c>
      <c r="I51" s="16">
        <f t="shared" si="13"/>
        <v>0.24467329127914805</v>
      </c>
      <c r="J51" s="16">
        <v>0</v>
      </c>
      <c r="K51" s="13" t="s">
        <v>26</v>
      </c>
      <c r="L51" s="44" t="s">
        <v>145</v>
      </c>
      <c r="M51" s="17" t="s">
        <v>70</v>
      </c>
      <c r="N51" s="18"/>
      <c r="O51" s="13" t="s">
        <v>29</v>
      </c>
      <c r="P51" s="46" t="s">
        <v>153</v>
      </c>
    </row>
    <row r="52" spans="1:16" ht="24.75" customHeight="1">
      <c r="A52" s="6"/>
      <c r="B52" s="7" t="s">
        <v>154</v>
      </c>
      <c r="C52" s="40"/>
      <c r="D52" s="8">
        <f>SUM(D53:D57)</f>
        <v>6700000</v>
      </c>
      <c r="E52" s="8">
        <f t="shared" ref="E52:G52" si="14">SUM(E53:E57)</f>
        <v>6413822.1400000006</v>
      </c>
      <c r="F52" s="8">
        <f t="shared" si="14"/>
        <v>5500000</v>
      </c>
      <c r="G52" s="8">
        <f t="shared" si="14"/>
        <v>13113822.140000001</v>
      </c>
      <c r="H52" s="8"/>
      <c r="I52" s="8"/>
      <c r="J52" s="8"/>
      <c r="K52" s="6"/>
      <c r="L52" s="12"/>
      <c r="M52" s="12"/>
      <c r="N52" s="6"/>
      <c r="O52" s="6"/>
      <c r="P52" s="10"/>
    </row>
    <row r="53" spans="1:16" ht="27" customHeight="1">
      <c r="A53" s="13" t="s">
        <v>155</v>
      </c>
      <c r="B53" s="13" t="s">
        <v>156</v>
      </c>
      <c r="C53" s="17" t="s">
        <v>64</v>
      </c>
      <c r="D53" s="14">
        <v>100000</v>
      </c>
      <c r="E53" s="15">
        <v>583074.74</v>
      </c>
      <c r="F53" s="14">
        <v>500000</v>
      </c>
      <c r="G53" s="15">
        <v>683074.74</v>
      </c>
      <c r="H53" s="16">
        <f t="shared" ref="H53:H56" si="15">+D53/G53</f>
        <v>0.14639686427286128</v>
      </c>
      <c r="I53" s="16">
        <f t="shared" ref="I53:I57" si="16">+E53/G53</f>
        <v>0.85360313572713875</v>
      </c>
      <c r="J53" s="16">
        <v>0</v>
      </c>
      <c r="K53" s="13" t="s">
        <v>26</v>
      </c>
      <c r="L53" s="17" t="s">
        <v>157</v>
      </c>
      <c r="M53" s="17" t="s">
        <v>64</v>
      </c>
      <c r="N53" s="18"/>
      <c r="O53" s="13" t="s">
        <v>29</v>
      </c>
      <c r="P53" s="26" t="s">
        <v>158</v>
      </c>
    </row>
    <row r="54" spans="1:16" ht="32.25" customHeight="1">
      <c r="A54" s="13" t="s">
        <v>159</v>
      </c>
      <c r="B54" s="13" t="s">
        <v>160</v>
      </c>
      <c r="C54" s="17" t="s">
        <v>64</v>
      </c>
      <c r="D54" s="14">
        <v>100000</v>
      </c>
      <c r="E54" s="15">
        <v>0</v>
      </c>
      <c r="F54" s="14">
        <v>0</v>
      </c>
      <c r="G54" s="15">
        <v>100000</v>
      </c>
      <c r="H54" s="16">
        <f t="shared" si="15"/>
        <v>1</v>
      </c>
      <c r="I54" s="16">
        <f t="shared" si="16"/>
        <v>0</v>
      </c>
      <c r="J54" s="16">
        <v>0</v>
      </c>
      <c r="K54" s="13" t="s">
        <v>26</v>
      </c>
      <c r="L54" s="17" t="s">
        <v>157</v>
      </c>
      <c r="M54" s="17" t="s">
        <v>64</v>
      </c>
      <c r="N54" s="18"/>
      <c r="O54" s="13" t="s">
        <v>29</v>
      </c>
      <c r="P54" s="26" t="s">
        <v>161</v>
      </c>
    </row>
    <row r="55" spans="1:16" ht="27" customHeight="1">
      <c r="A55" s="13" t="s">
        <v>162</v>
      </c>
      <c r="B55" s="13" t="s">
        <v>156</v>
      </c>
      <c r="C55" s="17" t="s">
        <v>64</v>
      </c>
      <c r="D55" s="14">
        <v>3550000</v>
      </c>
      <c r="E55" s="15">
        <v>5830747.4000000004</v>
      </c>
      <c r="F55" s="14">
        <v>5000000</v>
      </c>
      <c r="G55" s="15">
        <v>9380747.4000000004</v>
      </c>
      <c r="H55" s="16">
        <f t="shared" si="15"/>
        <v>0.37843466502466527</v>
      </c>
      <c r="I55" s="16">
        <f t="shared" si="16"/>
        <v>0.62156533497533473</v>
      </c>
      <c r="J55" s="16">
        <v>0</v>
      </c>
      <c r="K55" s="13" t="s">
        <v>26</v>
      </c>
      <c r="L55" s="17" t="s">
        <v>157</v>
      </c>
      <c r="M55" s="17" t="s">
        <v>64</v>
      </c>
      <c r="N55" s="18"/>
      <c r="O55" s="13" t="s">
        <v>29</v>
      </c>
      <c r="P55" s="26" t="s">
        <v>163</v>
      </c>
    </row>
    <row r="56" spans="1:16" ht="27" customHeight="1">
      <c r="A56" s="13" t="s">
        <v>164</v>
      </c>
      <c r="B56" s="13" t="s">
        <v>160</v>
      </c>
      <c r="C56" s="17" t="s">
        <v>64</v>
      </c>
      <c r="D56" s="14">
        <v>2450000</v>
      </c>
      <c r="E56" s="15">
        <v>0</v>
      </c>
      <c r="F56" s="14">
        <v>0</v>
      </c>
      <c r="G56" s="15">
        <v>2450000</v>
      </c>
      <c r="H56" s="16">
        <f t="shared" si="15"/>
        <v>1</v>
      </c>
      <c r="I56" s="16">
        <f t="shared" si="16"/>
        <v>0</v>
      </c>
      <c r="J56" s="16">
        <v>0</v>
      </c>
      <c r="K56" s="13" t="s">
        <v>26</v>
      </c>
      <c r="L56" s="17" t="s">
        <v>157</v>
      </c>
      <c r="M56" s="17" t="s">
        <v>64</v>
      </c>
      <c r="N56" s="18"/>
      <c r="O56" s="13" t="s">
        <v>29</v>
      </c>
      <c r="P56" s="26" t="s">
        <v>165</v>
      </c>
    </row>
    <row r="57" spans="1:16" ht="27" customHeight="1">
      <c r="A57" s="13" t="s">
        <v>166</v>
      </c>
      <c r="B57" s="13" t="s">
        <v>156</v>
      </c>
      <c r="C57" s="17" t="s">
        <v>64</v>
      </c>
      <c r="D57" s="14">
        <v>500000</v>
      </c>
      <c r="E57" s="15">
        <v>0</v>
      </c>
      <c r="F57" s="14">
        <v>0</v>
      </c>
      <c r="G57" s="15">
        <v>500000</v>
      </c>
      <c r="H57" s="16">
        <f>+D57/G57</f>
        <v>1</v>
      </c>
      <c r="I57" s="16">
        <f t="shared" si="16"/>
        <v>0</v>
      </c>
      <c r="J57" s="16">
        <v>0</v>
      </c>
      <c r="K57" s="13" t="s">
        <v>26</v>
      </c>
      <c r="L57" s="17" t="s">
        <v>157</v>
      </c>
      <c r="M57" s="17" t="s">
        <v>64</v>
      </c>
      <c r="N57" s="18"/>
      <c r="O57" s="13" t="s">
        <v>29</v>
      </c>
      <c r="P57" s="26" t="s">
        <v>167</v>
      </c>
    </row>
    <row r="58" spans="1:16" ht="19.5" customHeight="1">
      <c r="A58" s="6"/>
      <c r="B58" s="7" t="s">
        <v>168</v>
      </c>
      <c r="C58" s="40"/>
      <c r="D58" s="8">
        <f>+D59</f>
        <v>0</v>
      </c>
      <c r="E58" s="8">
        <f t="shared" ref="E58:G58" si="17">+E59</f>
        <v>0</v>
      </c>
      <c r="F58" s="8">
        <f t="shared" si="17"/>
        <v>0</v>
      </c>
      <c r="G58" s="8">
        <f t="shared" si="17"/>
        <v>0</v>
      </c>
      <c r="H58" s="8"/>
      <c r="I58" s="8"/>
      <c r="J58" s="8"/>
      <c r="K58" s="6"/>
      <c r="L58" s="12"/>
      <c r="M58" s="12"/>
      <c r="N58" s="6"/>
      <c r="O58" s="6"/>
      <c r="P58" s="6"/>
    </row>
    <row r="59" spans="1:16">
      <c r="A59" s="13"/>
      <c r="B59" s="13" t="s">
        <v>64</v>
      </c>
      <c r="C59" s="17"/>
      <c r="D59" s="14"/>
      <c r="E59" s="15"/>
      <c r="F59" s="14"/>
      <c r="G59" s="15"/>
      <c r="H59" s="16"/>
      <c r="I59" s="16"/>
      <c r="J59" s="16"/>
      <c r="K59" s="13"/>
      <c r="L59" s="44"/>
      <c r="M59" s="17"/>
      <c r="N59" s="18"/>
      <c r="O59" s="13"/>
      <c r="P59" s="13"/>
    </row>
    <row r="60" spans="1:16" ht="21" customHeight="1">
      <c r="A60" s="27"/>
      <c r="B60" s="28" t="s">
        <v>169</v>
      </c>
      <c r="C60" s="29"/>
      <c r="D60" s="29">
        <f>+D58+D52+D48+D35+D28+D21+D11</f>
        <v>12040000</v>
      </c>
      <c r="E60" s="29">
        <f>+E58+E52+E48+E35+E28+E21+E11</f>
        <v>9912270.5800000019</v>
      </c>
      <c r="F60" s="29">
        <f>+F58+F52+F48+F35+F28+F21+F11</f>
        <v>8500000</v>
      </c>
      <c r="G60" s="29">
        <f>+G58+G52+G48+G35+G28+G21+G11</f>
        <v>43399943.239999995</v>
      </c>
      <c r="H60" s="29"/>
      <c r="I60" s="29"/>
      <c r="J60" s="29"/>
      <c r="K60" s="28"/>
      <c r="L60" s="29"/>
      <c r="M60" s="28"/>
      <c r="N60" s="28"/>
      <c r="O60" s="28"/>
      <c r="P60" s="28"/>
    </row>
    <row r="61" spans="1:16">
      <c r="A61" s="30"/>
      <c r="B61" s="31"/>
      <c r="C61" s="32"/>
      <c r="D61" s="33"/>
      <c r="E61" s="33"/>
      <c r="F61" s="32"/>
      <c r="G61" s="32"/>
      <c r="H61" s="32"/>
      <c r="I61" s="32"/>
      <c r="J61" s="32"/>
      <c r="K61" s="32"/>
      <c r="L61" s="32"/>
      <c r="M61" s="33"/>
      <c r="N61" s="33"/>
      <c r="O61" s="33"/>
      <c r="P61" s="33"/>
    </row>
    <row r="62" spans="1:16" ht="31.9" thickBot="1">
      <c r="A62" s="34"/>
      <c r="B62" s="1" t="s">
        <v>170</v>
      </c>
      <c r="C62" s="1" t="s">
        <v>171</v>
      </c>
      <c r="D62" s="34"/>
      <c r="E62" s="34"/>
      <c r="F62" s="35"/>
      <c r="G62" s="35"/>
      <c r="H62" s="35"/>
      <c r="I62" s="35"/>
      <c r="J62" s="35"/>
      <c r="K62" s="34"/>
      <c r="L62" s="35"/>
      <c r="M62" s="34"/>
      <c r="N62" s="34"/>
      <c r="O62" s="34"/>
      <c r="P62" s="34"/>
    </row>
    <row r="63" spans="1:16" ht="16.149999999999999" thickBot="1">
      <c r="A63" s="34"/>
      <c r="B63" s="36" t="str">
        <f>+B11</f>
        <v>Consulting Firms</v>
      </c>
      <c r="C63" s="37">
        <v>8</v>
      </c>
      <c r="D63" s="34"/>
      <c r="E63" s="34"/>
      <c r="F63" s="35"/>
      <c r="G63" s="35"/>
      <c r="H63" s="35"/>
      <c r="I63" s="35"/>
      <c r="J63" s="35"/>
      <c r="K63" s="34"/>
      <c r="L63" s="35"/>
      <c r="M63" s="34"/>
      <c r="N63" s="34"/>
      <c r="O63" s="34"/>
      <c r="P63" s="34"/>
    </row>
    <row r="64" spans="1:16" ht="16.149999999999999" thickBot="1">
      <c r="A64" s="34"/>
      <c r="B64" s="36" t="str">
        <f>+B21</f>
        <v>Goods</v>
      </c>
      <c r="C64" s="37">
        <v>6</v>
      </c>
      <c r="D64" s="34"/>
      <c r="E64" s="34"/>
      <c r="F64" s="35"/>
      <c r="G64" s="35"/>
      <c r="H64" s="35"/>
      <c r="I64" s="35"/>
      <c r="J64" s="35"/>
      <c r="K64" s="34"/>
      <c r="L64" s="35"/>
      <c r="M64" s="34"/>
      <c r="N64" s="34"/>
      <c r="O64" s="34"/>
      <c r="P64" s="34"/>
    </row>
    <row r="65" spans="1:16" ht="16.149999999999999" thickBot="1">
      <c r="A65" s="34"/>
      <c r="B65" s="36" t="str">
        <f>+B28</f>
        <v>Individual Consultant</v>
      </c>
      <c r="C65" s="37">
        <v>7</v>
      </c>
      <c r="D65" s="34"/>
      <c r="E65" s="34"/>
      <c r="F65" s="35"/>
      <c r="G65" s="35"/>
      <c r="H65" s="35"/>
      <c r="I65" s="35"/>
      <c r="J65" s="35"/>
      <c r="K65" s="34"/>
      <c r="L65" s="35"/>
      <c r="M65" s="34"/>
      <c r="N65" s="34"/>
      <c r="O65" s="34"/>
      <c r="P65" s="34"/>
    </row>
    <row r="66" spans="1:16" ht="16.149999999999999" thickBot="1">
      <c r="A66" s="34"/>
      <c r="B66" s="36" t="str">
        <f>+B35</f>
        <v>Non-consulting services</v>
      </c>
      <c r="C66" s="37">
        <v>12</v>
      </c>
      <c r="D66" s="34"/>
      <c r="E66" s="34"/>
      <c r="F66" s="35"/>
      <c r="G66" s="35"/>
      <c r="H66" s="35"/>
      <c r="I66" s="35"/>
      <c r="J66" s="35"/>
      <c r="K66" s="34"/>
      <c r="L66" s="35"/>
      <c r="M66" s="34"/>
      <c r="N66" s="34"/>
      <c r="O66" s="34"/>
      <c r="P66" s="34"/>
    </row>
    <row r="67" spans="1:16" ht="16.149999999999999" thickBot="1">
      <c r="A67" s="34"/>
      <c r="B67" s="36" t="str">
        <f>+B48</f>
        <v>Supply and install</v>
      </c>
      <c r="C67" s="37">
        <v>3</v>
      </c>
      <c r="D67" s="34"/>
      <c r="E67" s="34"/>
      <c r="F67" s="35"/>
      <c r="G67" s="35"/>
      <c r="H67" s="35"/>
      <c r="I67" s="35"/>
      <c r="J67" s="35"/>
      <c r="K67" s="34"/>
      <c r="L67" s="35"/>
      <c r="M67" s="34"/>
      <c r="N67" s="34"/>
      <c r="O67" s="34"/>
      <c r="P67" s="34"/>
    </row>
    <row r="68" spans="1:16" ht="16.149999999999999" thickBot="1">
      <c r="A68" s="34"/>
      <c r="B68" s="36" t="str">
        <f>+B52</f>
        <v>Transfers or others</v>
      </c>
      <c r="C68" s="37">
        <v>5</v>
      </c>
      <c r="D68" s="34"/>
      <c r="E68" s="34"/>
      <c r="F68" s="35"/>
      <c r="G68" s="35"/>
      <c r="H68" s="35"/>
      <c r="I68" s="35"/>
      <c r="J68" s="35"/>
      <c r="K68" s="34"/>
      <c r="L68" s="35"/>
      <c r="M68" s="34"/>
      <c r="N68" s="34"/>
      <c r="O68" s="34"/>
      <c r="P68" s="34"/>
    </row>
    <row r="69" spans="1:16" ht="16.149999999999999" thickBot="1">
      <c r="A69" s="34"/>
      <c r="B69" s="36" t="str">
        <f>+B58</f>
        <v>Works</v>
      </c>
      <c r="C69" s="37">
        <v>0</v>
      </c>
      <c r="D69" s="34"/>
      <c r="E69" s="34"/>
      <c r="F69" s="35"/>
      <c r="G69" s="35"/>
      <c r="H69" s="35"/>
      <c r="I69" s="35"/>
      <c r="J69" s="35"/>
      <c r="K69" s="34"/>
      <c r="L69" s="35"/>
      <c r="M69" s="34"/>
      <c r="N69" s="34"/>
      <c r="O69" s="34"/>
      <c r="P69" s="34"/>
    </row>
    <row r="70" spans="1:16">
      <c r="A70" s="34"/>
      <c r="B70" s="1" t="s">
        <v>172</v>
      </c>
      <c r="C70" s="1">
        <f t="shared" ref="C70" si="18">SUM(C63:C69)</f>
        <v>41</v>
      </c>
      <c r="D70" s="34"/>
      <c r="E70" s="34"/>
      <c r="F70" s="35"/>
      <c r="G70" s="35"/>
      <c r="H70" s="35"/>
      <c r="I70" s="35"/>
      <c r="J70" s="35"/>
      <c r="K70" s="34"/>
      <c r="L70" s="35"/>
      <c r="M70" s="34"/>
      <c r="N70" s="34"/>
      <c r="O70" s="34"/>
      <c r="P70" s="34"/>
    </row>
    <row r="71" spans="1:16">
      <c r="A71" s="34"/>
      <c r="B71" s="34"/>
      <c r="C71" s="35"/>
      <c r="D71" s="34"/>
      <c r="E71" s="34"/>
      <c r="F71" s="35"/>
      <c r="G71" s="35"/>
      <c r="H71" s="35"/>
      <c r="I71" s="35"/>
      <c r="J71" s="35"/>
      <c r="K71" s="34"/>
      <c r="L71" s="35"/>
      <c r="M71" s="34"/>
      <c r="N71" s="34"/>
      <c r="O71" s="34"/>
      <c r="P71" s="34"/>
    </row>
    <row r="72" spans="1:16" ht="15.75"/>
    <row r="73" spans="1:16" ht="15.75"/>
    <row r="74" spans="1:16" ht="15.75"/>
    <row r="75" spans="1:16" ht="15.75"/>
  </sheetData>
  <mergeCells count="2">
    <mergeCell ref="A8:K8"/>
    <mergeCell ref="A5:C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Keisha Reid</dc:creator>
  <cp:keywords/>
  <dc:description/>
  <cp:lastModifiedBy>Franklin, Rochelle</cp:lastModifiedBy>
  <cp:revision/>
  <dcterms:created xsi:type="dcterms:W3CDTF">2021-03-25T20:13:36Z</dcterms:created>
  <dcterms:modified xsi:type="dcterms:W3CDTF">2021-08-20T20:22:11Z</dcterms:modified>
  <cp:category/>
  <cp:contentStatus/>
</cp:coreProperties>
</file>