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Fundes\Desktop\"/>
    </mc:Choice>
  </mc:AlternateContent>
  <bookViews>
    <workbookView xWindow="0" yWindow="0" windowWidth="20490" windowHeight="7755"/>
  </bookViews>
  <sheets>
    <sheet name="nuevo" sheetId="2" r:id="rId1"/>
  </sheets>
  <definedNames>
    <definedName name="_xlnm._FilterDatabase" localSheetId="0" hidden="1">nuevo!$A$7:$BL$7</definedName>
  </definedNames>
  <calcPr calcId="152511"/>
</workbook>
</file>

<file path=xl/calcChain.xml><?xml version="1.0" encoding="utf-8"?>
<calcChain xmlns="http://schemas.openxmlformats.org/spreadsheetml/2006/main">
  <c r="Q107" i="2" l="1"/>
  <c r="Q94" i="2"/>
  <c r="Q68" i="2" l="1"/>
  <c r="Q121" i="2"/>
  <c r="Q73" i="2" l="1"/>
  <c r="Q116" i="2" l="1"/>
  <c r="F136" i="2" l="1"/>
  <c r="F46" i="2"/>
  <c r="F56" i="2" l="1"/>
  <c r="F99" i="2" l="1"/>
  <c r="F128" i="2" s="1"/>
  <c r="F79" i="2"/>
  <c r="Q130" i="2"/>
  <c r="Q131" i="2"/>
  <c r="F129" i="2" l="1"/>
  <c r="F10" i="2"/>
  <c r="F139" i="2" s="1"/>
  <c r="F147" i="2" s="1"/>
</calcChain>
</file>

<file path=xl/sharedStrings.xml><?xml version="1.0" encoding="utf-8"?>
<sst xmlns="http://schemas.openxmlformats.org/spreadsheetml/2006/main" count="1015" uniqueCount="444">
  <si>
    <t>Formación masiva de nuevos franquiciatarios - Convocatoria</t>
    <phoneticPr fontId="2" type="noConversion"/>
  </si>
  <si>
    <t>Imprevistos</t>
    <phoneticPr fontId="2" type="noConversion"/>
  </si>
  <si>
    <t xml:space="preserve">SUBTOTAL: </t>
    <phoneticPr fontId="2" type="noConversion"/>
  </si>
  <si>
    <t>SUBTOTAL:</t>
    <phoneticPr fontId="2" type="noConversion"/>
  </si>
  <si>
    <t>TOTAL CONSULTORIAS:</t>
    <phoneticPr fontId="2" type="noConversion"/>
  </si>
  <si>
    <t>2.1.1.2</t>
    <phoneticPr fontId="2" type="noConversion"/>
  </si>
  <si>
    <t>2.1.1.3</t>
    <phoneticPr fontId="2" type="noConversion"/>
  </si>
  <si>
    <t>Formación masiva de nuevos franquiciatarios - Selección</t>
    <phoneticPr fontId="2" type="noConversion"/>
  </si>
  <si>
    <t>3.3.1</t>
    <phoneticPr fontId="2" type="noConversion"/>
  </si>
  <si>
    <t>Asistencia técnica microfranquiciados modelo PYME</t>
    <phoneticPr fontId="2" type="noConversion"/>
  </si>
  <si>
    <t>3.3.2</t>
    <phoneticPr fontId="2" type="noConversion"/>
  </si>
  <si>
    <t>3.3.3</t>
    <phoneticPr fontId="2" type="noConversion"/>
  </si>
  <si>
    <t>3.4.1</t>
    <phoneticPr fontId="2" type="noConversion"/>
  </si>
  <si>
    <t>3.4.2</t>
    <phoneticPr fontId="2" type="noConversion"/>
  </si>
  <si>
    <t>1 de julio 2013</t>
    <phoneticPr fontId="2" type="noConversion"/>
  </si>
  <si>
    <t>1 de Diciembre 2012</t>
    <phoneticPr fontId="2" type="noConversion"/>
  </si>
  <si>
    <t>2.4.1.1</t>
    <phoneticPr fontId="2" type="noConversion"/>
  </si>
  <si>
    <t>Método de Adquisición (2)</t>
  </si>
  <si>
    <t>Revisión   
ex-ante o 
ex-post (3) de adquisiciones</t>
  </si>
  <si>
    <t>Revisión técnica del JEP (4)</t>
  </si>
  <si>
    <t>1 de marzo 2013</t>
    <phoneticPr fontId="2" type="noConversion"/>
  </si>
  <si>
    <t>BIENES</t>
  </si>
  <si>
    <t>Asistencia técnica especializada a microfranquiciados de pilotos mod. Empresa Social</t>
    <phoneticPr fontId="2" type="noConversion"/>
  </si>
  <si>
    <t xml:space="preserve">Detección de necesidades modelo y análisis de Mercado en Prueba Piloto modelo Gran Empresa </t>
    <phoneticPr fontId="2" type="noConversion"/>
  </si>
  <si>
    <t>1 Febrero 2013</t>
    <phoneticPr fontId="2" type="noConversion"/>
  </si>
  <si>
    <t>1 marzo 2013</t>
    <phoneticPr fontId="2" type="noConversion"/>
  </si>
  <si>
    <t>1 de julio 2012</t>
    <phoneticPr fontId="2" type="noConversion"/>
  </si>
  <si>
    <t>Varios proveedores, compras individuales menores a US$5,000</t>
    <phoneticPr fontId="2" type="noConversion"/>
  </si>
  <si>
    <t>2.9.2</t>
    <phoneticPr fontId="2" type="noConversion"/>
  </si>
  <si>
    <t>Selección de microfranquiciados modelo Gran Empresa</t>
    <phoneticPr fontId="2" type="noConversion"/>
  </si>
  <si>
    <t>2.4.2.1</t>
    <phoneticPr fontId="2" type="noConversion"/>
  </si>
  <si>
    <t>2.4.2.2</t>
    <phoneticPr fontId="2" type="noConversion"/>
  </si>
  <si>
    <t>2.4.2.3</t>
    <phoneticPr fontId="2" type="noConversion"/>
  </si>
  <si>
    <t>2.5.1.1</t>
    <phoneticPr fontId="2" type="noConversion"/>
  </si>
  <si>
    <t>Diseño de imagen de microfranquicia modelo gran empresa</t>
    <phoneticPr fontId="2" type="noConversion"/>
  </si>
  <si>
    <t>2.5.1.2</t>
    <phoneticPr fontId="2" type="noConversion"/>
  </si>
  <si>
    <t>Selección de microfranquiciados modelo PYME</t>
    <phoneticPr fontId="2" type="noConversion"/>
  </si>
  <si>
    <t>Selección de microfranquiciados modelo Empresa Social</t>
    <phoneticPr fontId="2" type="noConversion"/>
  </si>
  <si>
    <t>2.5.1.3</t>
    <phoneticPr fontId="2" type="noConversion"/>
  </si>
  <si>
    <t>Diseño de imagen de microfranquicia modelo Empresa Social</t>
    <phoneticPr fontId="2" type="noConversion"/>
  </si>
  <si>
    <t>1 de diciembre 2012</t>
    <phoneticPr fontId="2" type="noConversion"/>
  </si>
  <si>
    <t>3.2.2</t>
    <phoneticPr fontId="2" type="noConversion"/>
  </si>
  <si>
    <t>20 de agosto 2012</t>
    <phoneticPr fontId="2" type="noConversion"/>
  </si>
  <si>
    <t>Contabilidad</t>
    <phoneticPr fontId="2" type="noConversion"/>
  </si>
  <si>
    <t>1 julio 2012</t>
    <phoneticPr fontId="2" type="noConversion"/>
  </si>
  <si>
    <t>Director Técnico del Proyecto por FUNDES</t>
    <phoneticPr fontId="2" type="noConversion"/>
  </si>
  <si>
    <t>Instalaciones oficina</t>
    <phoneticPr fontId="2" type="noConversion"/>
  </si>
  <si>
    <t>Convocatoria de microfranquiciados modelo Gran Empresa</t>
    <phoneticPr fontId="2" type="noConversion"/>
  </si>
  <si>
    <t>Convocatoria de microfranquiciados modelo PYME</t>
    <phoneticPr fontId="2" type="noConversion"/>
  </si>
  <si>
    <t>Convocatoria de microfranquiciados modelo Empresa Social</t>
    <phoneticPr fontId="2" type="noConversion"/>
  </si>
  <si>
    <t>2.4.1.2</t>
    <phoneticPr fontId="2" type="noConversion"/>
  </si>
  <si>
    <t>2.4.1.3</t>
    <phoneticPr fontId="2" type="noConversion"/>
  </si>
  <si>
    <t>Consultores para asistencia técnica microfranquiciador</t>
  </si>
  <si>
    <t>Consolidación red de aliados para las microfranquicias</t>
  </si>
  <si>
    <t>Viajes a la comunidad</t>
  </si>
  <si>
    <t>Formación de consultores</t>
    <phoneticPr fontId="2" type="noConversion"/>
  </si>
  <si>
    <t>1 de febrero 2013</t>
    <phoneticPr fontId="2" type="noConversion"/>
  </si>
  <si>
    <t>1 diciembre 2013</t>
    <phoneticPr fontId="2" type="noConversion"/>
  </si>
  <si>
    <t>2.3.1</t>
    <phoneticPr fontId="2" type="noConversion"/>
  </si>
  <si>
    <t>2.3.2</t>
    <phoneticPr fontId="2" type="noConversion"/>
  </si>
  <si>
    <t>2.3.3</t>
    <phoneticPr fontId="2" type="noConversion"/>
  </si>
  <si>
    <t>Desarrollo del modelo de negocio modelo Gran Empresa</t>
    <phoneticPr fontId="2" type="noConversion"/>
  </si>
  <si>
    <t>Desarrollo del modelo de negocio modelo Empresa Social</t>
    <phoneticPr fontId="2" type="noConversion"/>
  </si>
  <si>
    <t>Cuenta de evaluación de impacto 5% total FOMIN</t>
    <phoneticPr fontId="2" type="noConversion"/>
  </si>
  <si>
    <t>Avtividades de coordinación</t>
    <phoneticPr fontId="2" type="noConversion"/>
  </si>
  <si>
    <t>Gastos de Viaje</t>
    <phoneticPr fontId="2" type="noConversion"/>
  </si>
  <si>
    <t>Sistematización de la experiencia</t>
    <phoneticPr fontId="2" type="noConversion"/>
  </si>
  <si>
    <t>2.9.3</t>
    <phoneticPr fontId="2" type="noConversion"/>
  </si>
  <si>
    <t>Asistencia técnica especializada a microfranquiciados de pilotos mod.  PYME</t>
    <phoneticPr fontId="2" type="noConversion"/>
  </si>
  <si>
    <t>SD</t>
    <phoneticPr fontId="2" type="noConversion"/>
  </si>
  <si>
    <t>SERVICIOS DIFERENTES CONSULTORIA</t>
  </si>
  <si>
    <t>b) CONSULTORES INDIVIDUALES</t>
  </si>
  <si>
    <t>Coordinador fondo de garantía</t>
  </si>
  <si>
    <t>CCIN</t>
  </si>
  <si>
    <t>Ex-post</t>
  </si>
  <si>
    <t>Fecha estimada de terminación del contrato</t>
  </si>
  <si>
    <t>Status (pendiente, en proceso, adjudicado, cancelado)</t>
  </si>
  <si>
    <t>Diseño del fondo de garantía</t>
  </si>
  <si>
    <t>2.5.2.1</t>
    <phoneticPr fontId="2" type="noConversion"/>
  </si>
  <si>
    <t>Linea de base y seguimiento de indicadores sociales mod. ES</t>
    <phoneticPr fontId="2" type="noConversion"/>
  </si>
  <si>
    <t>Consultor experto en calidad y operaciones</t>
    <phoneticPr fontId="2" type="noConversion"/>
  </si>
  <si>
    <t>1 junio 2015</t>
    <phoneticPr fontId="2" type="noConversion"/>
  </si>
  <si>
    <t>1.2.2</t>
    <phoneticPr fontId="2" type="noConversion"/>
  </si>
  <si>
    <t>2.6.3</t>
    <phoneticPr fontId="2" type="noConversion"/>
  </si>
  <si>
    <t>1.4.2</t>
    <phoneticPr fontId="2" type="noConversion"/>
  </si>
  <si>
    <t>-----------</t>
  </si>
  <si>
    <t>-----------</t>
    <phoneticPr fontId="2" type="noConversion"/>
  </si>
  <si>
    <t>1 febrero 2013</t>
    <phoneticPr fontId="2" type="noConversion"/>
  </si>
  <si>
    <t>LOCALES</t>
  </si>
  <si>
    <t>Consultor coordinación metodológica</t>
  </si>
  <si>
    <t>Ex ante</t>
  </si>
  <si>
    <t>Monto límite para revisión ex post de adquisiciones:  US$30,000</t>
  </si>
  <si>
    <t>Consultorías (en US$): 30,000</t>
  </si>
  <si>
    <t>NA</t>
  </si>
  <si>
    <t>1 septiembre 2014</t>
  </si>
  <si>
    <t>Coordinador administrativo</t>
  </si>
  <si>
    <t>Coordinador del proyecto</t>
  </si>
  <si>
    <t>Equipamiento</t>
  </si>
  <si>
    <t>SCC</t>
  </si>
  <si>
    <t>Nombre de la firma consultora/ consultor indiv.</t>
  </si>
  <si>
    <t>4.1.1</t>
    <phoneticPr fontId="2" type="noConversion"/>
  </si>
  <si>
    <t>4.1.2</t>
    <phoneticPr fontId="2" type="noConversion"/>
  </si>
  <si>
    <t>Empaquetamiento de herramientas</t>
    <phoneticPr fontId="2" type="noConversion"/>
  </si>
  <si>
    <t>1 septiembre 2012</t>
    <phoneticPr fontId="2" type="noConversion"/>
  </si>
  <si>
    <t>1 Junio  2013</t>
    <phoneticPr fontId="2" type="noConversion"/>
  </si>
  <si>
    <t>1 de Junio 2012</t>
    <phoneticPr fontId="2" type="noConversion"/>
  </si>
  <si>
    <t>Presentación y Transferencia a la Red FUNDES</t>
  </si>
  <si>
    <t>TOTAL:</t>
  </si>
  <si>
    <t>Talleres de presentación a los SEDECOS</t>
  </si>
  <si>
    <t>Talleres para nuevos actores interesados en el modelo</t>
  </si>
  <si>
    <t>2.10.2</t>
    <phoneticPr fontId="2" type="noConversion"/>
  </si>
  <si>
    <t>2.10.3</t>
    <phoneticPr fontId="2" type="noConversion"/>
  </si>
  <si>
    <t>Linea de base y seguimiento de indicadores sociales mod. PYME</t>
    <phoneticPr fontId="2" type="noConversion"/>
  </si>
  <si>
    <t>Ex-ante</t>
  </si>
  <si>
    <t>CP</t>
  </si>
  <si>
    <t>Evaluaciones</t>
  </si>
  <si>
    <t>Número de registro</t>
  </si>
  <si>
    <t>3.1.1</t>
    <phoneticPr fontId="2" type="noConversion"/>
  </si>
  <si>
    <t>3.1.2</t>
    <phoneticPr fontId="2" type="noConversion"/>
  </si>
  <si>
    <t>Definición de modelos a escalar</t>
    <phoneticPr fontId="2" type="noConversion"/>
  </si>
  <si>
    <t>3.1.3</t>
    <phoneticPr fontId="2" type="noConversion"/>
  </si>
  <si>
    <t>Empaquetamiento final del producto microfranquicias</t>
    <phoneticPr fontId="2" type="noConversion"/>
  </si>
  <si>
    <t>3.2.1</t>
    <phoneticPr fontId="2" type="noConversion"/>
  </si>
  <si>
    <t>Experto internacional</t>
    <phoneticPr fontId="2" type="noConversion"/>
  </si>
  <si>
    <t>1.2.1.2</t>
    <phoneticPr fontId="2" type="noConversion"/>
  </si>
  <si>
    <t>1.4.1</t>
    <phoneticPr fontId="2" type="noConversion"/>
  </si>
  <si>
    <t xml:space="preserve">TOTAL Bienes/SS diferentes consultoría: </t>
  </si>
  <si>
    <t>Valor Final de la adquisición</t>
  </si>
  <si>
    <t xml:space="preserve">Bienes y servicios (en US$): </t>
  </si>
  <si>
    <t>Consultor nacional modelo empresa social y microdistribución</t>
    <phoneticPr fontId="2" type="noConversion"/>
  </si>
  <si>
    <t>1 junio 2013</t>
  </si>
  <si>
    <t>1 marzo 2015</t>
  </si>
  <si>
    <t>Desarrollo y adaptación de plataforma de seguimiento y evaluación</t>
  </si>
  <si>
    <t>1 marzo 2014</t>
  </si>
  <si>
    <t>Asistencia técnica microfranquiciados modelo gran empresa</t>
  </si>
  <si>
    <t>Campañas de publicidad modelo PYME</t>
    <phoneticPr fontId="2" type="noConversion"/>
  </si>
  <si>
    <t>2.5.2.2</t>
    <phoneticPr fontId="2" type="noConversion"/>
  </si>
  <si>
    <t>2.5.2.3</t>
    <phoneticPr fontId="2" type="noConversion"/>
  </si>
  <si>
    <t>CD</t>
    <phoneticPr fontId="2" type="noConversion"/>
  </si>
  <si>
    <t>1 de Abril 2012</t>
    <phoneticPr fontId="2" type="noConversion"/>
  </si>
  <si>
    <t>Consultor nacional modelo gran empresa y PYME</t>
    <phoneticPr fontId="2" type="noConversion"/>
  </si>
  <si>
    <t>Formación piloto a los microfranquiciados modelo Empresa Social</t>
    <phoneticPr fontId="2" type="noConversion"/>
  </si>
  <si>
    <t>1.2.1.1</t>
    <phoneticPr fontId="2" type="noConversion"/>
  </si>
  <si>
    <t>2.1.2.3</t>
    <phoneticPr fontId="2" type="noConversion"/>
  </si>
  <si>
    <t>Análisis de Mercado en Prueba Piloto modelo PYME</t>
    <phoneticPr fontId="2" type="noConversion"/>
  </si>
  <si>
    <t>Análisis de Mercado en Prueba Piloto modelo Empresa Social</t>
    <phoneticPr fontId="2" type="noConversion"/>
  </si>
  <si>
    <t>Fuente de financiamiento y porcentaje</t>
  </si>
  <si>
    <t xml:space="preserve"> Sector público o privado (indicar lo que corresponda): </t>
  </si>
  <si>
    <t>Viajes a la comunidad</t>
    <phoneticPr fontId="2" type="noConversion"/>
  </si>
  <si>
    <t>CONSULTORÍAS</t>
  </si>
  <si>
    <t>15 julio 2012</t>
    <phoneticPr fontId="2" type="noConversion"/>
  </si>
  <si>
    <t>Revisión de la metodología por un panel multidisciplinario de expertos</t>
    <phoneticPr fontId="2" type="noConversion"/>
  </si>
  <si>
    <t xml:space="preserve">1 diciembre 2012 </t>
  </si>
  <si>
    <t>Comentarios</t>
  </si>
  <si>
    <t>Ref. POA</t>
  </si>
  <si>
    <t>Descripción de las adquisiciones</t>
  </si>
  <si>
    <t>Costo estimado de la adquisición
 (US $)</t>
  </si>
  <si>
    <t>Detección de necesidades modelo PYME</t>
    <phoneticPr fontId="2" type="noConversion"/>
  </si>
  <si>
    <t>Detección de necesidades modelo Empresa Social</t>
    <phoneticPr fontId="2" type="noConversion"/>
  </si>
  <si>
    <t>2.1.2.2</t>
    <phoneticPr fontId="2" type="noConversion"/>
  </si>
  <si>
    <t>Gastos movilización y administrativos</t>
  </si>
  <si>
    <t>No. Ítem</t>
  </si>
  <si>
    <t>CD</t>
  </si>
  <si>
    <t>Auditoría a los estados financieros del proyecto</t>
  </si>
  <si>
    <t>En proceso</t>
    <phoneticPr fontId="2" type="noConversion"/>
  </si>
  <si>
    <t>Ejecutado</t>
    <phoneticPr fontId="2" type="noConversion"/>
  </si>
  <si>
    <t>Adjudicado</t>
    <phoneticPr fontId="2" type="noConversion"/>
  </si>
  <si>
    <t>Implementación del fondo de garantía</t>
    <phoneticPr fontId="2" type="noConversion"/>
  </si>
  <si>
    <t>a) FIRMAS CONSULTORAS</t>
    <phoneticPr fontId="2" type="noConversion"/>
  </si>
  <si>
    <t>Marco metodológico para PYME</t>
    <phoneticPr fontId="2" type="noConversion"/>
  </si>
  <si>
    <t>Marco metodológico para Empresa Social</t>
    <phoneticPr fontId="2" type="noConversion"/>
  </si>
  <si>
    <t>Pendiente</t>
    <phoneticPr fontId="2" type="noConversion"/>
  </si>
  <si>
    <t>1 de Agosto 2012</t>
    <phoneticPr fontId="2" type="noConversion"/>
  </si>
  <si>
    <t>Se solicitará no objeción al área financiera del BID para contratar Despacho con el que ya trabaja FUNDES</t>
    <phoneticPr fontId="2" type="noConversion"/>
  </si>
  <si>
    <t>Fecha estimada del Anuncio de Adquisición o del inicio de la contratación</t>
  </si>
  <si>
    <t>PLAN DE ADQUISICIONES DE COOPERACIONES TECNICAS NO REEMBOLSABLES</t>
  </si>
  <si>
    <t>2.6.2</t>
  </si>
  <si>
    <t>Formación piloto a los microfranquiciados modelo PYME</t>
  </si>
  <si>
    <t>1 febrero 2013</t>
  </si>
  <si>
    <t>2.6.1</t>
  </si>
  <si>
    <t>Asistencia técnica especializada a los microfranquiciados piloto modelo Gran Empresa</t>
  </si>
  <si>
    <t>1 julio 2014</t>
  </si>
  <si>
    <t>En proceso</t>
  </si>
  <si>
    <t>1 diciembre 2014</t>
  </si>
  <si>
    <t>n/a</t>
  </si>
  <si>
    <t>Benjamín Perea</t>
  </si>
  <si>
    <t>Desarrollo del modelo de negocio modelo PYME (1)</t>
  </si>
  <si>
    <t>Feher &amp; Feher</t>
  </si>
  <si>
    <t>Jaseon Fairbourne</t>
  </si>
  <si>
    <t>Conde Coll, S.C.</t>
  </si>
  <si>
    <t>MEA4045</t>
  </si>
  <si>
    <t>Jane Veitch</t>
  </si>
  <si>
    <t>Gregorio Barcala y Jane Veitch</t>
  </si>
  <si>
    <t>MEA4059</t>
  </si>
  <si>
    <t>MEA4238</t>
  </si>
  <si>
    <t>Ariadna Vargas</t>
  </si>
  <si>
    <t>MEA4381</t>
  </si>
  <si>
    <t>varios</t>
  </si>
  <si>
    <t>31 de julio 2015</t>
  </si>
  <si>
    <t>Formación piloto a los microfranquiciados modelo GE</t>
  </si>
  <si>
    <t>2.1.3</t>
  </si>
  <si>
    <t>Conformación de Red de Aliados y definición del franquiciante</t>
  </si>
  <si>
    <t>1 junio 2014</t>
  </si>
  <si>
    <t>Alcázar y Cia.</t>
  </si>
  <si>
    <t>MEA4023 y MEA4164</t>
  </si>
  <si>
    <t>Diana Montes Caballero</t>
  </si>
  <si>
    <t>MEA4163</t>
  </si>
  <si>
    <t>Alternativa Solidaria, Luz Aydeé González y Victor Nolasco</t>
  </si>
  <si>
    <t>Elizabeth Morales</t>
  </si>
  <si>
    <t>2.9.1</t>
  </si>
  <si>
    <t>Para compras individuales menores a US$5,000 y de acuerdo a las políticas vigentes del Banco, es posible realizar CD con revisón ex post.</t>
  </si>
  <si>
    <t>Diversos viajes, por montos menores a US$5,000 cada uno.</t>
  </si>
  <si>
    <t>Diversos viajes, por montos menores a US$5,000 cada uno pueden ser Compras directas.</t>
  </si>
  <si>
    <t>SD</t>
  </si>
  <si>
    <t>Contrato Fundes FMF-01 por $75,000 equivalente a USD$ 5753.74</t>
  </si>
  <si>
    <t>Contrato BID MEA4023 por $61,000.00 se pago en 2 exhibiciones de 30,500.00 pesos que por tipo de cambio quedaron USD$2,348.29 + USD$ 2,368.08 = USD$4,716.37
Falta oficio con que se mando a registro y entregables</t>
  </si>
  <si>
    <t>En contrato esta elaborado en formato Fundes, para pago con dinero local por $62450 mas IVA</t>
  </si>
  <si>
    <t>x</t>
  </si>
  <si>
    <t>Fecha: 18 Febrero 2015</t>
  </si>
  <si>
    <t>Preparado por:  Marisol Monroy</t>
  </si>
  <si>
    <t>19 de septiembre 2013</t>
  </si>
  <si>
    <t>Janne Douglas Veitch</t>
  </si>
  <si>
    <t>17 diciembre 2012</t>
  </si>
  <si>
    <t>30 septiembre 2015</t>
  </si>
  <si>
    <t>Magdalena León
Marisol Monroy</t>
  </si>
  <si>
    <t>Erika de la Vega
Vanesa Genis
Nancy Bejarano</t>
  </si>
  <si>
    <t>27 de marzo 2016</t>
  </si>
  <si>
    <t>27 marzo 2016</t>
  </si>
  <si>
    <t>a</t>
  </si>
  <si>
    <t>Generación y publicación de casos de referencia de Microfranquicias</t>
  </si>
  <si>
    <t>Desarrollo de herramientas</t>
  </si>
  <si>
    <t>4.1.3</t>
  </si>
  <si>
    <t>4.1.4</t>
  </si>
  <si>
    <t>4.1.5</t>
  </si>
  <si>
    <t>4.1.6</t>
  </si>
  <si>
    <t>4.1.7</t>
  </si>
  <si>
    <t xml:space="preserve">Diseño de Manual para reproducir MF en México </t>
  </si>
  <si>
    <t xml:space="preserve">Desarrollo de estrategias de focalización, segmentación de la población BDP </t>
  </si>
  <si>
    <t>Análisis de implicaciones fiscales y legales de MF en México</t>
  </si>
  <si>
    <t>4.1.8</t>
  </si>
  <si>
    <t>Formación de Consejo de asesores para el estrategia de escalamiento de MF (validación de metodología)</t>
  </si>
  <si>
    <t>4.2.1</t>
  </si>
  <si>
    <t>Realización del Foro latinoamericano de las microfranquicias</t>
  </si>
  <si>
    <t>4.3.1</t>
  </si>
  <si>
    <t>4.3.2</t>
  </si>
  <si>
    <t>4.3.3</t>
  </si>
  <si>
    <t>4.3.4</t>
  </si>
  <si>
    <t>4.3.5</t>
  </si>
  <si>
    <t>Viajes a chiapas gestion del conocimiento</t>
  </si>
  <si>
    <t>Estrategia de comunicación y gestión de conocimiento</t>
  </si>
  <si>
    <t>4.2.2</t>
  </si>
  <si>
    <t>1 de julio 2014</t>
  </si>
  <si>
    <t>4.5.1</t>
  </si>
  <si>
    <t>Portal de las microfranquicias</t>
  </si>
  <si>
    <t>4.5.2</t>
  </si>
  <si>
    <t>Estrategia de redes sociales</t>
  </si>
  <si>
    <t>4.6.1</t>
  </si>
  <si>
    <t>Manejo de medios (entrevistas, monitoreo, matriz mesajes)</t>
  </si>
  <si>
    <t>1.4.3</t>
  </si>
  <si>
    <t>Análisis de instrumentos financieros diferenciados para Microfranquicias y recomendaciones para su instrumentación</t>
  </si>
  <si>
    <t>Pendiente</t>
  </si>
  <si>
    <t>----</t>
  </si>
  <si>
    <t>2.1.1.4</t>
  </si>
  <si>
    <t>Diseño de imagen de microfranquicia modelo PYME</t>
  </si>
  <si>
    <t>2.7.1</t>
  </si>
  <si>
    <t>2.7.2</t>
  </si>
  <si>
    <t>Seguimiento y asistencia técnica a microfranquiciador GE</t>
  </si>
  <si>
    <t>Seguimiento y asistencia técnica a microfranquiciador PYME</t>
  </si>
  <si>
    <t>2.7.3</t>
  </si>
  <si>
    <t>Seguimiento y asistencia técnica a microfranquiciador Empresa Social</t>
  </si>
  <si>
    <t>2.12.1.1</t>
  </si>
  <si>
    <t>2.12.1.2</t>
  </si>
  <si>
    <t>2.12.1.3</t>
  </si>
  <si>
    <t>2.12.1.4</t>
  </si>
  <si>
    <t>2.12.2.1</t>
  </si>
  <si>
    <t>2.12.2.2</t>
  </si>
  <si>
    <t>2.12.2.3</t>
  </si>
  <si>
    <t>2.12.3</t>
  </si>
  <si>
    <t>2.12.4</t>
  </si>
  <si>
    <t xml:space="preserve">Identificación oportunidades Investigación para definición de sectores estratégicos </t>
  </si>
  <si>
    <t>Identificación oportunidades Establecimiento Alianzas</t>
  </si>
  <si>
    <t>Identificación oportunidades Mapeo de actores clave</t>
  </si>
  <si>
    <t>Identificación oportunidades Viaticos</t>
  </si>
  <si>
    <t>Prospección de Empresas Screening</t>
  </si>
  <si>
    <t>Prospección de Empresas Workshops (4)</t>
  </si>
  <si>
    <t>Prospección de Empresas Materiales</t>
  </si>
  <si>
    <t>Desarrollo de 5 Modelos de Microfranquicias</t>
  </si>
  <si>
    <t>Sistematización de 5 casos</t>
  </si>
  <si>
    <t>1.1.2</t>
  </si>
  <si>
    <t>1.1.1</t>
  </si>
  <si>
    <t>Coordinación Metodológica (Servicios de traducción)</t>
  </si>
  <si>
    <t>1.3.4</t>
  </si>
  <si>
    <t>1.3.1</t>
  </si>
  <si>
    <t>1.3.2</t>
  </si>
  <si>
    <t>1.3.3</t>
  </si>
  <si>
    <t>Desarrollo materiales de propuesta de valor de las Microfranquicias</t>
  </si>
  <si>
    <t>Impresión de Documentos</t>
  </si>
  <si>
    <t xml:space="preserve">1 Se recomienda el agrupamiento de adquisiciones de naturaleza similar tales como equipos informáticos, mobiliario, publicacionesm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podría poner un ítem que dijese "Pasajes aéreos Ferias", el valor total estimado en US$ 5 mil y una explicación en la columna de Comentarios: Este es un agrupamiento de aproximadamente 4 pasajes para participar en ferias de la región durante el año X y X2". </t>
  </si>
  <si>
    <t>Evaluación Intermedia realizada en diciembre 2014</t>
  </si>
  <si>
    <t>Leticia González Vallejo</t>
  </si>
  <si>
    <t>MEA4620</t>
  </si>
  <si>
    <t>Terminado</t>
  </si>
  <si>
    <t>Jorge Gamiz</t>
  </si>
  <si>
    <t>MEA 4046 Y MEA4245
MEA4597
MEA4612 Y 4679</t>
  </si>
  <si>
    <t>MEA3976, MEA4235, MEA4599
MEA4611</t>
  </si>
  <si>
    <t>1 de julio 2015</t>
  </si>
  <si>
    <t>15 de junio 2015</t>
  </si>
  <si>
    <t>ADJUDICADA LA PARTE LOCAL</t>
  </si>
  <si>
    <t>Se realizó contrato con la aportación local</t>
  </si>
  <si>
    <t>Intermedia TV S. de R.L. de C.V.</t>
  </si>
  <si>
    <t>1 junio 2015</t>
  </si>
  <si>
    <t>El Efecto Wow, SA de CV</t>
  </si>
  <si>
    <t>Tambien se realizarán contrataciones por servicios diferentes a consultoría</t>
  </si>
  <si>
    <t>1 de junio 2015</t>
  </si>
  <si>
    <t>MEA4697</t>
  </si>
  <si>
    <t>Se contratará a consultor individual y a firma por lo que el presupuesto está dividido entre los dos tipos de contratación</t>
  </si>
  <si>
    <t>Un sinonimo de Tekio, SC</t>
  </si>
  <si>
    <t>MEA4680</t>
  </si>
  <si>
    <t>1 de octubre de 2014</t>
  </si>
  <si>
    <t>1 de marzo de 2015</t>
  </si>
  <si>
    <t>Jenny Melo</t>
  </si>
  <si>
    <t>Aportaciones en especie derivado de las actividades de MASISA con sus Microfranquiciados</t>
  </si>
  <si>
    <t>1 de diciembre 2014</t>
  </si>
  <si>
    <t>Adjudicado</t>
  </si>
  <si>
    <t>Se contratará a consultor individual y a una firma por lo que el presupuesto está dividido entre los dos tipos de contratación</t>
  </si>
  <si>
    <t>Se realizó contrato con Marketing en Vivo por la cantidad de 23,241. Adicionalmente MASISA realizó aportaciones en especie por $7,942 derivado de las actividades con sus Microfranquiciados en el modelo de expansión.</t>
  </si>
  <si>
    <t>Natalia Wills Gil</t>
  </si>
  <si>
    <t>MEA4653</t>
  </si>
  <si>
    <t>Neotek Technologies, S de RL de CV</t>
  </si>
  <si>
    <t>MEA4701</t>
  </si>
  <si>
    <t>VALUE FOR WOMEN LTD</t>
  </si>
  <si>
    <t>en registro</t>
  </si>
  <si>
    <t>MEA4545</t>
  </si>
  <si>
    <t>MEA4654</t>
  </si>
  <si>
    <t>Conde Coll, SC</t>
  </si>
  <si>
    <t>1 diciembre  2015</t>
  </si>
  <si>
    <t>Sólo se han realizado adjudicaciones con aportaciones Locales AECID para el modelo PYME</t>
  </si>
  <si>
    <t>Se adjudicó contrato a Marketing en vivo con apotación del BID más una parte de aportación Local, MASISA por un monto total de 26,413 USD (43% pagado por BID y 57% pagado Local)</t>
  </si>
  <si>
    <t xml:space="preserve">
Se adjudicó contrato a Mario Romero para Seguimiento de Microfranquicias piloto de Tostitos, aportación Local solamente por un monto de 8,557 USD.</t>
  </si>
  <si>
    <t>MEA4134</t>
  </si>
  <si>
    <t xml:space="preserve">Alcázar y Cia.
Un sinónimo de Tekio, SC
Humanistica, Logística contable, S.C.
</t>
  </si>
  <si>
    <t>MEA4162</t>
  </si>
  <si>
    <t>Luis de la Vega</t>
  </si>
  <si>
    <t>Contrato Fundes pagado con aportación Local.</t>
  </si>
  <si>
    <t>MEA4103</t>
  </si>
  <si>
    <t>Celia Ramírez Márquez y Luz Aydeé González</t>
  </si>
  <si>
    <t>El contrato de Celia Ramíres abarcó actividades de 2.1.2.3 y 2.1.1.3.</t>
  </si>
  <si>
    <t>El contrato de Celia Ramíres abarcó actividades de 2.1.2.3 y 2.1.1.3.
El contrato de Luz Aydee fue pagado con aportaciones Locales solamente.</t>
  </si>
  <si>
    <t>2.1.1.1</t>
  </si>
  <si>
    <t>Alejandro Gutiérrez Jones
Vivian Daniela Kadelbach</t>
  </si>
  <si>
    <t>MEA4066  y MEA4619</t>
  </si>
  <si>
    <t>Claudette Martínez Ortega</t>
  </si>
  <si>
    <t>MEA4696</t>
  </si>
  <si>
    <t>Local y en especie FUNDES</t>
  </si>
  <si>
    <t>Incluye un contrato con Alejandro Gutierrez Jones para asistir al Consejo Consultivo $5,000 pesos equivalentes a USD$382.44 pagados con local y viaticos por $870.79  pesos equivalentes a USD$66.74 pagados con local</t>
  </si>
  <si>
    <t>Contrato Fundes FMF-02 por $58,000 equivalente a USD$ 4524.39</t>
  </si>
  <si>
    <t>Experto internacional</t>
  </si>
  <si>
    <t>Marco metodológico para la Gran Empresa</t>
  </si>
  <si>
    <t>Cancelado</t>
  </si>
  <si>
    <t xml:space="preserve">Cancelado </t>
  </si>
  <si>
    <t>Campañas de publicidad modelo Gran Empresa</t>
  </si>
  <si>
    <t>Campañas de publicidad modelo Empresa Soclal</t>
  </si>
  <si>
    <t>Realización del Foro Latinoamericano de las microfranquicias</t>
  </si>
  <si>
    <r>
      <rPr>
        <b/>
        <sz val="9"/>
        <color indexed="8"/>
        <rFont val="Arial Narrow"/>
        <family val="2"/>
      </rPr>
      <t xml:space="preserve">País: </t>
    </r>
    <r>
      <rPr>
        <sz val="9"/>
        <color indexed="8"/>
        <rFont val="Arial Narrow"/>
        <family val="2"/>
      </rPr>
      <t>México</t>
    </r>
  </si>
  <si>
    <r>
      <rPr>
        <b/>
        <sz val="9"/>
        <color indexed="8"/>
        <rFont val="Arial Narrow"/>
        <family val="2"/>
      </rPr>
      <t>Agencia Ejecutora (AE):</t>
    </r>
    <r>
      <rPr>
        <sz val="9"/>
        <color indexed="8"/>
        <rFont val="Arial Narrow"/>
        <family val="2"/>
      </rPr>
      <t xml:space="preserve">      FUNDES                                                                                                    </t>
    </r>
  </si>
  <si>
    <r>
      <rPr>
        <b/>
        <sz val="9"/>
        <color indexed="8"/>
        <rFont val="Arial Narrow"/>
        <family val="2"/>
      </rPr>
      <t>Número de Proyecto:</t>
    </r>
    <r>
      <rPr>
        <sz val="9"/>
        <color indexed="8"/>
        <rFont val="Arial Narrow"/>
        <family val="2"/>
      </rPr>
      <t xml:space="preserve"> ME-M1070 </t>
    </r>
  </si>
  <si>
    <r>
      <t xml:space="preserve">Nombre del Proyecto: </t>
    </r>
    <r>
      <rPr>
        <sz val="9"/>
        <color indexed="8"/>
        <rFont val="Arial Narrow"/>
        <family val="2"/>
      </rPr>
      <t>Desarrollo de  microfranquicias como opción de  negocio para población de bajos ingresos</t>
    </r>
  </si>
  <si>
    <r>
      <t xml:space="preserve">Período del Plan: </t>
    </r>
    <r>
      <rPr>
        <sz val="9"/>
        <color indexed="8"/>
        <rFont val="Arial Narrow"/>
        <family val="2"/>
      </rPr>
      <t>julio 2012 a marzo 2016</t>
    </r>
  </si>
  <si>
    <r>
      <t>2</t>
    </r>
    <r>
      <rPr>
        <sz val="9"/>
        <rFont val="Arial Narrow"/>
        <family val="2"/>
      </rPr>
      <t xml:space="preserve"> </t>
    </r>
    <r>
      <rPr>
        <b/>
        <u/>
        <sz val="9"/>
        <rFont val="Arial Narrow"/>
        <family val="2"/>
      </rPr>
      <t>Bienes y Obras</t>
    </r>
    <r>
      <rPr>
        <sz val="9"/>
        <rFont val="Arial Narrow"/>
        <family val="2"/>
      </rPr>
      <t xml:space="preserve">:  </t>
    </r>
    <r>
      <rPr>
        <b/>
        <sz val="9"/>
        <rFont val="Arial Narrow"/>
        <family val="2"/>
      </rPr>
      <t>LP</t>
    </r>
    <r>
      <rPr>
        <sz val="9"/>
        <rFont val="Arial Narrow"/>
        <family val="2"/>
      </rPr>
      <t xml:space="preserve">: Licitación Pública; </t>
    </r>
    <r>
      <rPr>
        <b/>
        <sz val="9"/>
        <rFont val="Arial Narrow"/>
        <family val="2"/>
      </rPr>
      <t>CP</t>
    </r>
    <r>
      <rPr>
        <sz val="9"/>
        <rFont val="Arial Narrow"/>
        <family val="2"/>
      </rPr>
      <t xml:space="preserve">: Comparación de Precios;  </t>
    </r>
    <r>
      <rPr>
        <b/>
        <sz val="9"/>
        <rFont val="Arial Narrow"/>
        <family val="2"/>
      </rPr>
      <t>CD</t>
    </r>
    <r>
      <rPr>
        <sz val="9"/>
        <rFont val="Arial Narrow"/>
        <family val="2"/>
      </rPr>
      <t xml:space="preserve">: Contratación Directa. </t>
    </r>
    <r>
      <rPr>
        <b/>
        <u/>
        <sz val="9"/>
        <rFont val="Arial"/>
        <family val="2"/>
      </rPr>
      <t/>
    </r>
  </si>
  <si>
    <r>
      <rPr>
        <b/>
        <vertAlign val="superscript"/>
        <sz val="9"/>
        <rFont val="Arial Narrow"/>
        <family val="2"/>
      </rPr>
      <t>2</t>
    </r>
    <r>
      <rPr>
        <b/>
        <sz val="9"/>
        <rFont val="Arial Narrow"/>
        <family val="2"/>
      </rPr>
      <t xml:space="preserve"> </t>
    </r>
    <r>
      <rPr>
        <b/>
        <u/>
        <sz val="9"/>
        <rFont val="Arial Narrow"/>
        <family val="2"/>
      </rPr>
      <t>Firmas de consultoría</t>
    </r>
    <r>
      <rPr>
        <b/>
        <sz val="9"/>
        <rFont val="Arial Narrow"/>
        <family val="2"/>
      </rPr>
      <t>: SCC</t>
    </r>
    <r>
      <rPr>
        <sz val="9"/>
        <rFont val="Arial Narrow"/>
        <family val="2"/>
      </rPr>
      <t xml:space="preserve">: Selelección Basada en la Calificación de los Consultores; </t>
    </r>
    <r>
      <rPr>
        <b/>
        <sz val="9"/>
        <rFont val="Arial Narrow"/>
        <family val="2"/>
      </rPr>
      <t>SBCC</t>
    </r>
    <r>
      <rPr>
        <sz val="9"/>
        <rFont val="Arial Narrow"/>
        <family val="2"/>
      </rPr>
      <t xml:space="preserve">: Selección Basada en Calidad y el Costo; </t>
    </r>
    <r>
      <rPr>
        <b/>
        <sz val="9"/>
        <rFont val="Arial Narrow"/>
        <family val="2"/>
      </rPr>
      <t>SBM</t>
    </r>
    <r>
      <rPr>
        <sz val="9"/>
        <rFont val="Arial Narrow"/>
        <family val="2"/>
      </rPr>
      <t xml:space="preserve">:Selección Basada en el Menor Costo; </t>
    </r>
    <r>
      <rPr>
        <b/>
        <sz val="9"/>
        <rFont val="Arial Narrow"/>
        <family val="2"/>
      </rPr>
      <t>SBPF</t>
    </r>
    <r>
      <rPr>
        <sz val="9"/>
        <rFont val="Arial Narrow"/>
        <family val="2"/>
      </rPr>
      <t xml:space="preserve">: Selección Basada en Presupuesto Fijo; </t>
    </r>
    <r>
      <rPr>
        <b/>
        <sz val="9"/>
        <rFont val="Arial Narrow"/>
        <family val="2"/>
      </rPr>
      <t>SD:</t>
    </r>
    <r>
      <rPr>
        <sz val="9"/>
        <rFont val="Arial Narrow"/>
        <family val="2"/>
      </rPr>
      <t xml:space="preserve"> Selección Directa; </t>
    </r>
    <r>
      <rPr>
        <b/>
        <sz val="9"/>
        <rFont val="Arial Narrow"/>
        <family val="2"/>
      </rPr>
      <t>SBC</t>
    </r>
    <r>
      <rPr>
        <sz val="9"/>
        <rFont val="Arial Narrow"/>
        <family val="2"/>
      </rPr>
      <t xml:space="preserve">: Selección Basada en la Calidad   </t>
    </r>
    <r>
      <rPr>
        <b/>
        <u/>
        <sz val="9"/>
        <rFont val="Arial"/>
        <family val="2"/>
      </rPr>
      <t/>
    </r>
  </si>
  <si>
    <r>
      <t>2</t>
    </r>
    <r>
      <rPr>
        <sz val="9"/>
        <rFont val="Arial Narrow"/>
        <family val="2"/>
      </rPr>
      <t xml:space="preserve"> </t>
    </r>
    <r>
      <rPr>
        <b/>
        <u/>
        <sz val="9"/>
        <rFont val="Arial Narrow"/>
        <family val="2"/>
      </rPr>
      <t>Consultores Individuales</t>
    </r>
    <r>
      <rPr>
        <b/>
        <sz val="9"/>
        <rFont val="Arial Narrow"/>
        <family val="2"/>
      </rPr>
      <t>: CCIN</t>
    </r>
    <r>
      <rPr>
        <sz val="9"/>
        <rFont val="Arial Narrow"/>
        <family val="2"/>
      </rPr>
      <t xml:space="preserve">: Selección Basada en la Comparación de Calificaciones Consultor IndividualNacional; </t>
    </r>
    <r>
      <rPr>
        <b/>
        <sz val="9"/>
        <rFont val="Arial Narrow"/>
        <family val="2"/>
      </rPr>
      <t>SD</t>
    </r>
    <r>
      <rPr>
        <sz val="9"/>
        <rFont val="Arial Narrow"/>
        <family val="2"/>
      </rPr>
      <t xml:space="preserve">: Selección Directa. </t>
    </r>
  </si>
  <si>
    <r>
      <t>3</t>
    </r>
    <r>
      <rPr>
        <sz val="9"/>
        <rFont val="Arial Narrow"/>
        <family val="2"/>
      </rPr>
      <t xml:space="preserve">  </t>
    </r>
    <r>
      <rPr>
        <b/>
        <u/>
        <sz val="9"/>
        <rFont val="Arial Narrow"/>
        <family val="2"/>
      </rPr>
      <t>Revisión ex ante/ ex post:</t>
    </r>
    <r>
      <rPr>
        <sz val="9"/>
        <rFont val="Arial Narrow"/>
        <family val="2"/>
      </rPr>
      <t xml:space="preserve"> en general, dependiendo de la capacidad institucional y del nivel de riesgo asociados a las adquisiciones, la modalidad estándar será la revisión ex post. Para procesos críticos o complejos, podrá establecerse la modalida ex ante.</t>
    </r>
  </si>
  <si>
    <r>
      <t>4</t>
    </r>
    <r>
      <rPr>
        <sz val="9"/>
        <rFont val="Arial Narrow"/>
        <family val="2"/>
      </rPr>
      <t xml:space="preserve">  </t>
    </r>
    <r>
      <rPr>
        <b/>
        <sz val="9"/>
        <rFont val="Arial Narrow"/>
        <family val="2"/>
      </rPr>
      <t>Revisión técnica:</t>
    </r>
    <r>
      <rPr>
        <sz val="9"/>
        <rFont val="Arial Narrow"/>
        <family val="2"/>
      </rPr>
      <t xml:space="preserve"> esta columna será utilizada por el JEP para definir aquellas adquisiciones que considere "críticas" o "complejas" que requieran la revisión ex ante de los términos de referencia, especificaciones técnicas, informes, productos u otros</t>
    </r>
  </si>
  <si>
    <t>Luz Aydee González Alvarado y Diana Montes Caballero</t>
  </si>
  <si>
    <t>Luis de la Vega
Mario Romero
Sabina López
Marcelino Pérez</t>
  </si>
  <si>
    <t>Sabina López
Marcelino Pérez</t>
  </si>
  <si>
    <t>Jesús Omar de la Rocha Illanes</t>
  </si>
  <si>
    <t>Diagnóstico de viabilidad de una red inclusiva de producción</t>
  </si>
  <si>
    <t>Solo se pagó $17400 pesos, de acuerdo a los avances entregados. En proceso de adjudicación para terminar la actividad.</t>
  </si>
  <si>
    <t>MEA4716</t>
  </si>
  <si>
    <t>Marketing en Vivo New, SA de CV</t>
  </si>
  <si>
    <t>MEA4714</t>
  </si>
  <si>
    <t>MEA4712</t>
  </si>
  <si>
    <t>Monzerrat Romero Luna
Hether Esper / The William Davidson Institute at the University of Michigan</t>
  </si>
  <si>
    <t>Diagnóstico de viabilidad de red de distribución en chiapas
Investigación en Redes de Distribución</t>
  </si>
  <si>
    <t>Cultus Innovadores SC</t>
  </si>
  <si>
    <t>Mill Arch  SA de CV</t>
  </si>
  <si>
    <t>MEA4779</t>
  </si>
  <si>
    <t>Celia Aguilar Setien
Martín López Jaimes</t>
  </si>
  <si>
    <t>MA4573
MEA770</t>
  </si>
  <si>
    <t>Rafael Pérez Caballero</t>
  </si>
  <si>
    <t>MEA4769</t>
  </si>
  <si>
    <t>mas compras</t>
  </si>
  <si>
    <t xml:space="preserve"> La Bola de Papel Comunicación, S. C.
Un sinonimo de Tekio, SC</t>
  </si>
  <si>
    <t>Ajuste a la metodología</t>
  </si>
  <si>
    <t>MEA4766</t>
  </si>
  <si>
    <t>Humanistica, Logística contable, S.C.
Pamela Estefanía Alcocer Martínez
Vicente Estrada</t>
  </si>
  <si>
    <t>MEA4764
MEA4777
Contrato LOCAL</t>
  </si>
  <si>
    <t>2146.30
1807
4024</t>
  </si>
  <si>
    <t>MEA4703
MEA4765</t>
  </si>
  <si>
    <t xml:space="preserve">Se realizaron dos contratos con la firma Un sinonimo de Tekio, SC uno fue pagado con recursos BID 4437 USD y el otro con aportaciones locales por 4253.39 usd </t>
  </si>
  <si>
    <t>Mario Romero Carsolio
Erika de la Vega
Rafael Pérez Caballero</t>
  </si>
  <si>
    <t>El contrato de Mario Romero fue con recurso BID, el contrato de Erika de la Vega se realizó con recursos Locales. Se realizaron dos contratos en este rubro con Rafael Pérez Caballero uno con recursos BID y otro con local</t>
  </si>
  <si>
    <t>MEA4546
MEA4751</t>
  </si>
  <si>
    <t>Gabriela Magaly Zamorano Zavala</t>
  </si>
  <si>
    <t>MEA4750</t>
  </si>
  <si>
    <t>Katy del carmen Jaramillo Bustamante</t>
  </si>
  <si>
    <t>MEA4749</t>
  </si>
  <si>
    <t xml:space="preserve">GAIA SANA S.P.R. DE R.L.
D'Aconia Copper Technologies S.A. de C.V.
Un sinónimo de Tekio, S.C.
Erika de la Vega Sandoval
</t>
  </si>
  <si>
    <t>15442 + 1060.68</t>
  </si>
  <si>
    <t>Nora Maylet Jiménez Daniel
Maria Alejandra Hernandez Huerta</t>
  </si>
  <si>
    <t>Humanistica, Logística contable, S.C.</t>
  </si>
  <si>
    <t>MEA4748</t>
  </si>
  <si>
    <t xml:space="preserve">Mónica Licea Martínez
Sandra Sánchez </t>
  </si>
  <si>
    <t>Se realizaron contratos para consultoria con presupuesto LOCAL</t>
  </si>
  <si>
    <t>MEA4729</t>
  </si>
  <si>
    <t>Aportaciones en especie por $13,976 derivado de las actividades de MASISA con sus Microfranquiciados GE.
VALUE FOR WOMEN LTD asistencia técnica al Microfranquiciador aportación AECID por 3856.60USD</t>
  </si>
  <si>
    <t>MEA4713</t>
  </si>
  <si>
    <t xml:space="preserve">MEA4107
MEA4743
</t>
  </si>
  <si>
    <t>El contrato de Un sinónimo de Tekio se pagó con recursos locales.</t>
  </si>
  <si>
    <t>Hegewisch Montes, S.C.
Luis Enrique Fernandezy Fernandez
Sandra Sánchez Serrano</t>
  </si>
  <si>
    <t>MEA4702
MEA4695
MEA4768</t>
  </si>
  <si>
    <t xml:space="preserve"> La Bola de Papel Comunicación, S. C.
Di- clectica, SA de CV</t>
  </si>
  <si>
    <t>MEA4704</t>
  </si>
  <si>
    <t>El contrato de Di-clectica se realizó sólo con recursos LOCALES</t>
  </si>
  <si>
    <t>3967.58+1807</t>
  </si>
  <si>
    <t>Eventage México, SA de CV</t>
  </si>
  <si>
    <t>Participación Stand para expo III FORO BASE</t>
  </si>
  <si>
    <t>Fundación León XIII</t>
  </si>
  <si>
    <t>Varios proveedores, compras individuales menores a US$5,000.
Renta de oficina en Chipas para supervisión de Alek Modelo Social</t>
  </si>
  <si>
    <t>Karina García Chavez</t>
  </si>
  <si>
    <t>Se contrató apoyo administrativo por un mes de imprevistos LOCAL y se contrataron servicios de sala por remodelación de las instalacioens de FUNDES en enero y febrero  2015</t>
  </si>
  <si>
    <t>Mario Romero</t>
  </si>
  <si>
    <t>D´aconia copper technologies SA de CV</t>
  </si>
  <si>
    <t>Microfraquiciante PYME</t>
  </si>
  <si>
    <t>Hegewisch Montes, S.C.</t>
  </si>
  <si>
    <t>MEA4702</t>
  </si>
  <si>
    <t>David H. Leher</t>
  </si>
  <si>
    <t>El contrato de Conde Coll fue por un total de 15,116 par atender las actividades de Marco Metodológico para los tres modelos en conjunto pagado con Recursos LOCALES</t>
  </si>
  <si>
    <t>Víctor Hugo Martínez Cedeño</t>
  </si>
  <si>
    <t>Contrato pagado con recursos LOCAL</t>
  </si>
  <si>
    <t>MEA4747
MEA4791</t>
  </si>
  <si>
    <t xml:space="preserve">
Pamela Estefanía Alcocer Martínez
Vicente Estrada</t>
  </si>
  <si>
    <t xml:space="preserve">
MEA4777
Contrato LOCAL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</si>
</sst>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 #,##0.00_);_(* \(#,##0.00\);_(* &quot;-&quot;??_);_(@_)"/>
    <numFmt numFmtId="165" formatCode="&quot;$&quot;#,##0.00"/>
    <numFmt numFmtId="166" formatCode="_-* #,##0_-;\-* #,##0_-;_-* &quot;-&quot;??_-;_-@_-"/>
  </numFmts>
  <fonts count="21" x14ac:knownFonts="1">
    <font>
      <sz val="11"/>
      <color theme="1"/>
      <name val="Calibri"/>
      <family val="2"/>
      <scheme val="minor"/>
    </font>
    <font>
      <b/>
      <u/>
      <sz val="9"/>
      <name val="Arial"/>
      <family val="2"/>
    </font>
    <font>
      <sz val="8"/>
      <name val="Verdana"/>
      <family val="2"/>
    </font>
    <font>
      <sz val="11"/>
      <color indexed="8"/>
      <name val="Calibri"/>
      <family val="2"/>
    </font>
    <font>
      <sz val="11"/>
      <color theme="1"/>
      <name val="Calibri"/>
      <family val="2"/>
      <scheme val="minor"/>
    </font>
    <font>
      <sz val="10"/>
      <name val="Arial"/>
      <family val="2"/>
    </font>
    <font>
      <sz val="10"/>
      <name val="Arial"/>
      <family val="2"/>
    </font>
    <font>
      <sz val="9"/>
      <color indexed="8"/>
      <name val="Arial Narrow"/>
      <family val="2"/>
    </font>
    <font>
      <b/>
      <sz val="12"/>
      <color indexed="8"/>
      <name val="Arial Narrow"/>
      <family val="2"/>
    </font>
    <font>
      <b/>
      <sz val="9"/>
      <color indexed="8"/>
      <name val="Arial Narrow"/>
      <family val="2"/>
    </font>
    <font>
      <b/>
      <sz val="10"/>
      <color indexed="8"/>
      <name val="Arial Narrow"/>
      <family val="2"/>
    </font>
    <font>
      <sz val="9"/>
      <name val="Arial Narrow"/>
      <family val="2"/>
    </font>
    <font>
      <sz val="11"/>
      <color theme="1"/>
      <name val="Arial Narrow"/>
      <family val="2"/>
    </font>
    <font>
      <sz val="11"/>
      <name val="Arial Narrow"/>
      <family val="2"/>
    </font>
    <font>
      <sz val="10"/>
      <name val="Arial Narrow"/>
      <family val="2"/>
    </font>
    <font>
      <b/>
      <sz val="9"/>
      <name val="Arial Narrow"/>
      <family val="2"/>
    </font>
    <font>
      <sz val="11"/>
      <color indexed="8"/>
      <name val="Arial Narrow"/>
      <family val="2"/>
    </font>
    <font>
      <sz val="8"/>
      <color indexed="8"/>
      <name val="Arial Narrow"/>
      <family val="2"/>
    </font>
    <font>
      <vertAlign val="superscript"/>
      <sz val="9"/>
      <name val="Arial Narrow"/>
      <family val="2"/>
    </font>
    <font>
      <b/>
      <u/>
      <sz val="9"/>
      <name val="Arial Narrow"/>
      <family val="2"/>
    </font>
    <font>
      <b/>
      <vertAlign val="superscript"/>
      <sz val="9"/>
      <name val="Arial Narrow"/>
      <family val="2"/>
    </font>
  </fonts>
  <fills count="8">
    <fill>
      <patternFill patternType="none"/>
    </fill>
    <fill>
      <patternFill patternType="gray125"/>
    </fill>
    <fill>
      <patternFill patternType="solid">
        <fgColor indexed="47"/>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diagonal/>
    </border>
    <border>
      <left/>
      <right style="thin">
        <color indexed="64"/>
      </right>
      <top style="thin">
        <color indexed="64"/>
      </top>
      <bottom/>
      <diagonal/>
    </border>
  </borders>
  <cellStyleXfs count="13">
    <xf numFmtId="0" fontId="0" fillId="0" borderId="0"/>
    <xf numFmtId="9" fontId="3" fillId="0" borderId="0" applyFont="0" applyFill="0" applyBorder="0" applyAlignment="0" applyProtection="0"/>
    <xf numFmtId="44" fontId="4" fillId="0" borderId="0" applyFont="0" applyFill="0" applyBorder="0" applyAlignment="0" applyProtection="0"/>
    <xf numFmtId="0" fontId="5"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44" fontId="6" fillId="0" borderId="0" applyFont="0" applyFill="0" applyBorder="0" applyAlignment="0" applyProtection="0"/>
    <xf numFmtId="0" fontId="4" fillId="0" borderId="0"/>
    <xf numFmtId="0" fontId="6" fillId="0" borderId="0"/>
    <xf numFmtId="9" fontId="6" fillId="0" borderId="0" applyFont="0" applyFill="0" applyBorder="0" applyAlignment="0" applyProtection="0"/>
    <xf numFmtId="0" fontId="4" fillId="0" borderId="0"/>
    <xf numFmtId="43" fontId="4" fillId="0" borderId="0" applyFont="0" applyFill="0" applyBorder="0" applyAlignment="0" applyProtection="0"/>
  </cellStyleXfs>
  <cellXfs count="125">
    <xf numFmtId="0" fontId="0" fillId="0" borderId="0" xfId="0"/>
    <xf numFmtId="0" fontId="7" fillId="0" borderId="0" xfId="0" applyFont="1"/>
    <xf numFmtId="165" fontId="9" fillId="0" borderId="2" xfId="0" applyNumberFormat="1" applyFont="1" applyBorder="1"/>
    <xf numFmtId="165" fontId="9" fillId="0" borderId="3" xfId="0" applyNumberFormat="1" applyFont="1" applyBorder="1"/>
    <xf numFmtId="165" fontId="9" fillId="0" borderId="1" xfId="0" applyNumberFormat="1" applyFont="1" applyBorder="1" applyAlignment="1">
      <alignment horizontal="left"/>
    </xf>
    <xf numFmtId="0" fontId="7" fillId="0" borderId="0" xfId="0" applyFont="1" applyAlignment="1">
      <alignment horizontal="center" vertical="center"/>
    </xf>
    <xf numFmtId="0" fontId="9" fillId="0" borderId="1" xfId="0" applyFont="1" applyBorder="1" applyAlignment="1"/>
    <xf numFmtId="0" fontId="7" fillId="0" borderId="1" xfId="0" applyFont="1" applyBorder="1"/>
    <xf numFmtId="0" fontId="7"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7" fillId="0" borderId="1" xfId="0" applyFont="1" applyBorder="1" applyAlignment="1">
      <alignment vertical="center"/>
    </xf>
    <xf numFmtId="0" fontId="7" fillId="0" borderId="0" xfId="0" applyFont="1" applyFill="1"/>
    <xf numFmtId="0" fontId="7" fillId="0" borderId="1" xfId="0" applyFont="1" applyFill="1" applyBorder="1" applyAlignment="1">
      <alignment horizontal="right" vertical="center"/>
    </xf>
    <xf numFmtId="0" fontId="7" fillId="0" borderId="1" xfId="0" applyFont="1" applyFill="1" applyBorder="1" applyAlignment="1">
      <alignment horizontal="center" vertical="center"/>
    </xf>
    <xf numFmtId="0" fontId="11" fillId="0" borderId="1" xfId="0" applyFont="1" applyFill="1" applyBorder="1" applyAlignment="1">
      <alignment horizontal="left" vertical="center"/>
    </xf>
    <xf numFmtId="4"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xf>
    <xf numFmtId="0" fontId="7" fillId="0" borderId="1" xfId="0" applyFont="1" applyFill="1" applyBorder="1" applyAlignment="1">
      <alignment vertical="center"/>
    </xf>
    <xf numFmtId="0" fontId="7" fillId="0" borderId="1" xfId="0" applyFont="1" applyFill="1" applyBorder="1" applyAlignment="1">
      <alignment vertical="center" wrapText="1"/>
    </xf>
    <xf numFmtId="0" fontId="10" fillId="0" borderId="1" xfId="0" applyFont="1" applyFill="1" applyBorder="1" applyAlignment="1">
      <alignment horizontal="left" vertical="center"/>
    </xf>
    <xf numFmtId="16" fontId="7" fillId="0" borderId="1" xfId="0" applyNumberFormat="1" applyFont="1" applyFill="1" applyBorder="1" applyAlignment="1">
      <alignment horizontal="center" vertical="center"/>
    </xf>
    <xf numFmtId="0" fontId="7" fillId="0" borderId="1" xfId="0" applyFont="1" applyFill="1" applyBorder="1" applyAlignment="1">
      <alignment horizontal="left" vertical="center"/>
    </xf>
    <xf numFmtId="3"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9" fillId="0" borderId="0" xfId="0" applyFont="1" applyFill="1"/>
    <xf numFmtId="0" fontId="7" fillId="0" borderId="1" xfId="0" quotePrefix="1" applyFont="1" applyFill="1" applyBorder="1" applyAlignment="1">
      <alignment horizontal="center" vertical="center" wrapText="1"/>
    </xf>
    <xf numFmtId="15" fontId="7" fillId="0" borderId="1" xfId="0" applyNumberFormat="1" applyFont="1" applyFill="1" applyBorder="1" applyAlignment="1">
      <alignment horizontal="center" vertical="center"/>
    </xf>
    <xf numFmtId="9" fontId="7" fillId="0" borderId="1" xfId="1"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3" fontId="11"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xf>
    <xf numFmtId="0" fontId="7" fillId="0" borderId="1" xfId="0" applyFont="1" applyFill="1" applyBorder="1"/>
    <xf numFmtId="0" fontId="9" fillId="0" borderId="1" xfId="0" applyFont="1" applyFill="1" applyBorder="1" applyAlignment="1">
      <alignment horizontal="left" vertical="center"/>
    </xf>
    <xf numFmtId="49" fontId="11" fillId="0" borderId="1" xfId="0" applyNumberFormat="1" applyFont="1" applyFill="1" applyBorder="1" applyAlignment="1">
      <alignment horizontal="center" vertical="center" wrapText="1"/>
    </xf>
    <xf numFmtId="43" fontId="7" fillId="0" borderId="1" xfId="12" applyFont="1" applyFill="1" applyBorder="1" applyAlignment="1">
      <alignment horizontal="center" vertical="center"/>
    </xf>
    <xf numFmtId="0" fontId="11" fillId="0" borderId="0" xfId="0" applyFont="1" applyFill="1"/>
    <xf numFmtId="0" fontId="11" fillId="0" borderId="1" xfId="0" applyFont="1" applyFill="1" applyBorder="1"/>
    <xf numFmtId="9" fontId="11"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7" fillId="0" borderId="0" xfId="0" applyFont="1" applyFill="1" applyAlignment="1">
      <alignment wrapText="1"/>
    </xf>
    <xf numFmtId="9" fontId="7"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6" fillId="0" borderId="0" xfId="0" applyFont="1" applyFill="1"/>
    <xf numFmtId="0" fontId="7" fillId="6" borderId="0" xfId="0" applyFont="1" applyFill="1"/>
    <xf numFmtId="17" fontId="7" fillId="6" borderId="1" xfId="0" applyNumberFormat="1" applyFont="1" applyFill="1" applyBorder="1" applyAlignment="1">
      <alignment horizontal="right" vertical="center" wrapText="1"/>
    </xf>
    <xf numFmtId="17" fontId="7" fillId="6" borderId="1" xfId="0" applyNumberFormat="1" applyFont="1" applyFill="1" applyBorder="1" applyAlignment="1">
      <alignment horizontal="center" vertical="center" wrapText="1"/>
    </xf>
    <xf numFmtId="0" fontId="9" fillId="6" borderId="1" xfId="0" applyFont="1" applyFill="1" applyBorder="1" applyAlignment="1">
      <alignment horizontal="left" vertical="center" wrapText="1"/>
    </xf>
    <xf numFmtId="4" fontId="7" fillId="6" borderId="1" xfId="0" applyNumberFormat="1" applyFont="1" applyFill="1" applyBorder="1" applyAlignment="1">
      <alignment horizontal="center" vertical="center" wrapText="1"/>
    </xf>
    <xf numFmtId="44" fontId="7" fillId="6" borderId="1" xfId="2" applyFont="1" applyFill="1" applyBorder="1" applyAlignment="1">
      <alignment horizontal="center" vertical="center" wrapText="1"/>
    </xf>
    <xf numFmtId="9"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3" fontId="7" fillId="6" borderId="1" xfId="0" applyNumberFormat="1" applyFont="1" applyFill="1" applyBorder="1" applyAlignment="1">
      <alignment horizontal="center" vertical="center"/>
    </xf>
    <xf numFmtId="17" fontId="7" fillId="6" borderId="1" xfId="0" applyNumberFormat="1" applyFont="1" applyFill="1" applyBorder="1" applyAlignment="1">
      <alignment horizontal="left" vertical="center" wrapText="1"/>
    </xf>
    <xf numFmtId="0" fontId="9" fillId="6" borderId="0" xfId="0" applyFont="1" applyFill="1"/>
    <xf numFmtId="43" fontId="9" fillId="0" borderId="0" xfId="0" applyNumberFormat="1" applyFont="1" applyFill="1"/>
    <xf numFmtId="0" fontId="9" fillId="0" borderId="0" xfId="0" applyFont="1"/>
    <xf numFmtId="0" fontId="17" fillId="0" borderId="1" xfId="0" applyFont="1" applyFill="1" applyBorder="1" applyAlignment="1">
      <alignment horizontal="center" vertical="center" wrapText="1"/>
    </xf>
    <xf numFmtId="0" fontId="9" fillId="3" borderId="18" xfId="0" applyFont="1" applyFill="1" applyBorder="1" applyAlignment="1"/>
    <xf numFmtId="0" fontId="9" fillId="3" borderId="16" xfId="0" applyFont="1" applyFill="1" applyBorder="1" applyAlignment="1"/>
    <xf numFmtId="0" fontId="9" fillId="3" borderId="0" xfId="0" applyFont="1" applyFill="1" applyBorder="1" applyAlignment="1">
      <alignment horizontal="left"/>
    </xf>
    <xf numFmtId="0" fontId="9" fillId="3" borderId="6" xfId="0" applyFont="1" applyFill="1" applyBorder="1" applyAlignment="1"/>
    <xf numFmtId="0" fontId="9" fillId="3" borderId="7" xfId="0" applyFont="1" applyFill="1" applyBorder="1" applyAlignment="1"/>
    <xf numFmtId="0" fontId="9" fillId="3" borderId="7" xfId="0" applyFont="1" applyFill="1" applyBorder="1" applyAlignment="1">
      <alignment horizontal="left"/>
    </xf>
    <xf numFmtId="4" fontId="7" fillId="0" borderId="0" xfId="0" applyNumberFormat="1" applyFont="1" applyAlignment="1">
      <alignment horizontal="center" vertical="center"/>
    </xf>
    <xf numFmtId="0" fontId="7" fillId="0" borderId="0" xfId="0" applyFont="1" applyFill="1" applyAlignment="1">
      <alignment horizontal="center" vertical="center"/>
    </xf>
    <xf numFmtId="164" fontId="7" fillId="0" borderId="1" xfId="0" applyNumberFormat="1" applyFont="1" applyFill="1" applyBorder="1" applyAlignment="1">
      <alignment horizontal="center" vertical="center"/>
    </xf>
    <xf numFmtId="0" fontId="9" fillId="3" borderId="19" xfId="0" applyFont="1" applyFill="1" applyBorder="1" applyAlignment="1">
      <alignment vertical="center"/>
    </xf>
    <xf numFmtId="0" fontId="9" fillId="3" borderId="8" xfId="0" applyFont="1" applyFill="1" applyBorder="1" applyAlignment="1">
      <alignment vertical="center"/>
    </xf>
    <xf numFmtId="0" fontId="7" fillId="0" borderId="0" xfId="0" applyFont="1" applyAlignment="1">
      <alignment vertical="center"/>
    </xf>
    <xf numFmtId="0" fontId="7" fillId="0" borderId="0" xfId="0" applyFont="1" applyFill="1" applyAlignment="1">
      <alignment vertical="center"/>
    </xf>
    <xf numFmtId="4" fontId="7" fillId="6" borderId="1" xfId="0" applyNumberFormat="1" applyFont="1" applyFill="1" applyBorder="1" applyAlignment="1">
      <alignment horizontal="center" vertical="center"/>
    </xf>
    <xf numFmtId="0" fontId="7" fillId="6" borderId="1" xfId="0" applyFont="1" applyFill="1" applyBorder="1" applyAlignment="1">
      <alignment vertical="center"/>
    </xf>
    <xf numFmtId="166" fontId="7" fillId="0" borderId="1" xfId="12" applyNumberFormat="1" applyFont="1" applyFill="1" applyBorder="1" applyAlignment="1">
      <alignment horizontal="center" vertical="center"/>
    </xf>
    <xf numFmtId="0" fontId="7" fillId="0" borderId="1" xfId="0" applyFont="1" applyFill="1" applyBorder="1" applyAlignment="1">
      <alignment wrapText="1"/>
    </xf>
    <xf numFmtId="3" fontId="7" fillId="0" borderId="1" xfId="0" applyNumberFormat="1" applyFont="1" applyFill="1" applyBorder="1" applyAlignment="1">
      <alignment horizontal="center" vertical="center" wrapText="1"/>
    </xf>
    <xf numFmtId="0" fontId="18" fillId="0" borderId="1" xfId="0" applyFont="1" applyBorder="1" applyAlignment="1">
      <alignment horizontal="left" vertical="top" wrapText="1"/>
    </xf>
    <xf numFmtId="0" fontId="18" fillId="0" borderId="1" xfId="0" applyFont="1" applyBorder="1" applyAlignment="1">
      <alignment horizontal="left"/>
    </xf>
    <xf numFmtId="0" fontId="11" fillId="0" borderId="5" xfId="0" applyFont="1" applyBorder="1" applyAlignment="1">
      <alignment horizontal="left" vertical="top" wrapText="1"/>
    </xf>
    <xf numFmtId="0" fontId="8" fillId="5" borderId="1" xfId="0" applyFont="1" applyFill="1" applyBorder="1" applyAlignment="1">
      <alignment horizontal="center" vertical="center"/>
    </xf>
    <xf numFmtId="0" fontId="8" fillId="5" borderId="1" xfId="0" applyFont="1" applyFill="1" applyBorder="1" applyAlignment="1">
      <alignment horizontal="center"/>
    </xf>
    <xf numFmtId="0" fontId="7" fillId="0" borderId="1" xfId="0" applyFont="1" applyBorder="1" applyAlignment="1">
      <alignment horizontal="center" vertic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9" fillId="0" borderId="2" xfId="0" applyFont="1" applyBorder="1"/>
    <xf numFmtId="0" fontId="9" fillId="0" borderId="1" xfId="0" applyFont="1" applyBorder="1"/>
    <xf numFmtId="0" fontId="9" fillId="0" borderId="1" xfId="0" applyFont="1" applyBorder="1" applyAlignment="1">
      <alignment horizontal="center" vertical="center"/>
    </xf>
    <xf numFmtId="4" fontId="9" fillId="3" borderId="13" xfId="0" applyNumberFormat="1" applyFont="1" applyFill="1" applyBorder="1" applyAlignment="1">
      <alignment horizontal="center" vertical="center"/>
    </xf>
    <xf numFmtId="4" fontId="9" fillId="3" borderId="9" xfId="0" applyNumberFormat="1" applyFont="1" applyFill="1" applyBorder="1" applyAlignment="1">
      <alignment horizontal="center" vertical="center"/>
    </xf>
    <xf numFmtId="0" fontId="9" fillId="3" borderId="14"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15" xfId="0" applyFont="1" applyFill="1" applyBorder="1" applyAlignment="1">
      <alignment horizontal="left" vertical="center"/>
    </xf>
    <xf numFmtId="0" fontId="9" fillId="3" borderId="16" xfId="0" applyFont="1" applyFill="1" applyBorder="1" applyAlignment="1">
      <alignment horizontal="left" vertical="center"/>
    </xf>
    <xf numFmtId="0" fontId="9" fillId="3" borderId="17" xfId="0" applyFont="1" applyFill="1" applyBorder="1" applyAlignment="1">
      <alignment horizontal="left" vertical="center"/>
    </xf>
    <xf numFmtId="0" fontId="9" fillId="3" borderId="10" xfId="0" applyFont="1" applyFill="1" applyBorder="1" applyAlignment="1">
      <alignment horizontal="left" vertical="center"/>
    </xf>
    <xf numFmtId="0" fontId="9" fillId="3" borderId="7" xfId="0" applyFont="1" applyFill="1" applyBorder="1" applyAlignment="1">
      <alignment horizontal="left" vertical="center"/>
    </xf>
    <xf numFmtId="0" fontId="9" fillId="3" borderId="11" xfId="0" applyFont="1" applyFill="1" applyBorder="1" applyAlignment="1">
      <alignment horizontal="left" vertical="center"/>
    </xf>
    <xf numFmtId="4" fontId="9" fillId="0" borderId="1" xfId="0" applyNumberFormat="1" applyFont="1" applyFill="1" applyBorder="1" applyAlignment="1">
      <alignment horizontal="center" vertical="center"/>
    </xf>
    <xf numFmtId="0" fontId="7" fillId="0" borderId="1" xfId="0" applyNumberFormat="1" applyFont="1" applyFill="1" applyBorder="1" applyAlignment="1">
      <alignment horizontal="left" vertical="center"/>
    </xf>
    <xf numFmtId="3" fontId="11" fillId="0" borderId="1" xfId="0" applyNumberFormat="1" applyFont="1" applyFill="1" applyBorder="1" applyAlignment="1">
      <alignment horizontal="justify" vertical="center"/>
    </xf>
    <xf numFmtId="3" fontId="14" fillId="0" borderId="1" xfId="6" applyNumberFormat="1" applyFont="1" applyFill="1" applyBorder="1" applyAlignment="1">
      <alignment horizontal="left" vertical="center" wrapText="1"/>
    </xf>
    <xf numFmtId="0" fontId="11" fillId="0" borderId="1" xfId="0" applyFont="1" applyFill="1" applyBorder="1" applyAlignment="1">
      <alignment vertical="center"/>
    </xf>
    <xf numFmtId="0" fontId="11" fillId="0" borderId="1" xfId="0" applyFont="1" applyFill="1" applyBorder="1" applyAlignment="1">
      <alignment horizontal="center" vertical="center"/>
    </xf>
    <xf numFmtId="0" fontId="7" fillId="7" borderId="1" xfId="0" applyFont="1" applyFill="1" applyBorder="1" applyAlignment="1">
      <alignment horizontal="center" vertical="center"/>
    </xf>
    <xf numFmtId="0" fontId="9" fillId="7" borderId="1" xfId="0" applyFont="1" applyFill="1" applyBorder="1" applyAlignment="1">
      <alignment horizontal="left" vertical="center"/>
    </xf>
    <xf numFmtId="4" fontId="9" fillId="7" borderId="1" xfId="0" applyNumberFormat="1" applyFont="1" applyFill="1" applyBorder="1" applyAlignment="1">
      <alignment horizontal="center" vertical="center"/>
    </xf>
    <xf numFmtId="0" fontId="7" fillId="7" borderId="1" xfId="0"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49" fontId="7" fillId="7" borderId="1" xfId="0" applyNumberFormat="1" applyFont="1" applyFill="1" applyBorder="1" applyAlignment="1">
      <alignment horizontal="center" vertical="center"/>
    </xf>
    <xf numFmtId="0" fontId="7" fillId="6" borderId="1" xfId="0" applyFont="1" applyFill="1" applyBorder="1" applyAlignment="1">
      <alignment horizontal="right" vertical="center"/>
    </xf>
    <xf numFmtId="0" fontId="10" fillId="6" borderId="1" xfId="0" applyFont="1" applyFill="1" applyBorder="1" applyAlignment="1">
      <alignment horizontal="left" vertical="center"/>
    </xf>
  </cellXfs>
  <cellStyles count="13">
    <cellStyle name="Millares" xfId="12" builtinId="3"/>
    <cellStyle name="Millares 2" xfId="4"/>
    <cellStyle name="Moneda" xfId="2" builtinId="4"/>
    <cellStyle name="Moneda 2" xfId="7"/>
    <cellStyle name="Normal" xfId="0" builtinId="0"/>
    <cellStyle name="Normal 2" xfId="6"/>
    <cellStyle name="Normal 2 2" xfId="9"/>
    <cellStyle name="Normal 3" xfId="8"/>
    <cellStyle name="Normal 4" xfId="11"/>
    <cellStyle name="Normal 5" xfId="3"/>
    <cellStyle name="Percent 2" xfId="10"/>
    <cellStyle name="Porcentaje" xfId="1" builtinId="5"/>
    <cellStyle name="Porcentual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48"/>
  <sheetViews>
    <sheetView tabSelected="1" topLeftCell="A7" zoomScaleNormal="100" workbookViewId="0">
      <pane xSplit="4" ySplit="1" topLeftCell="E8" activePane="bottomRight" state="frozen"/>
      <selection activeCell="A7" sqref="A7"/>
      <selection pane="topRight" activeCell="E7" sqref="E7"/>
      <selection pane="bottomLeft" activeCell="A9" sqref="A9"/>
      <selection pane="bottomRight" activeCell="N15" sqref="N15"/>
    </sheetView>
  </sheetViews>
  <sheetFormatPr baseColWidth="10" defaultColWidth="8.85546875" defaultRowHeight="13.5" x14ac:dyDescent="0.25"/>
  <cols>
    <col min="1" max="1" width="3.5703125" style="1" customWidth="1"/>
    <col min="2" max="2" width="2.140625" style="1" customWidth="1"/>
    <col min="3" max="3" width="5.140625" style="5" customWidth="1"/>
    <col min="4" max="4" width="8.85546875" style="5"/>
    <col min="5" max="5" width="47.7109375" style="77" customWidth="1"/>
    <col min="6" max="6" width="17.7109375" style="5" customWidth="1"/>
    <col min="7" max="7" width="15.7109375" style="5" customWidth="1"/>
    <col min="8" max="8" width="15.5703125" style="5" customWidth="1"/>
    <col min="9" max="9" width="10.7109375" style="5" customWidth="1"/>
    <col min="10" max="10" width="13.42578125" style="5" customWidth="1"/>
    <col min="11" max="13" width="18.42578125" style="5" customWidth="1"/>
    <col min="14" max="14" width="13.5703125" style="1" customWidth="1"/>
    <col min="15" max="15" width="20.7109375" style="1" bestFit="1" customWidth="1"/>
    <col min="16" max="16" width="16.85546875" style="1" customWidth="1"/>
    <col min="17" max="17" width="11.7109375" style="5" customWidth="1"/>
    <col min="18" max="18" width="51.28515625" style="1" customWidth="1"/>
    <col min="19" max="19" width="9" style="1" bestFit="1" customWidth="1"/>
    <col min="20" max="16384" width="8.85546875" style="1"/>
  </cols>
  <sheetData>
    <row r="1" spans="3:64" ht="15.75" x14ac:dyDescent="0.25">
      <c r="C1" s="87" t="s">
        <v>175</v>
      </c>
      <c r="D1" s="88"/>
      <c r="E1" s="88"/>
      <c r="F1" s="88"/>
      <c r="G1" s="88"/>
      <c r="H1" s="88"/>
      <c r="I1" s="88"/>
      <c r="J1" s="88"/>
      <c r="K1" s="88"/>
      <c r="L1" s="88"/>
      <c r="M1" s="88"/>
      <c r="N1" s="88"/>
      <c r="O1" s="88"/>
      <c r="P1" s="88"/>
      <c r="Q1" s="88"/>
      <c r="R1" s="88"/>
    </row>
    <row r="2" spans="3:64" x14ac:dyDescent="0.25">
      <c r="C2" s="89" t="s">
        <v>363</v>
      </c>
      <c r="D2" s="90"/>
      <c r="E2" s="90"/>
      <c r="F2" s="90"/>
      <c r="G2" s="90"/>
      <c r="H2" s="90"/>
      <c r="I2" s="90"/>
      <c r="J2" s="91" t="s">
        <v>364</v>
      </c>
      <c r="K2" s="92"/>
      <c r="L2" s="92"/>
      <c r="M2" s="92"/>
      <c r="N2" s="92"/>
      <c r="O2" s="93"/>
      <c r="P2" s="94" t="s">
        <v>147</v>
      </c>
      <c r="Q2" s="92"/>
      <c r="R2" s="93"/>
    </row>
    <row r="3" spans="3:64" x14ac:dyDescent="0.25">
      <c r="C3" s="89" t="s">
        <v>365</v>
      </c>
      <c r="D3" s="90"/>
      <c r="E3" s="90"/>
      <c r="F3" s="90"/>
      <c r="G3" s="90"/>
      <c r="H3" s="90"/>
      <c r="I3" s="90"/>
      <c r="J3" s="95" t="s">
        <v>366</v>
      </c>
      <c r="K3" s="90"/>
      <c r="L3" s="90"/>
      <c r="M3" s="90"/>
      <c r="N3" s="90"/>
      <c r="O3" s="90"/>
      <c r="P3" s="90"/>
      <c r="Q3" s="90"/>
      <c r="R3" s="90"/>
    </row>
    <row r="4" spans="3:64" x14ac:dyDescent="0.25">
      <c r="C4" s="96" t="s">
        <v>367</v>
      </c>
      <c r="D4" s="90"/>
      <c r="E4" s="90"/>
      <c r="F4" s="90"/>
      <c r="G4" s="90"/>
      <c r="H4" s="90"/>
      <c r="I4" s="90"/>
      <c r="J4" s="90"/>
      <c r="K4" s="90"/>
      <c r="L4" s="90"/>
      <c r="M4" s="90"/>
      <c r="N4" s="90"/>
      <c r="O4" s="90"/>
      <c r="P4" s="90"/>
      <c r="Q4" s="90"/>
      <c r="R4" s="90"/>
    </row>
    <row r="5" spans="3:64" x14ac:dyDescent="0.25">
      <c r="C5" s="96" t="s">
        <v>91</v>
      </c>
      <c r="D5" s="90"/>
      <c r="E5" s="90"/>
      <c r="F5" s="90"/>
      <c r="G5" s="90"/>
      <c r="H5" s="2" t="s">
        <v>128</v>
      </c>
      <c r="I5" s="3"/>
      <c r="J5" s="4">
        <v>5000</v>
      </c>
      <c r="N5" s="6" t="s">
        <v>92</v>
      </c>
      <c r="O5" s="7"/>
      <c r="P5" s="4"/>
      <c r="Q5" s="8"/>
      <c r="R5" s="7"/>
    </row>
    <row r="6" spans="3:64" x14ac:dyDescent="0.25">
      <c r="C6" s="8"/>
      <c r="D6" s="8"/>
      <c r="E6" s="11"/>
      <c r="F6" s="8"/>
      <c r="G6" s="8"/>
      <c r="H6" s="8"/>
      <c r="I6" s="8"/>
      <c r="J6" s="8"/>
      <c r="K6" s="8"/>
      <c r="L6" s="8"/>
      <c r="M6" s="8"/>
      <c r="N6" s="7"/>
      <c r="O6" s="7"/>
      <c r="P6" s="7"/>
      <c r="Q6" s="8"/>
      <c r="R6" s="7"/>
    </row>
    <row r="7" spans="3:64" ht="54" x14ac:dyDescent="0.25">
      <c r="C7" s="9" t="s">
        <v>161</v>
      </c>
      <c r="D7" s="9" t="s">
        <v>154</v>
      </c>
      <c r="E7" s="9" t="s">
        <v>155</v>
      </c>
      <c r="F7" s="9" t="s">
        <v>156</v>
      </c>
      <c r="G7" s="9" t="s">
        <v>17</v>
      </c>
      <c r="H7" s="9" t="s">
        <v>18</v>
      </c>
      <c r="I7" s="9" t="s">
        <v>146</v>
      </c>
      <c r="J7" s="9"/>
      <c r="K7" s="9" t="s">
        <v>174</v>
      </c>
      <c r="L7" s="9" t="s">
        <v>75</v>
      </c>
      <c r="M7" s="9" t="s">
        <v>76</v>
      </c>
      <c r="N7" s="10" t="s">
        <v>19</v>
      </c>
      <c r="O7" s="9" t="s">
        <v>99</v>
      </c>
      <c r="P7" s="9" t="s">
        <v>116</v>
      </c>
      <c r="Q7" s="9" t="s">
        <v>127</v>
      </c>
      <c r="R7" s="9" t="s">
        <v>153</v>
      </c>
    </row>
    <row r="8" spans="3:64" s="12" customFormat="1" x14ac:dyDescent="0.25">
      <c r="C8" s="123"/>
      <c r="D8" s="59" t="s">
        <v>228</v>
      </c>
      <c r="E8" s="124" t="s">
        <v>21</v>
      </c>
      <c r="F8" s="79"/>
      <c r="G8" s="59"/>
      <c r="H8" s="59"/>
      <c r="I8" s="59"/>
      <c r="J8" s="59"/>
      <c r="K8" s="59"/>
      <c r="L8" s="59"/>
      <c r="M8" s="59"/>
      <c r="N8" s="80"/>
      <c r="O8" s="80"/>
      <c r="P8" s="80"/>
      <c r="Q8" s="59"/>
      <c r="R8" s="80"/>
    </row>
    <row r="9" spans="3:64" s="12" customFormat="1" ht="27" x14ac:dyDescent="0.25">
      <c r="C9" s="13"/>
      <c r="D9" s="14" t="s">
        <v>217</v>
      </c>
      <c r="E9" s="15" t="s">
        <v>97</v>
      </c>
      <c r="F9" s="16">
        <v>53937</v>
      </c>
      <c r="G9" s="14" t="s">
        <v>138</v>
      </c>
      <c r="H9" s="17" t="s">
        <v>74</v>
      </c>
      <c r="I9" s="18">
        <v>0.51910000000000001</v>
      </c>
      <c r="J9" s="18">
        <v>0.48089999999999999</v>
      </c>
      <c r="K9" s="14" t="s">
        <v>172</v>
      </c>
      <c r="L9" s="19" t="s">
        <v>226</v>
      </c>
      <c r="M9" s="14" t="s">
        <v>164</v>
      </c>
      <c r="N9" s="20"/>
      <c r="O9" s="20"/>
      <c r="P9" s="20"/>
      <c r="Q9" s="14"/>
      <c r="R9" s="21" t="s">
        <v>210</v>
      </c>
    </row>
    <row r="10" spans="3:64" s="12" customFormat="1" x14ac:dyDescent="0.25">
      <c r="C10" s="13"/>
      <c r="D10" s="14" t="s">
        <v>217</v>
      </c>
      <c r="E10" s="38" t="s">
        <v>2</v>
      </c>
      <c r="F10" s="111">
        <f>SUM(F9)</f>
        <v>53937</v>
      </c>
      <c r="G10" s="14"/>
      <c r="H10" s="14"/>
      <c r="I10" s="14"/>
      <c r="J10" s="18"/>
      <c r="K10" s="14"/>
      <c r="L10" s="14"/>
      <c r="M10" s="14"/>
      <c r="N10" s="20"/>
      <c r="O10" s="17"/>
      <c r="P10" s="20"/>
      <c r="Q10" s="14"/>
      <c r="R10" s="112"/>
    </row>
    <row r="11" spans="3:64" s="12" customFormat="1" x14ac:dyDescent="0.25">
      <c r="C11" s="13"/>
      <c r="D11" s="14" t="s">
        <v>228</v>
      </c>
      <c r="E11" s="22" t="s">
        <v>70</v>
      </c>
      <c r="F11" s="16"/>
      <c r="G11" s="14"/>
      <c r="H11" s="14"/>
      <c r="I11" s="14"/>
      <c r="J11" s="18"/>
      <c r="K11" s="23"/>
      <c r="L11" s="23"/>
      <c r="M11" s="23"/>
      <c r="N11" s="20"/>
      <c r="O11" s="17"/>
      <c r="P11" s="20"/>
      <c r="Q11" s="14"/>
      <c r="R11" s="24"/>
    </row>
    <row r="12" spans="3:64" s="12" customFormat="1" x14ac:dyDescent="0.25">
      <c r="C12" s="13"/>
      <c r="D12" s="14" t="s">
        <v>288</v>
      </c>
      <c r="E12" s="24" t="s">
        <v>65</v>
      </c>
      <c r="F12" s="16">
        <v>3212</v>
      </c>
      <c r="G12" s="14" t="s">
        <v>88</v>
      </c>
      <c r="H12" s="17" t="s">
        <v>74</v>
      </c>
      <c r="I12" s="14">
        <v>0</v>
      </c>
      <c r="J12" s="18">
        <v>1</v>
      </c>
      <c r="K12" s="14" t="s">
        <v>139</v>
      </c>
      <c r="L12" s="23" t="s">
        <v>220</v>
      </c>
      <c r="M12" s="23" t="s">
        <v>165</v>
      </c>
      <c r="N12" s="20"/>
      <c r="O12" s="17"/>
      <c r="P12" s="20"/>
      <c r="Q12" s="25">
        <v>3212</v>
      </c>
      <c r="R12" s="24"/>
    </row>
    <row r="13" spans="3:64" s="12" customFormat="1" x14ac:dyDescent="0.25">
      <c r="C13" s="17"/>
      <c r="D13" s="17" t="s">
        <v>289</v>
      </c>
      <c r="E13" s="20" t="s">
        <v>290</v>
      </c>
      <c r="F13" s="26">
        <v>307</v>
      </c>
      <c r="G13" s="17" t="s">
        <v>88</v>
      </c>
      <c r="H13" s="17" t="s">
        <v>74</v>
      </c>
      <c r="I13" s="18">
        <v>0</v>
      </c>
      <c r="J13" s="18">
        <v>1</v>
      </c>
      <c r="K13" s="27" t="s">
        <v>44</v>
      </c>
      <c r="L13" s="27" t="s">
        <v>222</v>
      </c>
      <c r="M13" s="17" t="s">
        <v>166</v>
      </c>
      <c r="N13" s="28"/>
      <c r="O13" s="17" t="s">
        <v>221</v>
      </c>
      <c r="P13" s="17"/>
      <c r="Q13" s="26">
        <v>307</v>
      </c>
      <c r="R13" s="29"/>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row>
    <row r="14" spans="3:64" s="12" customFormat="1" ht="25.5" customHeight="1" x14ac:dyDescent="0.25">
      <c r="C14" s="14"/>
      <c r="D14" s="14" t="s">
        <v>291</v>
      </c>
      <c r="E14" s="21" t="s">
        <v>151</v>
      </c>
      <c r="F14" s="16">
        <v>10134</v>
      </c>
      <c r="G14" s="17" t="s">
        <v>213</v>
      </c>
      <c r="H14" s="17" t="s">
        <v>74</v>
      </c>
      <c r="I14" s="18">
        <v>0.26</v>
      </c>
      <c r="J14" s="18">
        <v>0.74</v>
      </c>
      <c r="K14" s="27" t="s">
        <v>103</v>
      </c>
      <c r="L14" s="27" t="s">
        <v>25</v>
      </c>
      <c r="M14" s="17" t="s">
        <v>166</v>
      </c>
      <c r="N14" s="20"/>
      <c r="O14" s="17" t="s">
        <v>197</v>
      </c>
      <c r="P14" s="14" t="s">
        <v>184</v>
      </c>
      <c r="Q14" s="25">
        <v>10134</v>
      </c>
      <c r="R14" s="29" t="s">
        <v>354</v>
      </c>
    </row>
    <row r="15" spans="3:64" s="12" customFormat="1" x14ac:dyDescent="0.25">
      <c r="C15" s="14"/>
      <c r="D15" s="14" t="s">
        <v>258</v>
      </c>
      <c r="E15" s="20" t="s">
        <v>167</v>
      </c>
      <c r="F15" s="16">
        <v>236486</v>
      </c>
      <c r="G15" s="17" t="s">
        <v>88</v>
      </c>
      <c r="H15" s="31" t="s">
        <v>86</v>
      </c>
      <c r="I15" s="18">
        <v>0</v>
      </c>
      <c r="J15" s="18">
        <v>1</v>
      </c>
      <c r="K15" s="27" t="s">
        <v>103</v>
      </c>
      <c r="L15" s="32">
        <v>42456</v>
      </c>
      <c r="M15" s="14" t="s">
        <v>182</v>
      </c>
      <c r="N15" s="14"/>
      <c r="O15" s="14"/>
      <c r="P15" s="14"/>
      <c r="Q15" s="14"/>
      <c r="R15" s="14"/>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row>
    <row r="16" spans="3:64" s="12" customFormat="1" x14ac:dyDescent="0.25">
      <c r="C16" s="13"/>
      <c r="D16" s="14" t="s">
        <v>262</v>
      </c>
      <c r="E16" s="24" t="s">
        <v>148</v>
      </c>
      <c r="F16" s="16">
        <v>15331</v>
      </c>
      <c r="G16" s="14" t="s">
        <v>138</v>
      </c>
      <c r="H16" s="17" t="s">
        <v>74</v>
      </c>
      <c r="I16" s="33">
        <v>8.6499999999999994E-2</v>
      </c>
      <c r="J16" s="18">
        <v>0.91349999999999998</v>
      </c>
      <c r="K16" s="14" t="s">
        <v>105</v>
      </c>
      <c r="L16" s="14" t="s">
        <v>198</v>
      </c>
      <c r="M16" s="23" t="s">
        <v>164</v>
      </c>
      <c r="N16" s="20"/>
      <c r="O16" s="17"/>
      <c r="P16" s="20"/>
      <c r="Q16" s="14"/>
      <c r="R16" s="24" t="s">
        <v>211</v>
      </c>
    </row>
    <row r="17" spans="3:64" s="12" customFormat="1" x14ac:dyDescent="0.25">
      <c r="C17" s="14"/>
      <c r="D17" s="14" t="s">
        <v>200</v>
      </c>
      <c r="E17" s="113" t="s">
        <v>201</v>
      </c>
      <c r="F17" s="34">
        <v>10137</v>
      </c>
      <c r="G17" s="14" t="s">
        <v>138</v>
      </c>
      <c r="H17" s="17" t="s">
        <v>74</v>
      </c>
      <c r="I17" s="33">
        <v>0.36199999999999999</v>
      </c>
      <c r="J17" s="18">
        <v>0.63780000000000003</v>
      </c>
      <c r="K17" s="14" t="s">
        <v>105</v>
      </c>
      <c r="L17" s="27" t="s">
        <v>227</v>
      </c>
      <c r="M17" s="23" t="s">
        <v>164</v>
      </c>
      <c r="N17" s="14"/>
      <c r="O17" s="14"/>
      <c r="P17" s="14"/>
      <c r="Q17" s="14"/>
      <c r="R17" s="14"/>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row>
    <row r="18" spans="3:64" s="12" customFormat="1" x14ac:dyDescent="0.25">
      <c r="C18" s="14"/>
      <c r="D18" s="14">
        <v>2.2000000000000002</v>
      </c>
      <c r="E18" s="113" t="s">
        <v>55</v>
      </c>
      <c r="F18" s="34">
        <v>2000</v>
      </c>
      <c r="G18" s="17" t="s">
        <v>69</v>
      </c>
      <c r="H18" s="17" t="s">
        <v>74</v>
      </c>
      <c r="I18" s="18">
        <v>0.75749999999999995</v>
      </c>
      <c r="J18" s="18">
        <v>0.24249999999999999</v>
      </c>
      <c r="K18" s="27" t="s">
        <v>56</v>
      </c>
      <c r="L18" s="36" t="s">
        <v>226</v>
      </c>
      <c r="M18" s="23" t="s">
        <v>164</v>
      </c>
      <c r="N18" s="14"/>
      <c r="O18" s="14"/>
      <c r="P18" s="14"/>
      <c r="Q18" s="14"/>
      <c r="R18" s="24" t="s">
        <v>27</v>
      </c>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row>
    <row r="19" spans="3:64" s="12" customFormat="1" x14ac:dyDescent="0.25">
      <c r="C19" s="14"/>
      <c r="D19" s="14" t="s">
        <v>59</v>
      </c>
      <c r="E19" s="113" t="s">
        <v>186</v>
      </c>
      <c r="F19" s="34">
        <v>151</v>
      </c>
      <c r="G19" s="17" t="s">
        <v>69</v>
      </c>
      <c r="H19" s="17" t="s">
        <v>74</v>
      </c>
      <c r="I19" s="18">
        <v>0.34839999999999999</v>
      </c>
      <c r="J19" s="18">
        <v>0.65169999999999995</v>
      </c>
      <c r="K19" s="27" t="s">
        <v>56</v>
      </c>
      <c r="L19" s="36" t="s">
        <v>226</v>
      </c>
      <c r="M19" s="23" t="s">
        <v>164</v>
      </c>
      <c r="N19" s="14"/>
      <c r="O19" s="17"/>
      <c r="P19" s="17"/>
      <c r="Q19" s="25"/>
      <c r="R19" s="17"/>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row>
    <row r="20" spans="3:64" s="12" customFormat="1" ht="12" customHeight="1" x14ac:dyDescent="0.25">
      <c r="C20" s="14"/>
      <c r="D20" s="14" t="s">
        <v>16</v>
      </c>
      <c r="E20" s="113" t="s">
        <v>47</v>
      </c>
      <c r="F20" s="34">
        <v>406</v>
      </c>
      <c r="G20" s="17" t="s">
        <v>88</v>
      </c>
      <c r="H20" s="31" t="s">
        <v>86</v>
      </c>
      <c r="I20" s="18">
        <v>0</v>
      </c>
      <c r="J20" s="18">
        <v>1</v>
      </c>
      <c r="K20" s="14" t="s">
        <v>15</v>
      </c>
      <c r="L20" s="27" t="s">
        <v>227</v>
      </c>
      <c r="M20" s="23" t="s">
        <v>164</v>
      </c>
      <c r="N20" s="14"/>
      <c r="O20" s="14"/>
      <c r="P20" s="14"/>
      <c r="Q20" s="14"/>
      <c r="R20" s="14"/>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row>
    <row r="21" spans="3:64" s="12" customFormat="1" ht="12" customHeight="1" x14ac:dyDescent="0.25">
      <c r="C21" s="14"/>
      <c r="D21" s="14" t="s">
        <v>50</v>
      </c>
      <c r="E21" s="113" t="s">
        <v>48</v>
      </c>
      <c r="F21" s="34">
        <v>13999</v>
      </c>
      <c r="G21" s="17" t="s">
        <v>88</v>
      </c>
      <c r="H21" s="31" t="s">
        <v>86</v>
      </c>
      <c r="I21" s="18">
        <v>0</v>
      </c>
      <c r="J21" s="18">
        <v>1</v>
      </c>
      <c r="K21" s="14" t="s">
        <v>15</v>
      </c>
      <c r="L21" s="27" t="s">
        <v>227</v>
      </c>
      <c r="M21" s="23" t="s">
        <v>164</v>
      </c>
      <c r="N21" s="14"/>
      <c r="O21" s="14"/>
      <c r="P21" s="14"/>
      <c r="Q21" s="14"/>
      <c r="R21" s="14"/>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row>
    <row r="22" spans="3:64" s="12" customFormat="1" ht="12" customHeight="1" x14ac:dyDescent="0.25">
      <c r="C22" s="14"/>
      <c r="D22" s="14" t="s">
        <v>51</v>
      </c>
      <c r="E22" s="113" t="s">
        <v>49</v>
      </c>
      <c r="F22" s="34">
        <v>0</v>
      </c>
      <c r="G22" s="17" t="s">
        <v>88</v>
      </c>
      <c r="H22" s="31" t="s">
        <v>86</v>
      </c>
      <c r="I22" s="18">
        <v>0</v>
      </c>
      <c r="J22" s="18">
        <v>1</v>
      </c>
      <c r="K22" s="14" t="s">
        <v>15</v>
      </c>
      <c r="L22" s="27" t="s">
        <v>227</v>
      </c>
      <c r="M22" s="23" t="s">
        <v>164</v>
      </c>
      <c r="N22" s="14"/>
      <c r="O22" s="14"/>
      <c r="P22" s="14"/>
      <c r="Q22" s="14"/>
      <c r="R22" s="14"/>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row>
    <row r="23" spans="3:64" s="12" customFormat="1" ht="27" x14ac:dyDescent="0.25">
      <c r="C23" s="14"/>
      <c r="D23" s="14" t="s">
        <v>30</v>
      </c>
      <c r="E23" s="113" t="s">
        <v>29</v>
      </c>
      <c r="F23" s="34">
        <v>8607</v>
      </c>
      <c r="G23" s="17" t="s">
        <v>88</v>
      </c>
      <c r="H23" s="31" t="s">
        <v>86</v>
      </c>
      <c r="I23" s="18">
        <v>0</v>
      </c>
      <c r="J23" s="18">
        <v>1</v>
      </c>
      <c r="K23" s="14" t="s">
        <v>15</v>
      </c>
      <c r="L23" s="27" t="s">
        <v>227</v>
      </c>
      <c r="M23" s="23" t="s">
        <v>164</v>
      </c>
      <c r="N23" s="14"/>
      <c r="O23" s="17" t="s">
        <v>433</v>
      </c>
      <c r="P23" s="14"/>
      <c r="Q23" s="14"/>
      <c r="R23" s="14" t="s">
        <v>434</v>
      </c>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row>
    <row r="24" spans="3:64" s="12" customFormat="1" x14ac:dyDescent="0.25">
      <c r="C24" s="14"/>
      <c r="D24" s="14" t="s">
        <v>31</v>
      </c>
      <c r="E24" s="113" t="s">
        <v>36</v>
      </c>
      <c r="F24" s="34">
        <v>8740</v>
      </c>
      <c r="G24" s="17" t="s">
        <v>88</v>
      </c>
      <c r="H24" s="31" t="s">
        <v>86</v>
      </c>
      <c r="I24" s="18">
        <v>0</v>
      </c>
      <c r="J24" s="18">
        <v>1</v>
      </c>
      <c r="K24" s="14" t="s">
        <v>15</v>
      </c>
      <c r="L24" s="27" t="s">
        <v>227</v>
      </c>
      <c r="M24" s="23" t="s">
        <v>164</v>
      </c>
      <c r="N24" s="14"/>
      <c r="O24" s="14"/>
      <c r="P24" s="14"/>
      <c r="Q24" s="14"/>
      <c r="R24" s="14"/>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row>
    <row r="25" spans="3:64" s="12" customFormat="1" x14ac:dyDescent="0.25">
      <c r="C25" s="14"/>
      <c r="D25" s="14" t="s">
        <v>32</v>
      </c>
      <c r="E25" s="113" t="s">
        <v>37</v>
      </c>
      <c r="F25" s="34">
        <v>1421</v>
      </c>
      <c r="G25" s="17" t="s">
        <v>88</v>
      </c>
      <c r="H25" s="31" t="s">
        <v>86</v>
      </c>
      <c r="I25" s="18">
        <v>0</v>
      </c>
      <c r="J25" s="18">
        <v>1</v>
      </c>
      <c r="K25" s="14" t="s">
        <v>15</v>
      </c>
      <c r="L25" s="27" t="s">
        <v>227</v>
      </c>
      <c r="M25" s="23" t="s">
        <v>164</v>
      </c>
      <c r="N25" s="14"/>
      <c r="O25" s="14"/>
      <c r="P25" s="14"/>
      <c r="Q25" s="14"/>
      <c r="R25" s="14"/>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row>
    <row r="26" spans="3:64" s="12" customFormat="1" x14ac:dyDescent="0.25">
      <c r="C26" s="14"/>
      <c r="D26" s="14" t="s">
        <v>33</v>
      </c>
      <c r="E26" s="113" t="s">
        <v>34</v>
      </c>
      <c r="F26" s="34">
        <v>6157.54</v>
      </c>
      <c r="G26" s="17" t="s">
        <v>88</v>
      </c>
      <c r="H26" s="17" t="s">
        <v>85</v>
      </c>
      <c r="I26" s="18">
        <v>0</v>
      </c>
      <c r="J26" s="18">
        <v>1</v>
      </c>
      <c r="K26" s="27" t="s">
        <v>40</v>
      </c>
      <c r="L26" s="36" t="s">
        <v>226</v>
      </c>
      <c r="M26" s="17" t="s">
        <v>166</v>
      </c>
      <c r="N26" s="14"/>
      <c r="O26" s="14"/>
      <c r="P26" s="14"/>
      <c r="Q26" s="25"/>
      <c r="R26" s="24" t="s">
        <v>27</v>
      </c>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row>
    <row r="27" spans="3:64" s="12" customFormat="1" x14ac:dyDescent="0.25">
      <c r="C27" s="14"/>
      <c r="D27" s="14" t="s">
        <v>35</v>
      </c>
      <c r="E27" s="113" t="s">
        <v>263</v>
      </c>
      <c r="F27" s="34">
        <v>40766</v>
      </c>
      <c r="G27" s="17" t="s">
        <v>73</v>
      </c>
      <c r="H27" s="17" t="s">
        <v>74</v>
      </c>
      <c r="I27" s="18">
        <v>1</v>
      </c>
      <c r="J27" s="18">
        <v>0</v>
      </c>
      <c r="K27" s="27" t="s">
        <v>202</v>
      </c>
      <c r="L27" s="36" t="s">
        <v>226</v>
      </c>
      <c r="M27" s="14" t="s">
        <v>182</v>
      </c>
      <c r="N27" s="14"/>
      <c r="O27" s="14"/>
      <c r="P27" s="14"/>
      <c r="Q27" s="25"/>
      <c r="R27" s="24" t="s">
        <v>27</v>
      </c>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row>
    <row r="28" spans="3:64" s="12" customFormat="1" x14ac:dyDescent="0.25">
      <c r="C28" s="14"/>
      <c r="D28" s="14" t="s">
        <v>38</v>
      </c>
      <c r="E28" s="113" t="s">
        <v>39</v>
      </c>
      <c r="F28" s="34">
        <v>5269</v>
      </c>
      <c r="G28" s="17" t="s">
        <v>88</v>
      </c>
      <c r="H28" s="17" t="s">
        <v>85</v>
      </c>
      <c r="I28" s="18">
        <v>0</v>
      </c>
      <c r="J28" s="18">
        <v>1</v>
      </c>
      <c r="K28" s="27" t="s">
        <v>40</v>
      </c>
      <c r="L28" s="36" t="s">
        <v>226</v>
      </c>
      <c r="M28" s="17" t="s">
        <v>166</v>
      </c>
      <c r="N28" s="14"/>
      <c r="O28" s="14"/>
      <c r="P28" s="14"/>
      <c r="Q28" s="34"/>
      <c r="R28" s="24" t="s">
        <v>27</v>
      </c>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row>
    <row r="29" spans="3:64" s="12" customFormat="1" x14ac:dyDescent="0.25">
      <c r="C29" s="14"/>
      <c r="D29" s="14" t="s">
        <v>78</v>
      </c>
      <c r="E29" s="20" t="s">
        <v>360</v>
      </c>
      <c r="F29" s="34">
        <v>9071</v>
      </c>
      <c r="G29" s="17" t="s">
        <v>114</v>
      </c>
      <c r="H29" s="17" t="s">
        <v>74</v>
      </c>
      <c r="I29" s="18">
        <v>0.5</v>
      </c>
      <c r="J29" s="18">
        <v>0.5</v>
      </c>
      <c r="K29" s="27" t="s">
        <v>40</v>
      </c>
      <c r="L29" s="27" t="s">
        <v>227</v>
      </c>
      <c r="M29" s="23" t="s">
        <v>164</v>
      </c>
      <c r="N29" s="14"/>
      <c r="O29" s="14"/>
      <c r="P29" s="14"/>
      <c r="Q29" s="14"/>
      <c r="R29" s="14"/>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row>
    <row r="30" spans="3:64" s="12" customFormat="1" x14ac:dyDescent="0.25">
      <c r="C30" s="14"/>
      <c r="D30" s="14" t="s">
        <v>136</v>
      </c>
      <c r="E30" s="20" t="s">
        <v>135</v>
      </c>
      <c r="F30" s="34">
        <v>18340</v>
      </c>
      <c r="G30" s="17" t="s">
        <v>114</v>
      </c>
      <c r="H30" s="17" t="s">
        <v>74</v>
      </c>
      <c r="I30" s="18">
        <v>0.5</v>
      </c>
      <c r="J30" s="18">
        <v>0.5</v>
      </c>
      <c r="K30" s="27" t="s">
        <v>40</v>
      </c>
      <c r="L30" s="27" t="s">
        <v>227</v>
      </c>
      <c r="M30" s="23" t="s">
        <v>164</v>
      </c>
      <c r="N30" s="14"/>
      <c r="O30" s="14" t="s">
        <v>426</v>
      </c>
      <c r="P30" s="14"/>
      <c r="Q30" s="14"/>
      <c r="R30" s="14" t="s">
        <v>427</v>
      </c>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row>
    <row r="31" spans="3:64" s="12" customFormat="1" x14ac:dyDescent="0.25">
      <c r="C31" s="14"/>
      <c r="D31" s="14" t="s">
        <v>137</v>
      </c>
      <c r="E31" s="20" t="s">
        <v>361</v>
      </c>
      <c r="F31" s="34">
        <v>10833</v>
      </c>
      <c r="G31" s="17" t="s">
        <v>114</v>
      </c>
      <c r="H31" s="17" t="s">
        <v>74</v>
      </c>
      <c r="I31" s="18">
        <v>0.5</v>
      </c>
      <c r="J31" s="18">
        <v>0.5</v>
      </c>
      <c r="K31" s="27" t="s">
        <v>40</v>
      </c>
      <c r="L31" s="27" t="s">
        <v>227</v>
      </c>
      <c r="M31" s="23" t="s">
        <v>164</v>
      </c>
      <c r="N31" s="14"/>
      <c r="O31" s="14"/>
      <c r="P31" s="14"/>
      <c r="Q31" s="14"/>
      <c r="R31" s="14"/>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row>
    <row r="32" spans="3:64" s="12" customFormat="1" ht="27" x14ac:dyDescent="0.25">
      <c r="C32" s="14"/>
      <c r="D32" s="14" t="s">
        <v>28</v>
      </c>
      <c r="E32" s="35" t="s">
        <v>68</v>
      </c>
      <c r="F32" s="16">
        <v>3918</v>
      </c>
      <c r="G32" s="17" t="s">
        <v>69</v>
      </c>
      <c r="H32" s="17" t="s">
        <v>74</v>
      </c>
      <c r="I32" s="18">
        <v>1</v>
      </c>
      <c r="J32" s="18">
        <v>0</v>
      </c>
      <c r="K32" s="14" t="s">
        <v>20</v>
      </c>
      <c r="L32" s="36" t="s">
        <v>226</v>
      </c>
      <c r="M32" s="14" t="s">
        <v>182</v>
      </c>
      <c r="N32" s="14"/>
      <c r="O32" s="14"/>
      <c r="P32" s="14"/>
      <c r="Q32" s="25"/>
      <c r="R32" s="24" t="s">
        <v>27</v>
      </c>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row>
    <row r="33" spans="1:64" s="12" customFormat="1" x14ac:dyDescent="0.25">
      <c r="A33" s="46"/>
      <c r="C33" s="14"/>
      <c r="D33" s="14" t="s">
        <v>110</v>
      </c>
      <c r="E33" s="35" t="s">
        <v>112</v>
      </c>
      <c r="F33" s="16">
        <v>2740</v>
      </c>
      <c r="G33" s="17" t="s">
        <v>213</v>
      </c>
      <c r="H33" s="17" t="s">
        <v>85</v>
      </c>
      <c r="I33" s="47">
        <v>1</v>
      </c>
      <c r="J33" s="47">
        <v>0</v>
      </c>
      <c r="K33" s="14" t="s">
        <v>152</v>
      </c>
      <c r="L33" s="36" t="s">
        <v>226</v>
      </c>
      <c r="M33" s="14" t="s">
        <v>323</v>
      </c>
      <c r="N33" s="14"/>
      <c r="O33" s="17"/>
      <c r="P33" s="17"/>
      <c r="Q33" s="25"/>
      <c r="R33" s="14"/>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row>
    <row r="34" spans="1:64" s="12" customFormat="1" x14ac:dyDescent="0.25">
      <c r="C34" s="14"/>
      <c r="D34" s="14" t="s">
        <v>272</v>
      </c>
      <c r="E34" s="114" t="s">
        <v>280</v>
      </c>
      <c r="F34" s="16">
        <v>8000</v>
      </c>
      <c r="G34" s="17" t="s">
        <v>69</v>
      </c>
      <c r="H34" s="17" t="s">
        <v>74</v>
      </c>
      <c r="I34" s="18">
        <v>1</v>
      </c>
      <c r="J34" s="18">
        <v>0</v>
      </c>
      <c r="K34" s="36" t="s">
        <v>319</v>
      </c>
      <c r="L34" s="27" t="s">
        <v>227</v>
      </c>
      <c r="M34" s="14"/>
      <c r="N34" s="14"/>
      <c r="O34" s="14"/>
      <c r="P34" s="14"/>
      <c r="Q34" s="14"/>
      <c r="R34" s="14"/>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row>
    <row r="35" spans="1:64" s="12" customFormat="1" x14ac:dyDescent="0.25">
      <c r="C35" s="14"/>
      <c r="D35" s="14" t="s">
        <v>273</v>
      </c>
      <c r="E35" s="114" t="s">
        <v>282</v>
      </c>
      <c r="F35" s="16">
        <v>5000</v>
      </c>
      <c r="G35" s="17" t="s">
        <v>69</v>
      </c>
      <c r="H35" s="17" t="s">
        <v>74</v>
      </c>
      <c r="I35" s="18">
        <v>1</v>
      </c>
      <c r="J35" s="18">
        <v>0</v>
      </c>
      <c r="K35" s="36" t="s">
        <v>319</v>
      </c>
      <c r="L35" s="27" t="s">
        <v>227</v>
      </c>
      <c r="M35" s="14"/>
      <c r="N35" s="14"/>
      <c r="O35" s="14"/>
      <c r="P35" s="14"/>
      <c r="Q35" s="14"/>
      <c r="R35" s="14"/>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row>
    <row r="36" spans="1:64" s="12" customFormat="1" ht="27" x14ac:dyDescent="0.25">
      <c r="C36" s="13"/>
      <c r="D36" s="14" t="s">
        <v>8</v>
      </c>
      <c r="E36" s="20" t="s">
        <v>54</v>
      </c>
      <c r="F36" s="16">
        <v>2403</v>
      </c>
      <c r="G36" s="14" t="s">
        <v>88</v>
      </c>
      <c r="H36" s="31" t="s">
        <v>261</v>
      </c>
      <c r="I36" s="18">
        <v>0</v>
      </c>
      <c r="J36" s="18">
        <v>1</v>
      </c>
      <c r="K36" s="14" t="s">
        <v>15</v>
      </c>
      <c r="L36" s="27" t="s">
        <v>227</v>
      </c>
      <c r="M36" s="23" t="s">
        <v>164</v>
      </c>
      <c r="N36" s="20"/>
      <c r="O36" s="17"/>
      <c r="P36" s="20"/>
      <c r="Q36" s="14"/>
      <c r="R36" s="29" t="s">
        <v>212</v>
      </c>
    </row>
    <row r="37" spans="1:64" s="12" customFormat="1" ht="27" x14ac:dyDescent="0.25">
      <c r="C37" s="14"/>
      <c r="D37" s="14" t="s">
        <v>239</v>
      </c>
      <c r="E37" s="35" t="s">
        <v>240</v>
      </c>
      <c r="F37" s="16">
        <v>2000</v>
      </c>
      <c r="G37" s="14" t="s">
        <v>114</v>
      </c>
      <c r="H37" s="17" t="s">
        <v>74</v>
      </c>
      <c r="I37" s="18">
        <v>1</v>
      </c>
      <c r="J37" s="18">
        <v>0</v>
      </c>
      <c r="K37" s="36" t="s">
        <v>305</v>
      </c>
      <c r="L37" s="27" t="s">
        <v>227</v>
      </c>
      <c r="M37" s="14" t="s">
        <v>260</v>
      </c>
      <c r="N37" s="14"/>
      <c r="O37" s="14"/>
      <c r="P37" s="14"/>
      <c r="Q37" s="14"/>
      <c r="R37" s="14"/>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row>
    <row r="38" spans="1:64" s="12" customFormat="1" x14ac:dyDescent="0.25">
      <c r="C38" s="14"/>
      <c r="D38" s="14" t="s">
        <v>243</v>
      </c>
      <c r="E38" s="21" t="s">
        <v>362</v>
      </c>
      <c r="F38" s="34">
        <v>56047.74</v>
      </c>
      <c r="G38" s="17" t="s">
        <v>114</v>
      </c>
      <c r="H38" s="17" t="s">
        <v>74</v>
      </c>
      <c r="I38" s="18">
        <v>0.5</v>
      </c>
      <c r="J38" s="18">
        <v>0.5</v>
      </c>
      <c r="K38" s="23" t="s">
        <v>94</v>
      </c>
      <c r="L38" s="27" t="s">
        <v>227</v>
      </c>
      <c r="M38" s="14" t="s">
        <v>182</v>
      </c>
      <c r="N38" s="14"/>
      <c r="O38" s="14"/>
      <c r="P38" s="14"/>
      <c r="Q38" s="14"/>
      <c r="R38" s="14"/>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row>
    <row r="39" spans="1:64" s="12" customFormat="1" x14ac:dyDescent="0.25">
      <c r="C39" s="13"/>
      <c r="D39" s="14" t="s">
        <v>244</v>
      </c>
      <c r="E39" s="20" t="s">
        <v>108</v>
      </c>
      <c r="F39" s="34">
        <v>6500</v>
      </c>
      <c r="G39" s="14" t="s">
        <v>114</v>
      </c>
      <c r="H39" s="17" t="s">
        <v>74</v>
      </c>
      <c r="I39" s="18">
        <v>0.63</v>
      </c>
      <c r="J39" s="18">
        <v>0.37</v>
      </c>
      <c r="K39" s="23" t="s">
        <v>94</v>
      </c>
      <c r="L39" s="27" t="s">
        <v>227</v>
      </c>
      <c r="M39" s="23" t="s">
        <v>182</v>
      </c>
      <c r="N39" s="20"/>
      <c r="O39" s="17"/>
      <c r="P39" s="20"/>
      <c r="Q39" s="14"/>
      <c r="R39" s="24"/>
    </row>
    <row r="40" spans="1:64" s="12" customFormat="1" x14ac:dyDescent="0.25">
      <c r="C40" s="13"/>
      <c r="D40" s="14" t="s">
        <v>245</v>
      </c>
      <c r="E40" s="20" t="s">
        <v>109</v>
      </c>
      <c r="F40" s="34">
        <v>6690</v>
      </c>
      <c r="G40" s="14" t="s">
        <v>114</v>
      </c>
      <c r="H40" s="17" t="s">
        <v>74</v>
      </c>
      <c r="I40" s="18">
        <v>0.49</v>
      </c>
      <c r="J40" s="18">
        <v>0.51</v>
      </c>
      <c r="K40" s="23" t="s">
        <v>94</v>
      </c>
      <c r="L40" s="27" t="s">
        <v>227</v>
      </c>
      <c r="M40" s="23" t="s">
        <v>182</v>
      </c>
      <c r="N40" s="20"/>
      <c r="O40" s="17"/>
      <c r="P40" s="20"/>
      <c r="Q40" s="14"/>
      <c r="R40" s="24"/>
    </row>
    <row r="41" spans="1:64" s="12" customFormat="1" x14ac:dyDescent="0.25">
      <c r="C41" s="13"/>
      <c r="D41" s="14" t="s">
        <v>246</v>
      </c>
      <c r="E41" s="20" t="s">
        <v>106</v>
      </c>
      <c r="F41" s="34">
        <v>13000</v>
      </c>
      <c r="G41" s="14" t="s">
        <v>114</v>
      </c>
      <c r="H41" s="17" t="s">
        <v>74</v>
      </c>
      <c r="I41" s="18">
        <v>1</v>
      </c>
      <c r="J41" s="18">
        <v>0</v>
      </c>
      <c r="K41" s="23" t="s">
        <v>94</v>
      </c>
      <c r="L41" s="27" t="s">
        <v>227</v>
      </c>
      <c r="M41" s="23" t="s">
        <v>182</v>
      </c>
      <c r="N41" s="20"/>
      <c r="O41" s="17"/>
      <c r="P41" s="20"/>
      <c r="Q41" s="14"/>
      <c r="R41" s="24"/>
    </row>
    <row r="42" spans="1:64" s="12" customFormat="1" x14ac:dyDescent="0.25">
      <c r="C42" s="37"/>
      <c r="D42" s="14" t="s">
        <v>247</v>
      </c>
      <c r="E42" s="20" t="s">
        <v>248</v>
      </c>
      <c r="F42" s="34">
        <v>1573</v>
      </c>
      <c r="G42" s="14" t="s">
        <v>114</v>
      </c>
      <c r="H42" s="17" t="s">
        <v>74</v>
      </c>
      <c r="I42" s="18">
        <v>1</v>
      </c>
      <c r="J42" s="18">
        <v>0</v>
      </c>
      <c r="K42" s="14"/>
      <c r="L42" s="14"/>
      <c r="M42" s="14"/>
      <c r="N42" s="37"/>
      <c r="O42" s="37"/>
      <c r="P42" s="37"/>
      <c r="Q42" s="14"/>
      <c r="R42" s="37"/>
    </row>
    <row r="43" spans="1:64" s="12" customFormat="1" x14ac:dyDescent="0.25">
      <c r="C43" s="37"/>
      <c r="D43" s="14">
        <v>4.4000000000000004</v>
      </c>
      <c r="E43" s="20" t="s">
        <v>296</v>
      </c>
      <c r="F43" s="34">
        <v>6000</v>
      </c>
      <c r="G43" s="14" t="s">
        <v>114</v>
      </c>
      <c r="H43" s="17" t="s">
        <v>74</v>
      </c>
      <c r="I43" s="18">
        <v>1</v>
      </c>
      <c r="J43" s="18">
        <v>0</v>
      </c>
      <c r="K43" s="27" t="s">
        <v>310</v>
      </c>
      <c r="L43" s="27" t="s">
        <v>227</v>
      </c>
      <c r="M43" s="23" t="s">
        <v>182</v>
      </c>
      <c r="N43" s="37"/>
      <c r="O43" s="37"/>
      <c r="P43" s="37"/>
      <c r="Q43" s="14"/>
      <c r="R43" s="24" t="s">
        <v>27</v>
      </c>
    </row>
    <row r="44" spans="1:64" s="12" customFormat="1" x14ac:dyDescent="0.25">
      <c r="C44" s="14"/>
      <c r="D44" s="14" t="s">
        <v>217</v>
      </c>
      <c r="E44" s="20" t="s">
        <v>46</v>
      </c>
      <c r="F44" s="34">
        <v>87168</v>
      </c>
      <c r="G44" s="17" t="s">
        <v>88</v>
      </c>
      <c r="H44" s="31" t="s">
        <v>86</v>
      </c>
      <c r="I44" s="18">
        <v>0</v>
      </c>
      <c r="J44" s="18">
        <v>1</v>
      </c>
      <c r="K44" s="27" t="s">
        <v>44</v>
      </c>
      <c r="L44" s="27" t="s">
        <v>227</v>
      </c>
      <c r="M44" s="23" t="s">
        <v>182</v>
      </c>
      <c r="N44" s="14"/>
      <c r="O44" s="14"/>
      <c r="P44" s="14"/>
      <c r="Q44" s="14"/>
      <c r="R44" s="14"/>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row>
    <row r="45" spans="1:64" s="12" customFormat="1" ht="27" x14ac:dyDescent="0.25">
      <c r="C45" s="13"/>
      <c r="D45" s="14" t="s">
        <v>217</v>
      </c>
      <c r="E45" s="20" t="s">
        <v>160</v>
      </c>
      <c r="F45" s="34">
        <v>55672.14</v>
      </c>
      <c r="G45" s="14" t="s">
        <v>162</v>
      </c>
      <c r="H45" s="17" t="s">
        <v>74</v>
      </c>
      <c r="I45" s="18">
        <v>0.22339999999999999</v>
      </c>
      <c r="J45" s="18">
        <v>0.77659999999999996</v>
      </c>
      <c r="K45" s="27" t="s">
        <v>44</v>
      </c>
      <c r="L45" s="27" t="s">
        <v>227</v>
      </c>
      <c r="M45" s="23" t="s">
        <v>182</v>
      </c>
      <c r="N45" s="20"/>
      <c r="O45" s="17" t="s">
        <v>428</v>
      </c>
      <c r="P45" s="20"/>
      <c r="Q45" s="14"/>
      <c r="R45" s="29" t="s">
        <v>429</v>
      </c>
    </row>
    <row r="46" spans="1:64" s="12" customFormat="1" x14ac:dyDescent="0.25">
      <c r="C46" s="37"/>
      <c r="D46" s="14" t="s">
        <v>228</v>
      </c>
      <c r="E46" s="38" t="s">
        <v>126</v>
      </c>
      <c r="F46" s="111">
        <f>SUM(F12:F45)</f>
        <v>658079.42000000004</v>
      </c>
      <c r="G46" s="14"/>
      <c r="H46" s="14"/>
      <c r="I46" s="14"/>
      <c r="J46" s="14"/>
      <c r="K46" s="14"/>
      <c r="L46" s="14"/>
      <c r="M46" s="14"/>
      <c r="N46" s="37"/>
      <c r="O46" s="37"/>
      <c r="P46" s="37"/>
      <c r="Q46" s="14"/>
      <c r="R46" s="37"/>
    </row>
    <row r="47" spans="1:64" s="12" customFormat="1" ht="36.75" customHeight="1" x14ac:dyDescent="0.25">
      <c r="C47" s="13"/>
      <c r="D47" s="14" t="s">
        <v>228</v>
      </c>
      <c r="E47" s="22" t="s">
        <v>149</v>
      </c>
      <c r="F47" s="16"/>
      <c r="G47" s="14"/>
      <c r="H47" s="14"/>
      <c r="I47" s="14"/>
      <c r="J47" s="18"/>
      <c r="K47" s="14"/>
      <c r="L47" s="14"/>
      <c r="M47" s="14"/>
      <c r="N47" s="20"/>
      <c r="O47" s="17"/>
      <c r="P47" s="20"/>
      <c r="Q47" s="14"/>
      <c r="R47" s="24"/>
    </row>
    <row r="48" spans="1:64" s="12" customFormat="1" x14ac:dyDescent="0.25">
      <c r="C48" s="13"/>
      <c r="D48" s="14" t="s">
        <v>228</v>
      </c>
      <c r="E48" s="38" t="s">
        <v>168</v>
      </c>
      <c r="F48" s="16"/>
      <c r="G48" s="14"/>
      <c r="H48" s="14"/>
      <c r="I48" s="14"/>
      <c r="J48" s="18"/>
      <c r="K48" s="14"/>
      <c r="L48" s="14"/>
      <c r="M48" s="14"/>
      <c r="N48" s="20"/>
      <c r="O48" s="17"/>
      <c r="P48" s="20"/>
      <c r="Q48" s="14"/>
      <c r="R48" s="24"/>
    </row>
    <row r="49" spans="1:64" s="12" customFormat="1" x14ac:dyDescent="0.25">
      <c r="C49" s="17"/>
      <c r="D49" s="17" t="s">
        <v>289</v>
      </c>
      <c r="E49" s="20" t="s">
        <v>89</v>
      </c>
      <c r="F49" s="26">
        <v>16678</v>
      </c>
      <c r="G49" s="17" t="s">
        <v>69</v>
      </c>
      <c r="H49" s="17" t="s">
        <v>74</v>
      </c>
      <c r="I49" s="18">
        <v>0.74</v>
      </c>
      <c r="J49" s="18">
        <v>0.26</v>
      </c>
      <c r="K49" s="27" t="s">
        <v>44</v>
      </c>
      <c r="L49" s="27" t="s">
        <v>25</v>
      </c>
      <c r="M49" s="17" t="s">
        <v>166</v>
      </c>
      <c r="N49" s="28"/>
      <c r="O49" s="17" t="s">
        <v>189</v>
      </c>
      <c r="P49" s="17" t="s">
        <v>190</v>
      </c>
      <c r="Q49" s="25">
        <v>16678</v>
      </c>
      <c r="R49" s="29"/>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row>
    <row r="50" spans="1:64" s="12" customFormat="1" ht="40.5" x14ac:dyDescent="0.25">
      <c r="C50" s="14"/>
      <c r="D50" s="14" t="s">
        <v>292</v>
      </c>
      <c r="E50" s="20" t="s">
        <v>357</v>
      </c>
      <c r="F50" s="16">
        <v>5039</v>
      </c>
      <c r="G50" s="17" t="s">
        <v>88</v>
      </c>
      <c r="H50" s="31" t="s">
        <v>86</v>
      </c>
      <c r="I50" s="18">
        <v>0</v>
      </c>
      <c r="J50" s="18">
        <v>1</v>
      </c>
      <c r="K50" s="27" t="s">
        <v>103</v>
      </c>
      <c r="L50" s="27" t="s">
        <v>24</v>
      </c>
      <c r="M50" s="17" t="s">
        <v>166</v>
      </c>
      <c r="N50" s="20"/>
      <c r="O50" s="17" t="s">
        <v>189</v>
      </c>
      <c r="P50" s="14" t="s">
        <v>184</v>
      </c>
      <c r="Q50" s="25">
        <v>5039</v>
      </c>
      <c r="R50" s="29" t="s">
        <v>438</v>
      </c>
    </row>
    <row r="51" spans="1:64" s="12" customFormat="1" ht="40.5" x14ac:dyDescent="0.25">
      <c r="C51" s="14"/>
      <c r="D51" s="14" t="s">
        <v>293</v>
      </c>
      <c r="E51" s="20" t="s">
        <v>169</v>
      </c>
      <c r="F51" s="16">
        <v>5039</v>
      </c>
      <c r="G51" s="17" t="s">
        <v>88</v>
      </c>
      <c r="H51" s="31" t="s">
        <v>86</v>
      </c>
      <c r="I51" s="18">
        <v>0</v>
      </c>
      <c r="J51" s="18">
        <v>1</v>
      </c>
      <c r="K51" s="27" t="s">
        <v>103</v>
      </c>
      <c r="L51" s="27" t="s">
        <v>24</v>
      </c>
      <c r="M51" s="17" t="s">
        <v>166</v>
      </c>
      <c r="N51" s="20"/>
      <c r="O51" s="17" t="s">
        <v>189</v>
      </c>
      <c r="P51" s="14" t="s">
        <v>184</v>
      </c>
      <c r="Q51" s="25">
        <v>5039</v>
      </c>
      <c r="R51" s="29" t="s">
        <v>438</v>
      </c>
    </row>
    <row r="52" spans="1:64" s="12" customFormat="1" ht="40.5" x14ac:dyDescent="0.25">
      <c r="C52" s="14"/>
      <c r="D52" s="14" t="s">
        <v>294</v>
      </c>
      <c r="E52" s="20" t="s">
        <v>170</v>
      </c>
      <c r="F52" s="16">
        <v>5038.8500000000004</v>
      </c>
      <c r="G52" s="17" t="s">
        <v>88</v>
      </c>
      <c r="H52" s="17" t="s">
        <v>74</v>
      </c>
      <c r="I52" s="18">
        <v>0</v>
      </c>
      <c r="J52" s="18">
        <v>1</v>
      </c>
      <c r="K52" s="27" t="s">
        <v>103</v>
      </c>
      <c r="L52" s="27" t="s">
        <v>24</v>
      </c>
      <c r="M52" s="17" t="s">
        <v>166</v>
      </c>
      <c r="N52" s="20"/>
      <c r="O52" s="17" t="s">
        <v>189</v>
      </c>
      <c r="P52" s="14" t="s">
        <v>184</v>
      </c>
      <c r="Q52" s="25">
        <v>5038.8500000000004</v>
      </c>
      <c r="R52" s="29" t="s">
        <v>438</v>
      </c>
    </row>
    <row r="53" spans="1:64" s="12" customFormat="1" x14ac:dyDescent="0.25">
      <c r="C53" s="14"/>
      <c r="D53" s="14" t="s">
        <v>58</v>
      </c>
      <c r="E53" s="113" t="s">
        <v>61</v>
      </c>
      <c r="F53" s="34">
        <v>15100</v>
      </c>
      <c r="G53" s="17" t="s">
        <v>213</v>
      </c>
      <c r="H53" s="17" t="s">
        <v>74</v>
      </c>
      <c r="I53" s="18">
        <v>0.6</v>
      </c>
      <c r="J53" s="18">
        <v>0.4</v>
      </c>
      <c r="K53" s="27" t="s">
        <v>56</v>
      </c>
      <c r="L53" s="27" t="s">
        <v>57</v>
      </c>
      <c r="M53" s="17" t="s">
        <v>166</v>
      </c>
      <c r="N53" s="14"/>
      <c r="O53" s="14" t="s">
        <v>187</v>
      </c>
      <c r="P53" s="14" t="s">
        <v>339</v>
      </c>
      <c r="Q53" s="25">
        <v>15100</v>
      </c>
      <c r="R53" s="14"/>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row>
    <row r="54" spans="1:64" s="12" customFormat="1" ht="67.5" x14ac:dyDescent="0.25">
      <c r="C54" s="14"/>
      <c r="D54" s="14" t="s">
        <v>59</v>
      </c>
      <c r="E54" s="113" t="s">
        <v>186</v>
      </c>
      <c r="F54" s="34">
        <v>20952.34</v>
      </c>
      <c r="G54" s="17" t="s">
        <v>69</v>
      </c>
      <c r="H54" s="17" t="s">
        <v>74</v>
      </c>
      <c r="I54" s="18">
        <v>0.54720000000000002</v>
      </c>
      <c r="J54" s="18">
        <v>0.45279999999999998</v>
      </c>
      <c r="K54" s="27" t="s">
        <v>56</v>
      </c>
      <c r="L54" s="36" t="s">
        <v>226</v>
      </c>
      <c r="M54" s="17" t="s">
        <v>166</v>
      </c>
      <c r="N54" s="14"/>
      <c r="O54" s="17" t="s">
        <v>340</v>
      </c>
      <c r="P54" s="17" t="s">
        <v>418</v>
      </c>
      <c r="Q54" s="25">
        <v>20952.34</v>
      </c>
      <c r="R54" s="17" t="s">
        <v>419</v>
      </c>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row>
    <row r="55" spans="1:64" s="12" customFormat="1" x14ac:dyDescent="0.25">
      <c r="C55" s="14"/>
      <c r="D55" s="14" t="s">
        <v>60</v>
      </c>
      <c r="E55" s="113" t="s">
        <v>62</v>
      </c>
      <c r="F55" s="34">
        <v>7827.9</v>
      </c>
      <c r="G55" s="17" t="s">
        <v>69</v>
      </c>
      <c r="H55" s="17" t="s">
        <v>74</v>
      </c>
      <c r="I55" s="18">
        <v>0.6</v>
      </c>
      <c r="J55" s="18">
        <v>0.4</v>
      </c>
      <c r="K55" s="27" t="s">
        <v>56</v>
      </c>
      <c r="L55" s="27" t="s">
        <v>57</v>
      </c>
      <c r="M55" s="17" t="s">
        <v>166</v>
      </c>
      <c r="N55" s="14"/>
      <c r="O55" s="14" t="s">
        <v>203</v>
      </c>
      <c r="P55" s="14" t="s">
        <v>341</v>
      </c>
      <c r="Q55" s="25">
        <v>7827.33</v>
      </c>
      <c r="R55" s="14"/>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row>
    <row r="56" spans="1:64" s="12" customFormat="1" ht="40.5" x14ac:dyDescent="0.25">
      <c r="C56" s="14"/>
      <c r="D56" s="14" t="s">
        <v>179</v>
      </c>
      <c r="E56" s="115" t="s">
        <v>199</v>
      </c>
      <c r="F56" s="34">
        <f>15187+11226</f>
        <v>26413</v>
      </c>
      <c r="G56" s="17" t="s">
        <v>88</v>
      </c>
      <c r="H56" s="17" t="s">
        <v>74</v>
      </c>
      <c r="I56" s="18">
        <v>0</v>
      </c>
      <c r="J56" s="18">
        <v>1</v>
      </c>
      <c r="K56" s="39" t="s">
        <v>178</v>
      </c>
      <c r="L56" s="39" t="s">
        <v>183</v>
      </c>
      <c r="M56" s="17" t="s">
        <v>166</v>
      </c>
      <c r="N56" s="14"/>
      <c r="O56" s="17" t="s">
        <v>380</v>
      </c>
      <c r="P56" s="14" t="s">
        <v>382</v>
      </c>
      <c r="Q56" s="25">
        <v>26413</v>
      </c>
      <c r="R56" s="17" t="s">
        <v>337</v>
      </c>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row>
    <row r="57" spans="1:64" s="41" customFormat="1" ht="81" x14ac:dyDescent="0.25">
      <c r="C57" s="42"/>
      <c r="D57" s="116" t="s">
        <v>176</v>
      </c>
      <c r="E57" s="115" t="s">
        <v>177</v>
      </c>
      <c r="F57" s="34">
        <v>49380</v>
      </c>
      <c r="G57" s="17" t="s">
        <v>73</v>
      </c>
      <c r="H57" s="17" t="s">
        <v>74</v>
      </c>
      <c r="I57" s="43">
        <v>0.25</v>
      </c>
      <c r="J57" s="43">
        <v>0.75</v>
      </c>
      <c r="K57" s="39" t="s">
        <v>178</v>
      </c>
      <c r="L57" s="36" t="s">
        <v>226</v>
      </c>
      <c r="M57" s="14" t="s">
        <v>323</v>
      </c>
      <c r="N57" s="14"/>
      <c r="O57" s="17" t="s">
        <v>408</v>
      </c>
      <c r="P57" s="14"/>
      <c r="Q57" s="25" t="s">
        <v>409</v>
      </c>
      <c r="R57" s="17" t="s">
        <v>336</v>
      </c>
    </row>
    <row r="58" spans="1:64" s="12" customFormat="1" x14ac:dyDescent="0.25">
      <c r="C58" s="14"/>
      <c r="D58" s="14" t="s">
        <v>264</v>
      </c>
      <c r="E58" s="35" t="s">
        <v>266</v>
      </c>
      <c r="F58" s="16">
        <v>9000</v>
      </c>
      <c r="G58" s="17" t="s">
        <v>69</v>
      </c>
      <c r="H58" s="17" t="s">
        <v>74</v>
      </c>
      <c r="I58" s="18">
        <v>1</v>
      </c>
      <c r="J58" s="18">
        <v>0</v>
      </c>
      <c r="K58" s="14" t="s">
        <v>130</v>
      </c>
      <c r="L58" s="27" t="s">
        <v>335</v>
      </c>
      <c r="M58" s="14" t="s">
        <v>323</v>
      </c>
      <c r="N58" s="14"/>
      <c r="O58" s="14" t="s">
        <v>334</v>
      </c>
      <c r="P58" s="14" t="s">
        <v>333</v>
      </c>
      <c r="Q58" s="25">
        <v>8942</v>
      </c>
      <c r="R58" s="14"/>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row>
    <row r="59" spans="1:64" s="12" customFormat="1" ht="67.5" x14ac:dyDescent="0.25">
      <c r="C59" s="14"/>
      <c r="D59" s="14" t="s">
        <v>265</v>
      </c>
      <c r="E59" s="35" t="s">
        <v>267</v>
      </c>
      <c r="F59" s="16">
        <v>2146.3000000000002</v>
      </c>
      <c r="G59" s="17" t="s">
        <v>69</v>
      </c>
      <c r="H59" s="17" t="s">
        <v>74</v>
      </c>
      <c r="I59" s="18">
        <v>1</v>
      </c>
      <c r="J59" s="18">
        <v>0</v>
      </c>
      <c r="K59" s="14" t="s">
        <v>130</v>
      </c>
      <c r="L59" s="36" t="s">
        <v>226</v>
      </c>
      <c r="M59" s="14" t="s">
        <v>323</v>
      </c>
      <c r="N59" s="14"/>
      <c r="O59" s="17" t="s">
        <v>396</v>
      </c>
      <c r="P59" s="17" t="s">
        <v>397</v>
      </c>
      <c r="Q59" s="83" t="s">
        <v>398</v>
      </c>
      <c r="R59" s="14"/>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row>
    <row r="60" spans="1:64" s="12" customFormat="1" ht="27" x14ac:dyDescent="0.25">
      <c r="C60" s="14"/>
      <c r="D60" s="14" t="s">
        <v>209</v>
      </c>
      <c r="E60" s="113" t="s">
        <v>180</v>
      </c>
      <c r="F60" s="34">
        <v>28600</v>
      </c>
      <c r="G60" s="17" t="s">
        <v>69</v>
      </c>
      <c r="H60" s="17" t="s">
        <v>74</v>
      </c>
      <c r="I60" s="18">
        <v>1</v>
      </c>
      <c r="J60" s="18">
        <v>0</v>
      </c>
      <c r="K60" s="27" t="s">
        <v>181</v>
      </c>
      <c r="L60" s="36" t="s">
        <v>226</v>
      </c>
      <c r="M60" s="14" t="s">
        <v>323</v>
      </c>
      <c r="N60" s="14"/>
      <c r="O60" s="17" t="s">
        <v>380</v>
      </c>
      <c r="P60" s="14" t="s">
        <v>381</v>
      </c>
      <c r="Q60" s="25">
        <v>28576</v>
      </c>
      <c r="R60" s="14"/>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row>
    <row r="61" spans="1:64" s="12" customFormat="1" ht="27" x14ac:dyDescent="0.25">
      <c r="C61" s="14"/>
      <c r="D61" s="14">
        <v>2.11</v>
      </c>
      <c r="E61" s="35" t="s">
        <v>132</v>
      </c>
      <c r="F61" s="16">
        <v>50500</v>
      </c>
      <c r="G61" s="17" t="s">
        <v>69</v>
      </c>
      <c r="H61" s="17" t="s">
        <v>74</v>
      </c>
      <c r="I61" s="44">
        <v>0.495</v>
      </c>
      <c r="J61" s="44">
        <v>0.505</v>
      </c>
      <c r="K61" s="14" t="s">
        <v>152</v>
      </c>
      <c r="L61" s="36" t="s">
        <v>226</v>
      </c>
      <c r="M61" s="14"/>
      <c r="N61" s="14"/>
      <c r="O61" s="17" t="s">
        <v>328</v>
      </c>
      <c r="P61" s="45" t="s">
        <v>329</v>
      </c>
      <c r="Q61" s="16">
        <v>22375.24</v>
      </c>
      <c r="R61" s="14"/>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row>
    <row r="62" spans="1:64" s="12" customFormat="1" x14ac:dyDescent="0.25">
      <c r="A62" s="46"/>
      <c r="C62" s="14"/>
      <c r="D62" s="14" t="s">
        <v>110</v>
      </c>
      <c r="E62" s="35" t="s">
        <v>112</v>
      </c>
      <c r="F62" s="16">
        <v>5261</v>
      </c>
      <c r="G62" s="17" t="s">
        <v>213</v>
      </c>
      <c r="H62" s="17" t="s">
        <v>74</v>
      </c>
      <c r="I62" s="47">
        <v>1</v>
      </c>
      <c r="J62" s="47">
        <v>0</v>
      </c>
      <c r="K62" s="14" t="s">
        <v>152</v>
      </c>
      <c r="L62" s="36" t="s">
        <v>226</v>
      </c>
      <c r="M62" s="14" t="s">
        <v>323</v>
      </c>
      <c r="N62" s="14"/>
      <c r="O62" s="17" t="s">
        <v>330</v>
      </c>
      <c r="P62" s="17" t="s">
        <v>417</v>
      </c>
      <c r="Q62" s="25">
        <v>3856</v>
      </c>
      <c r="R62" s="14"/>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row>
    <row r="63" spans="1:64" s="12" customFormat="1" x14ac:dyDescent="0.25">
      <c r="C63" s="14"/>
      <c r="D63" s="14" t="s">
        <v>275</v>
      </c>
      <c r="E63" s="114" t="s">
        <v>284</v>
      </c>
      <c r="F63" s="16">
        <v>15000</v>
      </c>
      <c r="G63" s="17" t="s">
        <v>69</v>
      </c>
      <c r="H63" s="17" t="s">
        <v>74</v>
      </c>
      <c r="I63" s="18">
        <v>1</v>
      </c>
      <c r="J63" s="18">
        <v>0</v>
      </c>
      <c r="K63" s="14"/>
      <c r="L63" s="14"/>
      <c r="M63" s="14"/>
      <c r="N63" s="14"/>
      <c r="O63" s="14"/>
      <c r="P63" s="14"/>
      <c r="Q63" s="14"/>
      <c r="R63" s="14"/>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row>
    <row r="64" spans="1:64" s="12" customFormat="1" x14ac:dyDescent="0.25">
      <c r="C64" s="14"/>
      <c r="D64" s="14" t="s">
        <v>276</v>
      </c>
      <c r="E64" s="114" t="s">
        <v>285</v>
      </c>
      <c r="F64" s="16">
        <v>5000</v>
      </c>
      <c r="G64" s="17" t="s">
        <v>69</v>
      </c>
      <c r="H64" s="17" t="s">
        <v>74</v>
      </c>
      <c r="I64" s="18">
        <v>1</v>
      </c>
      <c r="J64" s="18">
        <v>0</v>
      </c>
      <c r="K64" s="36" t="s">
        <v>319</v>
      </c>
      <c r="L64" s="27" t="s">
        <v>227</v>
      </c>
      <c r="M64" s="14"/>
      <c r="N64" s="14"/>
      <c r="O64" s="14" t="s">
        <v>385</v>
      </c>
      <c r="P64" s="14" t="s">
        <v>331</v>
      </c>
      <c r="Q64" s="14">
        <v>4332</v>
      </c>
      <c r="R64" s="14"/>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row>
    <row r="65" spans="1:64" s="12" customFormat="1" x14ac:dyDescent="0.25">
      <c r="C65" s="14"/>
      <c r="D65" s="14" t="s">
        <v>277</v>
      </c>
      <c r="E65" s="114" t="s">
        <v>286</v>
      </c>
      <c r="F65" s="16">
        <v>12000</v>
      </c>
      <c r="G65" s="17" t="s">
        <v>69</v>
      </c>
      <c r="H65" s="17" t="s">
        <v>74</v>
      </c>
      <c r="I65" s="18">
        <v>1</v>
      </c>
      <c r="J65" s="18">
        <v>0</v>
      </c>
      <c r="K65" s="36" t="s">
        <v>319</v>
      </c>
      <c r="L65" s="27" t="s">
        <v>227</v>
      </c>
      <c r="M65" s="14"/>
      <c r="N65" s="14"/>
      <c r="O65" s="14"/>
      <c r="P65" s="14"/>
      <c r="Q65" s="14"/>
      <c r="R65" s="14"/>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row>
    <row r="66" spans="1:64" s="12" customFormat="1" ht="40.5" x14ac:dyDescent="0.25">
      <c r="C66" s="14"/>
      <c r="D66" s="14" t="s">
        <v>10</v>
      </c>
      <c r="E66" s="35" t="s">
        <v>134</v>
      </c>
      <c r="F66" s="16">
        <v>31242</v>
      </c>
      <c r="G66" s="17" t="s">
        <v>213</v>
      </c>
      <c r="H66" s="17" t="s">
        <v>74</v>
      </c>
      <c r="I66" s="18">
        <v>1</v>
      </c>
      <c r="J66" s="18">
        <v>0</v>
      </c>
      <c r="K66" s="32">
        <v>41640</v>
      </c>
      <c r="L66" s="14" t="s">
        <v>131</v>
      </c>
      <c r="M66" s="14" t="s">
        <v>323</v>
      </c>
      <c r="N66" s="14"/>
      <c r="O66" s="17" t="s">
        <v>380</v>
      </c>
      <c r="P66" s="17" t="s">
        <v>379</v>
      </c>
      <c r="Q66" s="40">
        <v>23241</v>
      </c>
      <c r="R66" s="17" t="s">
        <v>325</v>
      </c>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row>
    <row r="67" spans="1:64" s="12" customFormat="1" ht="40.5" x14ac:dyDescent="0.25">
      <c r="C67" s="14"/>
      <c r="D67" s="14" t="s">
        <v>101</v>
      </c>
      <c r="E67" s="35" t="s">
        <v>229</v>
      </c>
      <c r="F67" s="16">
        <v>15445</v>
      </c>
      <c r="G67" s="17" t="s">
        <v>88</v>
      </c>
      <c r="H67" s="17" t="s">
        <v>85</v>
      </c>
      <c r="I67" s="18">
        <v>0</v>
      </c>
      <c r="J67" s="18">
        <v>1</v>
      </c>
      <c r="K67" s="36" t="s">
        <v>251</v>
      </c>
      <c r="L67" s="36" t="s">
        <v>226</v>
      </c>
      <c r="M67" s="14"/>
      <c r="N67" s="14"/>
      <c r="O67" s="17" t="s">
        <v>422</v>
      </c>
      <c r="P67" s="17" t="s">
        <v>423</v>
      </c>
      <c r="Q67" s="25" t="s">
        <v>425</v>
      </c>
      <c r="R67" s="14" t="s">
        <v>424</v>
      </c>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row>
    <row r="68" spans="1:64" s="12" customFormat="1" x14ac:dyDescent="0.25">
      <c r="C68" s="37"/>
      <c r="D68" s="14" t="s">
        <v>231</v>
      </c>
      <c r="E68" s="20" t="s">
        <v>230</v>
      </c>
      <c r="F68" s="16">
        <v>1128.57</v>
      </c>
      <c r="G68" s="17" t="s">
        <v>69</v>
      </c>
      <c r="H68" s="17" t="s">
        <v>74</v>
      </c>
      <c r="I68" s="18">
        <v>1</v>
      </c>
      <c r="J68" s="18">
        <v>0</v>
      </c>
      <c r="K68" s="36" t="s">
        <v>319</v>
      </c>
      <c r="L68" s="27" t="s">
        <v>227</v>
      </c>
      <c r="M68" s="14" t="s">
        <v>182</v>
      </c>
      <c r="N68" s="37"/>
      <c r="O68" s="82" t="s">
        <v>435</v>
      </c>
      <c r="P68" s="17" t="s">
        <v>436</v>
      </c>
      <c r="Q68" s="14">
        <f>1128.57</f>
        <v>1128.57</v>
      </c>
      <c r="R68" s="37"/>
    </row>
    <row r="69" spans="1:64" s="12" customFormat="1" x14ac:dyDescent="0.25">
      <c r="C69" s="14"/>
      <c r="D69" s="14" t="s">
        <v>217</v>
      </c>
      <c r="E69" s="35"/>
      <c r="F69" s="16"/>
      <c r="G69" s="17"/>
      <c r="H69" s="17"/>
      <c r="I69" s="18"/>
      <c r="J69" s="18"/>
      <c r="K69" s="32"/>
      <c r="L69" s="14"/>
      <c r="M69" s="14"/>
      <c r="N69" s="14"/>
      <c r="O69" s="14"/>
      <c r="P69" s="17"/>
      <c r="Q69" s="14"/>
      <c r="R69" s="14"/>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row>
    <row r="70" spans="1:64" s="12" customFormat="1" ht="27" x14ac:dyDescent="0.25">
      <c r="C70" s="14"/>
      <c r="D70" s="14" t="s">
        <v>235</v>
      </c>
      <c r="E70" s="35" t="s">
        <v>238</v>
      </c>
      <c r="F70" s="16">
        <v>7000</v>
      </c>
      <c r="G70" s="17" t="s">
        <v>213</v>
      </c>
      <c r="H70" s="17" t="s">
        <v>74</v>
      </c>
      <c r="I70" s="18">
        <v>1</v>
      </c>
      <c r="J70" s="18">
        <v>0</v>
      </c>
      <c r="K70" s="36" t="s">
        <v>313</v>
      </c>
      <c r="L70" s="36" t="s">
        <v>226</v>
      </c>
      <c r="M70" s="14" t="s">
        <v>182</v>
      </c>
      <c r="N70" s="14"/>
      <c r="O70" s="17" t="s">
        <v>411</v>
      </c>
      <c r="P70" s="17" t="s">
        <v>412</v>
      </c>
      <c r="Q70" s="14">
        <v>3295.58</v>
      </c>
      <c r="R70" s="14"/>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row>
    <row r="71" spans="1:64" s="12" customFormat="1" x14ac:dyDescent="0.25">
      <c r="C71" s="14"/>
      <c r="D71" s="14" t="s">
        <v>217</v>
      </c>
      <c r="E71" s="35"/>
      <c r="F71" s="16"/>
      <c r="G71" s="17"/>
      <c r="H71" s="17"/>
      <c r="I71" s="18"/>
      <c r="J71" s="18"/>
      <c r="K71" s="32"/>
      <c r="L71" s="14"/>
      <c r="M71" s="14"/>
      <c r="N71" s="14"/>
      <c r="O71" s="14"/>
      <c r="P71" s="17"/>
      <c r="Q71" s="14"/>
      <c r="R71" s="14"/>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row>
    <row r="72" spans="1:64" s="12" customFormat="1" x14ac:dyDescent="0.25">
      <c r="C72" s="14"/>
      <c r="D72" s="14" t="s">
        <v>241</v>
      </c>
      <c r="E72" s="35" t="s">
        <v>295</v>
      </c>
      <c r="F72" s="16">
        <v>38500</v>
      </c>
      <c r="G72" s="17" t="s">
        <v>213</v>
      </c>
      <c r="H72" s="17" t="s">
        <v>74</v>
      </c>
      <c r="I72" s="44">
        <v>0.93500000000000005</v>
      </c>
      <c r="J72" s="44">
        <v>6.5000000000000002E-2</v>
      </c>
      <c r="K72" s="36" t="s">
        <v>318</v>
      </c>
      <c r="L72" s="27" t="s">
        <v>227</v>
      </c>
      <c r="M72" s="14" t="s">
        <v>323</v>
      </c>
      <c r="N72" s="14"/>
      <c r="O72" s="17" t="s">
        <v>316</v>
      </c>
      <c r="P72" s="17" t="s">
        <v>317</v>
      </c>
      <c r="Q72" s="14">
        <v>30572</v>
      </c>
      <c r="R72" s="14"/>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row>
    <row r="73" spans="1:64" s="12" customFormat="1" ht="40.5" x14ac:dyDescent="0.25">
      <c r="C73" s="14"/>
      <c r="D73" s="14" t="s">
        <v>250</v>
      </c>
      <c r="E73" s="35" t="s">
        <v>249</v>
      </c>
      <c r="F73" s="16">
        <v>29410</v>
      </c>
      <c r="G73" s="17" t="s">
        <v>213</v>
      </c>
      <c r="H73" s="17" t="s">
        <v>74</v>
      </c>
      <c r="I73" s="44">
        <v>0.91469999999999996</v>
      </c>
      <c r="J73" s="44">
        <v>8.5300000000000001E-2</v>
      </c>
      <c r="K73" s="36" t="s">
        <v>318</v>
      </c>
      <c r="L73" s="27" t="s">
        <v>227</v>
      </c>
      <c r="M73" s="14" t="s">
        <v>323</v>
      </c>
      <c r="N73" s="14"/>
      <c r="O73" s="17" t="s">
        <v>393</v>
      </c>
      <c r="P73" s="17" t="s">
        <v>399</v>
      </c>
      <c r="Q73" s="14">
        <f>15126.68 + 4253.39+4437.01</f>
        <v>23817.08</v>
      </c>
      <c r="R73" s="17" t="s">
        <v>400</v>
      </c>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row>
    <row r="74" spans="1:64" s="12" customFormat="1" ht="16.5" x14ac:dyDescent="0.25">
      <c r="C74" s="14"/>
      <c r="D74" s="14" t="s">
        <v>243</v>
      </c>
      <c r="E74" s="21" t="s">
        <v>242</v>
      </c>
      <c r="F74" s="34">
        <v>8730.26</v>
      </c>
      <c r="G74" s="17" t="s">
        <v>213</v>
      </c>
      <c r="H74" s="17" t="s">
        <v>74</v>
      </c>
      <c r="I74" s="18">
        <v>1</v>
      </c>
      <c r="J74" s="18">
        <v>0</v>
      </c>
      <c r="K74" s="27" t="s">
        <v>313</v>
      </c>
      <c r="L74" s="27" t="s">
        <v>227</v>
      </c>
      <c r="M74" s="14" t="s">
        <v>323</v>
      </c>
      <c r="N74" s="14"/>
      <c r="O74" s="17" t="s">
        <v>311</v>
      </c>
      <c r="P74" s="48" t="s">
        <v>314</v>
      </c>
      <c r="Q74" s="14">
        <v>8730.26</v>
      </c>
      <c r="R74" s="17" t="s">
        <v>312</v>
      </c>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row>
    <row r="75" spans="1:64" s="12" customFormat="1" ht="27" x14ac:dyDescent="0.25">
      <c r="A75" s="46"/>
      <c r="C75" s="14"/>
      <c r="D75" s="14" t="s">
        <v>252</v>
      </c>
      <c r="E75" s="20" t="s">
        <v>253</v>
      </c>
      <c r="F75" s="34">
        <v>15556</v>
      </c>
      <c r="G75" s="17" t="s">
        <v>213</v>
      </c>
      <c r="H75" s="17" t="s">
        <v>74</v>
      </c>
      <c r="I75" s="18">
        <v>0.64280000000000004</v>
      </c>
      <c r="J75" s="18">
        <v>0.35720000000000002</v>
      </c>
      <c r="K75" s="36" t="s">
        <v>306</v>
      </c>
      <c r="L75" s="36" t="s">
        <v>226</v>
      </c>
      <c r="M75" s="17" t="s">
        <v>307</v>
      </c>
      <c r="N75" s="14"/>
      <c r="O75" s="17" t="s">
        <v>309</v>
      </c>
      <c r="P75" s="14" t="s">
        <v>184</v>
      </c>
      <c r="Q75" s="14">
        <v>4494.8</v>
      </c>
      <c r="R75" s="14" t="s">
        <v>308</v>
      </c>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row>
    <row r="76" spans="1:64" s="12" customFormat="1" x14ac:dyDescent="0.25">
      <c r="C76" s="14"/>
      <c r="D76" s="14" t="s">
        <v>254</v>
      </c>
      <c r="E76" s="20" t="s">
        <v>255</v>
      </c>
      <c r="F76" s="34">
        <v>8315</v>
      </c>
      <c r="G76" s="17" t="s">
        <v>213</v>
      </c>
      <c r="H76" s="17" t="s">
        <v>74</v>
      </c>
      <c r="I76" s="18">
        <v>0.60129999999999995</v>
      </c>
      <c r="J76" s="18">
        <v>0.3987</v>
      </c>
      <c r="K76" s="36" t="s">
        <v>305</v>
      </c>
      <c r="L76" s="36" t="s">
        <v>226</v>
      </c>
      <c r="M76" s="14" t="s">
        <v>182</v>
      </c>
      <c r="N76" s="14"/>
      <c r="O76" s="14"/>
      <c r="P76" s="14"/>
      <c r="Q76" s="14"/>
      <c r="R76" s="14"/>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row>
    <row r="77" spans="1:64" s="12" customFormat="1" ht="27" x14ac:dyDescent="0.25">
      <c r="C77" s="14"/>
      <c r="D77" s="14" t="s">
        <v>256</v>
      </c>
      <c r="E77" s="20" t="s">
        <v>257</v>
      </c>
      <c r="F77" s="34">
        <v>5000</v>
      </c>
      <c r="G77" s="17" t="s">
        <v>213</v>
      </c>
      <c r="H77" s="17" t="s">
        <v>74</v>
      </c>
      <c r="I77" s="18">
        <v>1</v>
      </c>
      <c r="J77" s="18">
        <v>0</v>
      </c>
      <c r="K77" s="36" t="s">
        <v>305</v>
      </c>
      <c r="L77" s="36" t="s">
        <v>226</v>
      </c>
      <c r="M77" s="14" t="s">
        <v>182</v>
      </c>
      <c r="N77" s="14"/>
      <c r="O77" s="14"/>
      <c r="P77" s="14"/>
      <c r="Q77" s="14"/>
      <c r="R77" s="17" t="s">
        <v>324</v>
      </c>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row>
    <row r="78" spans="1:64" s="12" customFormat="1" ht="27" x14ac:dyDescent="0.3">
      <c r="B78" s="50"/>
      <c r="C78" s="14"/>
      <c r="D78" s="14" t="s">
        <v>217</v>
      </c>
      <c r="E78" s="20" t="s">
        <v>163</v>
      </c>
      <c r="F78" s="16">
        <v>15000</v>
      </c>
      <c r="G78" s="14" t="s">
        <v>98</v>
      </c>
      <c r="H78" s="14" t="s">
        <v>113</v>
      </c>
      <c r="I78" s="18">
        <v>1</v>
      </c>
      <c r="J78" s="18">
        <v>0</v>
      </c>
      <c r="K78" s="36" t="s">
        <v>26</v>
      </c>
      <c r="L78" s="36" t="s">
        <v>226</v>
      </c>
      <c r="M78" s="14" t="s">
        <v>260</v>
      </c>
      <c r="N78" s="14"/>
      <c r="O78" s="14"/>
      <c r="P78" s="14"/>
      <c r="Q78" s="14"/>
      <c r="R78" s="29" t="s">
        <v>173</v>
      </c>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row>
    <row r="79" spans="1:64" s="12" customFormat="1" x14ac:dyDescent="0.25">
      <c r="C79" s="14"/>
      <c r="D79" s="14" t="s">
        <v>228</v>
      </c>
      <c r="E79" s="38" t="s">
        <v>3</v>
      </c>
      <c r="F79" s="111">
        <f>SUM(F49:F78)</f>
        <v>454302.22000000003</v>
      </c>
      <c r="G79" s="14"/>
      <c r="H79" s="14"/>
      <c r="I79" s="18"/>
      <c r="J79" s="18"/>
      <c r="K79" s="14"/>
      <c r="L79" s="14"/>
      <c r="M79" s="14"/>
      <c r="N79" s="14"/>
      <c r="O79" s="14"/>
      <c r="P79" s="14"/>
      <c r="Q79" s="14"/>
      <c r="R79" s="14"/>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row>
    <row r="80" spans="1:64" s="51" customFormat="1" x14ac:dyDescent="0.25">
      <c r="C80" s="52"/>
      <c r="D80" s="53" t="s">
        <v>228</v>
      </c>
      <c r="E80" s="54" t="s">
        <v>71</v>
      </c>
      <c r="F80" s="55"/>
      <c r="G80" s="56"/>
      <c r="H80" s="53"/>
      <c r="I80" s="53"/>
      <c r="J80" s="57"/>
      <c r="K80" s="53"/>
      <c r="L80" s="53"/>
      <c r="M80" s="53"/>
      <c r="N80" s="53"/>
      <c r="O80" s="58"/>
      <c r="P80" s="59"/>
      <c r="Q80" s="60"/>
      <c r="R80" s="61"/>
      <c r="S80" s="62"/>
      <c r="T80" s="62"/>
      <c r="U80" s="62"/>
      <c r="V80" s="62"/>
      <c r="W80" s="62"/>
      <c r="X80" s="62"/>
      <c r="Y80" s="62"/>
      <c r="Z80" s="62"/>
      <c r="AA80" s="62"/>
      <c r="AB80" s="62"/>
      <c r="AC80" s="62"/>
      <c r="AD80" s="62"/>
      <c r="AE80" s="62"/>
      <c r="AF80" s="62"/>
      <c r="AG80" s="62"/>
      <c r="AH80" s="62"/>
      <c r="AI80" s="62"/>
      <c r="AJ80" s="62"/>
      <c r="AK80" s="62"/>
      <c r="AL80" s="62"/>
      <c r="AM80" s="62"/>
      <c r="AN80" s="62"/>
      <c r="AO80" s="62"/>
      <c r="AP80" s="62"/>
      <c r="AQ80" s="62"/>
      <c r="AR80" s="62"/>
      <c r="AS80" s="62"/>
      <c r="AT80" s="62"/>
      <c r="AU80" s="62"/>
      <c r="AV80" s="62"/>
      <c r="AW80" s="62"/>
      <c r="AX80" s="62"/>
      <c r="AY80" s="62"/>
      <c r="AZ80" s="62"/>
      <c r="BA80" s="62"/>
      <c r="BB80" s="62"/>
      <c r="BC80" s="62"/>
      <c r="BD80" s="62"/>
      <c r="BE80" s="62"/>
      <c r="BF80" s="62"/>
      <c r="BG80" s="62"/>
      <c r="BH80" s="62"/>
      <c r="BI80" s="62"/>
      <c r="BJ80" s="62"/>
      <c r="BK80" s="62"/>
      <c r="BL80" s="62"/>
    </row>
    <row r="81" spans="3:64" s="12" customFormat="1" x14ac:dyDescent="0.25">
      <c r="C81" s="17">
        <v>1</v>
      </c>
      <c r="D81" s="17" t="s">
        <v>142</v>
      </c>
      <c r="E81" s="20" t="s">
        <v>140</v>
      </c>
      <c r="F81" s="26">
        <v>5754</v>
      </c>
      <c r="G81" s="17" t="s">
        <v>88</v>
      </c>
      <c r="H81" s="31" t="s">
        <v>86</v>
      </c>
      <c r="I81" s="18">
        <v>0</v>
      </c>
      <c r="J81" s="18">
        <v>1</v>
      </c>
      <c r="K81" s="27" t="s">
        <v>44</v>
      </c>
      <c r="L81" s="27" t="s">
        <v>24</v>
      </c>
      <c r="M81" s="17" t="s">
        <v>166</v>
      </c>
      <c r="N81" s="28"/>
      <c r="O81" s="17" t="s">
        <v>191</v>
      </c>
      <c r="P81" s="14" t="s">
        <v>184</v>
      </c>
      <c r="Q81" s="25">
        <v>6000</v>
      </c>
      <c r="R81" s="29" t="s">
        <v>214</v>
      </c>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row>
    <row r="82" spans="3:64" s="12" customFormat="1" x14ac:dyDescent="0.25">
      <c r="C82" s="17">
        <v>2</v>
      </c>
      <c r="D82" s="17" t="s">
        <v>124</v>
      </c>
      <c r="E82" s="20" t="s">
        <v>129</v>
      </c>
      <c r="F82" s="26">
        <v>6497</v>
      </c>
      <c r="G82" s="17" t="s">
        <v>88</v>
      </c>
      <c r="H82" s="31" t="s">
        <v>86</v>
      </c>
      <c r="I82" s="18">
        <v>0</v>
      </c>
      <c r="J82" s="18">
        <v>1</v>
      </c>
      <c r="K82" s="27" t="s">
        <v>44</v>
      </c>
      <c r="L82" s="27" t="s">
        <v>24</v>
      </c>
      <c r="M82" s="17" t="s">
        <v>166</v>
      </c>
      <c r="N82" s="28"/>
      <c r="O82" s="17" t="s">
        <v>192</v>
      </c>
      <c r="P82" s="14" t="s">
        <v>184</v>
      </c>
      <c r="Q82" s="25">
        <v>5900</v>
      </c>
      <c r="R82" s="29" t="s">
        <v>355</v>
      </c>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row>
    <row r="83" spans="3:64" s="12" customFormat="1" x14ac:dyDescent="0.25">
      <c r="C83" s="17"/>
      <c r="D83" s="14" t="s">
        <v>82</v>
      </c>
      <c r="E83" s="20" t="s">
        <v>356</v>
      </c>
      <c r="F83" s="16">
        <v>1686</v>
      </c>
      <c r="G83" s="17" t="s">
        <v>69</v>
      </c>
      <c r="H83" s="17" t="s">
        <v>74</v>
      </c>
      <c r="I83" s="18">
        <v>1</v>
      </c>
      <c r="J83" s="18">
        <v>0</v>
      </c>
      <c r="K83" s="27" t="s">
        <v>103</v>
      </c>
      <c r="L83" s="27" t="s">
        <v>24</v>
      </c>
      <c r="M83" s="17" t="s">
        <v>166</v>
      </c>
      <c r="N83" s="28"/>
      <c r="O83" s="17" t="s">
        <v>188</v>
      </c>
      <c r="P83" s="17" t="s">
        <v>193</v>
      </c>
      <c r="Q83" s="25">
        <v>1750</v>
      </c>
      <c r="R83" s="29"/>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row>
    <row r="84" spans="3:64" s="12" customFormat="1" x14ac:dyDescent="0.25">
      <c r="C84" s="14"/>
      <c r="D84" s="14" t="s">
        <v>294</v>
      </c>
      <c r="E84" s="20" t="s">
        <v>170</v>
      </c>
      <c r="F84" s="16">
        <v>1719.15</v>
      </c>
      <c r="G84" s="17" t="s">
        <v>213</v>
      </c>
      <c r="H84" s="17" t="s">
        <v>74</v>
      </c>
      <c r="I84" s="18">
        <v>1</v>
      </c>
      <c r="J84" s="18">
        <v>0</v>
      </c>
      <c r="K84" s="27" t="s">
        <v>103</v>
      </c>
      <c r="L84" s="27" t="s">
        <v>24</v>
      </c>
      <c r="M84" s="17" t="s">
        <v>166</v>
      </c>
      <c r="N84" s="20"/>
      <c r="O84" s="17" t="s">
        <v>437</v>
      </c>
      <c r="P84" s="14" t="s">
        <v>194</v>
      </c>
      <c r="Q84" s="25">
        <v>1718.56</v>
      </c>
      <c r="R84" s="29"/>
    </row>
    <row r="85" spans="3:64" s="12" customFormat="1" x14ac:dyDescent="0.25">
      <c r="C85" s="14"/>
      <c r="D85" s="14" t="s">
        <v>125</v>
      </c>
      <c r="E85" s="20" t="s">
        <v>72</v>
      </c>
      <c r="F85" s="16">
        <v>4797</v>
      </c>
      <c r="G85" s="17" t="s">
        <v>88</v>
      </c>
      <c r="H85" s="31" t="s">
        <v>86</v>
      </c>
      <c r="I85" s="18">
        <v>0</v>
      </c>
      <c r="J85" s="18">
        <v>1</v>
      </c>
      <c r="K85" s="27" t="s">
        <v>103</v>
      </c>
      <c r="L85" s="27" t="s">
        <v>226</v>
      </c>
      <c r="M85" s="17" t="s">
        <v>182</v>
      </c>
      <c r="N85" s="14"/>
      <c r="O85" s="17" t="s">
        <v>353</v>
      </c>
      <c r="P85" s="14"/>
      <c r="Q85" s="14"/>
      <c r="R85" s="14"/>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row>
    <row r="86" spans="3:64" s="12" customFormat="1" x14ac:dyDescent="0.25">
      <c r="C86" s="14"/>
      <c r="D86" s="14" t="s">
        <v>84</v>
      </c>
      <c r="E86" s="20" t="s">
        <v>77</v>
      </c>
      <c r="F86" s="16">
        <v>10000</v>
      </c>
      <c r="G86" s="17" t="s">
        <v>88</v>
      </c>
      <c r="H86" s="31" t="s">
        <v>86</v>
      </c>
      <c r="I86" s="18">
        <v>0</v>
      </c>
      <c r="J86" s="18">
        <v>1</v>
      </c>
      <c r="K86" s="27" t="s">
        <v>103</v>
      </c>
      <c r="L86" s="27" t="s">
        <v>226</v>
      </c>
      <c r="M86" s="17" t="s">
        <v>182</v>
      </c>
      <c r="N86" s="14"/>
      <c r="O86" s="17" t="s">
        <v>353</v>
      </c>
      <c r="P86" s="14"/>
      <c r="Q86" s="14"/>
      <c r="R86" s="14"/>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row>
    <row r="87" spans="3:64" s="12" customFormat="1" ht="27" x14ac:dyDescent="0.25">
      <c r="C87" s="14"/>
      <c r="D87" s="14">
        <v>1.5</v>
      </c>
      <c r="E87" s="21" t="s">
        <v>259</v>
      </c>
      <c r="F87" s="16">
        <v>5897</v>
      </c>
      <c r="G87" s="17" t="s">
        <v>88</v>
      </c>
      <c r="H87" s="31" t="s">
        <v>86</v>
      </c>
      <c r="I87" s="18">
        <v>1</v>
      </c>
      <c r="J87" s="18">
        <v>0</v>
      </c>
      <c r="K87" s="36" t="s">
        <v>319</v>
      </c>
      <c r="L87" s="27" t="s">
        <v>226</v>
      </c>
      <c r="M87" s="17" t="s">
        <v>166</v>
      </c>
      <c r="N87" s="14"/>
      <c r="O87" s="17" t="s">
        <v>351</v>
      </c>
      <c r="P87" s="14" t="s">
        <v>352</v>
      </c>
      <c r="Q87" s="40">
        <v>2980</v>
      </c>
      <c r="R87" s="14"/>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row>
    <row r="88" spans="3:64" s="12" customFormat="1" ht="27" x14ac:dyDescent="0.25">
      <c r="C88" s="14"/>
      <c r="D88" s="17" t="s">
        <v>348</v>
      </c>
      <c r="E88" s="21" t="s">
        <v>23</v>
      </c>
      <c r="F88" s="16">
        <v>15653</v>
      </c>
      <c r="G88" s="14" t="s">
        <v>69</v>
      </c>
      <c r="H88" s="17" t="s">
        <v>74</v>
      </c>
      <c r="I88" s="18">
        <v>0.7</v>
      </c>
      <c r="J88" s="18">
        <v>0.3</v>
      </c>
      <c r="K88" s="27" t="s">
        <v>103</v>
      </c>
      <c r="L88" s="27" t="s">
        <v>104</v>
      </c>
      <c r="M88" s="17" t="s">
        <v>323</v>
      </c>
      <c r="N88" s="14"/>
      <c r="O88" s="29" t="s">
        <v>349</v>
      </c>
      <c r="P88" s="17" t="s">
        <v>350</v>
      </c>
      <c r="Q88" s="40">
        <v>15653</v>
      </c>
      <c r="R88" s="14"/>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row>
    <row r="89" spans="3:64" s="12" customFormat="1" ht="54" x14ac:dyDescent="0.25">
      <c r="C89" s="14">
        <v>3</v>
      </c>
      <c r="D89" s="17" t="s">
        <v>5</v>
      </c>
      <c r="E89" s="20" t="s">
        <v>157</v>
      </c>
      <c r="F89" s="16">
        <v>12967</v>
      </c>
      <c r="G89" s="14" t="s">
        <v>69</v>
      </c>
      <c r="H89" s="17" t="s">
        <v>74</v>
      </c>
      <c r="I89" s="18">
        <v>0.6593</v>
      </c>
      <c r="J89" s="18">
        <v>0.3407</v>
      </c>
      <c r="K89" s="27" t="s">
        <v>103</v>
      </c>
      <c r="L89" s="27" t="s">
        <v>104</v>
      </c>
      <c r="M89" s="17" t="s">
        <v>166</v>
      </c>
      <c r="N89" s="14"/>
      <c r="O89" s="29" t="s">
        <v>373</v>
      </c>
      <c r="P89" s="17" t="s">
        <v>204</v>
      </c>
      <c r="Q89" s="14"/>
      <c r="R89" s="17" t="s">
        <v>215</v>
      </c>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row>
    <row r="90" spans="3:64" s="12" customFormat="1" ht="27" x14ac:dyDescent="0.25">
      <c r="C90" s="14"/>
      <c r="D90" s="14" t="s">
        <v>6</v>
      </c>
      <c r="E90" s="20" t="s">
        <v>158</v>
      </c>
      <c r="F90" s="16">
        <v>6975</v>
      </c>
      <c r="G90" s="17" t="s">
        <v>88</v>
      </c>
      <c r="H90" s="17" t="s">
        <v>85</v>
      </c>
      <c r="I90" s="18">
        <v>0</v>
      </c>
      <c r="J90" s="18">
        <v>1</v>
      </c>
      <c r="K90" s="27" t="s">
        <v>103</v>
      </c>
      <c r="L90" s="27" t="s">
        <v>104</v>
      </c>
      <c r="M90" s="17" t="s">
        <v>166</v>
      </c>
      <c r="N90" s="14"/>
      <c r="O90" s="29" t="s">
        <v>207</v>
      </c>
      <c r="P90" s="14" t="s">
        <v>184</v>
      </c>
      <c r="Q90" s="16">
        <v>6975</v>
      </c>
      <c r="R90" s="17" t="s">
        <v>346</v>
      </c>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row>
    <row r="91" spans="3:64" s="12" customFormat="1" x14ac:dyDescent="0.25">
      <c r="C91" s="14"/>
      <c r="D91" s="14" t="s">
        <v>159</v>
      </c>
      <c r="E91" s="113" t="s">
        <v>144</v>
      </c>
      <c r="F91" s="34">
        <v>10163</v>
      </c>
      <c r="G91" s="17" t="s">
        <v>69</v>
      </c>
      <c r="H91" s="17" t="s">
        <v>74</v>
      </c>
      <c r="I91" s="18">
        <v>0.41</v>
      </c>
      <c r="J91" s="18">
        <v>0.59</v>
      </c>
      <c r="K91" s="27" t="s">
        <v>103</v>
      </c>
      <c r="L91" s="27" t="s">
        <v>104</v>
      </c>
      <c r="M91" s="17" t="s">
        <v>166</v>
      </c>
      <c r="N91" s="14"/>
      <c r="O91" s="29" t="s">
        <v>205</v>
      </c>
      <c r="P91" s="14" t="s">
        <v>206</v>
      </c>
      <c r="Q91" s="25">
        <v>10163</v>
      </c>
      <c r="R91" s="14"/>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row>
    <row r="92" spans="3:64" s="12" customFormat="1" ht="27" x14ac:dyDescent="0.25">
      <c r="C92" s="14"/>
      <c r="D92" s="14" t="s">
        <v>143</v>
      </c>
      <c r="E92" s="113" t="s">
        <v>145</v>
      </c>
      <c r="F92" s="34">
        <v>10247</v>
      </c>
      <c r="G92" s="17" t="s">
        <v>69</v>
      </c>
      <c r="H92" s="17" t="s">
        <v>74</v>
      </c>
      <c r="I92" s="18">
        <v>0.30570000000000003</v>
      </c>
      <c r="J92" s="18">
        <v>0.69430000000000003</v>
      </c>
      <c r="K92" s="27" t="s">
        <v>103</v>
      </c>
      <c r="L92" s="27" t="s">
        <v>104</v>
      </c>
      <c r="M92" s="17" t="s">
        <v>166</v>
      </c>
      <c r="N92" s="14"/>
      <c r="O92" s="17" t="s">
        <v>345</v>
      </c>
      <c r="P92" s="14" t="s">
        <v>344</v>
      </c>
      <c r="Q92" s="14"/>
      <c r="R92" s="17" t="s">
        <v>347</v>
      </c>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row>
    <row r="93" spans="3:64" s="12" customFormat="1" x14ac:dyDescent="0.25">
      <c r="C93" s="14"/>
      <c r="D93" s="14">
        <v>2.2000000000000002</v>
      </c>
      <c r="E93" s="113" t="s">
        <v>55</v>
      </c>
      <c r="F93" s="34">
        <v>4600</v>
      </c>
      <c r="G93" s="17" t="s">
        <v>69</v>
      </c>
      <c r="H93" s="17" t="s">
        <v>74</v>
      </c>
      <c r="I93" s="18">
        <v>0.75749999999999995</v>
      </c>
      <c r="J93" s="18">
        <v>0.24249999999999999</v>
      </c>
      <c r="K93" s="27" t="s">
        <v>56</v>
      </c>
      <c r="L93" s="36" t="s">
        <v>226</v>
      </c>
      <c r="M93" s="17" t="s">
        <v>166</v>
      </c>
      <c r="N93" s="14"/>
      <c r="O93" s="14" t="s">
        <v>390</v>
      </c>
      <c r="P93" s="14" t="s">
        <v>391</v>
      </c>
      <c r="Q93" s="14">
        <v>1216</v>
      </c>
      <c r="R93" s="14" t="s">
        <v>392</v>
      </c>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row>
    <row r="94" spans="3:64" s="12" customFormat="1" ht="40.5" x14ac:dyDescent="0.25">
      <c r="C94" s="14"/>
      <c r="D94" s="14" t="s">
        <v>59</v>
      </c>
      <c r="E94" s="113" t="s">
        <v>186</v>
      </c>
      <c r="F94" s="34">
        <v>18977.66</v>
      </c>
      <c r="G94" s="17" t="s">
        <v>69</v>
      </c>
      <c r="H94" s="17" t="s">
        <v>74</v>
      </c>
      <c r="I94" s="18">
        <v>0.34839999999999999</v>
      </c>
      <c r="J94" s="18">
        <v>0.65169999999999995</v>
      </c>
      <c r="K94" s="27" t="s">
        <v>56</v>
      </c>
      <c r="L94" s="36" t="s">
        <v>226</v>
      </c>
      <c r="M94" s="17" t="s">
        <v>166</v>
      </c>
      <c r="N94" s="14"/>
      <c r="O94" s="17" t="s">
        <v>401</v>
      </c>
      <c r="P94" s="17" t="s">
        <v>403</v>
      </c>
      <c r="Q94" s="25">
        <f>11834+3683+1031.11</f>
        <v>16548.11</v>
      </c>
      <c r="R94" s="17" t="s">
        <v>402</v>
      </c>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row>
    <row r="95" spans="3:64" s="12" customFormat="1" x14ac:dyDescent="0.25">
      <c r="C95" s="14"/>
      <c r="D95" s="14" t="s">
        <v>60</v>
      </c>
      <c r="E95" s="113" t="s">
        <v>62</v>
      </c>
      <c r="F95" s="34">
        <v>10318.1</v>
      </c>
      <c r="G95" s="17" t="s">
        <v>69</v>
      </c>
      <c r="H95" s="17" t="s">
        <v>74</v>
      </c>
      <c r="I95" s="18">
        <v>0</v>
      </c>
      <c r="J95" s="18">
        <v>1</v>
      </c>
      <c r="K95" s="27" t="s">
        <v>56</v>
      </c>
      <c r="L95" s="27" t="s">
        <v>57</v>
      </c>
      <c r="M95" s="17" t="s">
        <v>166</v>
      </c>
      <c r="N95" s="14"/>
      <c r="O95" s="14" t="s">
        <v>342</v>
      </c>
      <c r="P95" s="14" t="s">
        <v>184</v>
      </c>
      <c r="Q95" s="25">
        <v>10318.1</v>
      </c>
      <c r="R95" s="14" t="s">
        <v>343</v>
      </c>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row>
    <row r="96" spans="3:64" s="12" customFormat="1" ht="12" customHeight="1" x14ac:dyDescent="0.25">
      <c r="C96" s="14"/>
      <c r="D96" s="14" t="s">
        <v>50</v>
      </c>
      <c r="E96" s="113" t="s">
        <v>48</v>
      </c>
      <c r="F96" s="34">
        <v>3000</v>
      </c>
      <c r="G96" s="17" t="s">
        <v>88</v>
      </c>
      <c r="H96" s="31" t="s">
        <v>86</v>
      </c>
      <c r="I96" s="18">
        <v>0</v>
      </c>
      <c r="J96" s="18">
        <v>1</v>
      </c>
      <c r="K96" s="14" t="s">
        <v>15</v>
      </c>
      <c r="L96" s="27" t="s">
        <v>227</v>
      </c>
      <c r="M96" s="23" t="s">
        <v>164</v>
      </c>
      <c r="N96" s="14"/>
      <c r="O96" s="14"/>
      <c r="P96" s="14"/>
      <c r="Q96" s="14"/>
      <c r="R96" s="14"/>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row>
    <row r="97" spans="1:64" s="12" customFormat="1" x14ac:dyDescent="0.25">
      <c r="C97" s="14"/>
      <c r="D97" s="14" t="s">
        <v>33</v>
      </c>
      <c r="E97" s="113" t="s">
        <v>34</v>
      </c>
      <c r="F97" s="34">
        <v>2302.46</v>
      </c>
      <c r="G97" s="17" t="s">
        <v>88</v>
      </c>
      <c r="H97" s="17" t="s">
        <v>85</v>
      </c>
      <c r="I97" s="18">
        <v>0</v>
      </c>
      <c r="J97" s="18">
        <v>1</v>
      </c>
      <c r="K97" s="27" t="s">
        <v>40</v>
      </c>
      <c r="L97" s="36" t="s">
        <v>226</v>
      </c>
      <c r="M97" s="17" t="s">
        <v>166</v>
      </c>
      <c r="N97" s="14"/>
      <c r="O97" s="17" t="s">
        <v>439</v>
      </c>
      <c r="P97" s="14" t="s">
        <v>184</v>
      </c>
      <c r="Q97" s="25">
        <v>2302.46</v>
      </c>
      <c r="R97" s="14" t="s">
        <v>440</v>
      </c>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row>
    <row r="98" spans="1:64" s="12" customFormat="1" ht="27" x14ac:dyDescent="0.25">
      <c r="C98" s="14"/>
      <c r="D98" s="14" t="s">
        <v>38</v>
      </c>
      <c r="E98" s="113" t="s">
        <v>39</v>
      </c>
      <c r="F98" s="34">
        <v>5564</v>
      </c>
      <c r="G98" s="17" t="s">
        <v>88</v>
      </c>
      <c r="H98" s="17" t="s">
        <v>85</v>
      </c>
      <c r="I98" s="18">
        <v>0</v>
      </c>
      <c r="J98" s="18">
        <v>1</v>
      </c>
      <c r="K98" s="27" t="s">
        <v>40</v>
      </c>
      <c r="L98" s="36" t="s">
        <v>226</v>
      </c>
      <c r="M98" s="17" t="s">
        <v>166</v>
      </c>
      <c r="N98" s="14"/>
      <c r="O98" s="14" t="s">
        <v>185</v>
      </c>
      <c r="P98" s="14" t="s">
        <v>184</v>
      </c>
      <c r="Q98" s="34">
        <v>5564</v>
      </c>
      <c r="R98" s="17" t="s">
        <v>216</v>
      </c>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row>
    <row r="99" spans="1:64" s="12" customFormat="1" ht="40.5" x14ac:dyDescent="0.25">
      <c r="C99" s="14"/>
      <c r="D99" s="14" t="s">
        <v>179</v>
      </c>
      <c r="E99" s="116" t="s">
        <v>199</v>
      </c>
      <c r="F99" s="34">
        <f>37597-F56</f>
        <v>11184</v>
      </c>
      <c r="G99" s="17" t="s">
        <v>88</v>
      </c>
      <c r="H99" s="17" t="s">
        <v>74</v>
      </c>
      <c r="I99" s="18">
        <v>0</v>
      </c>
      <c r="J99" s="18">
        <v>1</v>
      </c>
      <c r="K99" s="39" t="s">
        <v>178</v>
      </c>
      <c r="L99" s="36" t="s">
        <v>226</v>
      </c>
      <c r="M99" s="14" t="s">
        <v>171</v>
      </c>
      <c r="N99" s="14"/>
      <c r="O99" s="17" t="s">
        <v>432</v>
      </c>
      <c r="P99" s="14"/>
      <c r="Q99" s="40">
        <v>8557.3799999999992</v>
      </c>
      <c r="R99" s="17" t="s">
        <v>338</v>
      </c>
      <c r="S99" s="63"/>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row>
    <row r="100" spans="1:64" s="12" customFormat="1" ht="54" x14ac:dyDescent="0.25">
      <c r="C100" s="14"/>
      <c r="D100" s="14" t="s">
        <v>83</v>
      </c>
      <c r="E100" s="21" t="s">
        <v>141</v>
      </c>
      <c r="F100" s="34">
        <v>19400</v>
      </c>
      <c r="G100" s="17" t="s">
        <v>88</v>
      </c>
      <c r="H100" s="17" t="s">
        <v>85</v>
      </c>
      <c r="I100" s="18">
        <v>0</v>
      </c>
      <c r="J100" s="18">
        <v>1</v>
      </c>
      <c r="K100" s="27" t="s">
        <v>87</v>
      </c>
      <c r="L100" s="36" t="s">
        <v>226</v>
      </c>
      <c r="M100" s="23" t="s">
        <v>323</v>
      </c>
      <c r="N100" s="14"/>
      <c r="O100" s="17" t="s">
        <v>374</v>
      </c>
      <c r="P100" s="14" t="s">
        <v>184</v>
      </c>
      <c r="Q100" s="40">
        <v>19360</v>
      </c>
      <c r="R100" s="14"/>
    </row>
    <row r="101" spans="1:64" s="12" customFormat="1" ht="54" x14ac:dyDescent="0.25">
      <c r="C101" s="14"/>
      <c r="D101" s="14" t="s">
        <v>265</v>
      </c>
      <c r="E101" s="35" t="s">
        <v>267</v>
      </c>
      <c r="F101" s="16">
        <v>32853.699999999997</v>
      </c>
      <c r="G101" s="17" t="s">
        <v>69</v>
      </c>
      <c r="H101" s="17" t="s">
        <v>74</v>
      </c>
      <c r="I101" s="18">
        <v>1</v>
      </c>
      <c r="J101" s="18">
        <v>0</v>
      </c>
      <c r="K101" s="14" t="s">
        <v>130</v>
      </c>
      <c r="L101" s="36" t="s">
        <v>226</v>
      </c>
      <c r="M101" s="14" t="s">
        <v>323</v>
      </c>
      <c r="N101" s="14"/>
      <c r="O101" s="17" t="s">
        <v>442</v>
      </c>
      <c r="P101" s="17" t="s">
        <v>443</v>
      </c>
      <c r="Q101" s="83" t="s">
        <v>398</v>
      </c>
      <c r="R101" s="14"/>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row>
    <row r="102" spans="1:64" s="12" customFormat="1" ht="27" x14ac:dyDescent="0.25">
      <c r="C102" s="14"/>
      <c r="D102" s="14" t="s">
        <v>268</v>
      </c>
      <c r="E102" s="35" t="s">
        <v>269</v>
      </c>
      <c r="F102" s="16">
        <v>3333</v>
      </c>
      <c r="G102" s="17" t="s">
        <v>88</v>
      </c>
      <c r="H102" s="17" t="s">
        <v>74</v>
      </c>
      <c r="I102" s="18">
        <v>0</v>
      </c>
      <c r="J102" s="18">
        <v>1</v>
      </c>
      <c r="K102" s="14" t="s">
        <v>130</v>
      </c>
      <c r="L102" s="36" t="s">
        <v>226</v>
      </c>
      <c r="M102" s="14" t="s">
        <v>323</v>
      </c>
      <c r="N102" s="14"/>
      <c r="O102" s="17" t="s">
        <v>375</v>
      </c>
      <c r="P102" s="14" t="s">
        <v>184</v>
      </c>
      <c r="Q102" s="40">
        <v>1096.05</v>
      </c>
      <c r="R102" s="14"/>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row>
    <row r="103" spans="1:64" s="12" customFormat="1" x14ac:dyDescent="0.25">
      <c r="C103" s="14"/>
      <c r="D103" s="14">
        <v>2.8</v>
      </c>
      <c r="E103" s="35" t="s">
        <v>394</v>
      </c>
      <c r="F103" s="16">
        <v>9000</v>
      </c>
      <c r="G103" s="17" t="s">
        <v>69</v>
      </c>
      <c r="H103" s="17" t="s">
        <v>74</v>
      </c>
      <c r="I103" s="18">
        <v>1</v>
      </c>
      <c r="J103" s="18">
        <v>0</v>
      </c>
      <c r="K103" s="36" t="s">
        <v>319</v>
      </c>
      <c r="L103" s="27" t="s">
        <v>227</v>
      </c>
      <c r="M103" s="14" t="s">
        <v>323</v>
      </c>
      <c r="N103" s="14"/>
      <c r="O103" s="14" t="s">
        <v>299</v>
      </c>
      <c r="P103" s="14" t="s">
        <v>395</v>
      </c>
      <c r="Q103" s="40">
        <v>5985</v>
      </c>
      <c r="R103" s="14"/>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row>
    <row r="104" spans="1:64" s="12" customFormat="1" ht="27" x14ac:dyDescent="0.25">
      <c r="C104" s="14"/>
      <c r="D104" s="14" t="s">
        <v>28</v>
      </c>
      <c r="E104" s="35" t="s">
        <v>68</v>
      </c>
      <c r="F104" s="16">
        <v>20082</v>
      </c>
      <c r="G104" s="17" t="s">
        <v>69</v>
      </c>
      <c r="H104" s="17" t="s">
        <v>74</v>
      </c>
      <c r="I104" s="18">
        <v>1</v>
      </c>
      <c r="J104" s="18">
        <v>0</v>
      </c>
      <c r="K104" s="14" t="s">
        <v>20</v>
      </c>
      <c r="L104" s="36" t="s">
        <v>226</v>
      </c>
      <c r="M104" s="14" t="s">
        <v>182</v>
      </c>
      <c r="N104" s="14"/>
      <c r="O104" s="14"/>
      <c r="P104" s="14"/>
      <c r="Q104" s="25"/>
      <c r="R104" s="74"/>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row>
    <row r="105" spans="1:64" s="12" customFormat="1" ht="27" x14ac:dyDescent="0.25">
      <c r="C105" s="14"/>
      <c r="D105" s="14" t="s">
        <v>67</v>
      </c>
      <c r="E105" s="35" t="s">
        <v>22</v>
      </c>
      <c r="F105" s="16">
        <v>21000</v>
      </c>
      <c r="G105" s="17" t="s">
        <v>69</v>
      </c>
      <c r="H105" s="17" t="s">
        <v>74</v>
      </c>
      <c r="I105" s="18">
        <v>1</v>
      </c>
      <c r="J105" s="18">
        <v>0</v>
      </c>
      <c r="K105" s="36" t="s">
        <v>319</v>
      </c>
      <c r="L105" s="27" t="s">
        <v>227</v>
      </c>
      <c r="M105" s="23" t="s">
        <v>164</v>
      </c>
      <c r="N105" s="14"/>
      <c r="O105" s="14" t="s">
        <v>208</v>
      </c>
      <c r="P105" s="14" t="s">
        <v>332</v>
      </c>
      <c r="Q105" s="40">
        <v>20965.099999999999</v>
      </c>
      <c r="R105" s="14"/>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row>
    <row r="106" spans="1:64" s="12" customFormat="1" x14ac:dyDescent="0.25">
      <c r="C106" s="14"/>
      <c r="D106" s="14" t="s">
        <v>111</v>
      </c>
      <c r="E106" s="35" t="s">
        <v>79</v>
      </c>
      <c r="F106" s="16">
        <v>5556</v>
      </c>
      <c r="G106" s="17" t="s">
        <v>88</v>
      </c>
      <c r="H106" s="17" t="s">
        <v>85</v>
      </c>
      <c r="I106" s="47">
        <v>0</v>
      </c>
      <c r="J106" s="47">
        <v>1</v>
      </c>
      <c r="K106" s="14" t="s">
        <v>152</v>
      </c>
      <c r="L106" s="14" t="s">
        <v>131</v>
      </c>
      <c r="M106" s="14" t="s">
        <v>359</v>
      </c>
      <c r="N106" s="14"/>
      <c r="O106" s="14" t="s">
        <v>195</v>
      </c>
      <c r="P106" s="14" t="s">
        <v>196</v>
      </c>
      <c r="Q106" s="14"/>
      <c r="R106" s="14"/>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row>
    <row r="107" spans="1:64" s="12" customFormat="1" ht="40.5" x14ac:dyDescent="0.25">
      <c r="A107" s="46"/>
      <c r="C107" s="14"/>
      <c r="D107" s="14" t="s">
        <v>270</v>
      </c>
      <c r="E107" s="114" t="s">
        <v>279</v>
      </c>
      <c r="F107" s="16">
        <v>18000</v>
      </c>
      <c r="G107" s="17" t="s">
        <v>69</v>
      </c>
      <c r="H107" s="17" t="s">
        <v>74</v>
      </c>
      <c r="I107" s="18">
        <v>1</v>
      </c>
      <c r="J107" s="18">
        <v>0</v>
      </c>
      <c r="K107" s="14"/>
      <c r="L107" s="14"/>
      <c r="M107" s="14" t="s">
        <v>323</v>
      </c>
      <c r="N107" s="14"/>
      <c r="O107" s="17" t="s">
        <v>410</v>
      </c>
      <c r="P107" s="17" t="s">
        <v>441</v>
      </c>
      <c r="Q107" s="25">
        <f>3655 + 9136</f>
        <v>12791</v>
      </c>
      <c r="R107" s="14"/>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row>
    <row r="108" spans="1:64" s="12" customFormat="1" x14ac:dyDescent="0.25">
      <c r="C108" s="14"/>
      <c r="D108" s="14" t="s">
        <v>271</v>
      </c>
      <c r="E108" s="114" t="s">
        <v>281</v>
      </c>
      <c r="F108" s="16">
        <v>5000</v>
      </c>
      <c r="G108" s="17" t="s">
        <v>69</v>
      </c>
      <c r="H108" s="17" t="s">
        <v>74</v>
      </c>
      <c r="I108" s="18">
        <v>1</v>
      </c>
      <c r="J108" s="18">
        <v>0</v>
      </c>
      <c r="K108" s="36" t="s">
        <v>319</v>
      </c>
      <c r="L108" s="27" t="s">
        <v>227</v>
      </c>
      <c r="M108" s="14"/>
      <c r="N108" s="14"/>
      <c r="O108" s="14"/>
      <c r="P108" s="14"/>
      <c r="Q108" s="14"/>
      <c r="R108" s="14"/>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row>
    <row r="109" spans="1:64" s="12" customFormat="1" x14ac:dyDescent="0.25">
      <c r="C109" s="14"/>
      <c r="D109" s="14" t="s">
        <v>274</v>
      </c>
      <c r="E109" s="114" t="s">
        <v>283</v>
      </c>
      <c r="F109" s="16">
        <v>13000</v>
      </c>
      <c r="G109" s="17" t="s">
        <v>69</v>
      </c>
      <c r="H109" s="17" t="s">
        <v>74</v>
      </c>
      <c r="I109" s="18">
        <v>1</v>
      </c>
      <c r="J109" s="18">
        <v>0</v>
      </c>
      <c r="K109" s="36" t="s">
        <v>319</v>
      </c>
      <c r="L109" s="27" t="s">
        <v>227</v>
      </c>
      <c r="M109" s="14"/>
      <c r="N109" s="14"/>
      <c r="O109" s="14"/>
      <c r="P109" s="14"/>
      <c r="Q109" s="14"/>
      <c r="R109" s="14"/>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row>
    <row r="110" spans="1:64" s="12" customFormat="1" x14ac:dyDescent="0.25">
      <c r="C110" s="14"/>
      <c r="D110" s="14" t="s">
        <v>277</v>
      </c>
      <c r="E110" s="114" t="s">
        <v>286</v>
      </c>
      <c r="F110" s="16">
        <v>145000</v>
      </c>
      <c r="G110" s="17" t="s">
        <v>69</v>
      </c>
      <c r="H110" s="17" t="s">
        <v>74</v>
      </c>
      <c r="I110" s="18">
        <v>1</v>
      </c>
      <c r="J110" s="18">
        <v>0</v>
      </c>
      <c r="K110" s="36" t="s">
        <v>319</v>
      </c>
      <c r="L110" s="27" t="s">
        <v>227</v>
      </c>
      <c r="M110" s="14"/>
      <c r="N110" s="14"/>
      <c r="O110" s="14"/>
      <c r="P110" s="14"/>
      <c r="Q110" s="14"/>
      <c r="R110" s="14"/>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row>
    <row r="111" spans="1:64" s="12" customFormat="1" x14ac:dyDescent="0.25">
      <c r="C111" s="14"/>
      <c r="D111" s="14" t="s">
        <v>278</v>
      </c>
      <c r="E111" s="114" t="s">
        <v>287</v>
      </c>
      <c r="F111" s="16">
        <v>10000</v>
      </c>
      <c r="G111" s="17" t="s">
        <v>69</v>
      </c>
      <c r="H111" s="17" t="s">
        <v>74</v>
      </c>
      <c r="I111" s="18">
        <v>1</v>
      </c>
      <c r="J111" s="18">
        <v>0</v>
      </c>
      <c r="K111" s="36" t="s">
        <v>319</v>
      </c>
      <c r="L111" s="27" t="s">
        <v>227</v>
      </c>
      <c r="M111" s="14"/>
      <c r="N111" s="14"/>
      <c r="O111" s="14"/>
      <c r="P111" s="14"/>
      <c r="Q111" s="14"/>
      <c r="R111" s="14"/>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row>
    <row r="112" spans="1:64" s="12" customFormat="1" x14ac:dyDescent="0.25">
      <c r="C112" s="14"/>
      <c r="D112" s="14" t="s">
        <v>117</v>
      </c>
      <c r="E112" s="24" t="s">
        <v>123</v>
      </c>
      <c r="F112" s="16">
        <v>5000</v>
      </c>
      <c r="G112" s="17" t="s">
        <v>69</v>
      </c>
      <c r="H112" s="17" t="s">
        <v>74</v>
      </c>
      <c r="I112" s="18">
        <v>1</v>
      </c>
      <c r="J112" s="18">
        <v>0</v>
      </c>
      <c r="K112" s="36" t="s">
        <v>57</v>
      </c>
      <c r="L112" s="27" t="s">
        <v>227</v>
      </c>
      <c r="M112" s="14"/>
      <c r="N112" s="14"/>
      <c r="O112" s="14" t="s">
        <v>326</v>
      </c>
      <c r="P112" s="14" t="s">
        <v>327</v>
      </c>
      <c r="Q112" s="14">
        <v>4491.22</v>
      </c>
      <c r="R112" s="14"/>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row>
    <row r="113" spans="3:64" s="12" customFormat="1" x14ac:dyDescent="0.25">
      <c r="C113" s="14"/>
      <c r="D113" s="14" t="s">
        <v>118</v>
      </c>
      <c r="E113" s="24" t="s">
        <v>119</v>
      </c>
      <c r="F113" s="16">
        <v>0</v>
      </c>
      <c r="G113" s="17" t="s">
        <v>88</v>
      </c>
      <c r="H113" s="17" t="s">
        <v>85</v>
      </c>
      <c r="I113" s="18">
        <v>0</v>
      </c>
      <c r="J113" s="18">
        <v>1</v>
      </c>
      <c r="K113" s="36" t="s">
        <v>57</v>
      </c>
      <c r="L113" s="27" t="s">
        <v>227</v>
      </c>
      <c r="M113" s="14"/>
      <c r="N113" s="14"/>
      <c r="O113" s="14"/>
      <c r="P113" s="14"/>
      <c r="Q113" s="14"/>
      <c r="R113" s="14"/>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row>
    <row r="114" spans="3:64" s="12" customFormat="1" x14ac:dyDescent="0.25">
      <c r="C114" s="14"/>
      <c r="D114" s="14" t="s">
        <v>120</v>
      </c>
      <c r="E114" s="24" t="s">
        <v>121</v>
      </c>
      <c r="F114" s="16">
        <v>6000</v>
      </c>
      <c r="G114" s="17" t="s">
        <v>88</v>
      </c>
      <c r="H114" s="17" t="s">
        <v>85</v>
      </c>
      <c r="I114" s="18">
        <v>0</v>
      </c>
      <c r="J114" s="18">
        <v>1</v>
      </c>
      <c r="K114" s="36" t="s">
        <v>57</v>
      </c>
      <c r="L114" s="27" t="s">
        <v>227</v>
      </c>
      <c r="M114" s="14"/>
      <c r="N114" s="14"/>
      <c r="O114" s="14"/>
      <c r="P114" s="14"/>
      <c r="Q114" s="14"/>
      <c r="R114" s="14"/>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row>
    <row r="115" spans="3:64" s="12" customFormat="1" x14ac:dyDescent="0.25">
      <c r="C115" s="14"/>
      <c r="D115" s="14" t="s">
        <v>122</v>
      </c>
      <c r="E115" s="24" t="s">
        <v>0</v>
      </c>
      <c r="F115" s="16">
        <v>26600</v>
      </c>
      <c r="G115" s="17" t="s">
        <v>88</v>
      </c>
      <c r="H115" s="17" t="s">
        <v>85</v>
      </c>
      <c r="I115" s="18">
        <v>0</v>
      </c>
      <c r="J115" s="18">
        <v>1</v>
      </c>
      <c r="K115" s="36" t="s">
        <v>57</v>
      </c>
      <c r="L115" s="27" t="s">
        <v>227</v>
      </c>
      <c r="M115" s="14"/>
      <c r="N115" s="14"/>
      <c r="O115" s="14" t="s">
        <v>376</v>
      </c>
      <c r="P115" s="14" t="s">
        <v>184</v>
      </c>
      <c r="Q115" s="81">
        <v>963</v>
      </c>
      <c r="R115" s="14" t="s">
        <v>377</v>
      </c>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row>
    <row r="116" spans="3:64" s="12" customFormat="1" ht="54" x14ac:dyDescent="0.25">
      <c r="C116" s="14"/>
      <c r="D116" s="14" t="s">
        <v>41</v>
      </c>
      <c r="E116" s="24" t="s">
        <v>7</v>
      </c>
      <c r="F116" s="16">
        <v>26600</v>
      </c>
      <c r="G116" s="17" t="s">
        <v>88</v>
      </c>
      <c r="H116" s="17" t="s">
        <v>85</v>
      </c>
      <c r="I116" s="18">
        <v>0</v>
      </c>
      <c r="J116" s="18">
        <v>1</v>
      </c>
      <c r="K116" s="36" t="s">
        <v>57</v>
      </c>
      <c r="L116" s="27" t="s">
        <v>227</v>
      </c>
      <c r="M116" s="14"/>
      <c r="N116" s="14"/>
      <c r="O116" s="17" t="s">
        <v>383</v>
      </c>
      <c r="P116" s="14" t="s">
        <v>184</v>
      </c>
      <c r="Q116" s="81">
        <f>5060+9334</f>
        <v>14394</v>
      </c>
      <c r="R116" s="17" t="s">
        <v>384</v>
      </c>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row>
    <row r="117" spans="3:64" s="12" customFormat="1" x14ac:dyDescent="0.25">
      <c r="C117" s="14"/>
      <c r="D117" s="14" t="s">
        <v>11</v>
      </c>
      <c r="E117" s="35" t="s">
        <v>9</v>
      </c>
      <c r="F117" s="16">
        <v>14000</v>
      </c>
      <c r="G117" s="17" t="s">
        <v>73</v>
      </c>
      <c r="H117" s="17" t="s">
        <v>74</v>
      </c>
      <c r="I117" s="18">
        <v>1</v>
      </c>
      <c r="J117" s="18">
        <v>0</v>
      </c>
      <c r="K117" s="14" t="s">
        <v>133</v>
      </c>
      <c r="L117" s="14" t="s">
        <v>131</v>
      </c>
      <c r="M117" s="14" t="s">
        <v>182</v>
      </c>
      <c r="N117" s="14" t="s">
        <v>90</v>
      </c>
      <c r="O117" s="14"/>
      <c r="P117" s="14"/>
      <c r="Q117" s="14"/>
      <c r="R117" s="14"/>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row>
    <row r="118" spans="3:64" s="12" customFormat="1" ht="54" x14ac:dyDescent="0.25">
      <c r="C118" s="14"/>
      <c r="D118" s="14" t="s">
        <v>12</v>
      </c>
      <c r="E118" s="35" t="s">
        <v>52</v>
      </c>
      <c r="F118" s="16">
        <v>15968</v>
      </c>
      <c r="G118" s="17" t="s">
        <v>88</v>
      </c>
      <c r="H118" s="17" t="s">
        <v>74</v>
      </c>
      <c r="I118" s="18">
        <v>0</v>
      </c>
      <c r="J118" s="18">
        <v>1</v>
      </c>
      <c r="K118" s="36" t="s">
        <v>14</v>
      </c>
      <c r="L118" s="36" t="s">
        <v>322</v>
      </c>
      <c r="M118" s="14" t="s">
        <v>182</v>
      </c>
      <c r="N118" s="14"/>
      <c r="O118" s="14" t="s">
        <v>330</v>
      </c>
      <c r="P118" s="14"/>
      <c r="Q118" s="14">
        <v>15968</v>
      </c>
      <c r="R118" s="17" t="s">
        <v>416</v>
      </c>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row>
    <row r="119" spans="3:64" s="12" customFormat="1" ht="27" x14ac:dyDescent="0.25">
      <c r="C119" s="14"/>
      <c r="D119" s="14" t="s">
        <v>13</v>
      </c>
      <c r="E119" s="35" t="s">
        <v>53</v>
      </c>
      <c r="F119" s="16">
        <v>3067</v>
      </c>
      <c r="G119" s="17" t="s">
        <v>88</v>
      </c>
      <c r="H119" s="17" t="s">
        <v>74</v>
      </c>
      <c r="I119" s="18">
        <v>0</v>
      </c>
      <c r="J119" s="18">
        <v>1</v>
      </c>
      <c r="K119" s="36" t="s">
        <v>14</v>
      </c>
      <c r="L119" s="36" t="s">
        <v>322</v>
      </c>
      <c r="M119" s="14" t="s">
        <v>323</v>
      </c>
      <c r="N119" s="14"/>
      <c r="O119" s="14"/>
      <c r="P119" s="14"/>
      <c r="Q119" s="14">
        <v>3067</v>
      </c>
      <c r="R119" s="17" t="s">
        <v>321</v>
      </c>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row>
    <row r="120" spans="3:64" s="12" customFormat="1" ht="27" x14ac:dyDescent="0.25">
      <c r="C120" s="14"/>
      <c r="D120" s="14" t="s">
        <v>100</v>
      </c>
      <c r="E120" s="35" t="s">
        <v>66</v>
      </c>
      <c r="F120" s="16">
        <v>24445</v>
      </c>
      <c r="G120" s="17" t="s">
        <v>213</v>
      </c>
      <c r="H120" s="17" t="s">
        <v>85</v>
      </c>
      <c r="I120" s="18">
        <v>0.81810000000000005</v>
      </c>
      <c r="J120" s="18">
        <v>0.66</v>
      </c>
      <c r="K120" s="36" t="s">
        <v>251</v>
      </c>
      <c r="L120" s="36" t="s">
        <v>226</v>
      </c>
      <c r="M120" s="14" t="s">
        <v>358</v>
      </c>
      <c r="N120" s="14"/>
      <c r="O120" s="17" t="s">
        <v>388</v>
      </c>
      <c r="P120" s="17" t="s">
        <v>389</v>
      </c>
      <c r="Q120" s="25">
        <v>6439.73</v>
      </c>
      <c r="R120" s="49" t="s">
        <v>378</v>
      </c>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row>
    <row r="121" spans="3:64" s="12" customFormat="1" ht="54" x14ac:dyDescent="0.25">
      <c r="C121" s="37"/>
      <c r="D121" s="14" t="s">
        <v>231</v>
      </c>
      <c r="E121" s="20" t="s">
        <v>230</v>
      </c>
      <c r="F121" s="16">
        <v>13871.43</v>
      </c>
      <c r="G121" s="17" t="s">
        <v>69</v>
      </c>
      <c r="H121" s="17" t="s">
        <v>74</v>
      </c>
      <c r="I121" s="18">
        <v>1</v>
      </c>
      <c r="J121" s="18">
        <v>0</v>
      </c>
      <c r="K121" s="36" t="s">
        <v>319</v>
      </c>
      <c r="L121" s="27" t="s">
        <v>227</v>
      </c>
      <c r="M121" s="14" t="s">
        <v>182</v>
      </c>
      <c r="N121" s="37"/>
      <c r="O121" s="82" t="s">
        <v>420</v>
      </c>
      <c r="P121" s="17" t="s">
        <v>421</v>
      </c>
      <c r="Q121" s="14">
        <f>1128.57+1073.78+1189.08</f>
        <v>3391.43</v>
      </c>
      <c r="R121" s="37"/>
    </row>
    <row r="122" spans="3:64" s="12" customFormat="1" x14ac:dyDescent="0.25">
      <c r="C122" s="14"/>
      <c r="D122" s="14" t="s">
        <v>232</v>
      </c>
      <c r="E122" s="35" t="s">
        <v>102</v>
      </c>
      <c r="F122" s="16">
        <v>7667</v>
      </c>
      <c r="G122" s="17" t="s">
        <v>69</v>
      </c>
      <c r="H122" s="17" t="s">
        <v>74</v>
      </c>
      <c r="I122" s="18">
        <v>1</v>
      </c>
      <c r="J122" s="18">
        <v>0</v>
      </c>
      <c r="K122" s="36" t="s">
        <v>319</v>
      </c>
      <c r="L122" s="27" t="s">
        <v>227</v>
      </c>
      <c r="M122" s="14" t="s">
        <v>323</v>
      </c>
      <c r="N122" s="14"/>
      <c r="O122" s="14" t="s">
        <v>386</v>
      </c>
      <c r="P122" s="14" t="s">
        <v>387</v>
      </c>
      <c r="Q122" s="14">
        <v>2100</v>
      </c>
      <c r="R122" s="14"/>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row>
    <row r="123" spans="3:64" s="12" customFormat="1" x14ac:dyDescent="0.25">
      <c r="C123" s="14"/>
      <c r="D123" s="14" t="s">
        <v>233</v>
      </c>
      <c r="E123" s="35" t="s">
        <v>236</v>
      </c>
      <c r="F123" s="16">
        <v>2500</v>
      </c>
      <c r="G123" s="17" t="s">
        <v>69</v>
      </c>
      <c r="H123" s="17" t="s">
        <v>74</v>
      </c>
      <c r="I123" s="18">
        <v>1</v>
      </c>
      <c r="J123" s="18">
        <v>0</v>
      </c>
      <c r="K123" s="36" t="s">
        <v>319</v>
      </c>
      <c r="L123" s="27" t="s">
        <v>227</v>
      </c>
      <c r="M123" s="14" t="s">
        <v>323</v>
      </c>
      <c r="N123" s="14"/>
      <c r="O123" s="14" t="s">
        <v>320</v>
      </c>
      <c r="P123" s="14" t="s">
        <v>415</v>
      </c>
      <c r="Q123" s="14">
        <v>2910</v>
      </c>
      <c r="R123" s="14"/>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row>
    <row r="124" spans="3:64" s="12" customFormat="1" ht="27" x14ac:dyDescent="0.25">
      <c r="C124" s="14"/>
      <c r="D124" s="14" t="s">
        <v>234</v>
      </c>
      <c r="E124" s="35" t="s">
        <v>237</v>
      </c>
      <c r="F124" s="16">
        <v>18000</v>
      </c>
      <c r="G124" s="17" t="s">
        <v>69</v>
      </c>
      <c r="H124" s="17" t="s">
        <v>74</v>
      </c>
      <c r="I124" s="18">
        <v>1</v>
      </c>
      <c r="J124" s="18">
        <v>0</v>
      </c>
      <c r="K124" s="36" t="s">
        <v>319</v>
      </c>
      <c r="L124" s="27" t="s">
        <v>227</v>
      </c>
      <c r="M124" s="14" t="s">
        <v>323</v>
      </c>
      <c r="N124" s="14"/>
      <c r="O124" s="17" t="s">
        <v>404</v>
      </c>
      <c r="P124" s="14" t="s">
        <v>405</v>
      </c>
      <c r="Q124" s="14">
        <v>14533.13</v>
      </c>
      <c r="R124" s="14"/>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row>
    <row r="125" spans="3:64" s="12" customFormat="1" ht="27" x14ac:dyDescent="0.25">
      <c r="C125" s="14"/>
      <c r="D125" s="14" t="s">
        <v>256</v>
      </c>
      <c r="E125" s="20" t="s">
        <v>257</v>
      </c>
      <c r="F125" s="34">
        <v>7500</v>
      </c>
      <c r="G125" s="17" t="s">
        <v>213</v>
      </c>
      <c r="H125" s="17" t="s">
        <v>74</v>
      </c>
      <c r="I125" s="18">
        <v>0.75</v>
      </c>
      <c r="J125" s="18">
        <v>0.25</v>
      </c>
      <c r="K125" s="36" t="s">
        <v>319</v>
      </c>
      <c r="L125" s="36" t="s">
        <v>226</v>
      </c>
      <c r="M125" s="14"/>
      <c r="N125" s="14"/>
      <c r="O125" s="17" t="s">
        <v>406</v>
      </c>
      <c r="P125" s="14" t="s">
        <v>407</v>
      </c>
      <c r="Q125" s="14">
        <v>2704</v>
      </c>
      <c r="R125" s="17" t="s">
        <v>315</v>
      </c>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row>
    <row r="126" spans="3:64" s="12" customFormat="1" ht="27" x14ac:dyDescent="0.25">
      <c r="C126" s="13"/>
      <c r="D126" s="14" t="s">
        <v>217</v>
      </c>
      <c r="E126" s="20" t="s">
        <v>160</v>
      </c>
      <c r="F126" s="34">
        <v>11752</v>
      </c>
      <c r="G126" s="14" t="s">
        <v>162</v>
      </c>
      <c r="H126" s="17" t="s">
        <v>74</v>
      </c>
      <c r="I126" s="18">
        <v>0.22339999999999999</v>
      </c>
      <c r="J126" s="18">
        <v>0.77659999999999996</v>
      </c>
      <c r="K126" s="27" t="s">
        <v>44</v>
      </c>
      <c r="L126" s="27" t="s">
        <v>227</v>
      </c>
      <c r="M126" s="23" t="s">
        <v>182</v>
      </c>
      <c r="N126" s="20"/>
      <c r="O126" s="17" t="s">
        <v>413</v>
      </c>
      <c r="P126" s="14" t="s">
        <v>184</v>
      </c>
      <c r="Q126" s="14">
        <v>11752</v>
      </c>
      <c r="R126" s="24" t="s">
        <v>414</v>
      </c>
    </row>
    <row r="127" spans="3:64" s="12" customFormat="1" x14ac:dyDescent="0.25">
      <c r="C127" s="14"/>
      <c r="D127" s="14">
        <v>5.8</v>
      </c>
      <c r="E127" s="35" t="s">
        <v>80</v>
      </c>
      <c r="F127" s="16">
        <v>2140.86</v>
      </c>
      <c r="G127" s="17" t="s">
        <v>88</v>
      </c>
      <c r="H127" s="17" t="s">
        <v>85</v>
      </c>
      <c r="I127" s="18">
        <v>0</v>
      </c>
      <c r="J127" s="18">
        <v>1</v>
      </c>
      <c r="K127" s="14" t="s">
        <v>20</v>
      </c>
      <c r="L127" s="36" t="s">
        <v>81</v>
      </c>
      <c r="M127" s="14" t="s">
        <v>301</v>
      </c>
      <c r="N127" s="14"/>
      <c r="O127" s="14" t="s">
        <v>302</v>
      </c>
      <c r="P127" s="14"/>
      <c r="Q127" s="14">
        <v>2000</v>
      </c>
      <c r="R127" s="14"/>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row>
    <row r="128" spans="3:64" s="12" customFormat="1" x14ac:dyDescent="0.25">
      <c r="C128" s="117"/>
      <c r="D128" s="117" t="s">
        <v>228</v>
      </c>
      <c r="E128" s="118" t="s">
        <v>3</v>
      </c>
      <c r="F128" s="119">
        <f>SUM(F81:F127)</f>
        <v>635637.3600000001</v>
      </c>
      <c r="G128" s="120"/>
      <c r="H128" s="120"/>
      <c r="I128" s="121"/>
      <c r="J128" s="121"/>
      <c r="K128" s="122"/>
      <c r="L128" s="122"/>
      <c r="M128" s="117"/>
      <c r="N128" s="117"/>
      <c r="O128" s="117"/>
      <c r="P128" s="117"/>
      <c r="Q128" s="117"/>
      <c r="R128" s="117"/>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row>
    <row r="129" spans="3:64" x14ac:dyDescent="0.25">
      <c r="C129" s="117"/>
      <c r="D129" s="117" t="s">
        <v>228</v>
      </c>
      <c r="E129" s="118" t="s">
        <v>4</v>
      </c>
      <c r="F129" s="119">
        <f>SUM(F128+F79)</f>
        <v>1089939.58</v>
      </c>
      <c r="G129" s="120"/>
      <c r="H129" s="120"/>
      <c r="I129" s="121"/>
      <c r="J129" s="121"/>
      <c r="K129" s="117"/>
      <c r="L129" s="117"/>
      <c r="M129" s="117"/>
      <c r="N129" s="117"/>
      <c r="O129" s="117"/>
      <c r="P129" s="117"/>
      <c r="Q129" s="117"/>
      <c r="R129" s="117"/>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c r="BB129" s="64"/>
      <c r="BC129" s="64"/>
      <c r="BD129" s="64"/>
      <c r="BE129" s="64"/>
      <c r="BF129" s="64"/>
      <c r="BG129" s="64"/>
      <c r="BH129" s="64"/>
      <c r="BI129" s="64"/>
      <c r="BJ129" s="64"/>
      <c r="BK129" s="64"/>
      <c r="BL129" s="64"/>
    </row>
    <row r="130" spans="3:64" s="12" customFormat="1" ht="40.5" x14ac:dyDescent="0.25">
      <c r="C130" s="14"/>
      <c r="D130" s="14">
        <v>5.0999999999999996</v>
      </c>
      <c r="E130" s="35" t="s">
        <v>96</v>
      </c>
      <c r="F130" s="16">
        <v>166378</v>
      </c>
      <c r="G130" s="17" t="s">
        <v>73</v>
      </c>
      <c r="H130" s="17" t="s">
        <v>74</v>
      </c>
      <c r="I130" s="18">
        <v>1</v>
      </c>
      <c r="J130" s="18">
        <v>0</v>
      </c>
      <c r="K130" s="36" t="s">
        <v>150</v>
      </c>
      <c r="L130" s="36" t="s">
        <v>223</v>
      </c>
      <c r="M130" s="14" t="s">
        <v>182</v>
      </c>
      <c r="N130" s="14"/>
      <c r="O130" s="17" t="s">
        <v>224</v>
      </c>
      <c r="P130" s="17" t="s">
        <v>304</v>
      </c>
      <c r="Q130" s="14">
        <f>50113+48856.85+18037.15+38722.13</f>
        <v>155729.13</v>
      </c>
      <c r="R130" s="14"/>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row>
    <row r="131" spans="3:64" s="12" customFormat="1" ht="40.5" x14ac:dyDescent="0.25">
      <c r="C131" s="14"/>
      <c r="D131" s="14">
        <v>5.2</v>
      </c>
      <c r="E131" s="35" t="s">
        <v>95</v>
      </c>
      <c r="F131" s="16">
        <v>72969</v>
      </c>
      <c r="G131" s="17" t="s">
        <v>73</v>
      </c>
      <c r="H131" s="17" t="s">
        <v>74</v>
      </c>
      <c r="I131" s="18">
        <v>1</v>
      </c>
      <c r="J131" s="18">
        <v>0</v>
      </c>
      <c r="K131" s="36" t="s">
        <v>42</v>
      </c>
      <c r="L131" s="36" t="s">
        <v>223</v>
      </c>
      <c r="M131" s="14" t="s">
        <v>182</v>
      </c>
      <c r="N131" s="14"/>
      <c r="O131" s="17" t="s">
        <v>225</v>
      </c>
      <c r="P131" s="65" t="s">
        <v>303</v>
      </c>
      <c r="Q131" s="14">
        <f>20070.6+16236.79+5663.92+11064.07+13916.54</f>
        <v>66951.92</v>
      </c>
      <c r="R131" s="14"/>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row>
    <row r="132" spans="3:64" s="12" customFormat="1" x14ac:dyDescent="0.25">
      <c r="C132" s="14"/>
      <c r="D132" s="14">
        <v>5.3</v>
      </c>
      <c r="E132" s="20" t="s">
        <v>43</v>
      </c>
      <c r="F132" s="34">
        <v>70000</v>
      </c>
      <c r="G132" s="17" t="s">
        <v>88</v>
      </c>
      <c r="H132" s="31" t="s">
        <v>86</v>
      </c>
      <c r="I132" s="18">
        <v>0</v>
      </c>
      <c r="J132" s="18">
        <v>1</v>
      </c>
      <c r="K132" s="27" t="s">
        <v>44</v>
      </c>
      <c r="L132" s="27" t="s">
        <v>227</v>
      </c>
      <c r="M132" s="14"/>
      <c r="N132" s="14"/>
      <c r="O132" s="14"/>
      <c r="P132" s="14"/>
      <c r="Q132" s="14"/>
      <c r="R132" s="14"/>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row>
    <row r="133" spans="3:64" s="12" customFormat="1" x14ac:dyDescent="0.25">
      <c r="C133" s="14"/>
      <c r="D133" s="14">
        <v>5.4</v>
      </c>
      <c r="E133" s="20" t="s">
        <v>45</v>
      </c>
      <c r="F133" s="34">
        <v>75000</v>
      </c>
      <c r="G133" s="17" t="s">
        <v>88</v>
      </c>
      <c r="H133" s="31" t="s">
        <v>86</v>
      </c>
      <c r="I133" s="18">
        <v>0</v>
      </c>
      <c r="J133" s="18">
        <v>1</v>
      </c>
      <c r="K133" s="27" t="s">
        <v>44</v>
      </c>
      <c r="L133" s="27" t="s">
        <v>227</v>
      </c>
      <c r="M133" s="14"/>
      <c r="N133" s="14"/>
      <c r="O133" s="14"/>
      <c r="P133" s="14"/>
      <c r="Q133" s="14"/>
      <c r="R133" s="14"/>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row>
    <row r="134" spans="3:64" s="12" customFormat="1" x14ac:dyDescent="0.25">
      <c r="C134" s="14"/>
      <c r="D134" s="14" t="s">
        <v>217</v>
      </c>
      <c r="E134" s="35" t="s">
        <v>115</v>
      </c>
      <c r="F134" s="16">
        <v>20910</v>
      </c>
      <c r="G134" s="17" t="s">
        <v>73</v>
      </c>
      <c r="H134" s="17" t="s">
        <v>74</v>
      </c>
      <c r="I134" s="18">
        <v>1</v>
      </c>
      <c r="J134" s="18">
        <v>0</v>
      </c>
      <c r="K134" s="27" t="s">
        <v>44</v>
      </c>
      <c r="L134" s="27" t="s">
        <v>227</v>
      </c>
      <c r="M134" s="14" t="s">
        <v>323</v>
      </c>
      <c r="N134" s="14"/>
      <c r="O134" s="17" t="s">
        <v>299</v>
      </c>
      <c r="P134" s="14" t="s">
        <v>300</v>
      </c>
      <c r="Q134" s="14">
        <v>10000</v>
      </c>
      <c r="R134" s="14" t="s">
        <v>298</v>
      </c>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row>
    <row r="135" spans="3:64" s="12" customFormat="1" ht="40.5" x14ac:dyDescent="0.25">
      <c r="C135" s="14"/>
      <c r="D135" s="14" t="s">
        <v>217</v>
      </c>
      <c r="E135" s="35" t="s">
        <v>1</v>
      </c>
      <c r="F135" s="16">
        <v>22073</v>
      </c>
      <c r="G135" s="17" t="s">
        <v>93</v>
      </c>
      <c r="H135" s="17" t="s">
        <v>93</v>
      </c>
      <c r="I135" s="18">
        <v>0.51910000000000001</v>
      </c>
      <c r="J135" s="18">
        <v>0.48089999999999999</v>
      </c>
      <c r="K135" s="27" t="s">
        <v>44</v>
      </c>
      <c r="L135" s="27" t="s">
        <v>227</v>
      </c>
      <c r="M135" s="14" t="s">
        <v>182</v>
      </c>
      <c r="N135" s="14"/>
      <c r="O135" s="14" t="s">
        <v>430</v>
      </c>
      <c r="P135" s="14"/>
      <c r="Q135" s="14"/>
      <c r="R135" s="17" t="s">
        <v>431</v>
      </c>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row>
    <row r="136" spans="3:64" x14ac:dyDescent="0.25">
      <c r="C136" s="117"/>
      <c r="D136" s="117" t="s">
        <v>228</v>
      </c>
      <c r="E136" s="118" t="s">
        <v>3</v>
      </c>
      <c r="F136" s="119">
        <f>SUM(F130:F135)</f>
        <v>427330</v>
      </c>
      <c r="G136" s="120"/>
      <c r="H136" s="120"/>
      <c r="I136" s="121">
        <v>0.51</v>
      </c>
      <c r="J136" s="121">
        <v>0.49</v>
      </c>
      <c r="K136" s="117"/>
      <c r="L136" s="117"/>
      <c r="M136" s="117"/>
      <c r="N136" s="117"/>
      <c r="O136" s="117"/>
      <c r="P136" s="117"/>
      <c r="Q136" s="117"/>
      <c r="R136" s="117"/>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row>
    <row r="137" spans="3:64" s="12" customFormat="1" x14ac:dyDescent="0.25">
      <c r="C137" s="14"/>
      <c r="D137" s="14" t="s">
        <v>217</v>
      </c>
      <c r="E137" s="38" t="s">
        <v>63</v>
      </c>
      <c r="F137" s="16">
        <v>55714</v>
      </c>
      <c r="G137" s="17"/>
      <c r="H137" s="17"/>
      <c r="I137" s="18"/>
      <c r="J137" s="18"/>
      <c r="K137" s="14"/>
      <c r="L137" s="14"/>
      <c r="M137" s="14"/>
      <c r="N137" s="14"/>
      <c r="O137" s="14"/>
      <c r="P137" s="14"/>
      <c r="Q137" s="14"/>
      <c r="R137" s="14"/>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row>
    <row r="138" spans="3:64" s="12" customFormat="1" x14ac:dyDescent="0.25">
      <c r="C138" s="14"/>
      <c r="D138" s="14" t="s">
        <v>217</v>
      </c>
      <c r="E138" s="38" t="s">
        <v>64</v>
      </c>
      <c r="F138" s="16">
        <v>30000</v>
      </c>
      <c r="G138" s="17"/>
      <c r="H138" s="17"/>
      <c r="I138" s="18"/>
      <c r="J138" s="18"/>
      <c r="K138" s="14"/>
      <c r="L138" s="14"/>
      <c r="M138" s="14"/>
      <c r="N138" s="14"/>
      <c r="O138" s="14"/>
      <c r="P138" s="14"/>
      <c r="Q138" s="14"/>
      <c r="R138" s="14"/>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row>
    <row r="139" spans="3:64" x14ac:dyDescent="0.25">
      <c r="C139" s="66" t="s">
        <v>107</v>
      </c>
      <c r="D139" s="67" t="s">
        <v>217</v>
      </c>
      <c r="E139" s="75"/>
      <c r="F139" s="97">
        <f>F10+F46+F79+F128+F136+F137+F138</f>
        <v>2315000</v>
      </c>
      <c r="G139" s="99" t="s">
        <v>219</v>
      </c>
      <c r="H139" s="100"/>
      <c r="I139" s="100"/>
      <c r="J139" s="100"/>
      <c r="K139" s="101"/>
      <c r="L139" s="68"/>
      <c r="M139" s="68"/>
      <c r="N139" s="105" t="s">
        <v>218</v>
      </c>
      <c r="O139" s="106"/>
      <c r="P139" s="106"/>
      <c r="Q139" s="106"/>
      <c r="R139" s="107"/>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c r="BG139" s="64"/>
      <c r="BH139" s="64"/>
      <c r="BI139" s="64"/>
      <c r="BJ139" s="64"/>
      <c r="BK139" s="64"/>
      <c r="BL139" s="64"/>
    </row>
    <row r="140" spans="3:64" ht="14.25" thickBot="1" x14ac:dyDescent="0.3">
      <c r="C140" s="69"/>
      <c r="D140" s="70" t="s">
        <v>217</v>
      </c>
      <c r="E140" s="76"/>
      <c r="F140" s="98"/>
      <c r="G140" s="102"/>
      <c r="H140" s="103"/>
      <c r="I140" s="103"/>
      <c r="J140" s="103"/>
      <c r="K140" s="104"/>
      <c r="L140" s="71"/>
      <c r="M140" s="71"/>
      <c r="N140" s="108"/>
      <c r="O140" s="109"/>
      <c r="P140" s="109"/>
      <c r="Q140" s="109"/>
      <c r="R140" s="110"/>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c r="BG140" s="64"/>
      <c r="BH140" s="64"/>
      <c r="BI140" s="64"/>
      <c r="BJ140" s="64"/>
      <c r="BK140" s="64"/>
      <c r="BL140" s="64"/>
    </row>
    <row r="141" spans="3:64" ht="14.25" thickTop="1" x14ac:dyDescent="0.25">
      <c r="C141" s="86" t="s">
        <v>297</v>
      </c>
      <c r="D141" s="86"/>
      <c r="E141" s="86"/>
      <c r="F141" s="86"/>
      <c r="G141" s="86"/>
      <c r="H141" s="86"/>
      <c r="I141" s="86"/>
      <c r="J141" s="86"/>
      <c r="K141" s="86"/>
      <c r="L141" s="86"/>
      <c r="M141" s="86"/>
      <c r="N141" s="86"/>
      <c r="O141" s="86"/>
      <c r="P141" s="86"/>
      <c r="Q141" s="86"/>
      <c r="R141" s="86"/>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c r="BG141" s="64"/>
      <c r="BH141" s="64"/>
      <c r="BI141" s="64"/>
      <c r="BJ141" s="64"/>
      <c r="BK141" s="64"/>
      <c r="BL141" s="64"/>
    </row>
    <row r="142" spans="3:64" ht="15.75" x14ac:dyDescent="0.25">
      <c r="C142" s="84" t="s">
        <v>368</v>
      </c>
      <c r="D142" s="84"/>
      <c r="E142" s="84"/>
      <c r="F142" s="84"/>
      <c r="G142" s="84"/>
      <c r="H142" s="84"/>
      <c r="I142" s="84"/>
      <c r="J142" s="84"/>
      <c r="K142" s="84"/>
      <c r="L142" s="84"/>
      <c r="M142" s="84"/>
      <c r="N142" s="84"/>
      <c r="O142" s="84"/>
      <c r="P142" s="84"/>
      <c r="Q142" s="84"/>
      <c r="R142" s="8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64"/>
      <c r="AX142" s="64"/>
      <c r="AY142" s="64"/>
      <c r="AZ142" s="64"/>
      <c r="BA142" s="64"/>
      <c r="BB142" s="64"/>
      <c r="BC142" s="64"/>
      <c r="BD142" s="64"/>
      <c r="BE142" s="64"/>
      <c r="BF142" s="64"/>
      <c r="BG142" s="64"/>
      <c r="BH142" s="64"/>
      <c r="BI142" s="64"/>
      <c r="BJ142" s="64"/>
      <c r="BK142" s="64"/>
      <c r="BL142" s="64"/>
    </row>
    <row r="143" spans="3:64" ht="15.75" x14ac:dyDescent="0.25">
      <c r="C143" s="84" t="s">
        <v>369</v>
      </c>
      <c r="D143" s="84"/>
      <c r="E143" s="84"/>
      <c r="F143" s="84"/>
      <c r="G143" s="84"/>
      <c r="H143" s="84"/>
      <c r="I143" s="84"/>
      <c r="J143" s="84"/>
      <c r="K143" s="84"/>
      <c r="L143" s="84"/>
      <c r="M143" s="84"/>
      <c r="N143" s="84"/>
      <c r="O143" s="84"/>
      <c r="P143" s="84"/>
      <c r="Q143" s="84"/>
      <c r="R143" s="8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64"/>
      <c r="BA143" s="64"/>
      <c r="BB143" s="64"/>
      <c r="BC143" s="64"/>
      <c r="BD143" s="64"/>
      <c r="BE143" s="64"/>
      <c r="BF143" s="64"/>
      <c r="BG143" s="64"/>
      <c r="BH143" s="64"/>
      <c r="BI143" s="64"/>
      <c r="BJ143" s="64"/>
      <c r="BK143" s="64"/>
      <c r="BL143" s="64"/>
    </row>
    <row r="144" spans="3:64" ht="15.75" x14ac:dyDescent="0.25">
      <c r="C144" s="84" t="s">
        <v>370</v>
      </c>
      <c r="D144" s="84"/>
      <c r="E144" s="84"/>
      <c r="F144" s="84"/>
      <c r="G144" s="84"/>
      <c r="H144" s="84"/>
      <c r="I144" s="84"/>
      <c r="J144" s="84"/>
      <c r="K144" s="84"/>
      <c r="L144" s="84"/>
      <c r="M144" s="84"/>
      <c r="N144" s="84"/>
      <c r="O144" s="84"/>
      <c r="P144" s="84"/>
      <c r="Q144" s="84"/>
      <c r="R144" s="8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64"/>
      <c r="AX144" s="64"/>
      <c r="AY144" s="64"/>
      <c r="AZ144" s="64"/>
      <c r="BA144" s="64"/>
      <c r="BB144" s="64"/>
      <c r="BC144" s="64"/>
      <c r="BD144" s="64"/>
      <c r="BE144" s="64"/>
      <c r="BF144" s="64"/>
      <c r="BG144" s="64"/>
      <c r="BH144" s="64"/>
      <c r="BI144" s="64"/>
      <c r="BJ144" s="64"/>
      <c r="BK144" s="64"/>
      <c r="BL144" s="64"/>
    </row>
    <row r="145" spans="3:64" ht="15.75" x14ac:dyDescent="0.25">
      <c r="C145" s="85" t="s">
        <v>371</v>
      </c>
      <c r="D145" s="85"/>
      <c r="E145" s="85"/>
      <c r="F145" s="85"/>
      <c r="G145" s="85"/>
      <c r="H145" s="85"/>
      <c r="I145" s="85"/>
      <c r="J145" s="85"/>
      <c r="K145" s="85"/>
      <c r="L145" s="85"/>
      <c r="M145" s="85"/>
      <c r="N145" s="85"/>
      <c r="O145" s="85"/>
      <c r="P145" s="85"/>
      <c r="Q145" s="85"/>
      <c r="R145" s="85"/>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64"/>
      <c r="AX145" s="64"/>
      <c r="AY145" s="64"/>
      <c r="AZ145" s="64"/>
      <c r="BA145" s="64"/>
      <c r="BB145" s="64"/>
      <c r="BC145" s="64"/>
      <c r="BD145" s="64"/>
      <c r="BE145" s="64"/>
      <c r="BF145" s="64"/>
      <c r="BG145" s="64"/>
      <c r="BH145" s="64"/>
      <c r="BI145" s="64"/>
      <c r="BJ145" s="64"/>
      <c r="BK145" s="64"/>
      <c r="BL145" s="64"/>
    </row>
    <row r="146" spans="3:64" ht="15.75" x14ac:dyDescent="0.25">
      <c r="C146" s="85" t="s">
        <v>372</v>
      </c>
      <c r="D146" s="85"/>
      <c r="E146" s="85"/>
      <c r="F146" s="85"/>
      <c r="G146" s="85"/>
      <c r="H146" s="85"/>
      <c r="I146" s="85"/>
      <c r="J146" s="85"/>
      <c r="K146" s="85"/>
      <c r="L146" s="85"/>
      <c r="M146" s="85"/>
      <c r="N146" s="85"/>
      <c r="O146" s="85"/>
      <c r="P146" s="85"/>
      <c r="Q146" s="85"/>
      <c r="R146" s="85"/>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c r="AX146" s="64"/>
      <c r="AY146" s="64"/>
      <c r="AZ146" s="64"/>
      <c r="BA146" s="64"/>
      <c r="BB146" s="64"/>
      <c r="BC146" s="64"/>
      <c r="BD146" s="64"/>
      <c r="BE146" s="64"/>
      <c r="BF146" s="64"/>
      <c r="BG146" s="64"/>
      <c r="BH146" s="64"/>
      <c r="BI146" s="64"/>
      <c r="BJ146" s="64"/>
      <c r="BK146" s="64"/>
      <c r="BL146" s="64"/>
    </row>
    <row r="147" spans="3:64" x14ac:dyDescent="0.25">
      <c r="C147" s="1"/>
      <c r="F147" s="72">
        <f>F139-F137-F138-2229286</f>
        <v>0</v>
      </c>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c r="BB147" s="64"/>
      <c r="BC147" s="64"/>
      <c r="BD147" s="64"/>
      <c r="BE147" s="64"/>
      <c r="BF147" s="64"/>
      <c r="BG147" s="64"/>
      <c r="BH147" s="64"/>
      <c r="BI147" s="64"/>
      <c r="BJ147" s="64"/>
      <c r="BK147" s="64"/>
      <c r="BL147" s="64"/>
    </row>
    <row r="148" spans="3:64" x14ac:dyDescent="0.25">
      <c r="C148" s="73"/>
      <c r="D148" s="73"/>
      <c r="E148" s="78"/>
      <c r="F148" s="73"/>
      <c r="G148" s="73"/>
      <c r="H148" s="73"/>
      <c r="I148" s="73"/>
      <c r="J148" s="73"/>
      <c r="K148" s="73"/>
      <c r="L148" s="73"/>
      <c r="M148" s="73"/>
      <c r="N148" s="12"/>
      <c r="O148" s="12"/>
      <c r="P148" s="12"/>
      <c r="Q148" s="73"/>
      <c r="R148" s="12"/>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64"/>
      <c r="AX148" s="64"/>
      <c r="AY148" s="64"/>
      <c r="AZ148" s="64"/>
      <c r="BA148" s="64"/>
      <c r="BB148" s="64"/>
      <c r="BC148" s="64"/>
      <c r="BD148" s="64"/>
      <c r="BE148" s="64"/>
      <c r="BF148" s="64"/>
      <c r="BG148" s="64"/>
      <c r="BH148" s="64"/>
      <c r="BI148" s="64"/>
      <c r="BJ148" s="64"/>
      <c r="BK148" s="64"/>
      <c r="BL148" s="64"/>
    </row>
  </sheetData>
  <mergeCells count="17">
    <mergeCell ref="C141:R141"/>
    <mergeCell ref="C1:R1"/>
    <mergeCell ref="C2:I2"/>
    <mergeCell ref="J2:O2"/>
    <mergeCell ref="P2:R2"/>
    <mergeCell ref="C3:I3"/>
    <mergeCell ref="J3:R3"/>
    <mergeCell ref="C4:R4"/>
    <mergeCell ref="C5:G5"/>
    <mergeCell ref="F139:F140"/>
    <mergeCell ref="G139:K140"/>
    <mergeCell ref="N139:R140"/>
    <mergeCell ref="C142:R142"/>
    <mergeCell ref="C143:R143"/>
    <mergeCell ref="C144:R144"/>
    <mergeCell ref="C145:R145"/>
    <mergeCell ref="C146:R146"/>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39892029</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MIF/CME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2015</Fiscal_x0020_Year_x0020_IDB>
    <Webtopic xmlns="cdc7663a-08f0-4737-9e8c-148ce897a09c">Generic</Webtopic>
    <Other_x0020_Author xmlns="cdc7663a-08f0-4737-9e8c-148ce897a09c" xsi:nil="true"/>
    <Abstract xmlns="cdc7663a-08f0-4737-9e8c-148ce897a09c">Plan de adquisiciones</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Plan&lt;/USER_STAGE&gt;&lt;PD_OBJ_TYPE&gt;0&lt;/PD_OBJ_TYPE&gt;&lt;MAKERECORD&gt;N&lt;/MAKERECORD&gt;&lt;PD_FILEPT_NO&gt;PO-ME-M1070-Plan&lt;/PD_FILEPT_NO&gt;&lt;PD_FILE_PART&gt;84375796&lt;/PD_FILE_PART&gt;&lt;/Data&gt;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Plan de Adquisiciones TECFILE</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872E1D08-C8D7-4568-9C96-5469EB93D54D}"/>
</file>

<file path=customXml/itemProps2.xml><?xml version="1.0" encoding="utf-8"?>
<ds:datastoreItem xmlns:ds="http://schemas.openxmlformats.org/officeDocument/2006/customXml" ds:itemID="{BB95E32F-9CD2-49FC-AE5A-04AD1656F599}"/>
</file>

<file path=customXml/itemProps3.xml><?xml version="1.0" encoding="utf-8"?>
<ds:datastoreItem xmlns:ds="http://schemas.openxmlformats.org/officeDocument/2006/customXml" ds:itemID="{F7267A96-B0A5-49D7-9B3C-B9ADC07C9C14}"/>
</file>

<file path=customXml/itemProps4.xml><?xml version="1.0" encoding="utf-8"?>
<ds:datastoreItem xmlns:ds="http://schemas.openxmlformats.org/officeDocument/2006/customXml" ds:itemID="{98BB21F3-CCBC-498C-B17F-C920F03782E4}"/>
</file>

<file path=customXml/itemProps5.xml><?xml version="1.0" encoding="utf-8"?>
<ds:datastoreItem xmlns:ds="http://schemas.openxmlformats.org/officeDocument/2006/customXml" ds:itemID="{6CD0ED84-5E27-4913-B76E-D1DB6126D26A}"/>
</file>

<file path=customXml/itemProps6.xml><?xml version="1.0" encoding="utf-8"?>
<ds:datastoreItem xmlns:ds="http://schemas.openxmlformats.org/officeDocument/2006/customXml" ds:itemID="{500F17C5-DCCB-4824-B1F0-1CEDB1A021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nuevo</vt:lpstr>
    </vt:vector>
  </TitlesOfParts>
  <Company>Inter-American Development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adquisiciones_Octubre 2 de 2015</dc:title>
  <dc:creator>lorenzo</dc:creator>
  <cp:keywords/>
  <cp:lastModifiedBy>Fundes</cp:lastModifiedBy>
  <cp:lastPrinted>2014-10-22T17:57:32Z</cp:lastPrinted>
  <dcterms:created xsi:type="dcterms:W3CDTF">2011-08-23T21:54:36Z</dcterms:created>
  <dcterms:modified xsi:type="dcterms:W3CDTF">2015-10-03T01:24:40Z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0x0101001A458A224826124E8B45B1D613300CFC00BCF8896E1841C842949D0F901AA0D771</vt:lpwstr>
  </property>
  <property fmtid="{D5CDD505-2E9C-101B-9397-08002B2CF9AE}" pid="3" name="TaxKeyword">
    <vt:lpwstr/>
  </property>
  <property fmtid="{D5CDD505-2E9C-101B-9397-08002B2CF9AE}" pid="4" name="Sub_x002d_Sector">
    <vt:lpwstr/>
  </property>
  <property fmtid="{D5CDD505-2E9C-101B-9397-08002B2CF9AE}" pid="7" name="Fund IDB">
    <vt:lpwstr/>
  </property>
  <property fmtid="{D5CDD505-2E9C-101B-9397-08002B2CF9AE}" pid="8" name="Country">
    <vt:lpwstr>5;#Mexico|0eba6470-e7ea-46fd-a959-d4c243acaf26</vt:lpwstr>
  </property>
  <property fmtid="{D5CDD505-2E9C-101B-9397-08002B2CF9AE}" pid="9" name="Series_x0020_Operations_x0020_IDB">
    <vt:lpwstr/>
  </property>
  <property fmtid="{D5CDD505-2E9C-101B-9397-08002B2CF9AE}" pid="10" name="Sector IDB">
    <vt:lpwstr/>
  </property>
  <property fmtid="{D5CDD505-2E9C-101B-9397-08002B2CF9AE}" pid="11" name="Function Operations IDB">
    <vt:lpwstr>81;#IDBDocs|cca77002-e150-4b2d-ab1f-1d7a7cdcae16</vt:lpwstr>
  </property>
  <property fmtid="{D5CDD505-2E9C-101B-9397-08002B2CF9AE}" pid="14" name="From:">
    <vt:lpwstr/>
  </property>
  <property fmtid="{D5CDD505-2E9C-101B-9397-08002B2CF9AE}" pid="15" name="To:">
    <vt:lpwstr/>
  </property>
  <property fmtid="{D5CDD505-2E9C-101B-9397-08002B2CF9AE}" pid="16" name="Series Operations IDB">
    <vt:lpwstr/>
  </property>
  <property fmtid="{D5CDD505-2E9C-101B-9397-08002B2CF9AE}" pid="17" name="Sub-Sector">
    <vt:lpwstr/>
  </property>
</Properties>
</file>