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autoCompressPictures="0"/>
  <mc:AlternateContent xmlns:mc="http://schemas.openxmlformats.org/markup-compatibility/2006">
    <mc:Choice Requires="x15">
      <x15ac:absPath xmlns:x15ac="http://schemas.microsoft.com/office/spreadsheetml/2010/11/ac" url="C:\Users\MarisolE\Desktop\"/>
    </mc:Choice>
  </mc:AlternateContent>
  <bookViews>
    <workbookView xWindow="-15" yWindow="-15" windowWidth="6840" windowHeight="8115"/>
  </bookViews>
  <sheets>
    <sheet name="ATNME13004ME PAA Sept 2016" sheetId="2" r:id="rId1"/>
  </sheets>
  <definedNames>
    <definedName name="_xlnm._FilterDatabase" localSheetId="0" hidden="1">'ATNME13004ME PAA Sept 2016'!$A$1:$P$79</definedName>
  </definedNames>
  <calcPr calcId="171027"/>
</workbook>
</file>

<file path=xl/calcChain.xml><?xml version="1.0" encoding="utf-8"?>
<calcChain xmlns="http://schemas.openxmlformats.org/spreadsheetml/2006/main">
  <c r="O112" i="2" l="1"/>
  <c r="O114" i="2"/>
  <c r="D38" i="2" l="1"/>
  <c r="D48" i="2" s="1"/>
  <c r="D110" i="2"/>
  <c r="O132" i="2"/>
  <c r="D112" i="2"/>
  <c r="D151" i="2"/>
  <c r="O119" i="2"/>
  <c r="O78" i="2"/>
  <c r="O82" i="2"/>
  <c r="O129" i="2"/>
  <c r="D61" i="2"/>
  <c r="D109" i="2" s="1"/>
  <c r="D9" i="2"/>
  <c r="D143" i="2" l="1"/>
  <c r="D88" i="2"/>
  <c r="D144" i="2" l="1"/>
  <c r="D154" i="2"/>
</calcChain>
</file>

<file path=xl/sharedStrings.xml><?xml version="1.0" encoding="utf-8"?>
<sst xmlns="http://schemas.openxmlformats.org/spreadsheetml/2006/main" count="1173" uniqueCount="541">
  <si>
    <t>Formación masiva de nuevos franquiciatarios - Convocatoria</t>
    <phoneticPr fontId="2" type="noConversion"/>
  </si>
  <si>
    <t>Imprevistos</t>
    <phoneticPr fontId="2" type="noConversion"/>
  </si>
  <si>
    <t xml:space="preserve">SUBTOTAL: </t>
    <phoneticPr fontId="2" type="noConversion"/>
  </si>
  <si>
    <t>SUBTOTAL:</t>
    <phoneticPr fontId="2" type="noConversion"/>
  </si>
  <si>
    <t>TOTAL CONSULTORIAS:</t>
    <phoneticPr fontId="2" type="noConversion"/>
  </si>
  <si>
    <t>2.1.1.3</t>
    <phoneticPr fontId="2" type="noConversion"/>
  </si>
  <si>
    <t>Formación masiva de nuevos franquiciatarios - Selección</t>
    <phoneticPr fontId="2" type="noConversion"/>
  </si>
  <si>
    <t>3.3.1</t>
    <phoneticPr fontId="2" type="noConversion"/>
  </si>
  <si>
    <t>Asistencia técnica microfranquiciados modelo PYME</t>
    <phoneticPr fontId="2" type="noConversion"/>
  </si>
  <si>
    <t>3.3.2</t>
    <phoneticPr fontId="2" type="noConversion"/>
  </si>
  <si>
    <t>3.3.3</t>
    <phoneticPr fontId="2" type="noConversion"/>
  </si>
  <si>
    <t>3.4.1</t>
    <phoneticPr fontId="2" type="noConversion"/>
  </si>
  <si>
    <t>3.4.2</t>
    <phoneticPr fontId="2" type="noConversion"/>
  </si>
  <si>
    <t>1 de julio 2013</t>
    <phoneticPr fontId="2" type="noConversion"/>
  </si>
  <si>
    <t>1 de Diciembre 2012</t>
    <phoneticPr fontId="2" type="noConversion"/>
  </si>
  <si>
    <t>2.4.1.1</t>
    <phoneticPr fontId="2" type="noConversion"/>
  </si>
  <si>
    <t>Método de Adquisición (2)</t>
  </si>
  <si>
    <t>Revisión   
ex-ante o 
ex-post (3) de adquisiciones</t>
  </si>
  <si>
    <t>Revisión técnica del JEP (4)</t>
  </si>
  <si>
    <t>1 de marzo 2013</t>
    <phoneticPr fontId="2" type="noConversion"/>
  </si>
  <si>
    <t>BIENES</t>
  </si>
  <si>
    <t>Asistencia técnica especializada a microfranquiciados de pilotos mod. Empresa Social</t>
    <phoneticPr fontId="2" type="noConversion"/>
  </si>
  <si>
    <t xml:space="preserve">Detección de necesidades modelo y análisis de Mercado en Prueba Piloto modelo Gran Empresa </t>
    <phoneticPr fontId="2" type="noConversion"/>
  </si>
  <si>
    <t>1 Febrero 2013</t>
    <phoneticPr fontId="2" type="noConversion"/>
  </si>
  <si>
    <t>1 marzo 2013</t>
    <phoneticPr fontId="2" type="noConversion"/>
  </si>
  <si>
    <t>1 de julio 2012</t>
    <phoneticPr fontId="2" type="noConversion"/>
  </si>
  <si>
    <t>Varios proveedores, compras individuales menores a US$5,000</t>
    <phoneticPr fontId="2" type="noConversion"/>
  </si>
  <si>
    <t>2.9.2</t>
    <phoneticPr fontId="2" type="noConversion"/>
  </si>
  <si>
    <t>Selección de microfranquiciados modelo Gran Empresa</t>
    <phoneticPr fontId="2" type="noConversion"/>
  </si>
  <si>
    <t>2.4.2.1</t>
    <phoneticPr fontId="2" type="noConversion"/>
  </si>
  <si>
    <t>2.4.2.2</t>
    <phoneticPr fontId="2" type="noConversion"/>
  </si>
  <si>
    <t>2.4.2.3</t>
    <phoneticPr fontId="2" type="noConversion"/>
  </si>
  <si>
    <t>2.5.1.1</t>
    <phoneticPr fontId="2" type="noConversion"/>
  </si>
  <si>
    <t>Diseño de imagen de microfranquicia modelo gran empresa</t>
    <phoneticPr fontId="2" type="noConversion"/>
  </si>
  <si>
    <t>2.5.1.2</t>
    <phoneticPr fontId="2" type="noConversion"/>
  </si>
  <si>
    <t>Selección de microfranquiciados modelo PYME</t>
    <phoneticPr fontId="2" type="noConversion"/>
  </si>
  <si>
    <t>Selección de microfranquiciados modelo Empresa Social</t>
    <phoneticPr fontId="2" type="noConversion"/>
  </si>
  <si>
    <t>2.5.1.3</t>
    <phoneticPr fontId="2" type="noConversion"/>
  </si>
  <si>
    <t>Diseño de imagen de microfranquicia modelo Empresa Social</t>
    <phoneticPr fontId="2" type="noConversion"/>
  </si>
  <si>
    <t>1 de diciembre 2012</t>
    <phoneticPr fontId="2" type="noConversion"/>
  </si>
  <si>
    <t>3.2.2</t>
    <phoneticPr fontId="2" type="noConversion"/>
  </si>
  <si>
    <t>20 de agosto 2012</t>
    <phoneticPr fontId="2" type="noConversion"/>
  </si>
  <si>
    <t>Contabilidad</t>
    <phoneticPr fontId="2" type="noConversion"/>
  </si>
  <si>
    <t>1 julio 2012</t>
    <phoneticPr fontId="2" type="noConversion"/>
  </si>
  <si>
    <t>Director Técnico del Proyecto por FUNDES</t>
    <phoneticPr fontId="2" type="noConversion"/>
  </si>
  <si>
    <t>Instalaciones oficina</t>
    <phoneticPr fontId="2" type="noConversion"/>
  </si>
  <si>
    <t>Convocatoria de microfranquiciados modelo Gran Empresa</t>
    <phoneticPr fontId="2" type="noConversion"/>
  </si>
  <si>
    <t>Convocatoria de microfranquiciados modelo PYME</t>
    <phoneticPr fontId="2" type="noConversion"/>
  </si>
  <si>
    <t>2.4.1.2</t>
    <phoneticPr fontId="2" type="noConversion"/>
  </si>
  <si>
    <t>Consultores para asistencia técnica microfranquiciador</t>
  </si>
  <si>
    <t>Consolidación red de aliados para las microfranquicias</t>
  </si>
  <si>
    <t>Viajes a la comunidad</t>
  </si>
  <si>
    <t>Formación de consultores</t>
    <phoneticPr fontId="2" type="noConversion"/>
  </si>
  <si>
    <t>1 de febrero 2013</t>
    <phoneticPr fontId="2" type="noConversion"/>
  </si>
  <si>
    <t>1 diciembre 2013</t>
    <phoneticPr fontId="2" type="noConversion"/>
  </si>
  <si>
    <t>2.3.1</t>
    <phoneticPr fontId="2" type="noConversion"/>
  </si>
  <si>
    <t>2.3.2</t>
    <phoneticPr fontId="2" type="noConversion"/>
  </si>
  <si>
    <t>2.3.3</t>
    <phoneticPr fontId="2" type="noConversion"/>
  </si>
  <si>
    <t>Desarrollo del modelo de negocio modelo Gran Empresa</t>
    <phoneticPr fontId="2" type="noConversion"/>
  </si>
  <si>
    <t>Desarrollo del modelo de negocio modelo Empresa Social</t>
    <phoneticPr fontId="2" type="noConversion"/>
  </si>
  <si>
    <t>Cuenta de evaluación de impacto 5% total FOMIN</t>
    <phoneticPr fontId="2" type="noConversion"/>
  </si>
  <si>
    <t>Gastos de Viaje</t>
    <phoneticPr fontId="2" type="noConversion"/>
  </si>
  <si>
    <t>Sistematización de la experiencia</t>
    <phoneticPr fontId="2" type="noConversion"/>
  </si>
  <si>
    <t>2.9.3</t>
    <phoneticPr fontId="2" type="noConversion"/>
  </si>
  <si>
    <t>SD</t>
    <phoneticPr fontId="2" type="noConversion"/>
  </si>
  <si>
    <t>b) CONSULTORES INDIVIDUALES</t>
  </si>
  <si>
    <t>Coordinador fondo de garantía</t>
  </si>
  <si>
    <t>CCIN</t>
  </si>
  <si>
    <t>Ex-post</t>
  </si>
  <si>
    <t>Fecha estimada de terminación del contrato</t>
  </si>
  <si>
    <t>Diseño del fondo de garantía</t>
  </si>
  <si>
    <t>2.5.2.1</t>
    <phoneticPr fontId="2" type="noConversion"/>
  </si>
  <si>
    <t>Linea de base y seguimiento de indicadores sociales mod. ES</t>
    <phoneticPr fontId="2" type="noConversion"/>
  </si>
  <si>
    <t>Consultor experto en calidad y operaciones</t>
    <phoneticPr fontId="2" type="noConversion"/>
  </si>
  <si>
    <t>1 junio 2015</t>
    <phoneticPr fontId="2" type="noConversion"/>
  </si>
  <si>
    <t>2.6.3</t>
    <phoneticPr fontId="2" type="noConversion"/>
  </si>
  <si>
    <t>1.4.2</t>
    <phoneticPr fontId="2" type="noConversion"/>
  </si>
  <si>
    <t>1 febrero 2013</t>
    <phoneticPr fontId="2" type="noConversion"/>
  </si>
  <si>
    <t>LOCALES</t>
  </si>
  <si>
    <t>Monto límite para revisión ex post de adquisiciones:  US$30,000</t>
  </si>
  <si>
    <t>Consultorías (en US$): 30,000</t>
  </si>
  <si>
    <t>NA</t>
  </si>
  <si>
    <t>1 septiembre 2014</t>
  </si>
  <si>
    <t>Coordinador administrativo</t>
  </si>
  <si>
    <t>Coordinador del proyecto</t>
  </si>
  <si>
    <t>Equipamiento</t>
  </si>
  <si>
    <t>SCC</t>
  </si>
  <si>
    <t>Nombre de la firma consultora/ consultor indiv.</t>
  </si>
  <si>
    <t>4.1.1</t>
    <phoneticPr fontId="2" type="noConversion"/>
  </si>
  <si>
    <t>4.1.2</t>
    <phoneticPr fontId="2" type="noConversion"/>
  </si>
  <si>
    <t>Empaquetamiento de herramientas</t>
    <phoneticPr fontId="2" type="noConversion"/>
  </si>
  <si>
    <t>1 septiembre 2012</t>
    <phoneticPr fontId="2" type="noConversion"/>
  </si>
  <si>
    <t>1 Junio  2013</t>
    <phoneticPr fontId="2" type="noConversion"/>
  </si>
  <si>
    <t>1 de Junio 2012</t>
    <phoneticPr fontId="2" type="noConversion"/>
  </si>
  <si>
    <t>Presentación y Transferencia a la Red FUNDES</t>
  </si>
  <si>
    <t>TOTAL:</t>
  </si>
  <si>
    <t>Talleres de presentación a los SEDECOS</t>
  </si>
  <si>
    <t>Talleres para nuevos actores interesados en el modelo</t>
  </si>
  <si>
    <t>2.10.2</t>
    <phoneticPr fontId="2" type="noConversion"/>
  </si>
  <si>
    <t>2.10.3</t>
    <phoneticPr fontId="2" type="noConversion"/>
  </si>
  <si>
    <t>Linea de base y seguimiento de indicadores sociales mod. PYME</t>
    <phoneticPr fontId="2" type="noConversion"/>
  </si>
  <si>
    <t>Ex-ante</t>
  </si>
  <si>
    <t>CP</t>
  </si>
  <si>
    <t>Número de registro</t>
  </si>
  <si>
    <t>3.1.1</t>
    <phoneticPr fontId="2" type="noConversion"/>
  </si>
  <si>
    <t>3.1.2</t>
    <phoneticPr fontId="2" type="noConversion"/>
  </si>
  <si>
    <t>Definición de modelos a escalar</t>
    <phoneticPr fontId="2" type="noConversion"/>
  </si>
  <si>
    <t>3.1.3</t>
    <phoneticPr fontId="2" type="noConversion"/>
  </si>
  <si>
    <t>Empaquetamiento final del producto microfranquicias</t>
    <phoneticPr fontId="2" type="noConversion"/>
  </si>
  <si>
    <t>3.2.1</t>
    <phoneticPr fontId="2" type="noConversion"/>
  </si>
  <si>
    <t>Experto internacional</t>
    <phoneticPr fontId="2" type="noConversion"/>
  </si>
  <si>
    <t>1.2.1.2</t>
    <phoneticPr fontId="2" type="noConversion"/>
  </si>
  <si>
    <t>1.4.1</t>
    <phoneticPr fontId="2" type="noConversion"/>
  </si>
  <si>
    <t xml:space="preserve">TOTAL Bienes/SS diferentes consultoría: </t>
  </si>
  <si>
    <t>Valor Final de la adquisición</t>
  </si>
  <si>
    <t xml:space="preserve">Bienes y servicios (en US$): </t>
  </si>
  <si>
    <t>Consultor nacional modelo empresa social y microdistribución</t>
    <phoneticPr fontId="2" type="noConversion"/>
  </si>
  <si>
    <t>1 junio 2013</t>
  </si>
  <si>
    <t>1 marzo 2015</t>
  </si>
  <si>
    <t>Desarrollo y adaptación de plataforma de seguimiento y evaluación</t>
  </si>
  <si>
    <t>1 marzo 2014</t>
  </si>
  <si>
    <t>Asistencia técnica microfranquiciados modelo gran empresa</t>
  </si>
  <si>
    <t>Campañas de publicidad modelo PYME</t>
    <phoneticPr fontId="2" type="noConversion"/>
  </si>
  <si>
    <t>2.5.2.2</t>
    <phoneticPr fontId="2" type="noConversion"/>
  </si>
  <si>
    <t>2.5.2.3</t>
    <phoneticPr fontId="2" type="noConversion"/>
  </si>
  <si>
    <t>CD</t>
    <phoneticPr fontId="2" type="noConversion"/>
  </si>
  <si>
    <t>1 de Abril 2012</t>
    <phoneticPr fontId="2" type="noConversion"/>
  </si>
  <si>
    <t>Consultor nacional modelo gran empresa y PYME</t>
    <phoneticPr fontId="2" type="noConversion"/>
  </si>
  <si>
    <t>Formación piloto a los microfranquiciados modelo Empresa Social</t>
    <phoneticPr fontId="2" type="noConversion"/>
  </si>
  <si>
    <t>1.2.1.1</t>
    <phoneticPr fontId="2" type="noConversion"/>
  </si>
  <si>
    <t>2.1.2.3</t>
    <phoneticPr fontId="2" type="noConversion"/>
  </si>
  <si>
    <t>Análisis de Mercado en Prueba Piloto modelo PYME</t>
    <phoneticPr fontId="2" type="noConversion"/>
  </si>
  <si>
    <t>Análisis de Mercado en Prueba Piloto modelo Empresa Social</t>
    <phoneticPr fontId="2" type="noConversion"/>
  </si>
  <si>
    <t xml:space="preserve"> Sector público o privado (indicar lo que corresponda): </t>
  </si>
  <si>
    <t>CONSULTORÍAS</t>
  </si>
  <si>
    <t>15 julio 2012</t>
    <phoneticPr fontId="2" type="noConversion"/>
  </si>
  <si>
    <t xml:space="preserve">1 diciembre 2012 </t>
  </si>
  <si>
    <t>Comentarios</t>
  </si>
  <si>
    <t>Ref. POA</t>
  </si>
  <si>
    <t>Descripción de las adquisiciones</t>
  </si>
  <si>
    <t>Costo estimado de la adquisición
 (US $)</t>
  </si>
  <si>
    <t>Detección de necesidades modelo PYME</t>
    <phoneticPr fontId="2" type="noConversion"/>
  </si>
  <si>
    <t>Detección de necesidades modelo Empresa Social</t>
    <phoneticPr fontId="2" type="noConversion"/>
  </si>
  <si>
    <t>2.1.2.2</t>
    <phoneticPr fontId="2" type="noConversion"/>
  </si>
  <si>
    <t>Gastos movilización y administrativos</t>
  </si>
  <si>
    <t>No. Ítem</t>
  </si>
  <si>
    <t>CD</t>
  </si>
  <si>
    <t>Adjudicado</t>
    <phoneticPr fontId="2" type="noConversion"/>
  </si>
  <si>
    <t>a) FIRMAS CONSULTORAS</t>
    <phoneticPr fontId="2" type="noConversion"/>
  </si>
  <si>
    <t>Marco metodológico para PYME</t>
    <phoneticPr fontId="2" type="noConversion"/>
  </si>
  <si>
    <t>Marco metodológico para Empresa Social</t>
    <phoneticPr fontId="2" type="noConversion"/>
  </si>
  <si>
    <t>1 de Agosto 2012</t>
    <phoneticPr fontId="2" type="noConversion"/>
  </si>
  <si>
    <t>Fecha estimada del Anuncio de Adquisición o del inicio de la contratación</t>
  </si>
  <si>
    <t>PLAN DE ADQUISICIONES DE COOPERACIONES TECNICAS NO REEMBOLSABLES</t>
  </si>
  <si>
    <t>2.6.2</t>
  </si>
  <si>
    <t>Formación piloto a los microfranquiciados modelo PYME</t>
  </si>
  <si>
    <t>1 febrero 2013</t>
  </si>
  <si>
    <t>2.6.1</t>
  </si>
  <si>
    <t>Asistencia técnica especializada a los microfranquiciados piloto modelo Gran Empresa</t>
  </si>
  <si>
    <t>1 julio 2014</t>
  </si>
  <si>
    <t>1 diciembre 2014</t>
  </si>
  <si>
    <t>Benjamín Perea</t>
  </si>
  <si>
    <t>Desarrollo del modelo de negocio modelo PYME (1)</t>
  </si>
  <si>
    <t>Feher &amp; Feher</t>
  </si>
  <si>
    <t>Conde Coll, S.C.</t>
  </si>
  <si>
    <t>MEA4045</t>
  </si>
  <si>
    <t>Jane Veitch</t>
  </si>
  <si>
    <t>Gregorio Barcala y Jane Veitch</t>
  </si>
  <si>
    <t>MEA4059</t>
  </si>
  <si>
    <t>MEA4238</t>
  </si>
  <si>
    <t>Ariadna Vargas</t>
  </si>
  <si>
    <t>MEA4381</t>
  </si>
  <si>
    <t>31 de julio 2015</t>
  </si>
  <si>
    <t>Formación piloto a los microfranquiciados modelo GE</t>
  </si>
  <si>
    <t>2.1.3</t>
  </si>
  <si>
    <t>Conformación de Red de Aliados y definición del franquiciante</t>
  </si>
  <si>
    <t>1 junio 2014</t>
  </si>
  <si>
    <t>Alcázar y Cia.</t>
  </si>
  <si>
    <t>Diana Montes Caballero</t>
  </si>
  <si>
    <t>MEA4163</t>
  </si>
  <si>
    <t>Elizabeth Morales</t>
  </si>
  <si>
    <t>2.9.1</t>
  </si>
  <si>
    <t>Para compras individuales menores a US$5,000 y de acuerdo a las políticas vigentes del Banco, es posible realizar CD con revisón ex post.</t>
  </si>
  <si>
    <t>Diversos viajes, por montos menores a US$5,000 cada uno.</t>
  </si>
  <si>
    <t>Diversos viajes, por montos menores a US$5,000 cada uno pueden ser Compras directas.</t>
  </si>
  <si>
    <t>SD</t>
  </si>
  <si>
    <t>Contrato Fundes FMF-01 por $75,000 equivalente a USD$ 5753.74</t>
  </si>
  <si>
    <t>En contrato esta elaborado en formato Fundes, para pago con dinero local por $62450 mas IVA</t>
  </si>
  <si>
    <t>x</t>
  </si>
  <si>
    <t>19 de septiembre 2013</t>
  </si>
  <si>
    <t>Janne Douglas Veitch</t>
  </si>
  <si>
    <t>17 diciembre 2012</t>
  </si>
  <si>
    <t>30 septiembre 2015</t>
  </si>
  <si>
    <t>27 de marzo 2016</t>
  </si>
  <si>
    <t>a</t>
  </si>
  <si>
    <t>Generación y publicación de casos de referencia de Microfranquicias</t>
  </si>
  <si>
    <t>Desarrollo de herramientas</t>
  </si>
  <si>
    <t>4.1.3</t>
  </si>
  <si>
    <t>4.1.4</t>
  </si>
  <si>
    <t>4.1.5</t>
  </si>
  <si>
    <t>4.1.6</t>
  </si>
  <si>
    <t>4.1.7</t>
  </si>
  <si>
    <t xml:space="preserve">Diseño de Manual para reproducir MF en México </t>
  </si>
  <si>
    <t xml:space="preserve">Desarrollo de estrategias de focalización, segmentación de la población BDP </t>
  </si>
  <si>
    <t>Análisis de implicaciones fiscales y legales de MF en México</t>
  </si>
  <si>
    <t>4.1.8</t>
  </si>
  <si>
    <t>Formación de Consejo de asesores para el estrategia de escalamiento de MF (validación de metodología)</t>
  </si>
  <si>
    <t>4.2.1</t>
  </si>
  <si>
    <t>4.3.1</t>
  </si>
  <si>
    <t>4.3.2</t>
  </si>
  <si>
    <t>4.3.3</t>
  </si>
  <si>
    <t>4.3.4</t>
  </si>
  <si>
    <t>4.3.5</t>
  </si>
  <si>
    <t>Estrategia de comunicación y gestión de conocimiento</t>
  </si>
  <si>
    <t>4.2.2</t>
  </si>
  <si>
    <t>1 de julio 2014</t>
  </si>
  <si>
    <t>4.5.1</t>
  </si>
  <si>
    <t>Portal de las microfranquicias</t>
  </si>
  <si>
    <t>4.5.2</t>
  </si>
  <si>
    <t>Estrategia de redes sociales</t>
  </si>
  <si>
    <t>4.6.1</t>
  </si>
  <si>
    <t>Manejo de medios (entrevistas, monitoreo, matriz mesajes)</t>
  </si>
  <si>
    <t>1.4.3</t>
  </si>
  <si>
    <t>Análisis de instrumentos financieros diferenciados para Microfranquicias y recomendaciones para su instrumentación</t>
  </si>
  <si>
    <t>Pendiente</t>
  </si>
  <si>
    <t>2.1.1.4</t>
  </si>
  <si>
    <t>Diseño de imagen de microfranquicia modelo PYME</t>
  </si>
  <si>
    <t>2.7.1</t>
  </si>
  <si>
    <t>2.7.2</t>
  </si>
  <si>
    <t>Seguimiento y asistencia técnica a microfranquiciador GE</t>
  </si>
  <si>
    <t>Seguimiento y asistencia técnica a microfranquiciador PYME</t>
  </si>
  <si>
    <t>2.7.3</t>
  </si>
  <si>
    <t>Seguimiento y asistencia técnica a microfranquiciador Empresa Social</t>
  </si>
  <si>
    <t>2.12.1.1</t>
  </si>
  <si>
    <t>2.12.1.2</t>
  </si>
  <si>
    <t>2.12.1.3</t>
  </si>
  <si>
    <t>2.12.1.4</t>
  </si>
  <si>
    <t>2.12.2.1</t>
  </si>
  <si>
    <t>2.12.2.2</t>
  </si>
  <si>
    <t>2.12.2.3</t>
  </si>
  <si>
    <t>2.12.3</t>
  </si>
  <si>
    <t>2.12.4</t>
  </si>
  <si>
    <t xml:space="preserve">Identificación oportunidades Investigación para definición de sectores estratégicos </t>
  </si>
  <si>
    <t>Identificación oportunidades Mapeo de actores clave</t>
  </si>
  <si>
    <t>Desarrollo de 5 Modelos de Microfranquicias</t>
  </si>
  <si>
    <t>Sistematización de 5 casos</t>
  </si>
  <si>
    <t>1.1.2</t>
  </si>
  <si>
    <t>1.1.1</t>
  </si>
  <si>
    <t>Coordinación Metodológica (Servicios de traducción)</t>
  </si>
  <si>
    <t>1.3.4</t>
  </si>
  <si>
    <t>1.3.1</t>
  </si>
  <si>
    <t>1.3.2</t>
  </si>
  <si>
    <t>1.3.3</t>
  </si>
  <si>
    <t>Desarrollo materiales de propuesta de valor de las Microfranquicias</t>
  </si>
  <si>
    <t xml:space="preserve">1 Se recomienda el agrupamiento de adquisiciones de naturaleza similar tales como equipos informáticos, mobiliario, publicacionesm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podría poner un ítem que dijese "Pasajes aéreos Ferias", el valor total estimado en US$ 5 mil y una explicación en la columna de Comentarios: Este es un agrupamiento de aproximadamente 4 pasajes para participar en ferias de la región durante el año X y X2". </t>
  </si>
  <si>
    <t>Leticia González Vallejo</t>
  </si>
  <si>
    <t>Jorge Gamiz</t>
  </si>
  <si>
    <t>1 de julio 2015</t>
  </si>
  <si>
    <t>15 de junio 2015</t>
  </si>
  <si>
    <t>Se realizó contrato con la aportación local</t>
  </si>
  <si>
    <t>Intermedia TV S. de R.L. de C.V.</t>
  </si>
  <si>
    <t>1 junio 2015</t>
  </si>
  <si>
    <t>El Efecto Wow, SA de CV</t>
  </si>
  <si>
    <t>Tambien se realizarán contrataciones por servicios diferentes a consultoría</t>
  </si>
  <si>
    <t>1 de junio 2015</t>
  </si>
  <si>
    <t>MEA4697</t>
  </si>
  <si>
    <t>Se contratará a consultor individual y a firma por lo que el presupuesto está dividido entre los dos tipos de contratación</t>
  </si>
  <si>
    <t>Un sinonimo de Tekio, SC</t>
  </si>
  <si>
    <t>MEA4680</t>
  </si>
  <si>
    <t>1 de octubre de 2014</t>
  </si>
  <si>
    <t>1 de marzo de 2015</t>
  </si>
  <si>
    <t>Jenny Melo</t>
  </si>
  <si>
    <t>Aportaciones en especie derivado de las actividades de MASISA con sus Microfranquiciados</t>
  </si>
  <si>
    <t>1 de diciembre 2014</t>
  </si>
  <si>
    <t>Adjudicado</t>
  </si>
  <si>
    <t>Se contratará a consultor individual y a una firma por lo que el presupuesto está dividido entre los dos tipos de contratación</t>
  </si>
  <si>
    <t>Se realizó contrato con Marketing en Vivo por la cantidad de 23,241. Adicionalmente MASISA realizó aportaciones en especie por $7,942 derivado de las actividades con sus Microfranquiciados en el modelo de expansión.</t>
  </si>
  <si>
    <t>Natalia Wills Gil</t>
  </si>
  <si>
    <t>MEA4653</t>
  </si>
  <si>
    <t>MEA4545</t>
  </si>
  <si>
    <t>MEA4654</t>
  </si>
  <si>
    <t>Conde Coll, SC</t>
  </si>
  <si>
    <t>1 diciembre  2015</t>
  </si>
  <si>
    <t>Sólo se han realizado adjudicaciones con aportaciones Locales AECID para el modelo PYME</t>
  </si>
  <si>
    <t xml:space="preserve">
Se adjudicó contrato a Mario Romero para Seguimiento de Microfranquicias piloto de Tostitos, aportación Local solamente por un monto de 8,557 USD.</t>
  </si>
  <si>
    <t>MEA4162</t>
  </si>
  <si>
    <t>Luis de la Vega</t>
  </si>
  <si>
    <t>Contrato Fundes pagado con aportación Local.</t>
  </si>
  <si>
    <t>MEA4103</t>
  </si>
  <si>
    <t>Celia Ramírez Márquez y Luz Aydeé González</t>
  </si>
  <si>
    <t>El contrato de Celia Ramíres abarcó actividades de 2.1.2.3 y 2.1.1.3.</t>
  </si>
  <si>
    <t>El contrato de Celia Ramíres abarcó actividades de 2.1.2.3 y 2.1.1.3.
El contrato de Luz Aydee fue pagado con aportaciones Locales solamente.</t>
  </si>
  <si>
    <t>2.1.1.1</t>
  </si>
  <si>
    <t>Alejandro Gutiérrez Jones
Vivian Daniela Kadelbach</t>
  </si>
  <si>
    <t>Claudette Martínez Ortega</t>
  </si>
  <si>
    <t>MEA4696</t>
  </si>
  <si>
    <t>Local y en especie FUNDES</t>
  </si>
  <si>
    <t>Incluye un contrato con Alejandro Gutierrez Jones para asistir al Consejo Consultivo $5,000 pesos equivalentes a USD$382.44 pagados con local y viaticos por $870.79  pesos equivalentes a USD$66.74 pagados con local</t>
  </si>
  <si>
    <t>Contrato Fundes FMF-02 por $58,000 equivalente a USD$ 4524.39</t>
  </si>
  <si>
    <t>Experto internacional</t>
  </si>
  <si>
    <t>Marco metodológico para la Gran Empresa</t>
  </si>
  <si>
    <t>Cancelado</t>
  </si>
  <si>
    <t xml:space="preserve">Cancelado </t>
  </si>
  <si>
    <t>Campañas de publicidad modelo Gran Empresa</t>
  </si>
  <si>
    <t>Campañas de publicidad modelo Empresa Soclal</t>
  </si>
  <si>
    <t>Realización del Foro Latinoamericano de las microfranquicias</t>
  </si>
  <si>
    <t>Luis de la Vega
Mario Romero
Sabina López
Marcelino Pérez</t>
  </si>
  <si>
    <t>Sabina López
Marcelino Pérez</t>
  </si>
  <si>
    <t>Diagnóstico de viabilidad de una red inclusiva de producción</t>
  </si>
  <si>
    <t>MEA4716</t>
  </si>
  <si>
    <t>Marketing en Vivo New, SA de CV</t>
  </si>
  <si>
    <t>MEA4714</t>
  </si>
  <si>
    <t>MEA4712</t>
  </si>
  <si>
    <t>Monzerrat Romero Luna
Hether Esper / The William Davidson Institute at the University of Michigan</t>
  </si>
  <si>
    <t>Diagnóstico de viabilidad de red de distribución en chiapas
Investigación en Redes de Distribución</t>
  </si>
  <si>
    <t>Cultus Innovadores SC</t>
  </si>
  <si>
    <t>Mill Arch  SA de CV</t>
  </si>
  <si>
    <t>MEA4779</t>
  </si>
  <si>
    <t>Rafael Pérez Caballero</t>
  </si>
  <si>
    <t>MEA4769</t>
  </si>
  <si>
    <t xml:space="preserve"> La Bola de Papel Comunicación, S. C.
Un sinonimo de Tekio, SC</t>
  </si>
  <si>
    <t>MEA4766</t>
  </si>
  <si>
    <t>MEA4703
MEA4765</t>
  </si>
  <si>
    <t xml:space="preserve">Se realizaron dos contratos con la firma Un sinonimo de Tekio, SC uno fue pagado con recursos BID 4437 USD y el otro con aportaciones locales por 4253.39 usd </t>
  </si>
  <si>
    <t>Gabriela Magaly Zamorano Zavala</t>
  </si>
  <si>
    <t>MEA4750</t>
  </si>
  <si>
    <t>MEA4749</t>
  </si>
  <si>
    <t>Humanistica, Logística contable, S.C.</t>
  </si>
  <si>
    <t>MEA4748</t>
  </si>
  <si>
    <t>MEA4729</t>
  </si>
  <si>
    <t>MEA4713</t>
  </si>
  <si>
    <t>El contrato de Un sinónimo de Tekio se pagó con recursos locales.</t>
  </si>
  <si>
    <t xml:space="preserve"> La Bola de Papel Comunicación, S. C.
Di- clectica, SA de CV</t>
  </si>
  <si>
    <t>El contrato de Di-clectica se realizó sólo con recursos LOCALES</t>
  </si>
  <si>
    <t>Fundación León XIII</t>
  </si>
  <si>
    <t>Karina García Chavez</t>
  </si>
  <si>
    <t>Se contrató apoyo administrativo por un mes de imprevistos LOCAL y se contrataron servicios de sala por remodelación de las instalacioens de FUNDES en enero y febrero  2015</t>
  </si>
  <si>
    <t>Mario Romero</t>
  </si>
  <si>
    <t>D´aconia copper technologies SA de CV</t>
  </si>
  <si>
    <t>Microfraquiciante PYME</t>
  </si>
  <si>
    <t>Hegewisch Montes, S.C.</t>
  </si>
  <si>
    <t>MEA4702</t>
  </si>
  <si>
    <t>David H. Leher</t>
  </si>
  <si>
    <t>El contrato de Conde Coll fue por un total de 15,116 par atender las actividades de Marco Metodológico para los tres modelos en conjunto pagado con Recursos LOCALES</t>
  </si>
  <si>
    <t>Víctor Hugo Martínez Cedeño</t>
  </si>
  <si>
    <t>Contrato pagado con recursos LOCAL</t>
  </si>
  <si>
    <t>MEA4747
MEA4791</t>
  </si>
  <si>
    <t>MEA4790</t>
  </si>
  <si>
    <t>Contrato LOCAL</t>
  </si>
  <si>
    <t>Ethro Solutions, S de RL de CV</t>
  </si>
  <si>
    <t>MEA4798</t>
  </si>
  <si>
    <t>FUNDES</t>
  </si>
  <si>
    <t>Aportación en especie</t>
  </si>
  <si>
    <t xml:space="preserve">Participación Stand para expo III FORO BASE
Levantamiento de imágenes
</t>
  </si>
  <si>
    <t>N/A</t>
  </si>
  <si>
    <t>Eventage México, SA de CV
Sandra Sanchez
Mill Arch  SA de CV
 La Bola de Papel Comunicación, S. C.</t>
  </si>
  <si>
    <t>Mario Romero Carsolio</t>
  </si>
  <si>
    <t>MEA4837</t>
  </si>
  <si>
    <t>Varios proveedores, incluyen compras individuales menores a US$5,000 y Contratación de SEDE de evento</t>
  </si>
  <si>
    <t>Operadora de Hoteles Samara SA de CV
Michael Robin Alvarez Rivera
Rebeca Guillermina Abin Soberanes
Pez Sueco SAPI de CV
ExpoBanquetes Santa Fe, SA de CV
Eventage México, SA de CV
Di-clectica SA de CV
Servicios Especializados en Idiomas OMLG, SA de CV
GS SITYS, SA de CV
Interactive Meetings &amp; Marketing, S.A. de C.V.
Laura Oliver Palacio
CENTRO SOCIAL COYOACANENSE, S.A. DE C.V.
Luis Hector Rodriguez del Riego
Alberto Alan Malfavon Molina
Marisol Pulido Alonso
Silvia Adriana Vallejo Roy</t>
  </si>
  <si>
    <t>Varios</t>
  </si>
  <si>
    <t>Promotora porto, SA de CV
Oscar Villaseñor Gil
Capital Suites S. de RL de CV
DI-CLECTICA SA DE CV
Martin Orozco Alonso
Silvia Adriana Vallejo Roy
Oscar Villaseñor Gil
Litho Kolor SA de CV</t>
  </si>
  <si>
    <t>05 de octubre 2015</t>
  </si>
  <si>
    <t>31 de agosto de 2015</t>
  </si>
  <si>
    <t>MEA4704  
Contrato LOCAL</t>
  </si>
  <si>
    <t>MEA4764</t>
  </si>
  <si>
    <t>VALUE FOR WOMEN LTD asistencia técnica al Microfranquiciador aportación AECID por 3856.60USD</t>
  </si>
  <si>
    <t>Contrato BID MEA4023 por $61,000.00 se pago en 2 exhibiciones de 30,500.00 pesos que por tipo de cambio quedaron USD$2,348.29 + USD$ 2,368.08 = USD$4,716.37</t>
  </si>
  <si>
    <t>MEA4066  
MEA4619</t>
  </si>
  <si>
    <t>MEA4023
MEA4164</t>
  </si>
  <si>
    <t>Alternativa Solidaria</t>
  </si>
  <si>
    <t>Value for women LTD</t>
  </si>
  <si>
    <t>Gaia Sana S.P.R. DE R.L.
D'Aconia Copper Technologies S.A. de C.V.</t>
  </si>
  <si>
    <t>Value for Women LTD</t>
  </si>
  <si>
    <t>5.6</t>
  </si>
  <si>
    <t>5.7</t>
  </si>
  <si>
    <t>6.1</t>
  </si>
  <si>
    <t>1.5</t>
  </si>
  <si>
    <t>Celia Aguilar Setien
Martín López Jaimes
Alejandra Granillo</t>
  </si>
  <si>
    <t>Varios proveedores, compras individuales menores a US$5,000.
Renta de oficina en Chiapas para supervisión de Alek Modelo Social</t>
  </si>
  <si>
    <t>Consultoría coordinación metodológica</t>
  </si>
  <si>
    <t>Al ser el monto de la adquisición menor a US$30,000 se realizó proceso SD</t>
  </si>
  <si>
    <t>Se solicitará no objeción al área financiera del BID para contratar por el método de SD al Despacho con el que ya trabaja FUNDES</t>
  </si>
  <si>
    <t>Si cada contratación individual no sobrepasa los US$30,000 se podrá realizar el proceso de Selección Directa con diferentes consultores.</t>
  </si>
  <si>
    <t xml:space="preserve">El contrato de Celia Aguilar se cancelo, sólo se pagó $17400 pesos, de acuerdo a los avances entregados.    </t>
  </si>
  <si>
    <t>2.7.4</t>
  </si>
  <si>
    <t>Asistencia técnica a Microfranquiciadores</t>
  </si>
  <si>
    <t>2.12.1.3.1</t>
  </si>
  <si>
    <t>2.13.1</t>
  </si>
  <si>
    <t>2.13.2</t>
  </si>
  <si>
    <t>2.13.3</t>
  </si>
  <si>
    <t>2.13.4</t>
  </si>
  <si>
    <t>3.3.6</t>
  </si>
  <si>
    <t>4.1.9</t>
  </si>
  <si>
    <t>Investigaciones</t>
  </si>
  <si>
    <t>4.3.6</t>
  </si>
  <si>
    <t>4.5.3</t>
  </si>
  <si>
    <t>4.6.2</t>
  </si>
  <si>
    <t>2.11.2</t>
  </si>
  <si>
    <t>Desarrollo de arquitectura de plataforma tecnológica de gestión de Microfranquicias y apps para el microfranquisiatario</t>
  </si>
  <si>
    <t>27 de septiembre de 2016</t>
  </si>
  <si>
    <t>1.2.2</t>
  </si>
  <si>
    <t>31 de julio 2016</t>
  </si>
  <si>
    <t>12 de junio de 2015</t>
  </si>
  <si>
    <t>Luz Aydee González Alvarado  
Diana Montes Caballero</t>
  </si>
  <si>
    <t>Alternativa Solidaria
Luz Aydeé González
Victor Nolasco</t>
  </si>
  <si>
    <t>27 septiembre 2016</t>
  </si>
  <si>
    <t>2.2.1</t>
  </si>
  <si>
    <t>27 septiembre de 2016</t>
  </si>
  <si>
    <t>1 septiembre 2012</t>
  </si>
  <si>
    <t>27 de septiembre 2016</t>
  </si>
  <si>
    <t>2.8.1</t>
  </si>
  <si>
    <t>Ajuste a la metodología (modelo Gran Empresa)</t>
  </si>
  <si>
    <t>Aportación en especie CEMEX</t>
  </si>
  <si>
    <t>Preparado por: Marisol Monroy y Marcela Alarcon</t>
  </si>
  <si>
    <t>SERVICIOS DIFERENTES DE CONSULTORIA</t>
  </si>
  <si>
    <t xml:space="preserve">Auditoría </t>
  </si>
  <si>
    <t>2.2.2</t>
  </si>
  <si>
    <t>2.2.3</t>
  </si>
  <si>
    <t xml:space="preserve">Adjudicado </t>
  </si>
  <si>
    <t>María Teresa Magdalena Buendía</t>
  </si>
  <si>
    <t>MEA 4846</t>
  </si>
  <si>
    <t>Evaluación</t>
  </si>
  <si>
    <t>Expost</t>
  </si>
  <si>
    <t>2 de marzo de 2015</t>
  </si>
  <si>
    <t>3 de marzo de 2015</t>
  </si>
  <si>
    <t>4 de marzo de 2015</t>
  </si>
  <si>
    <t>Generaración de estructura de sistemas de gestión para Microfranquicias</t>
  </si>
  <si>
    <t>Formación de consultores GE</t>
  </si>
  <si>
    <t>2.1.1.2</t>
  </si>
  <si>
    <t>Período del Plan: Julio 2012 a Septiemnbre 2016</t>
  </si>
  <si>
    <t>Fuente de financiamiento  y porcentaje
(BID)</t>
  </si>
  <si>
    <t>Fuente de financiamiento y porcentaje (LOCAL)</t>
  </si>
  <si>
    <t xml:space="preserve">Desarrollo del modelo de negocio modelo PYME </t>
  </si>
  <si>
    <t>Formación de consultores modelo PYME</t>
  </si>
  <si>
    <t>Viajes para el modelo de Empresa Social cubiertos por Fundación Kellogg</t>
  </si>
  <si>
    <t>Traducción del Estado del Arte. Cubierto por local (Fundación Kellogg)</t>
  </si>
  <si>
    <t>El contrato de Mario Romero fue con recurso BID para el modelo de chilaquiles, el contrato de Erika de la Vega se realizó con recursos Locales. Se realizaron dos contratos en este rubro con Rafael Pérez Caballero uno con recursos BID y otro con local</t>
  </si>
  <si>
    <t>Contenido Audiovisual (videos)</t>
  </si>
  <si>
    <t>Videos (Contenido audiovisual)</t>
  </si>
  <si>
    <t>Varios proveedores, compras individuales menores a US$5,000 (Compra de semillas, reproducción manuales y videos)</t>
  </si>
  <si>
    <t>Desarrollo de videos animados para capacitación</t>
  </si>
  <si>
    <t>Desarrollo del modelo de negocio modelo PYME (Videos)</t>
  </si>
  <si>
    <t>Sólo se han realizado adjudicaciones con aportaciones Locales AECID para el modelo PYME.</t>
  </si>
  <si>
    <t>Linea de base y seguimiento de indicadores sociales Modelo PYME (levantamiento)</t>
  </si>
  <si>
    <t>Identificación oportunidades para el establecimiento Alianzas</t>
  </si>
  <si>
    <t>MEA4847</t>
  </si>
  <si>
    <t>Prospección de Empresas para talleres (screening)</t>
  </si>
  <si>
    <t>Impresión y edición de Documentos</t>
  </si>
  <si>
    <r>
      <rPr>
        <b/>
        <sz val="9"/>
        <color indexed="8"/>
        <rFont val="Calibri Light"/>
        <family val="2"/>
      </rPr>
      <t xml:space="preserve">País: </t>
    </r>
    <r>
      <rPr>
        <sz val="9"/>
        <color indexed="8"/>
        <rFont val="Calibri Light"/>
        <family val="2"/>
      </rPr>
      <t>México</t>
    </r>
  </si>
  <si>
    <r>
      <rPr>
        <b/>
        <sz val="9"/>
        <color indexed="8"/>
        <rFont val="Calibri Light"/>
        <family val="2"/>
      </rPr>
      <t>Agencia Ejecutora (AE):</t>
    </r>
    <r>
      <rPr>
        <sz val="9"/>
        <color indexed="8"/>
        <rFont val="Calibri Light"/>
        <family val="2"/>
      </rPr>
      <t xml:space="preserve">      FUNDES                                                                                                    </t>
    </r>
  </si>
  <si>
    <r>
      <rPr>
        <b/>
        <sz val="9"/>
        <color indexed="8"/>
        <rFont val="Calibri Light"/>
        <family val="2"/>
      </rPr>
      <t>Número de Proyecto:</t>
    </r>
    <r>
      <rPr>
        <sz val="9"/>
        <color indexed="8"/>
        <rFont val="Calibri Light"/>
        <family val="2"/>
      </rPr>
      <t xml:space="preserve"> ME-M1070 </t>
    </r>
  </si>
  <si>
    <r>
      <t xml:space="preserve">Nombre del Proyecto: </t>
    </r>
    <r>
      <rPr>
        <sz val="9"/>
        <color indexed="8"/>
        <rFont val="Calibri Light"/>
        <family val="2"/>
      </rPr>
      <t>Desarrollo de  microfranquicias como opción de  negocio para población de bajos ingresos</t>
    </r>
  </si>
  <si>
    <r>
      <t>2</t>
    </r>
    <r>
      <rPr>
        <sz val="9"/>
        <rFont val="Calibri Light"/>
        <family val="2"/>
      </rPr>
      <t xml:space="preserve"> </t>
    </r>
    <r>
      <rPr>
        <b/>
        <u/>
        <sz val="9"/>
        <rFont val="Calibri Light"/>
        <family val="2"/>
      </rPr>
      <t>Bienes y Obras</t>
    </r>
    <r>
      <rPr>
        <sz val="9"/>
        <rFont val="Calibri Light"/>
        <family val="2"/>
      </rPr>
      <t xml:space="preserve">:  </t>
    </r>
    <r>
      <rPr>
        <b/>
        <sz val="9"/>
        <rFont val="Calibri Light"/>
        <family val="2"/>
      </rPr>
      <t>LP</t>
    </r>
    <r>
      <rPr>
        <sz val="9"/>
        <rFont val="Calibri Light"/>
        <family val="2"/>
      </rPr>
      <t xml:space="preserve">: Licitación Pública; </t>
    </r>
    <r>
      <rPr>
        <b/>
        <sz val="9"/>
        <rFont val="Calibri Light"/>
        <family val="2"/>
      </rPr>
      <t>CP</t>
    </r>
    <r>
      <rPr>
        <sz val="9"/>
        <rFont val="Calibri Light"/>
        <family val="2"/>
      </rPr>
      <t xml:space="preserve">: Comparación de Precios;  </t>
    </r>
    <r>
      <rPr>
        <b/>
        <sz val="9"/>
        <rFont val="Calibri Light"/>
        <family val="2"/>
      </rPr>
      <t>CD</t>
    </r>
    <r>
      <rPr>
        <sz val="9"/>
        <rFont val="Calibri Light"/>
        <family val="2"/>
      </rPr>
      <t xml:space="preserve">: Contratación Directa. </t>
    </r>
    <r>
      <rPr>
        <b/>
        <u/>
        <sz val="9"/>
        <rFont val="Arial"/>
        <family val="2"/>
      </rPr>
      <t/>
    </r>
  </si>
  <si>
    <r>
      <rPr>
        <b/>
        <vertAlign val="superscript"/>
        <sz val="9"/>
        <rFont val="Calibri Light"/>
        <family val="2"/>
      </rPr>
      <t>2</t>
    </r>
    <r>
      <rPr>
        <b/>
        <sz val="9"/>
        <rFont val="Calibri Light"/>
        <family val="2"/>
      </rPr>
      <t xml:space="preserve"> </t>
    </r>
    <r>
      <rPr>
        <b/>
        <u/>
        <sz val="9"/>
        <rFont val="Calibri Light"/>
        <family val="2"/>
      </rPr>
      <t>Firmas de consultoría</t>
    </r>
    <r>
      <rPr>
        <b/>
        <sz val="9"/>
        <rFont val="Calibri Light"/>
        <family val="2"/>
      </rPr>
      <t>: SCC</t>
    </r>
    <r>
      <rPr>
        <sz val="9"/>
        <rFont val="Calibri Light"/>
        <family val="2"/>
      </rPr>
      <t xml:space="preserve">: Selelección Basada en la Calificación de los Consultores; </t>
    </r>
    <r>
      <rPr>
        <b/>
        <sz val="9"/>
        <rFont val="Calibri Light"/>
        <family val="2"/>
      </rPr>
      <t>SBCC</t>
    </r>
    <r>
      <rPr>
        <sz val="9"/>
        <rFont val="Calibri Light"/>
        <family val="2"/>
      </rPr>
      <t xml:space="preserve">: Selección Basada en Calidad y el Costo; </t>
    </r>
    <r>
      <rPr>
        <b/>
        <sz val="9"/>
        <rFont val="Calibri Light"/>
        <family val="2"/>
      </rPr>
      <t>SBM</t>
    </r>
    <r>
      <rPr>
        <sz val="9"/>
        <rFont val="Calibri Light"/>
        <family val="2"/>
      </rPr>
      <t xml:space="preserve">:Selección Basada en el Menor Costo; </t>
    </r>
    <r>
      <rPr>
        <b/>
        <sz val="9"/>
        <rFont val="Calibri Light"/>
        <family val="2"/>
      </rPr>
      <t>SBPF</t>
    </r>
    <r>
      <rPr>
        <sz val="9"/>
        <rFont val="Calibri Light"/>
        <family val="2"/>
      </rPr>
      <t xml:space="preserve">: Selección Basada en Presupuesto Fijo; </t>
    </r>
    <r>
      <rPr>
        <b/>
        <sz val="9"/>
        <rFont val="Calibri Light"/>
        <family val="2"/>
      </rPr>
      <t>SD:</t>
    </r>
    <r>
      <rPr>
        <sz val="9"/>
        <rFont val="Calibri Light"/>
        <family val="2"/>
      </rPr>
      <t xml:space="preserve"> Selección Directa; </t>
    </r>
    <r>
      <rPr>
        <b/>
        <sz val="9"/>
        <rFont val="Calibri Light"/>
        <family val="2"/>
      </rPr>
      <t>SBC</t>
    </r>
    <r>
      <rPr>
        <sz val="9"/>
        <rFont val="Calibri Light"/>
        <family val="2"/>
      </rPr>
      <t xml:space="preserve">: Selección Basada en la Calidad   </t>
    </r>
    <r>
      <rPr>
        <b/>
        <u/>
        <sz val="9"/>
        <rFont val="Arial"/>
        <family val="2"/>
      </rPr>
      <t/>
    </r>
  </si>
  <si>
    <r>
      <t>2</t>
    </r>
    <r>
      <rPr>
        <sz val="9"/>
        <rFont val="Calibri Light"/>
        <family val="2"/>
      </rPr>
      <t xml:space="preserve"> </t>
    </r>
    <r>
      <rPr>
        <b/>
        <u/>
        <sz val="9"/>
        <rFont val="Calibri Light"/>
        <family val="2"/>
      </rPr>
      <t>Consultores Individuales</t>
    </r>
    <r>
      <rPr>
        <b/>
        <sz val="9"/>
        <rFont val="Calibri Light"/>
        <family val="2"/>
      </rPr>
      <t>: CCIN</t>
    </r>
    <r>
      <rPr>
        <sz val="9"/>
        <rFont val="Calibri Light"/>
        <family val="2"/>
      </rPr>
      <t xml:space="preserve">: Selección Basada en la Comparación de Calificaciones Consultor IndividualNacional; </t>
    </r>
    <r>
      <rPr>
        <b/>
        <sz val="9"/>
        <rFont val="Calibri Light"/>
        <family val="2"/>
      </rPr>
      <t>SD</t>
    </r>
    <r>
      <rPr>
        <sz val="9"/>
        <rFont val="Calibri Light"/>
        <family val="2"/>
      </rPr>
      <t xml:space="preserve">: Selección Directa. </t>
    </r>
  </si>
  <si>
    <r>
      <t>3</t>
    </r>
    <r>
      <rPr>
        <sz val="9"/>
        <rFont val="Calibri Light"/>
        <family val="2"/>
      </rPr>
      <t xml:space="preserve">  </t>
    </r>
    <r>
      <rPr>
        <b/>
        <u/>
        <sz val="9"/>
        <rFont val="Calibri Light"/>
        <family val="2"/>
      </rPr>
      <t>Revisión ex ante/ ex post:</t>
    </r>
    <r>
      <rPr>
        <sz val="9"/>
        <rFont val="Calibri Light"/>
        <family val="2"/>
      </rPr>
      <t xml:space="preserve"> en general, dependiendo de la capacidad institucional y del nivel de riesgo asociados a las adquisiciones, la modalidad estándar será la revisión ex post. Para procesos críticos o complejos, podrá establecerse la modalida ex ante.</t>
    </r>
  </si>
  <si>
    <r>
      <t>4</t>
    </r>
    <r>
      <rPr>
        <sz val="9"/>
        <rFont val="Calibri Light"/>
        <family val="2"/>
      </rPr>
      <t xml:space="preserve">  </t>
    </r>
    <r>
      <rPr>
        <b/>
        <sz val="9"/>
        <rFont val="Calibri Light"/>
        <family val="2"/>
      </rPr>
      <t>Revisión técnica:</t>
    </r>
    <r>
      <rPr>
        <sz val="9"/>
        <rFont val="Calibri Light"/>
        <family val="2"/>
      </rPr>
      <t xml:space="preserve"> esta columna será utilizada por el JEP para definir aquellas adquisiciones que considere "críticas" o "complejas" que requieran la revisión ex ante de los términos de referencia, especificaciones técnicas, informes, productos u otros</t>
    </r>
  </si>
  <si>
    <t>Taller de revisión de la metodología por un panel multidisciplinario de expertos</t>
  </si>
  <si>
    <t>Implementación de Fondo de garantía</t>
  </si>
  <si>
    <t xml:space="preserve">Viajes a la comunidad modelo social </t>
  </si>
  <si>
    <t>Investigación para definición de sectores estratégicos (Mejora a microfranquicia Cemex)</t>
  </si>
  <si>
    <t>Viáticos para identificación oportunidades y alianzas</t>
  </si>
  <si>
    <t>Taller para empresas de dos días, presentar hallazgos de casos de negocio</t>
  </si>
  <si>
    <t>Viajes para gestión de conocimiento</t>
  </si>
  <si>
    <t>Workshops para desarrollar microfranquicias</t>
  </si>
  <si>
    <t xml:space="preserve">Materiales para la prospección de empresas </t>
  </si>
  <si>
    <t>Elaboración de 4 Business Cases y mapas de necesidades por sector</t>
  </si>
  <si>
    <t>Oferta de valor para redes de distribución inclusiva (Arquitectura de mensajes e identidad gráfica)</t>
  </si>
  <si>
    <t>Desarrollo de herramientas para la metodología</t>
  </si>
  <si>
    <t>Coordinación en la realización del Foro latinoamericano de las microfranquicias</t>
  </si>
  <si>
    <t>Desarrollo de 5 Modelos de Microfranquicias con modelos creados</t>
  </si>
  <si>
    <t xml:space="preserve">Katy Jaramillo </t>
  </si>
  <si>
    <t xml:space="preserve">Jesús Omar de la Rocha </t>
  </si>
  <si>
    <t xml:space="preserve">Nora Maylet Jiménez </t>
  </si>
  <si>
    <t>Nora Maylet Jiménez 
Maria Alejandra Hernandez Huerta</t>
  </si>
  <si>
    <t>Se adjudicó contrato a Marketing en vivo con aportación del BID más una parte de aportación Local, MASISA por un monto total de 26,413 USD (43% pagado por BID y 57% pagado Local)</t>
  </si>
  <si>
    <t>El contrato de Vicente Estada fue cancelado por retrasos en los entregables, habiendo erogado la mitad del monto del contrato solamente. A Pamela se le contrato en dos ocasiones, un contrato fue con aportación BID y el segundo con Aportación Local. Al ser el monto de la adquisición menor a US$30,000 se realizó proceso SD</t>
  </si>
  <si>
    <t>Cuenta de la agenda de microfranquicias</t>
  </si>
  <si>
    <t>Montos transferidos a cuentas en la Sede del FOMIN</t>
  </si>
  <si>
    <t xml:space="preserve">Empaquetamiento administrativo </t>
  </si>
  <si>
    <t>Coordinación de talleres de vinculación y detección de oportunidades con empresas grandes</t>
  </si>
  <si>
    <t>Fundación El Monociclo, A.C.</t>
  </si>
  <si>
    <t xml:space="preserve">Víctor Jesús García </t>
  </si>
  <si>
    <t xml:space="preserve">
MEA4905
Contrato LOCAL .
</t>
  </si>
  <si>
    <t>MEA413</t>
  </si>
  <si>
    <t>Se paga la consultoría de Fundación Monociclo A.C. con aporte local y BID</t>
  </si>
  <si>
    <t>MEA4904</t>
  </si>
  <si>
    <t>Participación en eventos de promoción y promocionales de MF</t>
  </si>
  <si>
    <t>Inés Manjarrez García              Simon Turquie Sacal</t>
  </si>
  <si>
    <t>Diseño, implementación y producción de la campaña de comunicación de beneficios de las RDI, MN y MF</t>
  </si>
  <si>
    <t>Desarrollo del modelo de negocio modelo Empresa Social</t>
  </si>
  <si>
    <t>Eduardo Quintanar Guadarrama</t>
  </si>
  <si>
    <t xml:space="preserve">K'inn Impacto              Operadora Hotel Centro Histórico   </t>
  </si>
  <si>
    <t>MEA4918</t>
  </si>
  <si>
    <t>Se realiza un adddendum por un valor apróx. De 938.74 USD</t>
  </si>
  <si>
    <t>Asistencia técnica especializada a microfranquiciados de pilotos mod.  PYME (Videos para capacitaciones)</t>
  </si>
  <si>
    <t xml:space="preserve">Sandra Sánchez                    </t>
  </si>
  <si>
    <t xml:space="preserve">MEA4851        </t>
  </si>
  <si>
    <t>Audrey Petro</t>
  </si>
  <si>
    <t>Pamela  Alcocer Martínez
Vicente Estrada                 Erika de la Vega</t>
  </si>
  <si>
    <t>MEA4777
Contrato LOCAL MEA4849</t>
  </si>
  <si>
    <t>Vídeos animados para MF</t>
  </si>
  <si>
    <t>Fecha: 19-09-2016</t>
  </si>
  <si>
    <t xml:space="preserve">Mario Romero Carsolio
Erika de la Vega
Rafael Pérez Caballero Luis Enrique Fernández Brenda Ramírez </t>
  </si>
  <si>
    <t xml:space="preserve">Claudette Martínez   María del Carmen Chávez                     Marisol Monroy       Elma Celina Ramírez Monzerrat Romero  </t>
  </si>
  <si>
    <t>MEA4938</t>
  </si>
  <si>
    <t xml:space="preserve">Monika Handschin        </t>
  </si>
  <si>
    <t>FUNDES Bolivia, S.C.</t>
  </si>
  <si>
    <t>MEA4929</t>
  </si>
  <si>
    <t>Asesoria en Integración Empresarial de Cozumel, S.A. de C.V.</t>
  </si>
  <si>
    <t>Alcázar y Cia.
Un sinónimo de Tekio, SC
Humanistica, Logística contable, S.C.           Data Four, S.A. de C.V.</t>
  </si>
  <si>
    <t xml:space="preserve">MEA4107
Contrato LOCAL
MEA4743         Contrato LOCAL
 .
</t>
  </si>
  <si>
    <t>Evaluación Intermedia realizada en diciembre 2014                                                                   Evaluación final realizada en septiembre 2016</t>
  </si>
  <si>
    <t>Status (pendiente, Cerrado, adjudicado, cancelado)</t>
  </si>
  <si>
    <t>Cerrado</t>
  </si>
  <si>
    <t xml:space="preserve">Cerrado </t>
  </si>
  <si>
    <t>Cancelado
Adjudicado
Cerrado</t>
  </si>
  <si>
    <t>MEA4620 (Intermedia)
MEA4968 (Final)</t>
  </si>
  <si>
    <t>Contrato Local</t>
  </si>
  <si>
    <t xml:space="preserve">Contrato Local </t>
  </si>
  <si>
    <t>Jason Fairbourne</t>
  </si>
  <si>
    <t>Erika de la Vega (EV)
Vanesa Genis (VG)
Nancy Bejarano (NB)
Marcela Alarcon (MA)</t>
  </si>
  <si>
    <t>MEA 4046 (EV)
MEA4245 (EV)
MEA4597 (VG)
MEA4612 (NB) MEA4679 (NB) Contrato LOCAL (NB)
MEA4856 (MA) MEA4967 (MA)</t>
  </si>
  <si>
    <t>Neotek Technologies, S de RL de CV          
Omnius Soluciones en Tecnología S.A. de C.V.</t>
  </si>
  <si>
    <t>MEA4701 
MEA4939</t>
  </si>
  <si>
    <t>STRATOMINDS CAPACITACIÓN, S.A. DE C.V.</t>
  </si>
  <si>
    <t>MEA4546
Contrato LOCAL
MEA4751       
Contrato LOCAL Contrato LOCAL</t>
  </si>
  <si>
    <t>MEA4883
MEA4940</t>
  </si>
  <si>
    <t>MEA4855 
MEA4896</t>
  </si>
  <si>
    <t>La Maga Films
Intermedia TV S de RL de CV</t>
  </si>
  <si>
    <t>Erika de la Vega Sandoval
Miguel Zamora 
Rubén Daniel Rodriguez
Rafael Pérez Caballero
Maritza Mendoza (Local)
Nancy Bejarano
Sandra Sánchez
Adriana de la Cruz
Maritza Mendoza Pimentel (BID)</t>
  </si>
  <si>
    <t>Contrato LOCAL (en todos los casos)
MEA4965</t>
  </si>
  <si>
    <t>MA4573
MEA4770
MEA 4868 (AG) MEA4964 (AG)</t>
  </si>
  <si>
    <t>Magdalena León (ML)
Marisol Monroy (MM)</t>
  </si>
  <si>
    <t>MEA3976 (ML)
 MEA4235 (ML)
MEA4599 (ML)
MEA4611 (MM)
MEA4807 (MM)
MEA 4865 (MM)
LOCAL (MM)</t>
  </si>
  <si>
    <t>MEA4854 (MTMB) MEA4966 (MTMB)                  MEA4925 (BAP)</t>
  </si>
  <si>
    <t>María Teresa Magdalena Buendía  (MTMB)
Bertha Arandia de la Peña (BAP)</t>
  </si>
  <si>
    <t>Luis Enrique Fernandez y Fernandez
Sandra Sánchez Serrano (Manual)
Nancy Jillaine Kassem Sandra Sánchez Serrano (SS)
Leticia Gonzalez (LG)</t>
  </si>
  <si>
    <t>MEA4695
MEA4768
MEA4879   
MEA4931 (SS)
MEA4962 (SS)
MEA 4919</t>
  </si>
  <si>
    <t xml:space="preserve">Printshop, SA de CV
Ileana Villamil Galindo
Silvia Adriana Vallejo Roy Isaac Abraham Laniado
Mill Arch, SA de CV
Emmanuel Ceja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</si>
</sst>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quot;$&quot;* #,##0.00_-;_-&quot;$&quot;* &quot;-&quot;??_-;_-@_-"/>
    <numFmt numFmtId="43" formatCode="_-* #,##0.00_-;\-* #,##0.00_-;_-* &quot;-&quot;??_-;_-@_-"/>
    <numFmt numFmtId="164" formatCode="_(* #,##0.00_);_(* \(#,##0.00\);_(* &quot;-&quot;??_);_(@_)"/>
    <numFmt numFmtId="165" formatCode="&quot;$&quot;#,##0.00"/>
    <numFmt numFmtId="166" formatCode="#,##0.00;[Red]#,##0.00"/>
  </numFmts>
  <fonts count="17" x14ac:knownFonts="1">
    <font>
      <sz val="11"/>
      <color theme="1"/>
      <name val="Calibri"/>
      <family val="2"/>
      <scheme val="minor"/>
    </font>
    <font>
      <b/>
      <u/>
      <sz val="9"/>
      <name val="Arial"/>
      <family val="2"/>
    </font>
    <font>
      <sz val="8"/>
      <name val="Verdana"/>
      <family val="2"/>
    </font>
    <font>
      <sz val="11"/>
      <color indexed="8"/>
      <name val="Calibri"/>
      <family val="2"/>
    </font>
    <font>
      <sz val="11"/>
      <color theme="1"/>
      <name val="Calibri"/>
      <family val="2"/>
      <scheme val="minor"/>
    </font>
    <font>
      <sz val="10"/>
      <name val="Arial"/>
      <family val="2"/>
    </font>
    <font>
      <sz val="10"/>
      <name val="Arial"/>
      <family val="2"/>
    </font>
    <font>
      <b/>
      <sz val="12"/>
      <color theme="0"/>
      <name val="Calibri Light"/>
      <family val="2"/>
    </font>
    <font>
      <sz val="9"/>
      <color indexed="8"/>
      <name val="Calibri Light"/>
      <family val="2"/>
    </font>
    <font>
      <b/>
      <sz val="9"/>
      <color indexed="8"/>
      <name val="Calibri Light"/>
      <family val="2"/>
    </font>
    <font>
      <b/>
      <sz val="9"/>
      <color theme="0"/>
      <name val="Calibri Light"/>
      <family val="2"/>
    </font>
    <font>
      <b/>
      <sz val="10"/>
      <color indexed="8"/>
      <name val="Calibri Light"/>
      <family val="2"/>
    </font>
    <font>
      <sz val="9"/>
      <name val="Calibri Light"/>
      <family val="2"/>
    </font>
    <font>
      <vertAlign val="superscript"/>
      <sz val="9"/>
      <name val="Calibri Light"/>
      <family val="2"/>
    </font>
    <font>
      <b/>
      <u/>
      <sz val="9"/>
      <name val="Calibri Light"/>
      <family val="2"/>
    </font>
    <font>
      <b/>
      <sz val="9"/>
      <name val="Calibri Light"/>
      <family val="2"/>
    </font>
    <font>
      <b/>
      <vertAlign val="superscript"/>
      <sz val="9"/>
      <name val="Calibri Light"/>
      <family val="2"/>
    </font>
  </fonts>
  <fills count="9">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3" tint="-0.499984740745262"/>
        <bgColor indexed="64"/>
      </patternFill>
    </fill>
    <fill>
      <patternFill patternType="solid">
        <fgColor rgb="FF92D050"/>
        <bgColor indexed="64"/>
      </patternFill>
    </fill>
    <fill>
      <patternFill patternType="solid">
        <fgColor theme="8"/>
        <bgColor indexed="64"/>
      </patternFill>
    </fill>
    <fill>
      <patternFill patternType="solid">
        <fgColor rgb="FF00CC66"/>
        <bgColor indexed="64"/>
      </patternFill>
    </fill>
    <fill>
      <patternFill patternType="solid">
        <fgColor rgb="FFFFCC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right style="thick">
        <color indexed="64"/>
      </right>
      <top/>
      <bottom style="thick">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style="thin">
        <color indexed="64"/>
      </top>
      <bottom/>
      <diagonal/>
    </border>
    <border>
      <left/>
      <right style="thin">
        <color indexed="64"/>
      </right>
      <top style="thin">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s>
  <cellStyleXfs count="13">
    <xf numFmtId="0" fontId="0" fillId="0" borderId="0"/>
    <xf numFmtId="9" fontId="3" fillId="0" borderId="0" applyFont="0" applyFill="0" applyBorder="0" applyAlignment="0" applyProtection="0"/>
    <xf numFmtId="44" fontId="4" fillId="0" borderId="0" applyFont="0" applyFill="0" applyBorder="0" applyAlignment="0" applyProtection="0"/>
    <xf numFmtId="0" fontId="5" fillId="0" borderId="0"/>
    <xf numFmtId="164" fontId="6" fillId="0" borderId="0" applyFont="0" applyFill="0" applyBorder="0" applyAlignment="0" applyProtection="0"/>
    <xf numFmtId="9" fontId="6" fillId="0" borderId="0" applyFont="0" applyFill="0" applyBorder="0" applyAlignment="0" applyProtection="0"/>
    <xf numFmtId="0" fontId="6" fillId="0" borderId="0"/>
    <xf numFmtId="44" fontId="6" fillId="0" borderId="0" applyFont="0" applyFill="0" applyBorder="0" applyAlignment="0" applyProtection="0"/>
    <xf numFmtId="0" fontId="4" fillId="0" borderId="0"/>
    <xf numFmtId="0" fontId="6" fillId="0" borderId="0"/>
    <xf numFmtId="9" fontId="6" fillId="0" borderId="0" applyFont="0" applyFill="0" applyBorder="0" applyAlignment="0" applyProtection="0"/>
    <xf numFmtId="0" fontId="4" fillId="0" borderId="0"/>
    <xf numFmtId="43" fontId="4" fillId="0" borderId="0" applyFont="0" applyFill="0" applyBorder="0" applyAlignment="0" applyProtection="0"/>
  </cellStyleXfs>
  <cellXfs count="148">
    <xf numFmtId="0" fontId="0" fillId="0" borderId="0" xfId="0"/>
    <xf numFmtId="0" fontId="10" fillId="4" borderId="1" xfId="0" applyFont="1" applyFill="1" applyBorder="1" applyAlignment="1">
      <alignment horizontal="center" vertical="center" wrapText="1"/>
    </xf>
    <xf numFmtId="166" fontId="10" fillId="4"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1" xfId="0" applyFont="1" applyFill="1" applyBorder="1" applyAlignment="1">
      <alignment vertical="center" wrapText="1"/>
    </xf>
    <xf numFmtId="0" fontId="8" fillId="0" borderId="1" xfId="0" applyFont="1" applyFill="1" applyBorder="1" applyAlignment="1">
      <alignment horizontal="left" vertical="center" wrapText="1"/>
    </xf>
    <xf numFmtId="9" fontId="8" fillId="6" borderId="1" xfId="0" applyNumberFormat="1" applyFont="1" applyFill="1" applyBorder="1" applyAlignment="1">
      <alignment horizontal="center" vertical="center" wrapText="1"/>
    </xf>
    <xf numFmtId="0" fontId="8" fillId="6" borderId="1" xfId="0" applyFont="1" applyFill="1" applyBorder="1" applyAlignment="1">
      <alignment horizontal="left" vertical="center" wrapText="1"/>
    </xf>
    <xf numFmtId="4"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17" fontId="8" fillId="0" borderId="1" xfId="0" applyNumberFormat="1" applyFont="1" applyFill="1" applyBorder="1" applyAlignment="1">
      <alignment horizontal="center" vertical="center" wrapText="1"/>
    </xf>
    <xf numFmtId="166" fontId="8" fillId="0" borderId="1" xfId="0" applyNumberFormat="1" applyFont="1" applyFill="1" applyBorder="1" applyAlignment="1">
      <alignment horizontal="center" vertical="center" wrapText="1"/>
    </xf>
    <xf numFmtId="0" fontId="8" fillId="0" borderId="1" xfId="0" quotePrefix="1" applyFont="1" applyFill="1" applyBorder="1" applyAlignment="1">
      <alignment horizontal="center" vertical="center" wrapText="1"/>
    </xf>
    <xf numFmtId="3" fontId="12" fillId="0" borderId="1" xfId="0" applyNumberFormat="1" applyFont="1" applyFill="1" applyBorder="1" applyAlignment="1">
      <alignment horizontal="left" vertical="center" wrapText="1"/>
    </xf>
    <xf numFmtId="15" fontId="8" fillId="0" borderId="1" xfId="0" applyNumberFormat="1" applyFont="1" applyFill="1" applyBorder="1" applyAlignment="1">
      <alignment horizontal="center" vertical="center" wrapText="1"/>
    </xf>
    <xf numFmtId="3" fontId="12" fillId="0" borderId="1" xfId="6" applyNumberFormat="1" applyFont="1" applyFill="1" applyBorder="1" applyAlignment="1">
      <alignment horizontal="left" vertical="center" wrapText="1"/>
    </xf>
    <xf numFmtId="0" fontId="8" fillId="0" borderId="1" xfId="0" applyFont="1" applyFill="1" applyBorder="1" applyAlignment="1">
      <alignment horizontal="left" wrapText="1"/>
    </xf>
    <xf numFmtId="9" fontId="8" fillId="7" borderId="1" xfId="0" applyNumberFormat="1" applyFont="1" applyFill="1" applyBorder="1" applyAlignment="1">
      <alignment horizontal="center" vertical="center" wrapText="1"/>
    </xf>
    <xf numFmtId="0" fontId="8" fillId="7" borderId="1" xfId="0" applyFont="1" applyFill="1" applyBorder="1" applyAlignment="1">
      <alignment horizontal="left" vertical="center" wrapText="1"/>
    </xf>
    <xf numFmtId="49" fontId="12" fillId="0" borderId="1" xfId="0" applyNumberFormat="1"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9" fontId="8" fillId="3" borderId="1" xfId="0" applyNumberFormat="1" applyFont="1" applyFill="1" applyBorder="1" applyAlignment="1">
      <alignment horizontal="center" vertical="center" wrapText="1"/>
    </xf>
    <xf numFmtId="17" fontId="8" fillId="8" borderId="1" xfId="0" applyNumberFormat="1" applyFont="1" applyFill="1" applyBorder="1" applyAlignment="1">
      <alignment horizontal="right" vertical="center" wrapText="1"/>
    </xf>
    <xf numFmtId="17" fontId="8" fillId="8" borderId="1" xfId="0" applyNumberFormat="1" applyFont="1" applyFill="1" applyBorder="1" applyAlignment="1">
      <alignment horizontal="center" vertical="center" wrapText="1"/>
    </xf>
    <xf numFmtId="0" fontId="9" fillId="8" borderId="1" xfId="0" applyFont="1" applyFill="1" applyBorder="1" applyAlignment="1">
      <alignment horizontal="left" vertical="center" wrapText="1"/>
    </xf>
    <xf numFmtId="4" fontId="8" fillId="8" borderId="1" xfId="0" applyNumberFormat="1" applyFont="1" applyFill="1" applyBorder="1" applyAlignment="1">
      <alignment horizontal="center" vertical="center" wrapText="1"/>
    </xf>
    <xf numFmtId="44" fontId="8" fillId="8" borderId="1" xfId="2" applyFont="1" applyFill="1" applyBorder="1" applyAlignment="1">
      <alignment horizontal="center" vertical="center" wrapText="1"/>
    </xf>
    <xf numFmtId="9" fontId="8" fillId="8" borderId="1" xfId="0" applyNumberFormat="1" applyFont="1" applyFill="1" applyBorder="1" applyAlignment="1">
      <alignment horizontal="center" vertical="center" wrapText="1"/>
    </xf>
    <xf numFmtId="0" fontId="8" fillId="8" borderId="1" xfId="0" applyFont="1" applyFill="1" applyBorder="1" applyAlignment="1">
      <alignment horizontal="left" vertical="center" wrapText="1"/>
    </xf>
    <xf numFmtId="17" fontId="8" fillId="8" borderId="1" xfId="0" applyNumberFormat="1" applyFont="1" applyFill="1" applyBorder="1" applyAlignment="1">
      <alignment vertical="center" wrapText="1"/>
    </xf>
    <xf numFmtId="0" fontId="12" fillId="0" borderId="1" xfId="0" applyFont="1" applyFill="1" applyBorder="1" applyAlignment="1">
      <alignment vertical="center" wrapText="1"/>
    </xf>
    <xf numFmtId="0" fontId="8" fillId="3" borderId="1" xfId="0" applyFont="1" applyFill="1" applyBorder="1" applyAlignment="1">
      <alignment horizontal="center" vertical="center" wrapText="1"/>
    </xf>
    <xf numFmtId="0" fontId="8" fillId="0" borderId="0" xfId="0" applyFont="1" applyAlignment="1">
      <alignment horizontal="center" vertical="center" wrapText="1"/>
    </xf>
    <xf numFmtId="0" fontId="8" fillId="5" borderId="1" xfId="0" applyFont="1" applyFill="1" applyBorder="1" applyAlignment="1">
      <alignment horizontal="center" vertical="center" wrapText="1"/>
    </xf>
    <xf numFmtId="16" fontId="8" fillId="6" borderId="1" xfId="0" applyNumberFormat="1" applyFont="1" applyFill="1" applyBorder="1" applyAlignment="1">
      <alignment horizontal="center" vertical="center" wrapText="1"/>
    </xf>
    <xf numFmtId="16" fontId="8" fillId="0"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49" fontId="8" fillId="3" borderId="1" xfId="0" applyNumberFormat="1" applyFont="1" applyFill="1" applyBorder="1" applyAlignment="1">
      <alignment horizontal="center" vertical="center" wrapText="1"/>
    </xf>
    <xf numFmtId="0" fontId="9" fillId="2" borderId="0" xfId="0" applyFont="1" applyFill="1" applyBorder="1" applyAlignment="1">
      <alignment horizontal="left" wrapText="1"/>
    </xf>
    <xf numFmtId="0" fontId="9" fillId="2" borderId="6" xfId="0" applyFont="1" applyFill="1" applyBorder="1" applyAlignment="1">
      <alignment horizontal="left" wrapText="1"/>
    </xf>
    <xf numFmtId="0" fontId="8" fillId="0" borderId="0" xfId="0" applyFont="1" applyAlignment="1">
      <alignment wrapText="1"/>
    </xf>
    <xf numFmtId="165" fontId="9" fillId="0" borderId="2" xfId="0" applyNumberFormat="1" applyFont="1" applyBorder="1" applyAlignment="1">
      <alignment wrapText="1"/>
    </xf>
    <xf numFmtId="165" fontId="9" fillId="0" borderId="3" xfId="0" applyNumberFormat="1" applyFont="1" applyBorder="1" applyAlignment="1">
      <alignment wrapText="1"/>
    </xf>
    <xf numFmtId="165" fontId="9" fillId="0" borderId="1" xfId="0" applyNumberFormat="1" applyFont="1" applyBorder="1" applyAlignment="1">
      <alignment horizontal="left" wrapText="1"/>
    </xf>
    <xf numFmtId="0" fontId="9" fillId="0" borderId="1" xfId="0" applyFont="1" applyBorder="1" applyAlignment="1">
      <alignment wrapText="1"/>
    </xf>
    <xf numFmtId="0" fontId="8" fillId="0" borderId="1" xfId="0" applyFont="1" applyBorder="1" applyAlignment="1">
      <alignment horizontal="left" wrapText="1"/>
    </xf>
    <xf numFmtId="166" fontId="8" fillId="0" borderId="1" xfId="0" applyNumberFormat="1" applyFont="1" applyBorder="1" applyAlignment="1">
      <alignment horizontal="center" vertical="center" wrapText="1"/>
    </xf>
    <xf numFmtId="0" fontId="8" fillId="0" borderId="1" xfId="0" applyFont="1" applyBorder="1" applyAlignment="1">
      <alignment wrapText="1"/>
    </xf>
    <xf numFmtId="0" fontId="8" fillId="5" borderId="1" xfId="0" applyFont="1" applyFill="1" applyBorder="1" applyAlignment="1">
      <alignment horizontal="right" vertical="center" wrapText="1"/>
    </xf>
    <xf numFmtId="0" fontId="11" fillId="5" borderId="1" xfId="0" applyFont="1" applyFill="1" applyBorder="1" applyAlignment="1">
      <alignment horizontal="left" vertical="center" wrapText="1"/>
    </xf>
    <xf numFmtId="4" fontId="8" fillId="5" borderId="1" xfId="0" applyNumberFormat="1" applyFont="1" applyFill="1" applyBorder="1" applyAlignment="1">
      <alignment horizontal="center" vertical="center" wrapText="1"/>
    </xf>
    <xf numFmtId="0" fontId="8" fillId="5" borderId="1" xfId="0" applyFont="1" applyFill="1" applyBorder="1" applyAlignment="1">
      <alignment vertical="center" wrapText="1"/>
    </xf>
    <xf numFmtId="0" fontId="8" fillId="5" borderId="1" xfId="0" applyFont="1" applyFill="1" applyBorder="1" applyAlignment="1">
      <alignment horizontal="left" vertical="center" wrapText="1"/>
    </xf>
    <xf numFmtId="166" fontId="8" fillId="5" borderId="1" xfId="0" applyNumberFormat="1" applyFont="1" applyFill="1" applyBorder="1" applyAlignment="1">
      <alignment horizontal="center" vertical="center" wrapText="1"/>
    </xf>
    <xf numFmtId="0" fontId="8" fillId="0" borderId="0" xfId="0" applyFont="1" applyFill="1" applyAlignment="1">
      <alignment wrapText="1"/>
    </xf>
    <xf numFmtId="0" fontId="8" fillId="0" borderId="1" xfId="0" applyFont="1" applyFill="1" applyBorder="1" applyAlignment="1">
      <alignment horizontal="right" vertical="center" wrapText="1"/>
    </xf>
    <xf numFmtId="0" fontId="12"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4" fontId="9" fillId="0" borderId="1" xfId="0" applyNumberFormat="1" applyFont="1" applyFill="1" applyBorder="1" applyAlignment="1">
      <alignment horizontal="center" vertical="center" wrapText="1"/>
    </xf>
    <xf numFmtId="0" fontId="8" fillId="0" borderId="1" xfId="0" applyNumberFormat="1" applyFont="1" applyFill="1" applyBorder="1" applyAlignment="1">
      <alignment vertical="center" wrapText="1"/>
    </xf>
    <xf numFmtId="0" fontId="8" fillId="6" borderId="1" xfId="0" applyFont="1" applyFill="1" applyBorder="1" applyAlignment="1">
      <alignment horizontal="right" vertical="center" wrapText="1"/>
    </xf>
    <xf numFmtId="0" fontId="8" fillId="6" borderId="1" xfId="0" applyFont="1" applyFill="1" applyBorder="1" applyAlignment="1">
      <alignment horizontal="center" vertical="center" wrapText="1"/>
    </xf>
    <xf numFmtId="0" fontId="11" fillId="6" borderId="1" xfId="0" applyFont="1" applyFill="1" applyBorder="1" applyAlignment="1">
      <alignment horizontal="left" vertical="center" wrapText="1"/>
    </xf>
    <xf numFmtId="4" fontId="8" fillId="6" borderId="1" xfId="0" applyNumberFormat="1" applyFont="1" applyFill="1" applyBorder="1" applyAlignment="1">
      <alignment horizontal="center" vertical="center" wrapText="1"/>
    </xf>
    <xf numFmtId="0" fontId="8" fillId="6" borderId="1" xfId="0" applyFont="1" applyFill="1" applyBorder="1" applyAlignment="1">
      <alignment vertical="center" wrapText="1"/>
    </xf>
    <xf numFmtId="166" fontId="8" fillId="6" borderId="1" xfId="0" applyNumberFormat="1" applyFont="1" applyFill="1" applyBorder="1" applyAlignment="1">
      <alignment horizontal="center" vertical="center" wrapText="1"/>
    </xf>
    <xf numFmtId="0" fontId="9" fillId="0" borderId="0" xfId="0" applyFont="1" applyFill="1" applyAlignment="1">
      <alignment wrapText="1"/>
    </xf>
    <xf numFmtId="9" fontId="8" fillId="0" borderId="1" xfId="1" applyNumberFormat="1" applyFont="1" applyFill="1" applyBorder="1" applyAlignment="1">
      <alignment horizontal="center" vertical="center" wrapText="1"/>
    </xf>
    <xf numFmtId="3" fontId="12" fillId="0" borderId="1" xfId="0" applyNumberFormat="1" applyFont="1" applyFill="1" applyBorder="1" applyAlignment="1">
      <alignment horizontal="justify" vertical="center" wrapText="1"/>
    </xf>
    <xf numFmtId="4" fontId="12" fillId="0" borderId="1" xfId="0" applyNumberFormat="1" applyFont="1" applyFill="1" applyBorder="1" applyAlignment="1">
      <alignment horizontal="center" vertical="center" wrapText="1"/>
    </xf>
    <xf numFmtId="166" fontId="12" fillId="0" borderId="1" xfId="0" applyNumberFormat="1" applyFont="1" applyFill="1" applyBorder="1" applyAlignment="1">
      <alignment horizontal="center" vertical="center" wrapText="1"/>
    </xf>
    <xf numFmtId="166" fontId="8" fillId="0" borderId="1" xfId="12" applyNumberFormat="1" applyFont="1" applyFill="1" applyBorder="1" applyAlignment="1">
      <alignment horizontal="center" vertical="center" wrapText="1"/>
    </xf>
    <xf numFmtId="0" fontId="8" fillId="0" borderId="1" xfId="0" applyFont="1" applyFill="1" applyBorder="1" applyAlignment="1">
      <alignment wrapText="1"/>
    </xf>
    <xf numFmtId="0" fontId="8" fillId="2" borderId="1" xfId="0" applyFont="1" applyFill="1" applyBorder="1" applyAlignment="1">
      <alignment wrapText="1"/>
    </xf>
    <xf numFmtId="0" fontId="9" fillId="2" borderId="1" xfId="0" applyFont="1" applyFill="1" applyBorder="1" applyAlignment="1">
      <alignment horizontal="left" vertical="center" wrapText="1"/>
    </xf>
    <xf numFmtId="4" fontId="9" fillId="2" borderId="1" xfId="0" applyNumberFormat="1" applyFont="1" applyFill="1" applyBorder="1" applyAlignment="1">
      <alignment horizontal="center" vertical="center" wrapText="1"/>
    </xf>
    <xf numFmtId="0" fontId="8" fillId="2" borderId="1" xfId="0" applyFont="1" applyFill="1" applyBorder="1" applyAlignment="1">
      <alignment horizontal="left" wrapText="1"/>
    </xf>
    <xf numFmtId="166" fontId="8" fillId="2" borderId="1" xfId="0" applyNumberFormat="1" applyFont="1" applyFill="1" applyBorder="1" applyAlignment="1">
      <alignment horizontal="center" vertical="center" wrapText="1"/>
    </xf>
    <xf numFmtId="0" fontId="8" fillId="7" borderId="1" xfId="0" applyFont="1" applyFill="1" applyBorder="1" applyAlignment="1">
      <alignment horizontal="right" vertical="center" wrapText="1"/>
    </xf>
    <xf numFmtId="0" fontId="11" fillId="7" borderId="1" xfId="0" applyFont="1" applyFill="1" applyBorder="1" applyAlignment="1">
      <alignment horizontal="left" vertical="center" wrapText="1"/>
    </xf>
    <xf numFmtId="4" fontId="8" fillId="7" borderId="1" xfId="0" applyNumberFormat="1" applyFont="1" applyFill="1" applyBorder="1" applyAlignment="1">
      <alignment horizontal="center" vertical="center" wrapText="1"/>
    </xf>
    <xf numFmtId="0" fontId="8" fillId="7" borderId="1" xfId="0" applyFont="1" applyFill="1" applyBorder="1" applyAlignment="1">
      <alignment vertical="center" wrapText="1"/>
    </xf>
    <xf numFmtId="166" fontId="8" fillId="7" borderId="1" xfId="0" applyNumberFormat="1" applyFont="1" applyFill="1" applyBorder="1" applyAlignment="1">
      <alignment horizontal="center" vertical="center" wrapText="1"/>
    </xf>
    <xf numFmtId="0" fontId="9" fillId="7" borderId="1" xfId="0" applyFont="1" applyFill="1" applyBorder="1" applyAlignment="1">
      <alignment horizontal="left" vertical="center" wrapText="1"/>
    </xf>
    <xf numFmtId="0" fontId="12" fillId="0" borderId="0" xfId="0" applyFont="1" applyFill="1" applyAlignment="1">
      <alignment wrapText="1"/>
    </xf>
    <xf numFmtId="0" fontId="12" fillId="0" borderId="1" xfId="0" applyFont="1" applyFill="1" applyBorder="1" applyAlignment="1">
      <alignment wrapText="1"/>
    </xf>
    <xf numFmtId="0" fontId="12" fillId="0"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4" fontId="9" fillId="3" borderId="1" xfId="0" applyNumberFormat="1" applyFont="1" applyFill="1" applyBorder="1" applyAlignment="1">
      <alignment horizontal="center" vertical="center" wrapText="1"/>
    </xf>
    <xf numFmtId="0" fontId="8" fillId="3" borderId="1" xfId="0" applyFont="1" applyFill="1" applyBorder="1" applyAlignment="1">
      <alignment horizontal="left" vertical="center" wrapText="1"/>
    </xf>
    <xf numFmtId="166" fontId="8" fillId="3" borderId="1" xfId="0" applyNumberFormat="1" applyFont="1" applyFill="1" applyBorder="1" applyAlignment="1">
      <alignment horizontal="center" vertical="center" wrapText="1"/>
    </xf>
    <xf numFmtId="0" fontId="8" fillId="3" borderId="1" xfId="0" applyFont="1" applyFill="1" applyBorder="1" applyAlignment="1">
      <alignment vertical="center" wrapText="1"/>
    </xf>
    <xf numFmtId="0" fontId="8" fillId="8" borderId="1" xfId="0" applyFont="1" applyFill="1" applyBorder="1" applyAlignment="1">
      <alignment horizontal="center" vertical="center" wrapText="1"/>
    </xf>
    <xf numFmtId="166" fontId="8" fillId="8" borderId="1" xfId="0" applyNumberFormat="1" applyFont="1" applyFill="1" applyBorder="1" applyAlignment="1">
      <alignment horizontal="center" vertical="center" wrapText="1"/>
    </xf>
    <xf numFmtId="43" fontId="9" fillId="0" borderId="0" xfId="0" applyNumberFormat="1" applyFont="1" applyFill="1" applyAlignment="1">
      <alignment wrapText="1"/>
    </xf>
    <xf numFmtId="0" fontId="8" fillId="0" borderId="0" xfId="0" applyFont="1" applyFill="1" applyBorder="1" applyAlignment="1">
      <alignment horizontal="center" vertical="center" wrapText="1"/>
    </xf>
    <xf numFmtId="0" fontId="9" fillId="0" borderId="0" xfId="0" applyFont="1" applyAlignment="1">
      <alignment wrapText="1"/>
    </xf>
    <xf numFmtId="0" fontId="9" fillId="2" borderId="17" xfId="0" applyFont="1" applyFill="1" applyBorder="1" applyAlignment="1">
      <alignment wrapText="1"/>
    </xf>
    <xf numFmtId="0" fontId="9" fillId="2" borderId="15" xfId="0" applyFont="1" applyFill="1" applyBorder="1" applyAlignment="1">
      <alignment wrapText="1"/>
    </xf>
    <xf numFmtId="0" fontId="9" fillId="2" borderId="18" xfId="0" applyFont="1" applyFill="1" applyBorder="1" applyAlignment="1">
      <alignment vertical="center" wrapText="1"/>
    </xf>
    <xf numFmtId="0" fontId="9" fillId="2" borderId="5" xfId="0" applyFont="1" applyFill="1" applyBorder="1" applyAlignment="1">
      <alignment wrapText="1"/>
    </xf>
    <xf numFmtId="0" fontId="9" fillId="2" borderId="6" xfId="0" applyFont="1" applyFill="1" applyBorder="1" applyAlignment="1">
      <alignment wrapText="1"/>
    </xf>
    <xf numFmtId="0" fontId="9" fillId="2" borderId="7" xfId="0" applyFont="1" applyFill="1" applyBorder="1" applyAlignment="1">
      <alignment vertical="center" wrapText="1"/>
    </xf>
    <xf numFmtId="0" fontId="8" fillId="0" borderId="0" xfId="0" applyFont="1" applyAlignment="1">
      <alignment vertical="center" wrapText="1"/>
    </xf>
    <xf numFmtId="4" fontId="8" fillId="0" borderId="0" xfId="0" applyNumberFormat="1" applyFont="1" applyAlignment="1">
      <alignment horizontal="center" vertical="center" wrapText="1"/>
    </xf>
    <xf numFmtId="0" fontId="8" fillId="0" borderId="0" xfId="0" applyFont="1" applyAlignment="1">
      <alignment horizontal="left" wrapText="1"/>
    </xf>
    <xf numFmtId="166" fontId="8" fillId="0" borderId="0" xfId="0" applyNumberFormat="1" applyFont="1" applyAlignment="1">
      <alignment horizontal="center" vertical="center" wrapText="1"/>
    </xf>
    <xf numFmtId="0" fontId="8" fillId="0" borderId="1" xfId="0" applyFont="1" applyFill="1" applyBorder="1" applyAlignment="1">
      <alignment wrapText="1"/>
    </xf>
    <xf numFmtId="0"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3" fillId="0" borderId="2" xfId="0" applyFont="1" applyBorder="1" applyAlignment="1">
      <alignment horizontal="left" vertical="top" wrapText="1"/>
    </xf>
    <xf numFmtId="0" fontId="13" fillId="0" borderId="3" xfId="0" applyFont="1" applyBorder="1" applyAlignment="1">
      <alignment horizontal="left" vertical="top" wrapText="1"/>
    </xf>
    <xf numFmtId="0" fontId="13" fillId="0" borderId="4" xfId="0" applyFont="1" applyBorder="1" applyAlignment="1">
      <alignment horizontal="left" vertical="top" wrapText="1"/>
    </xf>
    <xf numFmtId="0" fontId="13" fillId="0" borderId="2" xfId="0" applyFont="1" applyBorder="1" applyAlignment="1">
      <alignment horizontal="left" wrapText="1"/>
    </xf>
    <xf numFmtId="0" fontId="13" fillId="0" borderId="3" xfId="0" applyFont="1" applyBorder="1" applyAlignment="1">
      <alignment horizontal="left" wrapText="1"/>
    </xf>
    <xf numFmtId="0" fontId="13" fillId="0" borderId="4" xfId="0" applyFont="1" applyBorder="1" applyAlignment="1">
      <alignment horizontal="left" wrapText="1"/>
    </xf>
    <xf numFmtId="0" fontId="12" fillId="0" borderId="19" xfId="0" applyFont="1" applyBorder="1" applyAlignment="1">
      <alignment horizontal="left" vertical="top" wrapText="1"/>
    </xf>
    <xf numFmtId="0" fontId="12" fillId="0" borderId="20" xfId="0" applyFont="1" applyBorder="1" applyAlignment="1">
      <alignment horizontal="left" vertical="top" wrapText="1"/>
    </xf>
    <xf numFmtId="0" fontId="12" fillId="0" borderId="21" xfId="0" applyFont="1" applyBorder="1" applyAlignment="1">
      <alignment horizontal="left" vertical="top" wrapText="1"/>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wrapText="1"/>
    </xf>
    <xf numFmtId="0" fontId="8" fillId="0" borderId="2" xfId="0" applyFont="1" applyBorder="1" applyAlignment="1">
      <alignment wrapText="1"/>
    </xf>
    <xf numFmtId="0" fontId="8" fillId="0" borderId="3" xfId="0" applyFont="1" applyBorder="1" applyAlignment="1">
      <alignment wrapText="1"/>
    </xf>
    <xf numFmtId="0" fontId="8" fillId="0" borderId="4" xfId="0" applyFont="1" applyBorder="1" applyAlignment="1">
      <alignment wrapText="1"/>
    </xf>
    <xf numFmtId="0" fontId="9" fillId="0" borderId="2" xfId="0" applyFont="1" applyBorder="1" applyAlignment="1">
      <alignment wrapText="1"/>
    </xf>
    <xf numFmtId="0" fontId="9" fillId="0" borderId="1" xfId="0" applyFont="1" applyBorder="1" applyAlignment="1">
      <alignment wrapText="1"/>
    </xf>
    <xf numFmtId="0" fontId="9" fillId="0" borderId="1" xfId="0" applyFont="1" applyFill="1" applyBorder="1" applyAlignment="1">
      <alignment horizontal="center" vertical="center" wrapText="1"/>
    </xf>
    <xf numFmtId="0" fontId="8" fillId="0" borderId="1" xfId="0" applyFont="1" applyFill="1" applyBorder="1" applyAlignment="1">
      <alignment wrapText="1"/>
    </xf>
    <xf numFmtId="0" fontId="9" fillId="0" borderId="1" xfId="0" applyFont="1" applyBorder="1" applyAlignment="1">
      <alignment horizontal="center" vertical="center" wrapText="1"/>
    </xf>
    <xf numFmtId="4" fontId="9" fillId="2" borderId="12" xfId="0" applyNumberFormat="1" applyFont="1" applyFill="1" applyBorder="1" applyAlignment="1">
      <alignment horizontal="center" vertical="center" wrapText="1"/>
    </xf>
    <xf numFmtId="4" fontId="9" fillId="2" borderId="8" xfId="0" applyNumberFormat="1"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4" xfId="0" applyFont="1" applyFill="1" applyBorder="1" applyAlignment="1">
      <alignment horizontal="left" vertical="center" wrapText="1"/>
    </xf>
    <xf numFmtId="0" fontId="9" fillId="2" borderId="15" xfId="0" applyFont="1" applyFill="1" applyBorder="1" applyAlignment="1">
      <alignment horizontal="left" vertical="center" wrapText="1"/>
    </xf>
    <xf numFmtId="0" fontId="9" fillId="2" borderId="16" xfId="0" applyFont="1" applyFill="1" applyBorder="1" applyAlignment="1">
      <alignment horizontal="left" vertical="center" wrapText="1"/>
    </xf>
    <xf numFmtId="0" fontId="9" fillId="2" borderId="9"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10" xfId="0" applyFont="1" applyFill="1" applyBorder="1" applyAlignment="1">
      <alignment horizontal="left" vertical="center" wrapText="1"/>
    </xf>
  </cellXfs>
  <cellStyles count="13">
    <cellStyle name="Millares" xfId="12" builtinId="3"/>
    <cellStyle name="Millares 2" xfId="4"/>
    <cellStyle name="Moneda" xfId="2" builtinId="4"/>
    <cellStyle name="Moneda 2" xfId="7"/>
    <cellStyle name="Normal" xfId="0" builtinId="0"/>
    <cellStyle name="Normal 2" xfId="6"/>
    <cellStyle name="Normal 2 2" xfId="9"/>
    <cellStyle name="Normal 3" xfId="8"/>
    <cellStyle name="Normal 4" xfId="11"/>
    <cellStyle name="Normal 5" xfId="3"/>
    <cellStyle name="Percent 2" xfId="10"/>
    <cellStyle name="Porcentaje" xfId="1" builtinId="5"/>
    <cellStyle name="Porcentual 2" xfId="5"/>
  </cellStyles>
  <dxfs count="0"/>
  <tableStyles count="0" defaultTableStyle="TableStyleMedium9" defaultPivotStyle="PivotStyleLight16"/>
  <colors>
    <mruColors>
      <color rgb="FF00FFFF"/>
      <color rgb="FFFFCC00"/>
      <color rgb="FF00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62"/>
  <sheetViews>
    <sheetView tabSelected="1" topLeftCell="B6" workbookViewId="0">
      <selection activeCell="L41" sqref="L41"/>
    </sheetView>
  </sheetViews>
  <sheetFormatPr baseColWidth="10" defaultColWidth="8.875" defaultRowHeight="12" x14ac:dyDescent="0.2"/>
  <cols>
    <col min="1" max="1" width="5.75" style="33" customWidth="1"/>
    <col min="2" max="2" width="5.25" style="33" customWidth="1"/>
    <col min="3" max="3" width="27" style="105" customWidth="1"/>
    <col min="4" max="4" width="11.25" style="33" customWidth="1"/>
    <col min="5" max="5" width="9.375" style="33" customWidth="1"/>
    <col min="6" max="6" width="7.625" style="33" customWidth="1"/>
    <col min="7" max="7" width="7.125" style="33" customWidth="1"/>
    <col min="8" max="8" width="6.75" style="33" customWidth="1"/>
    <col min="9" max="9" width="12.375" style="33" customWidth="1"/>
    <col min="10" max="10" width="10.75" style="33" customWidth="1"/>
    <col min="11" max="11" width="9.375" style="33" customWidth="1"/>
    <col min="12" max="12" width="10.25" style="42" customWidth="1"/>
    <col min="13" max="13" width="16.25" style="107" customWidth="1"/>
    <col min="14" max="14" width="14.375" style="42" customWidth="1"/>
    <col min="15" max="15" width="10" style="108" customWidth="1"/>
    <col min="16" max="16" width="31" style="42" customWidth="1"/>
    <col min="17" max="17" width="9" style="42" bestFit="1" customWidth="1"/>
    <col min="18" max="18" width="48.625" style="42" customWidth="1"/>
    <col min="19" max="16384" width="8.875" style="42"/>
  </cols>
  <sheetData>
    <row r="1" spans="1:62" ht="15.75" hidden="1" x14ac:dyDescent="0.2">
      <c r="A1" s="121" t="s">
        <v>153</v>
      </c>
      <c r="B1" s="122"/>
      <c r="C1" s="122"/>
      <c r="D1" s="122"/>
      <c r="E1" s="122"/>
      <c r="F1" s="122"/>
      <c r="G1" s="122"/>
      <c r="H1" s="122"/>
      <c r="I1" s="122"/>
      <c r="J1" s="122"/>
      <c r="K1" s="122"/>
      <c r="L1" s="122"/>
      <c r="M1" s="122"/>
      <c r="N1" s="122"/>
      <c r="O1" s="122"/>
      <c r="P1" s="123"/>
    </row>
    <row r="2" spans="1:62" hidden="1" x14ac:dyDescent="0.2">
      <c r="A2" s="124" t="s">
        <v>449</v>
      </c>
      <c r="B2" s="125"/>
      <c r="C2" s="125"/>
      <c r="D2" s="125"/>
      <c r="E2" s="125"/>
      <c r="F2" s="125"/>
      <c r="G2" s="125"/>
      <c r="H2" s="126" t="s">
        <v>450</v>
      </c>
      <c r="I2" s="127"/>
      <c r="J2" s="127"/>
      <c r="K2" s="127"/>
      <c r="L2" s="127"/>
      <c r="M2" s="128"/>
      <c r="N2" s="129" t="s">
        <v>133</v>
      </c>
      <c r="O2" s="127"/>
      <c r="P2" s="128"/>
    </row>
    <row r="3" spans="1:62" hidden="1" x14ac:dyDescent="0.2">
      <c r="A3" s="124" t="s">
        <v>451</v>
      </c>
      <c r="B3" s="125"/>
      <c r="C3" s="125"/>
      <c r="D3" s="125"/>
      <c r="E3" s="125"/>
      <c r="F3" s="125"/>
      <c r="G3" s="125"/>
      <c r="H3" s="130" t="s">
        <v>452</v>
      </c>
      <c r="I3" s="125"/>
      <c r="J3" s="125"/>
      <c r="K3" s="125"/>
      <c r="L3" s="125"/>
      <c r="M3" s="125"/>
      <c r="N3" s="125"/>
      <c r="O3" s="125"/>
      <c r="P3" s="125"/>
    </row>
    <row r="4" spans="1:62" hidden="1" x14ac:dyDescent="0.2">
      <c r="A4" s="131" t="s">
        <v>430</v>
      </c>
      <c r="B4" s="132"/>
      <c r="C4" s="132"/>
      <c r="D4" s="132"/>
      <c r="E4" s="132"/>
      <c r="F4" s="132"/>
      <c r="G4" s="132"/>
      <c r="H4" s="132"/>
      <c r="I4" s="132"/>
      <c r="J4" s="132"/>
      <c r="K4" s="132"/>
      <c r="L4" s="132"/>
      <c r="M4" s="132"/>
      <c r="N4" s="132"/>
      <c r="O4" s="132"/>
      <c r="P4" s="132"/>
    </row>
    <row r="5" spans="1:62" ht="36" hidden="1" x14ac:dyDescent="0.2">
      <c r="A5" s="133" t="s">
        <v>79</v>
      </c>
      <c r="B5" s="125"/>
      <c r="C5" s="125"/>
      <c r="D5" s="125"/>
      <c r="E5" s="125"/>
      <c r="F5" s="43" t="s">
        <v>115</v>
      </c>
      <c r="G5" s="44"/>
      <c r="H5" s="45">
        <v>5000</v>
      </c>
      <c r="L5" s="46" t="s">
        <v>80</v>
      </c>
      <c r="M5" s="47"/>
      <c r="N5" s="45"/>
      <c r="O5" s="48"/>
      <c r="P5" s="49"/>
    </row>
    <row r="6" spans="1:62" ht="96" x14ac:dyDescent="0.2">
      <c r="A6" s="1" t="s">
        <v>145</v>
      </c>
      <c r="B6" s="1" t="s">
        <v>138</v>
      </c>
      <c r="C6" s="1" t="s">
        <v>139</v>
      </c>
      <c r="D6" s="1" t="s">
        <v>140</v>
      </c>
      <c r="E6" s="1" t="s">
        <v>16</v>
      </c>
      <c r="F6" s="1" t="s">
        <v>17</v>
      </c>
      <c r="G6" s="1" t="s">
        <v>431</v>
      </c>
      <c r="H6" s="1" t="s">
        <v>432</v>
      </c>
      <c r="I6" s="1" t="s">
        <v>152</v>
      </c>
      <c r="J6" s="1" t="s">
        <v>69</v>
      </c>
      <c r="K6" s="1" t="s">
        <v>514</v>
      </c>
      <c r="L6" s="1" t="s">
        <v>18</v>
      </c>
      <c r="M6" s="1" t="s">
        <v>87</v>
      </c>
      <c r="N6" s="1" t="s">
        <v>103</v>
      </c>
      <c r="O6" s="2" t="s">
        <v>114</v>
      </c>
      <c r="P6" s="1" t="s">
        <v>137</v>
      </c>
    </row>
    <row r="7" spans="1:62" s="56" customFormat="1" ht="12.75" x14ac:dyDescent="0.2">
      <c r="A7" s="50"/>
      <c r="B7" s="34" t="s">
        <v>194</v>
      </c>
      <c r="C7" s="51" t="s">
        <v>20</v>
      </c>
      <c r="D7" s="52"/>
      <c r="E7" s="34"/>
      <c r="F7" s="34"/>
      <c r="G7" s="34"/>
      <c r="H7" s="34"/>
      <c r="I7" s="34"/>
      <c r="J7" s="34"/>
      <c r="K7" s="34"/>
      <c r="L7" s="53"/>
      <c r="M7" s="54"/>
      <c r="N7" s="53"/>
      <c r="O7" s="55"/>
      <c r="P7" s="53"/>
    </row>
    <row r="8" spans="1:62" s="56" customFormat="1" ht="44.25" customHeight="1" x14ac:dyDescent="0.2">
      <c r="A8" s="57"/>
      <c r="B8" s="3">
        <v>5.5</v>
      </c>
      <c r="C8" s="58" t="s">
        <v>85</v>
      </c>
      <c r="D8" s="9">
        <v>38656.49</v>
      </c>
      <c r="E8" s="3" t="s">
        <v>125</v>
      </c>
      <c r="F8" s="3" t="s">
        <v>68</v>
      </c>
      <c r="G8" s="4">
        <v>0.32900000000000001</v>
      </c>
      <c r="H8" s="4">
        <v>0.67100000000000004</v>
      </c>
      <c r="I8" s="3" t="s">
        <v>151</v>
      </c>
      <c r="J8" s="11" t="s">
        <v>400</v>
      </c>
      <c r="K8" s="3" t="s">
        <v>274</v>
      </c>
      <c r="L8" s="5"/>
      <c r="M8" s="6"/>
      <c r="N8" s="5"/>
      <c r="O8" s="12"/>
      <c r="P8" s="5" t="s">
        <v>182</v>
      </c>
    </row>
    <row r="9" spans="1:62" s="56" customFormat="1" x14ac:dyDescent="0.2">
      <c r="A9" s="57"/>
      <c r="B9" s="3"/>
      <c r="C9" s="59" t="s">
        <v>2</v>
      </c>
      <c r="D9" s="60">
        <f>SUM(D8)</f>
        <v>38656.49</v>
      </c>
      <c r="E9" s="3"/>
      <c r="F9" s="3"/>
      <c r="G9" s="3"/>
      <c r="H9" s="4"/>
      <c r="I9" s="3"/>
      <c r="J9" s="3"/>
      <c r="K9" s="3"/>
      <c r="L9" s="5"/>
      <c r="M9" s="6"/>
      <c r="N9" s="5"/>
      <c r="O9" s="12"/>
      <c r="P9" s="61"/>
    </row>
    <row r="10" spans="1:62" s="56" customFormat="1" ht="25.5" x14ac:dyDescent="0.2">
      <c r="A10" s="62"/>
      <c r="B10" s="63" t="s">
        <v>194</v>
      </c>
      <c r="C10" s="64" t="s">
        <v>415</v>
      </c>
      <c r="D10" s="65"/>
      <c r="E10" s="63"/>
      <c r="F10" s="63"/>
      <c r="G10" s="63"/>
      <c r="H10" s="7"/>
      <c r="I10" s="35"/>
      <c r="J10" s="35"/>
      <c r="K10" s="35"/>
      <c r="L10" s="66"/>
      <c r="M10" s="8"/>
      <c r="N10" s="66"/>
      <c r="O10" s="67"/>
      <c r="P10" s="66"/>
    </row>
    <row r="11" spans="1:62" s="56" customFormat="1" ht="131.25" customHeight="1" x14ac:dyDescent="0.2">
      <c r="A11" s="57"/>
      <c r="B11" s="3" t="s">
        <v>246</v>
      </c>
      <c r="C11" s="6" t="s">
        <v>61</v>
      </c>
      <c r="D11" s="9">
        <v>3211</v>
      </c>
      <c r="E11" s="3" t="s">
        <v>78</v>
      </c>
      <c r="F11" s="3" t="s">
        <v>68</v>
      </c>
      <c r="G11" s="4">
        <v>0</v>
      </c>
      <c r="H11" s="4">
        <v>1</v>
      </c>
      <c r="I11" s="3" t="s">
        <v>126</v>
      </c>
      <c r="J11" s="36" t="s">
        <v>189</v>
      </c>
      <c r="K11" s="36" t="s">
        <v>419</v>
      </c>
      <c r="L11" s="5"/>
      <c r="M11" s="6" t="s">
        <v>354</v>
      </c>
      <c r="N11" s="5"/>
      <c r="O11" s="12">
        <v>3212</v>
      </c>
      <c r="P11" s="5" t="s">
        <v>435</v>
      </c>
    </row>
    <row r="12" spans="1:62" s="56" customFormat="1" ht="24" x14ac:dyDescent="0.2">
      <c r="A12" s="3"/>
      <c r="B12" s="3" t="s">
        <v>247</v>
      </c>
      <c r="C12" s="5" t="s">
        <v>248</v>
      </c>
      <c r="D12" s="9">
        <v>307</v>
      </c>
      <c r="E12" s="3" t="s">
        <v>78</v>
      </c>
      <c r="F12" s="3" t="s">
        <v>68</v>
      </c>
      <c r="G12" s="4">
        <v>0</v>
      </c>
      <c r="H12" s="4">
        <v>1</v>
      </c>
      <c r="I12" s="10" t="s">
        <v>43</v>
      </c>
      <c r="J12" s="10" t="s">
        <v>191</v>
      </c>
      <c r="K12" s="3" t="s">
        <v>147</v>
      </c>
      <c r="L12" s="11"/>
      <c r="M12" s="6" t="s">
        <v>190</v>
      </c>
      <c r="N12" s="3"/>
      <c r="O12" s="12">
        <v>307</v>
      </c>
      <c r="P12" s="5" t="s">
        <v>436</v>
      </c>
      <c r="Q12" s="68"/>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c r="BA12" s="68"/>
      <c r="BB12" s="68"/>
      <c r="BC12" s="68"/>
      <c r="BD12" s="68"/>
      <c r="BE12" s="68"/>
      <c r="BF12" s="68"/>
      <c r="BG12" s="68"/>
      <c r="BH12" s="68"/>
      <c r="BI12" s="68"/>
      <c r="BJ12" s="68"/>
    </row>
    <row r="13" spans="1:62" s="56" customFormat="1" ht="81.75" customHeight="1" x14ac:dyDescent="0.2">
      <c r="A13" s="3"/>
      <c r="B13" s="3" t="s">
        <v>249</v>
      </c>
      <c r="C13" s="5" t="s">
        <v>458</v>
      </c>
      <c r="D13" s="9">
        <v>10134</v>
      </c>
      <c r="E13" s="3" t="s">
        <v>146</v>
      </c>
      <c r="F13" s="3" t="s">
        <v>68</v>
      </c>
      <c r="G13" s="4">
        <v>0.26</v>
      </c>
      <c r="H13" s="4">
        <v>0.74</v>
      </c>
      <c r="I13" s="10" t="s">
        <v>91</v>
      </c>
      <c r="J13" s="10" t="s">
        <v>24</v>
      </c>
      <c r="K13" s="3" t="s">
        <v>147</v>
      </c>
      <c r="L13" s="5"/>
      <c r="M13" s="6" t="s">
        <v>360</v>
      </c>
      <c r="N13" s="3" t="s">
        <v>354</v>
      </c>
      <c r="O13" s="12">
        <v>10134</v>
      </c>
      <c r="P13" s="5" t="s">
        <v>297</v>
      </c>
    </row>
    <row r="14" spans="1:62" s="56" customFormat="1" ht="36" x14ac:dyDescent="0.2">
      <c r="A14" s="3"/>
      <c r="B14" s="3" t="s">
        <v>222</v>
      </c>
      <c r="C14" s="5" t="s">
        <v>459</v>
      </c>
      <c r="D14" s="9">
        <v>236486</v>
      </c>
      <c r="E14" s="3" t="s">
        <v>78</v>
      </c>
      <c r="F14" s="13" t="s">
        <v>68</v>
      </c>
      <c r="G14" s="4">
        <v>0</v>
      </c>
      <c r="H14" s="4">
        <v>1</v>
      </c>
      <c r="I14" s="10" t="s">
        <v>91</v>
      </c>
      <c r="J14" s="15" t="s">
        <v>402</v>
      </c>
      <c r="K14" s="3" t="s">
        <v>515</v>
      </c>
      <c r="L14" s="3"/>
      <c r="M14" s="6" t="s">
        <v>510</v>
      </c>
      <c r="N14" s="3"/>
      <c r="O14" s="12"/>
      <c r="P14" s="5"/>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8"/>
    </row>
    <row r="15" spans="1:62" s="56" customFormat="1" ht="24" x14ac:dyDescent="0.2">
      <c r="A15" s="57"/>
      <c r="B15" s="3" t="s">
        <v>225</v>
      </c>
      <c r="C15" s="6" t="s">
        <v>460</v>
      </c>
      <c r="D15" s="9">
        <v>15331</v>
      </c>
      <c r="E15" s="3" t="s">
        <v>125</v>
      </c>
      <c r="F15" s="3" t="s">
        <v>68</v>
      </c>
      <c r="G15" s="69">
        <v>8.6499999999999994E-2</v>
      </c>
      <c r="H15" s="4">
        <v>0.91349999999999998</v>
      </c>
      <c r="I15" s="3" t="s">
        <v>93</v>
      </c>
      <c r="J15" s="3" t="s">
        <v>172</v>
      </c>
      <c r="K15" s="36" t="s">
        <v>419</v>
      </c>
      <c r="L15" s="5"/>
      <c r="M15" s="6"/>
      <c r="N15" s="5"/>
      <c r="O15" s="12"/>
      <c r="P15" s="5" t="s">
        <v>183</v>
      </c>
    </row>
    <row r="16" spans="1:62" s="56" customFormat="1" ht="24" x14ac:dyDescent="0.2">
      <c r="A16" s="3"/>
      <c r="B16" s="3" t="s">
        <v>174</v>
      </c>
      <c r="C16" s="70" t="s">
        <v>175</v>
      </c>
      <c r="D16" s="71">
        <v>10137</v>
      </c>
      <c r="E16" s="3" t="s">
        <v>125</v>
      </c>
      <c r="F16" s="3" t="s">
        <v>68</v>
      </c>
      <c r="G16" s="69">
        <v>0.36199999999999999</v>
      </c>
      <c r="H16" s="4">
        <v>0.63780000000000003</v>
      </c>
      <c r="I16" s="3" t="s">
        <v>93</v>
      </c>
      <c r="J16" s="3" t="s">
        <v>172</v>
      </c>
      <c r="K16" s="36" t="s">
        <v>419</v>
      </c>
      <c r="L16" s="3"/>
      <c r="M16" s="6"/>
      <c r="N16" s="3"/>
      <c r="O16" s="12"/>
      <c r="P16" s="5"/>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c r="BJ16" s="68"/>
    </row>
    <row r="17" spans="1:62" s="56" customFormat="1" ht="24" x14ac:dyDescent="0.2">
      <c r="A17" s="3"/>
      <c r="B17" s="3" t="s">
        <v>56</v>
      </c>
      <c r="C17" s="70" t="s">
        <v>442</v>
      </c>
      <c r="D17" s="71">
        <v>151</v>
      </c>
      <c r="E17" s="3" t="s">
        <v>146</v>
      </c>
      <c r="F17" s="3" t="s">
        <v>68</v>
      </c>
      <c r="G17" s="4">
        <v>0.39529999999999998</v>
      </c>
      <c r="H17" s="4">
        <v>0.60470000000000002</v>
      </c>
      <c r="I17" s="10" t="s">
        <v>53</v>
      </c>
      <c r="J17" s="10" t="s">
        <v>408</v>
      </c>
      <c r="K17" s="36" t="s">
        <v>515</v>
      </c>
      <c r="L17" s="3"/>
      <c r="M17" s="6"/>
      <c r="N17" s="3"/>
      <c r="O17" s="12"/>
      <c r="P17" s="5" t="s">
        <v>441</v>
      </c>
      <c r="Q17" s="68"/>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c r="BA17" s="68"/>
      <c r="BB17" s="68"/>
      <c r="BC17" s="68"/>
      <c r="BD17" s="68"/>
      <c r="BE17" s="68"/>
      <c r="BF17" s="68"/>
      <c r="BG17" s="68"/>
      <c r="BH17" s="68"/>
      <c r="BI17" s="68"/>
      <c r="BJ17" s="68"/>
    </row>
    <row r="18" spans="1:62" s="56" customFormat="1" ht="24.75" customHeight="1" x14ac:dyDescent="0.2">
      <c r="A18" s="3"/>
      <c r="B18" s="3" t="s">
        <v>15</v>
      </c>
      <c r="C18" s="70" t="s">
        <v>46</v>
      </c>
      <c r="D18" s="71">
        <v>406</v>
      </c>
      <c r="E18" s="3" t="s">
        <v>78</v>
      </c>
      <c r="F18" s="13" t="s">
        <v>68</v>
      </c>
      <c r="G18" s="4">
        <v>0</v>
      </c>
      <c r="H18" s="4">
        <v>1</v>
      </c>
      <c r="I18" s="3" t="s">
        <v>14</v>
      </c>
      <c r="J18" s="10" t="s">
        <v>408</v>
      </c>
      <c r="K18" s="36" t="s">
        <v>515</v>
      </c>
      <c r="L18" s="3"/>
      <c r="M18" s="6"/>
      <c r="N18" s="3"/>
      <c r="O18" s="12"/>
      <c r="P18" s="5"/>
      <c r="Q18" s="68"/>
      <c r="R18" s="68"/>
      <c r="S18" s="68"/>
      <c r="T18" s="68"/>
      <c r="U18" s="68"/>
      <c r="V18" s="68"/>
      <c r="W18" s="68"/>
      <c r="X18" s="68"/>
      <c r="Y18" s="68"/>
      <c r="Z18" s="68"/>
      <c r="AA18" s="68"/>
      <c r="AB18" s="68"/>
      <c r="AC18" s="68"/>
      <c r="AD18" s="68"/>
      <c r="AE18" s="68"/>
      <c r="AF18" s="68"/>
      <c r="AG18" s="68"/>
      <c r="AH18" s="68"/>
      <c r="AI18" s="68"/>
      <c r="AJ18" s="68"/>
      <c r="AK18" s="68"/>
      <c r="AL18" s="68"/>
      <c r="AM18" s="68"/>
      <c r="AN18" s="68"/>
      <c r="AO18" s="68"/>
      <c r="AP18" s="68"/>
      <c r="AQ18" s="68"/>
      <c r="AR18" s="68"/>
      <c r="AS18" s="68"/>
      <c r="AT18" s="68"/>
      <c r="AU18" s="68"/>
      <c r="AV18" s="68"/>
      <c r="AW18" s="68"/>
      <c r="AX18" s="68"/>
      <c r="AY18" s="68"/>
      <c r="AZ18" s="68"/>
      <c r="BA18" s="68"/>
      <c r="BB18" s="68"/>
      <c r="BC18" s="68"/>
      <c r="BD18" s="68"/>
      <c r="BE18" s="68"/>
      <c r="BF18" s="68"/>
      <c r="BG18" s="68"/>
      <c r="BH18" s="68"/>
      <c r="BI18" s="68"/>
      <c r="BJ18" s="68"/>
    </row>
    <row r="19" spans="1:62" s="56" customFormat="1" ht="23.25" customHeight="1" x14ac:dyDescent="0.2">
      <c r="A19" s="3"/>
      <c r="B19" s="3" t="s">
        <v>48</v>
      </c>
      <c r="C19" s="70" t="s">
        <v>47</v>
      </c>
      <c r="D19" s="71">
        <v>13999</v>
      </c>
      <c r="E19" s="3" t="s">
        <v>78</v>
      </c>
      <c r="F19" s="13" t="s">
        <v>68</v>
      </c>
      <c r="G19" s="4">
        <v>0</v>
      </c>
      <c r="H19" s="4">
        <v>1</v>
      </c>
      <c r="I19" s="3" t="s">
        <v>14</v>
      </c>
      <c r="J19" s="10" t="s">
        <v>408</v>
      </c>
      <c r="K19" s="36" t="s">
        <v>515</v>
      </c>
      <c r="L19" s="3"/>
      <c r="M19" s="6"/>
      <c r="N19" s="3"/>
      <c r="O19" s="12"/>
      <c r="P19" s="5"/>
      <c r="Q19" s="68"/>
      <c r="R19" s="68"/>
      <c r="S19" s="68"/>
      <c r="T19" s="68"/>
      <c r="U19" s="68"/>
      <c r="V19" s="68"/>
      <c r="W19" s="68"/>
      <c r="X19" s="68"/>
      <c r="Y19" s="68"/>
      <c r="Z19" s="68"/>
      <c r="AA19" s="68"/>
      <c r="AB19" s="68"/>
      <c r="AC19" s="68"/>
      <c r="AD19" s="68"/>
      <c r="AE19" s="68"/>
      <c r="AF19" s="68"/>
      <c r="AG19" s="68"/>
      <c r="AH19" s="68"/>
      <c r="AI19" s="68"/>
      <c r="AJ19" s="68"/>
      <c r="AK19" s="68"/>
      <c r="AL19" s="68"/>
      <c r="AM19" s="68"/>
      <c r="AN19" s="68"/>
      <c r="AO19" s="68"/>
      <c r="AP19" s="68"/>
      <c r="AQ19" s="68"/>
      <c r="AR19" s="68"/>
      <c r="AS19" s="68"/>
      <c r="AT19" s="68"/>
      <c r="AU19" s="68"/>
      <c r="AV19" s="68"/>
      <c r="AW19" s="68"/>
      <c r="AX19" s="68"/>
      <c r="AY19" s="68"/>
      <c r="AZ19" s="68"/>
      <c r="BA19" s="68"/>
      <c r="BB19" s="68"/>
      <c r="BC19" s="68"/>
      <c r="BD19" s="68"/>
      <c r="BE19" s="68"/>
      <c r="BF19" s="68"/>
      <c r="BG19" s="68"/>
      <c r="BH19" s="68"/>
      <c r="BI19" s="68"/>
      <c r="BJ19" s="68"/>
    </row>
    <row r="20" spans="1:62" s="56" customFormat="1" ht="24" x14ac:dyDescent="0.2">
      <c r="A20" s="3"/>
      <c r="B20" s="3" t="s">
        <v>29</v>
      </c>
      <c r="C20" s="70" t="s">
        <v>28</v>
      </c>
      <c r="D20" s="71">
        <v>8607</v>
      </c>
      <c r="E20" s="3" t="s">
        <v>78</v>
      </c>
      <c r="F20" s="13" t="s">
        <v>68</v>
      </c>
      <c r="G20" s="4">
        <v>0</v>
      </c>
      <c r="H20" s="4">
        <v>1</v>
      </c>
      <c r="I20" s="3" t="s">
        <v>14</v>
      </c>
      <c r="J20" s="10" t="s">
        <v>408</v>
      </c>
      <c r="K20" s="36" t="s">
        <v>515</v>
      </c>
      <c r="L20" s="3"/>
      <c r="M20" s="6" t="s">
        <v>338</v>
      </c>
      <c r="N20" s="3"/>
      <c r="O20" s="12"/>
      <c r="P20" s="5" t="s">
        <v>339</v>
      </c>
      <c r="Q20" s="68"/>
      <c r="R20" s="68"/>
      <c r="S20" s="68"/>
      <c r="T20" s="68"/>
      <c r="U20" s="68"/>
      <c r="V20" s="68"/>
      <c r="W20" s="68"/>
      <c r="X20" s="68"/>
      <c r="Y20" s="68"/>
      <c r="Z20" s="68"/>
      <c r="AA20" s="68"/>
      <c r="AB20" s="68"/>
      <c r="AC20" s="68"/>
      <c r="AD20" s="68"/>
      <c r="AE20" s="68"/>
      <c r="AF20" s="68"/>
      <c r="AG20" s="68"/>
      <c r="AH20" s="68"/>
      <c r="AI20" s="68"/>
      <c r="AJ20" s="68"/>
      <c r="AK20" s="68"/>
      <c r="AL20" s="68"/>
      <c r="AM20" s="68"/>
      <c r="AN20" s="68"/>
      <c r="AO20" s="68"/>
      <c r="AP20" s="68"/>
      <c r="AQ20" s="68"/>
      <c r="AR20" s="68"/>
      <c r="AS20" s="68"/>
      <c r="AT20" s="68"/>
      <c r="AU20" s="68"/>
      <c r="AV20" s="68"/>
      <c r="AW20" s="68"/>
      <c r="AX20" s="68"/>
      <c r="AY20" s="68"/>
      <c r="AZ20" s="68"/>
      <c r="BA20" s="68"/>
      <c r="BB20" s="68"/>
      <c r="BC20" s="68"/>
      <c r="BD20" s="68"/>
      <c r="BE20" s="68"/>
      <c r="BF20" s="68"/>
      <c r="BG20" s="68"/>
      <c r="BH20" s="68"/>
      <c r="BI20" s="68"/>
      <c r="BJ20" s="68"/>
    </row>
    <row r="21" spans="1:62" s="56" customFormat="1" ht="24" x14ac:dyDescent="0.2">
      <c r="A21" s="3"/>
      <c r="B21" s="3" t="s">
        <v>30</v>
      </c>
      <c r="C21" s="70" t="s">
        <v>35</v>
      </c>
      <c r="D21" s="71">
        <v>8740</v>
      </c>
      <c r="E21" s="3" t="s">
        <v>78</v>
      </c>
      <c r="F21" s="13" t="s">
        <v>68</v>
      </c>
      <c r="G21" s="4">
        <v>0</v>
      </c>
      <c r="H21" s="4">
        <v>1</v>
      </c>
      <c r="I21" s="3" t="s">
        <v>14</v>
      </c>
      <c r="J21" s="10" t="s">
        <v>408</v>
      </c>
      <c r="K21" s="36" t="s">
        <v>515</v>
      </c>
      <c r="L21" s="3"/>
      <c r="M21" s="6"/>
      <c r="N21" s="3"/>
      <c r="O21" s="12"/>
      <c r="P21" s="5"/>
      <c r="Q21" s="68"/>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8"/>
      <c r="BA21" s="68"/>
      <c r="BB21" s="68"/>
      <c r="BC21" s="68"/>
      <c r="BD21" s="68"/>
      <c r="BE21" s="68"/>
      <c r="BF21" s="68"/>
      <c r="BG21" s="68"/>
      <c r="BH21" s="68"/>
      <c r="BI21" s="68"/>
      <c r="BJ21" s="68"/>
    </row>
    <row r="22" spans="1:62" s="56" customFormat="1" ht="24" x14ac:dyDescent="0.2">
      <c r="A22" s="3"/>
      <c r="B22" s="3" t="s">
        <v>31</v>
      </c>
      <c r="C22" s="70" t="s">
        <v>36</v>
      </c>
      <c r="D22" s="71">
        <v>1421</v>
      </c>
      <c r="E22" s="3" t="s">
        <v>78</v>
      </c>
      <c r="F22" s="13" t="s">
        <v>68</v>
      </c>
      <c r="G22" s="4">
        <v>0</v>
      </c>
      <c r="H22" s="4">
        <v>1</v>
      </c>
      <c r="I22" s="3" t="s">
        <v>14</v>
      </c>
      <c r="J22" s="10" t="s">
        <v>408</v>
      </c>
      <c r="K22" s="36" t="s">
        <v>515</v>
      </c>
      <c r="L22" s="3"/>
      <c r="M22" s="6"/>
      <c r="N22" s="3"/>
      <c r="O22" s="12"/>
      <c r="P22" s="5"/>
      <c r="Q22" s="68"/>
      <c r="R22" s="68"/>
      <c r="S22" s="68"/>
      <c r="T22" s="68"/>
      <c r="U22" s="68"/>
      <c r="V22" s="68"/>
      <c r="W22" s="68"/>
      <c r="X22" s="68"/>
      <c r="Y22" s="68"/>
      <c r="Z22" s="68"/>
      <c r="AA22" s="68"/>
      <c r="AB22" s="68"/>
      <c r="AC22" s="68"/>
      <c r="AD22" s="68"/>
      <c r="AE22" s="68"/>
      <c r="AF22" s="68"/>
      <c r="AG22" s="68"/>
      <c r="AH22" s="68"/>
      <c r="AI22" s="68"/>
      <c r="AJ22" s="68"/>
      <c r="AK22" s="68"/>
      <c r="AL22" s="68"/>
      <c r="AM22" s="68"/>
      <c r="AN22" s="68"/>
      <c r="AO22" s="68"/>
      <c r="AP22" s="68"/>
      <c r="AQ22" s="68"/>
      <c r="AR22" s="68"/>
      <c r="AS22" s="68"/>
      <c r="AT22" s="68"/>
      <c r="AU22" s="68"/>
      <c r="AV22" s="68"/>
      <c r="AW22" s="68"/>
      <c r="AX22" s="68"/>
      <c r="AY22" s="68"/>
      <c r="AZ22" s="68"/>
      <c r="BA22" s="68"/>
      <c r="BB22" s="68"/>
      <c r="BC22" s="68"/>
      <c r="BD22" s="68"/>
      <c r="BE22" s="68"/>
      <c r="BF22" s="68"/>
      <c r="BG22" s="68"/>
      <c r="BH22" s="68"/>
      <c r="BI22" s="68"/>
      <c r="BJ22" s="68"/>
    </row>
    <row r="23" spans="1:62" s="56" customFormat="1" ht="24" x14ac:dyDescent="0.2">
      <c r="A23" s="3"/>
      <c r="B23" s="3" t="s">
        <v>32</v>
      </c>
      <c r="C23" s="70" t="s">
        <v>33</v>
      </c>
      <c r="D23" s="71">
        <v>6157.54</v>
      </c>
      <c r="E23" s="3" t="s">
        <v>146</v>
      </c>
      <c r="F23" s="13" t="s">
        <v>68</v>
      </c>
      <c r="G23" s="4">
        <v>0.42170000000000002</v>
      </c>
      <c r="H23" s="4">
        <v>0.57830000000000004</v>
      </c>
      <c r="I23" s="10" t="s">
        <v>39</v>
      </c>
      <c r="J23" s="10" t="s">
        <v>408</v>
      </c>
      <c r="K23" s="3" t="s">
        <v>147</v>
      </c>
      <c r="L23" s="3"/>
      <c r="M23" s="6"/>
      <c r="N23" s="3"/>
      <c r="O23" s="12"/>
      <c r="P23" s="5" t="s">
        <v>26</v>
      </c>
      <c r="Q23" s="68"/>
      <c r="R23" s="68"/>
      <c r="S23" s="68"/>
      <c r="T23" s="68"/>
      <c r="U23" s="68"/>
      <c r="V23" s="68"/>
      <c r="W23" s="68"/>
      <c r="X23" s="68"/>
      <c r="Y23" s="68"/>
      <c r="Z23" s="68"/>
      <c r="AA23" s="68"/>
      <c r="AB23" s="68"/>
      <c r="AC23" s="68"/>
      <c r="AD23" s="68"/>
      <c r="AE23" s="68"/>
      <c r="AF23" s="68"/>
      <c r="AG23" s="68"/>
      <c r="AH23" s="68"/>
      <c r="AI23" s="68"/>
      <c r="AJ23" s="68"/>
      <c r="AK23" s="68"/>
      <c r="AL23" s="68"/>
      <c r="AM23" s="68"/>
      <c r="AN23" s="68"/>
      <c r="AO23" s="68"/>
      <c r="AP23" s="68"/>
      <c r="AQ23" s="68"/>
      <c r="AR23" s="68"/>
      <c r="AS23" s="68"/>
      <c r="AT23" s="68"/>
      <c r="AU23" s="68"/>
      <c r="AV23" s="68"/>
      <c r="AW23" s="68"/>
      <c r="AX23" s="68"/>
      <c r="AY23" s="68"/>
      <c r="AZ23" s="68"/>
      <c r="BA23" s="68"/>
      <c r="BB23" s="68"/>
      <c r="BC23" s="68"/>
      <c r="BD23" s="68"/>
      <c r="BE23" s="68"/>
      <c r="BF23" s="68"/>
      <c r="BG23" s="68"/>
      <c r="BH23" s="68"/>
      <c r="BI23" s="68"/>
      <c r="BJ23" s="68"/>
    </row>
    <row r="24" spans="1:62" s="56" customFormat="1" ht="24" x14ac:dyDescent="0.2">
      <c r="A24" s="3"/>
      <c r="B24" s="3" t="s">
        <v>34</v>
      </c>
      <c r="C24" s="70" t="s">
        <v>226</v>
      </c>
      <c r="D24" s="71">
        <v>40766</v>
      </c>
      <c r="E24" s="3" t="s">
        <v>102</v>
      </c>
      <c r="F24" s="3" t="s">
        <v>68</v>
      </c>
      <c r="G24" s="4">
        <v>0.1923</v>
      </c>
      <c r="H24" s="4">
        <v>0.80769999999999997</v>
      </c>
      <c r="I24" s="10" t="s">
        <v>176</v>
      </c>
      <c r="J24" s="10" t="s">
        <v>408</v>
      </c>
      <c r="K24" s="3" t="s">
        <v>515</v>
      </c>
      <c r="L24" s="3"/>
      <c r="M24" s="6"/>
      <c r="N24" s="3"/>
      <c r="O24" s="12"/>
      <c r="P24" s="5" t="s">
        <v>26</v>
      </c>
      <c r="Q24" s="68"/>
      <c r="R24" s="68"/>
      <c r="S24" s="68"/>
      <c r="T24" s="68"/>
      <c r="U24" s="68"/>
      <c r="V24" s="68"/>
      <c r="W24" s="68"/>
      <c r="X24" s="68"/>
      <c r="Y24" s="68"/>
      <c r="Z24" s="68"/>
      <c r="AA24" s="68"/>
      <c r="AB24" s="68"/>
      <c r="AC24" s="68"/>
      <c r="AD24" s="68"/>
      <c r="AE24" s="68"/>
      <c r="AF24" s="68"/>
      <c r="AG24" s="68"/>
      <c r="AH24" s="68"/>
      <c r="AI24" s="68"/>
      <c r="AJ24" s="68"/>
      <c r="AK24" s="68"/>
      <c r="AL24" s="68"/>
      <c r="AM24" s="68"/>
      <c r="AN24" s="68"/>
      <c r="AO24" s="68"/>
      <c r="AP24" s="68"/>
      <c r="AQ24" s="68"/>
      <c r="AR24" s="68"/>
      <c r="AS24" s="68"/>
      <c r="AT24" s="68"/>
      <c r="AU24" s="68"/>
      <c r="AV24" s="68"/>
      <c r="AW24" s="68"/>
      <c r="AX24" s="68"/>
      <c r="AY24" s="68"/>
      <c r="AZ24" s="68"/>
      <c r="BA24" s="68"/>
      <c r="BB24" s="68"/>
      <c r="BC24" s="68"/>
      <c r="BD24" s="68"/>
      <c r="BE24" s="68"/>
      <c r="BF24" s="68"/>
      <c r="BG24" s="68"/>
      <c r="BH24" s="68"/>
      <c r="BI24" s="68"/>
      <c r="BJ24" s="68"/>
    </row>
    <row r="25" spans="1:62" s="56" customFormat="1" ht="24" x14ac:dyDescent="0.2">
      <c r="A25" s="3"/>
      <c r="B25" s="3" t="s">
        <v>37</v>
      </c>
      <c r="C25" s="70" t="s">
        <v>38</v>
      </c>
      <c r="D25" s="71">
        <v>5269</v>
      </c>
      <c r="E25" s="3" t="s">
        <v>78</v>
      </c>
      <c r="F25" s="13" t="s">
        <v>68</v>
      </c>
      <c r="G25" s="4">
        <v>0</v>
      </c>
      <c r="H25" s="4">
        <v>1</v>
      </c>
      <c r="I25" s="10" t="s">
        <v>39</v>
      </c>
      <c r="J25" s="10" t="s">
        <v>408</v>
      </c>
      <c r="K25" s="3" t="s">
        <v>147</v>
      </c>
      <c r="L25" s="3"/>
      <c r="M25" s="6"/>
      <c r="N25" s="3"/>
      <c r="O25" s="72"/>
      <c r="P25" s="5" t="s">
        <v>26</v>
      </c>
      <c r="Q25" s="68"/>
      <c r="R25" s="68"/>
      <c r="S25" s="68"/>
      <c r="T25" s="68"/>
      <c r="U25" s="68"/>
      <c r="V25" s="68"/>
      <c r="W25" s="68"/>
      <c r="X25" s="68"/>
      <c r="Y25" s="68"/>
      <c r="Z25" s="68"/>
      <c r="AA25" s="68"/>
      <c r="AB25" s="68"/>
      <c r="AC25" s="68"/>
      <c r="AD25" s="68"/>
      <c r="AE25" s="68"/>
      <c r="AF25" s="68"/>
      <c r="AG25" s="68"/>
      <c r="AH25" s="68"/>
      <c r="AI25" s="68"/>
      <c r="AJ25" s="68"/>
      <c r="AK25" s="68"/>
      <c r="AL25" s="68"/>
      <c r="AM25" s="68"/>
      <c r="AN25" s="68"/>
      <c r="AO25" s="68"/>
      <c r="AP25" s="68"/>
      <c r="AQ25" s="68"/>
      <c r="AR25" s="68"/>
      <c r="AS25" s="68"/>
      <c r="AT25" s="68"/>
      <c r="AU25" s="68"/>
      <c r="AV25" s="68"/>
      <c r="AW25" s="68"/>
      <c r="AX25" s="68"/>
      <c r="AY25" s="68"/>
      <c r="AZ25" s="68"/>
      <c r="BA25" s="68"/>
      <c r="BB25" s="68"/>
      <c r="BC25" s="68"/>
      <c r="BD25" s="68"/>
      <c r="BE25" s="68"/>
      <c r="BF25" s="68"/>
      <c r="BG25" s="68"/>
      <c r="BH25" s="68"/>
      <c r="BI25" s="68"/>
      <c r="BJ25" s="68"/>
    </row>
    <row r="26" spans="1:62" s="56" customFormat="1" ht="24" x14ac:dyDescent="0.2">
      <c r="A26" s="3"/>
      <c r="B26" s="3" t="s">
        <v>71</v>
      </c>
      <c r="C26" s="5" t="s">
        <v>303</v>
      </c>
      <c r="D26" s="71">
        <v>9071</v>
      </c>
      <c r="E26" s="3" t="s">
        <v>102</v>
      </c>
      <c r="F26" s="3" t="s">
        <v>68</v>
      </c>
      <c r="G26" s="4">
        <v>0.31519999999999998</v>
      </c>
      <c r="H26" s="4">
        <v>0.68479999999999996</v>
      </c>
      <c r="I26" s="10" t="s">
        <v>39</v>
      </c>
      <c r="J26" s="10" t="s">
        <v>408</v>
      </c>
      <c r="K26" s="36" t="s">
        <v>515</v>
      </c>
      <c r="L26" s="3"/>
      <c r="M26" s="6"/>
      <c r="N26" s="3"/>
      <c r="O26" s="12"/>
      <c r="P26" s="5"/>
      <c r="Q26" s="68"/>
      <c r="R26" s="68"/>
      <c r="S26" s="68"/>
      <c r="T26" s="68"/>
      <c r="U26" s="68"/>
      <c r="V26" s="68"/>
      <c r="W26" s="68"/>
      <c r="X26" s="68"/>
      <c r="Y26" s="68"/>
      <c r="Z26" s="68"/>
      <c r="AA26" s="68"/>
      <c r="AB26" s="68"/>
      <c r="AC26" s="68"/>
      <c r="AD26" s="68"/>
      <c r="AE26" s="68"/>
      <c r="AF26" s="68"/>
      <c r="AG26" s="68"/>
      <c r="AH26" s="68"/>
      <c r="AI26" s="68"/>
      <c r="AJ26" s="68"/>
      <c r="AK26" s="68"/>
      <c r="AL26" s="68"/>
      <c r="AM26" s="68"/>
      <c r="AN26" s="68"/>
      <c r="AO26" s="68"/>
      <c r="AP26" s="68"/>
      <c r="AQ26" s="68"/>
      <c r="AR26" s="68"/>
      <c r="AS26" s="68"/>
      <c r="AT26" s="68"/>
      <c r="AU26" s="68"/>
      <c r="AV26" s="68"/>
      <c r="AW26" s="68"/>
      <c r="AX26" s="68"/>
      <c r="AY26" s="68"/>
      <c r="AZ26" s="68"/>
      <c r="BA26" s="68"/>
      <c r="BB26" s="68"/>
      <c r="BC26" s="68"/>
      <c r="BD26" s="68"/>
      <c r="BE26" s="68"/>
      <c r="BF26" s="68"/>
      <c r="BG26" s="68"/>
      <c r="BH26" s="68"/>
      <c r="BI26" s="68"/>
      <c r="BJ26" s="68"/>
    </row>
    <row r="27" spans="1:62" s="56" customFormat="1" ht="84" customHeight="1" x14ac:dyDescent="0.2">
      <c r="A27" s="3"/>
      <c r="B27" s="3" t="s">
        <v>123</v>
      </c>
      <c r="C27" s="5" t="s">
        <v>122</v>
      </c>
      <c r="D27" s="71">
        <v>18340</v>
      </c>
      <c r="E27" s="3" t="s">
        <v>102</v>
      </c>
      <c r="F27" s="3" t="s">
        <v>68</v>
      </c>
      <c r="G27" s="4">
        <v>0.42749999999999999</v>
      </c>
      <c r="H27" s="4">
        <v>0.57250000000000001</v>
      </c>
      <c r="I27" s="10" t="s">
        <v>39</v>
      </c>
      <c r="J27" s="10" t="s">
        <v>408</v>
      </c>
      <c r="K27" s="36" t="s">
        <v>515</v>
      </c>
      <c r="L27" s="3"/>
      <c r="M27" s="6" t="s">
        <v>355</v>
      </c>
      <c r="N27" s="3" t="s">
        <v>354</v>
      </c>
      <c r="O27" s="12"/>
      <c r="P27" s="5" t="s">
        <v>353</v>
      </c>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c r="AS27" s="68"/>
      <c r="AT27" s="68"/>
      <c r="AU27" s="68"/>
      <c r="AV27" s="68"/>
      <c r="AW27" s="68"/>
      <c r="AX27" s="68"/>
      <c r="AY27" s="68"/>
      <c r="AZ27" s="68"/>
      <c r="BA27" s="68"/>
      <c r="BB27" s="68"/>
      <c r="BC27" s="68"/>
      <c r="BD27" s="68"/>
      <c r="BE27" s="68"/>
      <c r="BF27" s="68"/>
      <c r="BG27" s="68"/>
      <c r="BH27" s="68"/>
      <c r="BI27" s="68"/>
      <c r="BJ27" s="68"/>
    </row>
    <row r="28" spans="1:62" s="56" customFormat="1" ht="24" x14ac:dyDescent="0.2">
      <c r="A28" s="3"/>
      <c r="B28" s="3" t="s">
        <v>124</v>
      </c>
      <c r="C28" s="5" t="s">
        <v>304</v>
      </c>
      <c r="D28" s="71">
        <v>10833</v>
      </c>
      <c r="E28" s="3" t="s">
        <v>78</v>
      </c>
      <c r="F28" s="3" t="s">
        <v>68</v>
      </c>
      <c r="G28" s="4">
        <v>0</v>
      </c>
      <c r="H28" s="4">
        <v>1</v>
      </c>
      <c r="I28" s="10" t="s">
        <v>39</v>
      </c>
      <c r="J28" s="10" t="s">
        <v>408</v>
      </c>
      <c r="K28" s="36" t="s">
        <v>515</v>
      </c>
      <c r="L28" s="3"/>
      <c r="M28" s="6"/>
      <c r="N28" s="3"/>
      <c r="O28" s="12"/>
      <c r="P28" s="5"/>
      <c r="Q28" s="68"/>
      <c r="R28" s="68"/>
      <c r="S28" s="68"/>
      <c r="T28" s="68"/>
      <c r="U28" s="68"/>
      <c r="V28" s="68"/>
      <c r="W28" s="68"/>
      <c r="X28" s="68"/>
      <c r="Y28" s="68"/>
      <c r="Z28" s="68"/>
      <c r="AA28" s="68"/>
      <c r="AB28" s="68"/>
      <c r="AC28" s="68"/>
      <c r="AD28" s="68"/>
      <c r="AE28" s="68"/>
      <c r="AF28" s="68"/>
      <c r="AG28" s="68"/>
      <c r="AH28" s="68"/>
      <c r="AI28" s="68"/>
      <c r="AJ28" s="68"/>
      <c r="AK28" s="68"/>
      <c r="AL28" s="68"/>
      <c r="AM28" s="68"/>
      <c r="AN28" s="68"/>
      <c r="AO28" s="68"/>
      <c r="AP28" s="68"/>
      <c r="AQ28" s="68"/>
      <c r="AR28" s="68"/>
      <c r="AS28" s="68"/>
      <c r="AT28" s="68"/>
      <c r="AU28" s="68"/>
      <c r="AV28" s="68"/>
      <c r="AW28" s="68"/>
      <c r="AX28" s="68"/>
      <c r="AY28" s="68"/>
      <c r="AZ28" s="68"/>
      <c r="BA28" s="68"/>
      <c r="BB28" s="68"/>
      <c r="BC28" s="68"/>
      <c r="BD28" s="68"/>
      <c r="BE28" s="68"/>
      <c r="BF28" s="68"/>
      <c r="BG28" s="68"/>
      <c r="BH28" s="68"/>
      <c r="BI28" s="68"/>
      <c r="BJ28" s="68"/>
    </row>
    <row r="29" spans="1:62" s="56" customFormat="1" ht="36" x14ac:dyDescent="0.2">
      <c r="A29" s="3"/>
      <c r="B29" s="3" t="s">
        <v>27</v>
      </c>
      <c r="C29" s="14" t="s">
        <v>496</v>
      </c>
      <c r="D29" s="9">
        <v>5000</v>
      </c>
      <c r="E29" s="3" t="s">
        <v>146</v>
      </c>
      <c r="F29" s="3" t="s">
        <v>68</v>
      </c>
      <c r="G29" s="4">
        <v>1</v>
      </c>
      <c r="H29" s="4">
        <v>0</v>
      </c>
      <c r="I29" s="3" t="s">
        <v>19</v>
      </c>
      <c r="J29" s="10" t="s">
        <v>408</v>
      </c>
      <c r="K29" s="3" t="s">
        <v>515</v>
      </c>
      <c r="L29" s="3"/>
      <c r="M29" s="6"/>
      <c r="N29" s="3"/>
      <c r="O29" s="12"/>
      <c r="P29" s="5" t="s">
        <v>440</v>
      </c>
      <c r="Q29" s="68"/>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c r="AP29" s="68"/>
      <c r="AQ29" s="68"/>
      <c r="AR29" s="68"/>
      <c r="AS29" s="68"/>
      <c r="AT29" s="68"/>
      <c r="AU29" s="68"/>
      <c r="AV29" s="68"/>
      <c r="AW29" s="68"/>
      <c r="AX29" s="68"/>
      <c r="AY29" s="68"/>
      <c r="AZ29" s="68"/>
      <c r="BA29" s="68"/>
      <c r="BB29" s="68"/>
      <c r="BC29" s="68"/>
      <c r="BD29" s="68"/>
      <c r="BE29" s="68"/>
      <c r="BF29" s="68"/>
      <c r="BG29" s="68"/>
      <c r="BH29" s="68"/>
      <c r="BI29" s="68"/>
      <c r="BJ29" s="68"/>
    </row>
    <row r="30" spans="1:62" s="56" customFormat="1" ht="36" x14ac:dyDescent="0.2">
      <c r="A30" s="3"/>
      <c r="B30" s="3" t="s">
        <v>98</v>
      </c>
      <c r="C30" s="14" t="s">
        <v>444</v>
      </c>
      <c r="D30" s="71">
        <v>2740</v>
      </c>
      <c r="E30" s="3" t="s">
        <v>146</v>
      </c>
      <c r="F30" s="13" t="s">
        <v>68</v>
      </c>
      <c r="G30" s="4">
        <v>1</v>
      </c>
      <c r="H30" s="4">
        <v>0</v>
      </c>
      <c r="I30" s="3" t="s">
        <v>136</v>
      </c>
      <c r="J30" s="10" t="s">
        <v>408</v>
      </c>
      <c r="K30" s="3" t="s">
        <v>274</v>
      </c>
      <c r="L30" s="3"/>
      <c r="M30" s="6"/>
      <c r="N30" s="3"/>
      <c r="O30" s="12"/>
      <c r="P30" s="5"/>
      <c r="Q30" s="68"/>
      <c r="R30" s="68"/>
      <c r="S30" s="68"/>
      <c r="T30" s="68"/>
      <c r="U30" s="68"/>
      <c r="V30" s="68"/>
      <c r="W30" s="68"/>
      <c r="X30" s="68"/>
      <c r="Y30" s="68"/>
      <c r="Z30" s="68"/>
      <c r="AA30" s="68"/>
      <c r="AB30" s="68"/>
      <c r="AC30" s="68"/>
      <c r="AD30" s="68"/>
      <c r="AE30" s="68"/>
      <c r="AF30" s="68"/>
      <c r="AG30" s="68"/>
      <c r="AH30" s="68"/>
      <c r="AI30" s="68"/>
      <c r="AJ30" s="68"/>
      <c r="AK30" s="68"/>
      <c r="AL30" s="68"/>
      <c r="AM30" s="68"/>
      <c r="AN30" s="68"/>
      <c r="AO30" s="68"/>
      <c r="AP30" s="68"/>
      <c r="AQ30" s="68"/>
      <c r="AR30" s="68"/>
      <c r="AS30" s="68"/>
      <c r="AT30" s="68"/>
      <c r="AU30" s="68"/>
      <c r="AV30" s="68"/>
      <c r="AW30" s="68"/>
      <c r="AX30" s="68"/>
      <c r="AY30" s="68"/>
      <c r="AZ30" s="68"/>
      <c r="BA30" s="68"/>
      <c r="BB30" s="68"/>
      <c r="BC30" s="68"/>
      <c r="BD30" s="68"/>
      <c r="BE30" s="68"/>
      <c r="BF30" s="68"/>
      <c r="BG30" s="68"/>
      <c r="BH30" s="68"/>
      <c r="BI30" s="68"/>
      <c r="BJ30" s="68"/>
    </row>
    <row r="31" spans="1:62" s="56" customFormat="1" ht="36" x14ac:dyDescent="0.2">
      <c r="A31" s="3"/>
      <c r="B31" s="3" t="s">
        <v>398</v>
      </c>
      <c r="C31" s="14" t="s">
        <v>119</v>
      </c>
      <c r="D31" s="71">
        <v>25500</v>
      </c>
      <c r="E31" s="3" t="s">
        <v>146</v>
      </c>
      <c r="F31" s="13" t="s">
        <v>68</v>
      </c>
      <c r="G31" s="4">
        <v>0.56999999999999995</v>
      </c>
      <c r="H31" s="4">
        <v>0.43</v>
      </c>
      <c r="I31" s="3" t="s">
        <v>136</v>
      </c>
      <c r="J31" s="10" t="s">
        <v>408</v>
      </c>
      <c r="K31" s="3" t="s">
        <v>516</v>
      </c>
      <c r="L31" s="3"/>
      <c r="M31" s="6" t="s">
        <v>526</v>
      </c>
      <c r="N31" s="3"/>
      <c r="O31" s="12"/>
      <c r="P31" s="5"/>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row>
    <row r="32" spans="1:62" s="56" customFormat="1" ht="24" x14ac:dyDescent="0.2">
      <c r="A32" s="3"/>
      <c r="B32" s="3" t="s">
        <v>236</v>
      </c>
      <c r="C32" s="14" t="s">
        <v>462</v>
      </c>
      <c r="D32" s="9">
        <v>10000</v>
      </c>
      <c r="E32" s="3" t="s">
        <v>146</v>
      </c>
      <c r="F32" s="3" t="s">
        <v>68</v>
      </c>
      <c r="G32" s="4">
        <v>1</v>
      </c>
      <c r="H32" s="4">
        <v>0</v>
      </c>
      <c r="I32" s="10" t="s">
        <v>270</v>
      </c>
      <c r="J32" s="15">
        <v>42640</v>
      </c>
      <c r="K32" s="3" t="s">
        <v>515</v>
      </c>
      <c r="L32" s="3"/>
      <c r="M32" s="6"/>
      <c r="N32" s="3"/>
      <c r="O32" s="12"/>
      <c r="P32" s="5"/>
      <c r="Q32" s="68"/>
      <c r="R32" s="68"/>
      <c r="S32" s="68"/>
      <c r="T32" s="68"/>
      <c r="U32" s="68"/>
      <c r="V32" s="68"/>
      <c r="W32" s="68"/>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row>
    <row r="33" spans="1:62" s="56" customFormat="1" ht="24" x14ac:dyDescent="0.2">
      <c r="A33" s="3"/>
      <c r="B33" s="3" t="s">
        <v>239</v>
      </c>
      <c r="C33" s="16" t="s">
        <v>466</v>
      </c>
      <c r="D33" s="9">
        <v>5000</v>
      </c>
      <c r="E33" s="3" t="s">
        <v>146</v>
      </c>
      <c r="F33" s="3" t="s">
        <v>68</v>
      </c>
      <c r="G33" s="4">
        <v>1</v>
      </c>
      <c r="H33" s="4">
        <v>0</v>
      </c>
      <c r="I33" s="10" t="s">
        <v>270</v>
      </c>
      <c r="J33" s="15">
        <v>42640</v>
      </c>
      <c r="K33" s="3" t="s">
        <v>515</v>
      </c>
      <c r="L33" s="3"/>
      <c r="M33" s="6"/>
      <c r="N33" s="3"/>
      <c r="O33" s="12"/>
      <c r="P33" s="5"/>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row>
    <row r="34" spans="1:62" s="56" customFormat="1" ht="24" x14ac:dyDescent="0.2">
      <c r="A34" s="3"/>
      <c r="B34" s="3" t="s">
        <v>391</v>
      </c>
      <c r="C34" s="16" t="s">
        <v>463</v>
      </c>
      <c r="D34" s="9">
        <v>20000</v>
      </c>
      <c r="E34" s="3" t="s">
        <v>146</v>
      </c>
      <c r="F34" s="3" t="s">
        <v>423</v>
      </c>
      <c r="G34" s="4">
        <v>1</v>
      </c>
      <c r="H34" s="4">
        <v>0</v>
      </c>
      <c r="I34" s="10" t="s">
        <v>270</v>
      </c>
      <c r="J34" s="15">
        <v>42640</v>
      </c>
      <c r="K34" s="3" t="s">
        <v>515</v>
      </c>
      <c r="L34" s="3"/>
      <c r="M34" s="6"/>
      <c r="N34" s="3"/>
      <c r="O34" s="12"/>
      <c r="P34" s="5"/>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row>
    <row r="35" spans="1:62" s="56" customFormat="1" ht="24" x14ac:dyDescent="0.2">
      <c r="A35" s="57"/>
      <c r="B35" s="3" t="s">
        <v>7</v>
      </c>
      <c r="C35" s="5" t="s">
        <v>51</v>
      </c>
      <c r="D35" s="9">
        <v>2403</v>
      </c>
      <c r="E35" s="3" t="s">
        <v>78</v>
      </c>
      <c r="F35" s="13" t="s">
        <v>68</v>
      </c>
      <c r="G35" s="4">
        <v>0</v>
      </c>
      <c r="H35" s="4">
        <v>1</v>
      </c>
      <c r="I35" s="3" t="s">
        <v>14</v>
      </c>
      <c r="J35" s="15">
        <v>42640</v>
      </c>
      <c r="K35" s="36" t="s">
        <v>515</v>
      </c>
      <c r="L35" s="5"/>
      <c r="M35" s="6"/>
      <c r="N35" s="5"/>
      <c r="O35" s="12"/>
      <c r="P35" s="5" t="s">
        <v>184</v>
      </c>
    </row>
    <row r="36" spans="1:62" s="56" customFormat="1" ht="24" x14ac:dyDescent="0.2">
      <c r="A36" s="57"/>
      <c r="B36" s="3" t="s">
        <v>392</v>
      </c>
      <c r="C36" s="14" t="s">
        <v>439</v>
      </c>
      <c r="D36" s="9">
        <v>12000</v>
      </c>
      <c r="E36" s="3" t="s">
        <v>146</v>
      </c>
      <c r="F36" s="3" t="s">
        <v>68</v>
      </c>
      <c r="G36" s="4">
        <v>1</v>
      </c>
      <c r="H36" s="4">
        <v>0</v>
      </c>
      <c r="I36" s="10" t="s">
        <v>270</v>
      </c>
      <c r="J36" s="15">
        <v>42640</v>
      </c>
      <c r="K36" s="3" t="s">
        <v>515</v>
      </c>
      <c r="L36" s="5"/>
      <c r="M36" s="6"/>
      <c r="N36" s="5"/>
      <c r="O36" s="12"/>
      <c r="P36" s="5"/>
    </row>
    <row r="37" spans="1:62" s="56" customFormat="1" ht="36" x14ac:dyDescent="0.2">
      <c r="A37" s="3"/>
      <c r="B37" s="3" t="s">
        <v>205</v>
      </c>
      <c r="C37" s="14" t="s">
        <v>206</v>
      </c>
      <c r="D37" s="9">
        <v>2000</v>
      </c>
      <c r="E37" s="3" t="s">
        <v>102</v>
      </c>
      <c r="F37" s="3" t="s">
        <v>68</v>
      </c>
      <c r="G37" s="4">
        <v>1</v>
      </c>
      <c r="H37" s="4">
        <v>0</v>
      </c>
      <c r="I37" s="10" t="s">
        <v>257</v>
      </c>
      <c r="J37" s="15">
        <v>42640</v>
      </c>
      <c r="K37" s="3" t="s">
        <v>224</v>
      </c>
      <c r="L37" s="3"/>
      <c r="M37" s="6"/>
      <c r="N37" s="3"/>
      <c r="O37" s="12"/>
      <c r="P37" s="5"/>
      <c r="Q37" s="68"/>
      <c r="R37" s="68"/>
      <c r="S37" s="68"/>
      <c r="T37" s="68"/>
      <c r="U37" s="68"/>
      <c r="V37" s="68"/>
      <c r="W37" s="68"/>
      <c r="X37" s="68"/>
      <c r="Y37" s="68"/>
      <c r="Z37" s="68"/>
      <c r="AA37" s="68"/>
      <c r="AB37" s="68"/>
      <c r="AC37" s="68"/>
      <c r="AD37" s="68"/>
      <c r="AE37" s="68"/>
      <c r="AF37" s="68"/>
      <c r="AG37" s="68"/>
      <c r="AH37" s="68"/>
      <c r="AI37" s="68"/>
      <c r="AJ37" s="68"/>
      <c r="AK37" s="68"/>
      <c r="AL37" s="68"/>
      <c r="AM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row>
    <row r="38" spans="1:62" s="56" customFormat="1" ht="348" x14ac:dyDescent="0.2">
      <c r="A38" s="3"/>
      <c r="B38" s="3" t="s">
        <v>208</v>
      </c>
      <c r="C38" s="5" t="s">
        <v>305</v>
      </c>
      <c r="D38" s="71">
        <f>56047.74+9000</f>
        <v>65047.74</v>
      </c>
      <c r="E38" s="3" t="s">
        <v>102</v>
      </c>
      <c r="F38" s="3" t="s">
        <v>68</v>
      </c>
      <c r="G38" s="4">
        <v>0.67769999999999997</v>
      </c>
      <c r="H38" s="4">
        <v>0.32229999999999998</v>
      </c>
      <c r="I38" s="36" t="s">
        <v>82</v>
      </c>
      <c r="J38" s="15">
        <v>42640</v>
      </c>
      <c r="K38" s="3" t="s">
        <v>274</v>
      </c>
      <c r="L38" s="3"/>
      <c r="M38" s="6" t="s">
        <v>359</v>
      </c>
      <c r="N38" s="3"/>
      <c r="O38" s="73">
        <v>57600</v>
      </c>
      <c r="P38" s="5" t="s">
        <v>358</v>
      </c>
      <c r="Q38" s="68"/>
      <c r="R38" s="68"/>
      <c r="S38" s="68"/>
      <c r="T38" s="68"/>
      <c r="U38" s="68"/>
      <c r="V38" s="68"/>
      <c r="W38" s="68"/>
      <c r="X38" s="68"/>
      <c r="Y38" s="68"/>
      <c r="Z38" s="68"/>
      <c r="AA38" s="68"/>
      <c r="AB38" s="68"/>
      <c r="AC38" s="68"/>
      <c r="AD38" s="68"/>
      <c r="AE38" s="68"/>
      <c r="AF38" s="68"/>
      <c r="AG38" s="68"/>
      <c r="AH38" s="68"/>
      <c r="AI38" s="68"/>
      <c r="AJ38" s="68"/>
      <c r="AK38" s="68"/>
      <c r="AL38" s="68"/>
      <c r="AM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row>
    <row r="39" spans="1:62" s="56" customFormat="1" x14ac:dyDescent="0.2">
      <c r="A39" s="57"/>
      <c r="B39" s="3" t="s">
        <v>209</v>
      </c>
      <c r="C39" s="5" t="s">
        <v>96</v>
      </c>
      <c r="D39" s="71">
        <v>1500</v>
      </c>
      <c r="E39" s="3" t="s">
        <v>78</v>
      </c>
      <c r="F39" s="3" t="s">
        <v>68</v>
      </c>
      <c r="G39" s="4">
        <v>0</v>
      </c>
      <c r="H39" s="4">
        <v>1</v>
      </c>
      <c r="I39" s="36" t="s">
        <v>82</v>
      </c>
      <c r="J39" s="15">
        <v>42640</v>
      </c>
      <c r="K39" s="36" t="s">
        <v>515</v>
      </c>
      <c r="L39" s="5"/>
      <c r="M39" s="6"/>
      <c r="N39" s="5"/>
      <c r="O39" s="12"/>
      <c r="P39" s="5"/>
    </row>
    <row r="40" spans="1:62" s="56" customFormat="1" ht="24" x14ac:dyDescent="0.2">
      <c r="A40" s="57"/>
      <c r="B40" s="3" t="s">
        <v>210</v>
      </c>
      <c r="C40" s="5" t="s">
        <v>97</v>
      </c>
      <c r="D40" s="71">
        <v>3040</v>
      </c>
      <c r="E40" s="3" t="s">
        <v>102</v>
      </c>
      <c r="F40" s="3" t="s">
        <v>68</v>
      </c>
      <c r="G40" s="4">
        <v>0.44409999999999999</v>
      </c>
      <c r="H40" s="4">
        <v>0.55589999999999995</v>
      </c>
      <c r="I40" s="36" t="s">
        <v>82</v>
      </c>
      <c r="J40" s="15">
        <v>42640</v>
      </c>
      <c r="K40" s="36" t="s">
        <v>515</v>
      </c>
      <c r="L40" s="5"/>
      <c r="M40" s="6"/>
      <c r="N40" s="5"/>
      <c r="O40" s="12"/>
      <c r="P40" s="5"/>
    </row>
    <row r="41" spans="1:62" s="56" customFormat="1" ht="149.25" customHeight="1" x14ac:dyDescent="0.2">
      <c r="A41" s="57"/>
      <c r="B41" s="3" t="s">
        <v>211</v>
      </c>
      <c r="C41" s="5" t="s">
        <v>94</v>
      </c>
      <c r="D41" s="71">
        <v>13000</v>
      </c>
      <c r="E41" s="3" t="s">
        <v>102</v>
      </c>
      <c r="F41" s="3" t="s">
        <v>68</v>
      </c>
      <c r="G41" s="4">
        <v>0.3846</v>
      </c>
      <c r="H41" s="4">
        <v>0.61539999999999995</v>
      </c>
      <c r="I41" s="36" t="s">
        <v>82</v>
      </c>
      <c r="J41" s="15">
        <v>42640</v>
      </c>
      <c r="K41" s="36" t="s">
        <v>274</v>
      </c>
      <c r="L41" s="5"/>
      <c r="M41" s="6" t="s">
        <v>361</v>
      </c>
      <c r="N41" s="5"/>
      <c r="O41" s="12"/>
      <c r="P41" s="5" t="s">
        <v>358</v>
      </c>
    </row>
    <row r="42" spans="1:62" s="56" customFormat="1" x14ac:dyDescent="0.2">
      <c r="A42" s="74"/>
      <c r="B42" s="3" t="s">
        <v>212</v>
      </c>
      <c r="C42" s="5" t="s">
        <v>464</v>
      </c>
      <c r="D42" s="71">
        <v>1573</v>
      </c>
      <c r="E42" s="3" t="s">
        <v>78</v>
      </c>
      <c r="F42" s="3" t="s">
        <v>68</v>
      </c>
      <c r="G42" s="4">
        <v>0</v>
      </c>
      <c r="H42" s="4">
        <v>1</v>
      </c>
      <c r="I42" s="10" t="s">
        <v>261</v>
      </c>
      <c r="J42" s="15">
        <v>42640</v>
      </c>
      <c r="K42" s="3" t="s">
        <v>515</v>
      </c>
      <c r="L42" s="74"/>
      <c r="M42" s="17"/>
      <c r="N42" s="74"/>
      <c r="O42" s="12"/>
      <c r="P42" s="74"/>
    </row>
    <row r="43" spans="1:62" s="56" customFormat="1" ht="27" customHeight="1" x14ac:dyDescent="0.2">
      <c r="A43" s="74"/>
      <c r="B43" s="3" t="s">
        <v>395</v>
      </c>
      <c r="C43" s="5" t="s">
        <v>488</v>
      </c>
      <c r="D43" s="71">
        <v>8060</v>
      </c>
      <c r="E43" s="3" t="s">
        <v>102</v>
      </c>
      <c r="F43" s="3" t="s">
        <v>68</v>
      </c>
      <c r="G43" s="4">
        <v>1</v>
      </c>
      <c r="H43" s="4">
        <v>0</v>
      </c>
      <c r="I43" s="10" t="s">
        <v>261</v>
      </c>
      <c r="J43" s="15">
        <v>42640</v>
      </c>
      <c r="K43" s="3"/>
      <c r="L43" s="74"/>
      <c r="M43" s="17" t="s">
        <v>489</v>
      </c>
      <c r="N43" s="74"/>
      <c r="O43" s="12"/>
      <c r="P43" s="74"/>
    </row>
    <row r="44" spans="1:62" s="56" customFormat="1" ht="73.5" customHeight="1" x14ac:dyDescent="0.2">
      <c r="A44" s="74"/>
      <c r="B44" s="3">
        <v>4.4000000000000004</v>
      </c>
      <c r="C44" s="5" t="s">
        <v>448</v>
      </c>
      <c r="D44" s="71">
        <v>6000</v>
      </c>
      <c r="E44" s="3" t="s">
        <v>102</v>
      </c>
      <c r="F44" s="3" t="s">
        <v>68</v>
      </c>
      <c r="G44" s="4">
        <v>1</v>
      </c>
      <c r="H44" s="4">
        <v>0</v>
      </c>
      <c r="I44" s="10" t="s">
        <v>261</v>
      </c>
      <c r="J44" s="15">
        <v>42640</v>
      </c>
      <c r="K44" s="36" t="s">
        <v>515</v>
      </c>
      <c r="L44" s="74"/>
      <c r="M44" s="17" t="s">
        <v>540</v>
      </c>
      <c r="N44" s="74"/>
      <c r="O44" s="12"/>
      <c r="P44" s="5" t="s">
        <v>26</v>
      </c>
    </row>
    <row r="45" spans="1:62" s="56" customFormat="1" ht="36" x14ac:dyDescent="0.2">
      <c r="A45" s="74"/>
      <c r="B45" s="3" t="s">
        <v>396</v>
      </c>
      <c r="C45" s="5" t="s">
        <v>438</v>
      </c>
      <c r="D45" s="71">
        <v>10000</v>
      </c>
      <c r="E45" s="3" t="s">
        <v>102</v>
      </c>
      <c r="F45" s="3" t="s">
        <v>68</v>
      </c>
      <c r="G45" s="4">
        <v>1</v>
      </c>
      <c r="H45" s="4">
        <v>0</v>
      </c>
      <c r="I45" s="10" t="s">
        <v>261</v>
      </c>
      <c r="J45" s="15">
        <v>42640</v>
      </c>
      <c r="K45" s="36"/>
      <c r="L45" s="74"/>
      <c r="M45" s="17" t="s">
        <v>530</v>
      </c>
      <c r="N45" s="74"/>
      <c r="O45" s="12"/>
      <c r="P45" s="5" t="s">
        <v>502</v>
      </c>
    </row>
    <row r="46" spans="1:62" s="56" customFormat="1" x14ac:dyDescent="0.2">
      <c r="A46" s="3"/>
      <c r="B46" s="3" t="s">
        <v>374</v>
      </c>
      <c r="C46" s="5" t="s">
        <v>45</v>
      </c>
      <c r="D46" s="71">
        <v>87168</v>
      </c>
      <c r="E46" s="3" t="s">
        <v>78</v>
      </c>
      <c r="F46" s="13" t="s">
        <v>68</v>
      </c>
      <c r="G46" s="4">
        <v>0</v>
      </c>
      <c r="H46" s="4">
        <v>1</v>
      </c>
      <c r="I46" s="10" t="s">
        <v>43</v>
      </c>
      <c r="J46" s="15">
        <v>42640</v>
      </c>
      <c r="K46" s="36" t="s">
        <v>515</v>
      </c>
      <c r="L46" s="3"/>
      <c r="M46" s="6" t="s">
        <v>351</v>
      </c>
      <c r="N46" s="3"/>
      <c r="O46" s="12"/>
      <c r="P46" s="5"/>
      <c r="Q46" s="68"/>
      <c r="R46" s="68"/>
      <c r="S46" s="68"/>
      <c r="T46" s="68"/>
      <c r="U46" s="68"/>
      <c r="V46" s="68"/>
      <c r="W46" s="68"/>
      <c r="X46" s="68"/>
      <c r="Y46" s="68"/>
      <c r="Z46" s="68"/>
      <c r="AA46" s="68"/>
      <c r="AB46" s="68"/>
      <c r="AC46" s="68"/>
      <c r="AD46" s="68"/>
      <c r="AE46" s="68"/>
      <c r="AF46" s="68"/>
      <c r="AG46" s="68"/>
      <c r="AH46" s="68"/>
      <c r="AI46" s="68"/>
      <c r="AJ46" s="68"/>
      <c r="AK46" s="68"/>
      <c r="AL46" s="68"/>
      <c r="AM46" s="68"/>
      <c r="AN46" s="68"/>
      <c r="AO46" s="68"/>
      <c r="AP46" s="68"/>
      <c r="AQ46" s="68"/>
      <c r="AR46" s="68"/>
      <c r="AS46" s="68"/>
      <c r="AT46" s="68"/>
      <c r="AU46" s="68"/>
      <c r="AV46" s="68"/>
      <c r="AW46" s="68"/>
      <c r="AX46" s="68"/>
      <c r="AY46" s="68"/>
      <c r="AZ46" s="68"/>
      <c r="BA46" s="68"/>
      <c r="BB46" s="68"/>
      <c r="BC46" s="68"/>
      <c r="BD46" s="68"/>
      <c r="BE46" s="68"/>
      <c r="BF46" s="68"/>
      <c r="BG46" s="68"/>
      <c r="BH46" s="68"/>
      <c r="BI46" s="68"/>
      <c r="BJ46" s="68"/>
    </row>
    <row r="47" spans="1:62" s="56" customFormat="1" ht="51" customHeight="1" x14ac:dyDescent="0.2">
      <c r="A47" s="57"/>
      <c r="B47" s="3" t="s">
        <v>375</v>
      </c>
      <c r="C47" s="5" t="s">
        <v>144</v>
      </c>
      <c r="D47" s="71">
        <v>67424.14</v>
      </c>
      <c r="E47" s="3" t="s">
        <v>146</v>
      </c>
      <c r="F47" s="3" t="s">
        <v>68</v>
      </c>
      <c r="G47" s="4">
        <v>0.29659999999999997</v>
      </c>
      <c r="H47" s="4">
        <v>0.70340000000000003</v>
      </c>
      <c r="I47" s="10" t="s">
        <v>43</v>
      </c>
      <c r="J47" s="15">
        <v>42640</v>
      </c>
      <c r="K47" s="36" t="s">
        <v>515</v>
      </c>
      <c r="L47" s="5"/>
      <c r="M47" s="6" t="s">
        <v>334</v>
      </c>
      <c r="N47" s="5"/>
      <c r="O47" s="12"/>
      <c r="P47" s="5" t="s">
        <v>379</v>
      </c>
    </row>
    <row r="48" spans="1:62" s="56" customFormat="1" ht="24" x14ac:dyDescent="0.2">
      <c r="A48" s="75"/>
      <c r="B48" s="37" t="s">
        <v>194</v>
      </c>
      <c r="C48" s="76" t="s">
        <v>113</v>
      </c>
      <c r="D48" s="77">
        <f>SUM(D11:D47)</f>
        <v>746822.42</v>
      </c>
      <c r="E48" s="37"/>
      <c r="F48" s="37"/>
      <c r="G48" s="37"/>
      <c r="H48" s="37"/>
      <c r="I48" s="37"/>
      <c r="J48" s="37"/>
      <c r="K48" s="37"/>
      <c r="L48" s="75"/>
      <c r="M48" s="78"/>
      <c r="N48" s="75"/>
      <c r="O48" s="79"/>
      <c r="P48" s="75"/>
    </row>
    <row r="49" spans="1:62" s="56" customFormat="1" ht="36.75" customHeight="1" x14ac:dyDescent="0.2">
      <c r="A49" s="80"/>
      <c r="B49" s="38" t="s">
        <v>194</v>
      </c>
      <c r="C49" s="81" t="s">
        <v>134</v>
      </c>
      <c r="D49" s="82"/>
      <c r="E49" s="38"/>
      <c r="F49" s="38"/>
      <c r="G49" s="38"/>
      <c r="H49" s="18"/>
      <c r="I49" s="38"/>
      <c r="J49" s="38"/>
      <c r="K49" s="38"/>
      <c r="L49" s="83"/>
      <c r="M49" s="19"/>
      <c r="N49" s="83"/>
      <c r="O49" s="84"/>
      <c r="P49" s="83"/>
    </row>
    <row r="50" spans="1:62" s="56" customFormat="1" x14ac:dyDescent="0.2">
      <c r="A50" s="80"/>
      <c r="B50" s="38" t="s">
        <v>194</v>
      </c>
      <c r="C50" s="85" t="s">
        <v>148</v>
      </c>
      <c r="D50" s="82"/>
      <c r="E50" s="38"/>
      <c r="F50" s="38"/>
      <c r="G50" s="38"/>
      <c r="H50" s="18"/>
      <c r="I50" s="38"/>
      <c r="J50" s="38"/>
      <c r="K50" s="38"/>
      <c r="L50" s="83"/>
      <c r="M50" s="19"/>
      <c r="N50" s="83"/>
      <c r="O50" s="84"/>
      <c r="P50" s="83"/>
    </row>
    <row r="51" spans="1:62" s="56" customFormat="1" x14ac:dyDescent="0.2">
      <c r="A51" s="3"/>
      <c r="B51" s="3" t="s">
        <v>247</v>
      </c>
      <c r="C51" s="5" t="s">
        <v>380</v>
      </c>
      <c r="D51" s="9">
        <v>16678</v>
      </c>
      <c r="E51" s="3" t="s">
        <v>64</v>
      </c>
      <c r="F51" s="3" t="s">
        <v>68</v>
      </c>
      <c r="G51" s="4">
        <v>0.56850000000000001</v>
      </c>
      <c r="H51" s="4">
        <v>0.43149999999999999</v>
      </c>
      <c r="I51" s="10" t="s">
        <v>43</v>
      </c>
      <c r="J51" s="10" t="s">
        <v>24</v>
      </c>
      <c r="K51" s="3" t="s">
        <v>147</v>
      </c>
      <c r="L51" s="11"/>
      <c r="M51" s="6" t="s">
        <v>164</v>
      </c>
      <c r="N51" s="3" t="s">
        <v>165</v>
      </c>
      <c r="O51" s="12">
        <v>16678</v>
      </c>
      <c r="P51" s="5"/>
      <c r="Q51" s="68"/>
      <c r="R51" s="68"/>
      <c r="S51" s="68"/>
      <c r="T51" s="68"/>
      <c r="U51" s="68"/>
      <c r="V51" s="68"/>
      <c r="W51" s="68"/>
      <c r="X51" s="68"/>
      <c r="Y51" s="68"/>
      <c r="Z51" s="68"/>
      <c r="AA51" s="68"/>
      <c r="AB51" s="68"/>
      <c r="AC51" s="68"/>
      <c r="AD51" s="68"/>
      <c r="AE51" s="68"/>
      <c r="AF51" s="68"/>
      <c r="AG51" s="68"/>
      <c r="AH51" s="68"/>
      <c r="AI51" s="68"/>
      <c r="AJ51" s="68"/>
      <c r="AK51" s="68"/>
      <c r="AL51" s="68"/>
      <c r="AM51" s="68"/>
      <c r="AN51" s="68"/>
      <c r="AO51" s="68"/>
      <c r="AP51" s="68"/>
      <c r="AQ51" s="68"/>
      <c r="AR51" s="68"/>
      <c r="AS51" s="68"/>
      <c r="AT51" s="68"/>
      <c r="AU51" s="68"/>
      <c r="AV51" s="68"/>
      <c r="AW51" s="68"/>
      <c r="AX51" s="68"/>
      <c r="AY51" s="68"/>
      <c r="AZ51" s="68"/>
      <c r="BA51" s="68"/>
      <c r="BB51" s="68"/>
      <c r="BC51" s="68"/>
      <c r="BD51" s="68"/>
      <c r="BE51" s="68"/>
      <c r="BF51" s="68"/>
      <c r="BG51" s="68"/>
      <c r="BH51" s="68"/>
      <c r="BI51" s="68"/>
      <c r="BJ51" s="68"/>
    </row>
    <row r="52" spans="1:62" s="56" customFormat="1" ht="48" x14ac:dyDescent="0.2">
      <c r="A52" s="3"/>
      <c r="B52" s="3" t="s">
        <v>250</v>
      </c>
      <c r="C52" s="5" t="s">
        <v>300</v>
      </c>
      <c r="D52" s="9">
        <v>5039</v>
      </c>
      <c r="E52" s="3" t="s">
        <v>78</v>
      </c>
      <c r="F52" s="13" t="s">
        <v>68</v>
      </c>
      <c r="G52" s="4">
        <v>0</v>
      </c>
      <c r="H52" s="4">
        <v>1</v>
      </c>
      <c r="I52" s="10" t="s">
        <v>91</v>
      </c>
      <c r="J52" s="10" t="s">
        <v>23</v>
      </c>
      <c r="K52" s="3" t="s">
        <v>147</v>
      </c>
      <c r="L52" s="5"/>
      <c r="M52" s="6" t="s">
        <v>164</v>
      </c>
      <c r="N52" s="3" t="s">
        <v>348</v>
      </c>
      <c r="O52" s="12">
        <v>5039</v>
      </c>
      <c r="P52" s="5" t="s">
        <v>343</v>
      </c>
    </row>
    <row r="53" spans="1:62" s="56" customFormat="1" ht="48" x14ac:dyDescent="0.2">
      <c r="A53" s="3"/>
      <c r="B53" s="3" t="s">
        <v>251</v>
      </c>
      <c r="C53" s="5" t="s">
        <v>149</v>
      </c>
      <c r="D53" s="9">
        <v>5039</v>
      </c>
      <c r="E53" s="3" t="s">
        <v>78</v>
      </c>
      <c r="F53" s="13" t="s">
        <v>68</v>
      </c>
      <c r="G53" s="4">
        <v>0</v>
      </c>
      <c r="H53" s="4">
        <v>1</v>
      </c>
      <c r="I53" s="10" t="s">
        <v>91</v>
      </c>
      <c r="J53" s="10" t="s">
        <v>23</v>
      </c>
      <c r="K53" s="3" t="s">
        <v>147</v>
      </c>
      <c r="L53" s="5"/>
      <c r="M53" s="6" t="s">
        <v>164</v>
      </c>
      <c r="N53" s="3" t="s">
        <v>348</v>
      </c>
      <c r="O53" s="12">
        <v>5039</v>
      </c>
      <c r="P53" s="5" t="s">
        <v>343</v>
      </c>
    </row>
    <row r="54" spans="1:62" s="56" customFormat="1" ht="48" x14ac:dyDescent="0.2">
      <c r="A54" s="3"/>
      <c r="B54" s="3" t="s">
        <v>252</v>
      </c>
      <c r="C54" s="5" t="s">
        <v>150</v>
      </c>
      <c r="D54" s="9">
        <v>5038.8500000000004</v>
      </c>
      <c r="E54" s="3" t="s">
        <v>78</v>
      </c>
      <c r="F54" s="13" t="s">
        <v>68</v>
      </c>
      <c r="G54" s="4">
        <v>0</v>
      </c>
      <c r="H54" s="4">
        <v>1</v>
      </c>
      <c r="I54" s="10" t="s">
        <v>91</v>
      </c>
      <c r="J54" s="10" t="s">
        <v>23</v>
      </c>
      <c r="K54" s="3" t="s">
        <v>147</v>
      </c>
      <c r="L54" s="5"/>
      <c r="M54" s="6" t="s">
        <v>164</v>
      </c>
      <c r="N54" s="3" t="s">
        <v>348</v>
      </c>
      <c r="O54" s="12">
        <v>5038.8500000000004</v>
      </c>
      <c r="P54" s="5" t="s">
        <v>343</v>
      </c>
    </row>
    <row r="55" spans="1:62" s="56" customFormat="1" ht="24" x14ac:dyDescent="0.2">
      <c r="A55" s="3"/>
      <c r="B55" s="3" t="s">
        <v>5</v>
      </c>
      <c r="C55" s="5" t="s">
        <v>142</v>
      </c>
      <c r="D55" s="9">
        <v>2626.1</v>
      </c>
      <c r="E55" s="3" t="s">
        <v>78</v>
      </c>
      <c r="F55" s="13" t="s">
        <v>68</v>
      </c>
      <c r="G55" s="4">
        <v>0</v>
      </c>
      <c r="H55" s="4">
        <v>1</v>
      </c>
      <c r="I55" s="10" t="s">
        <v>91</v>
      </c>
      <c r="J55" s="10" t="s">
        <v>92</v>
      </c>
      <c r="K55" s="3" t="s">
        <v>147</v>
      </c>
      <c r="L55" s="3"/>
      <c r="M55" s="6" t="s">
        <v>370</v>
      </c>
      <c r="N55" s="3" t="s">
        <v>348</v>
      </c>
      <c r="O55" s="12">
        <v>2626.1</v>
      </c>
      <c r="P55" s="5"/>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row>
    <row r="56" spans="1:62" s="56" customFormat="1" ht="24" x14ac:dyDescent="0.2">
      <c r="A56" s="3"/>
      <c r="B56" s="3" t="s">
        <v>407</v>
      </c>
      <c r="C56" s="70" t="s">
        <v>428</v>
      </c>
      <c r="D56" s="71">
        <v>2344</v>
      </c>
      <c r="E56" s="3" t="s">
        <v>64</v>
      </c>
      <c r="F56" s="3" t="s">
        <v>68</v>
      </c>
      <c r="G56" s="4">
        <v>1</v>
      </c>
      <c r="H56" s="4">
        <v>0</v>
      </c>
      <c r="I56" s="10" t="s">
        <v>53</v>
      </c>
      <c r="J56" s="10" t="s">
        <v>408</v>
      </c>
      <c r="K56" s="36" t="s">
        <v>515</v>
      </c>
      <c r="L56" s="3"/>
      <c r="M56" s="6"/>
      <c r="N56" s="3"/>
      <c r="O56" s="12"/>
      <c r="P56" s="5" t="s">
        <v>26</v>
      </c>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68"/>
      <c r="BC56" s="68"/>
      <c r="BD56" s="68"/>
      <c r="BE56" s="68"/>
      <c r="BF56" s="68"/>
      <c r="BG56" s="68"/>
      <c r="BH56" s="68"/>
      <c r="BI56" s="68"/>
      <c r="BJ56" s="68"/>
    </row>
    <row r="57" spans="1:62" s="56" customFormat="1" ht="48" x14ac:dyDescent="0.2">
      <c r="A57" s="3"/>
      <c r="B57" s="3" t="s">
        <v>417</v>
      </c>
      <c r="C57" s="5" t="s">
        <v>434</v>
      </c>
      <c r="D57" s="9">
        <v>19809</v>
      </c>
      <c r="E57" s="3" t="s">
        <v>185</v>
      </c>
      <c r="F57" s="13" t="s">
        <v>68</v>
      </c>
      <c r="G57" s="4">
        <v>0.85</v>
      </c>
      <c r="H57" s="4">
        <v>0.15</v>
      </c>
      <c r="I57" s="10" t="s">
        <v>409</v>
      </c>
      <c r="J57" s="10" t="s">
        <v>400</v>
      </c>
      <c r="K57" s="3" t="s">
        <v>516</v>
      </c>
      <c r="L57" s="3"/>
      <c r="M57" s="6" t="s">
        <v>482</v>
      </c>
      <c r="N57" s="3" t="s">
        <v>484</v>
      </c>
      <c r="O57" s="12">
        <v>9975.24</v>
      </c>
      <c r="P57" s="5" t="s">
        <v>486</v>
      </c>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c r="BJ57" s="68"/>
    </row>
    <row r="58" spans="1:62" s="56" customFormat="1" ht="24" x14ac:dyDescent="0.2">
      <c r="A58" s="3"/>
      <c r="B58" s="3" t="s">
        <v>55</v>
      </c>
      <c r="C58" s="70" t="s">
        <v>58</v>
      </c>
      <c r="D58" s="71">
        <v>15100</v>
      </c>
      <c r="E58" s="3" t="s">
        <v>185</v>
      </c>
      <c r="F58" s="3" t="s">
        <v>68</v>
      </c>
      <c r="G58" s="4">
        <v>0.6</v>
      </c>
      <c r="H58" s="4">
        <v>0.4</v>
      </c>
      <c r="I58" s="10" t="s">
        <v>53</v>
      </c>
      <c r="J58" s="10" t="s">
        <v>54</v>
      </c>
      <c r="K58" s="3" t="s">
        <v>147</v>
      </c>
      <c r="L58" s="3"/>
      <c r="M58" s="6" t="s">
        <v>163</v>
      </c>
      <c r="N58" s="3" t="s">
        <v>485</v>
      </c>
      <c r="O58" s="12">
        <v>15100</v>
      </c>
      <c r="P58" s="5"/>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c r="AP58" s="68"/>
      <c r="AQ58" s="68"/>
      <c r="AR58" s="68"/>
      <c r="AS58" s="68"/>
      <c r="AT58" s="68"/>
      <c r="AU58" s="68"/>
      <c r="AV58" s="68"/>
      <c r="AW58" s="68"/>
      <c r="AX58" s="68"/>
      <c r="AY58" s="68"/>
      <c r="AZ58" s="68"/>
      <c r="BA58" s="68"/>
      <c r="BB58" s="68"/>
      <c r="BC58" s="68"/>
      <c r="BD58" s="68"/>
      <c r="BE58" s="68"/>
      <c r="BF58" s="68"/>
      <c r="BG58" s="68"/>
      <c r="BH58" s="68"/>
      <c r="BI58" s="68"/>
      <c r="BJ58" s="68"/>
    </row>
    <row r="59" spans="1:62" s="56" customFormat="1" ht="72.75" customHeight="1" x14ac:dyDescent="0.2">
      <c r="A59" s="3"/>
      <c r="B59" s="3" t="s">
        <v>56</v>
      </c>
      <c r="C59" s="70" t="s">
        <v>433</v>
      </c>
      <c r="D59" s="71">
        <v>20952</v>
      </c>
      <c r="E59" s="3" t="s">
        <v>64</v>
      </c>
      <c r="F59" s="3" t="s">
        <v>68</v>
      </c>
      <c r="G59" s="4">
        <v>0.39529999999999998</v>
      </c>
      <c r="H59" s="4">
        <v>0.60470000000000002</v>
      </c>
      <c r="I59" s="10" t="s">
        <v>53</v>
      </c>
      <c r="J59" s="10" t="s">
        <v>193</v>
      </c>
      <c r="K59" s="3" t="s">
        <v>147</v>
      </c>
      <c r="L59" s="3"/>
      <c r="M59" s="6" t="s">
        <v>511</v>
      </c>
      <c r="N59" s="3" t="s">
        <v>512</v>
      </c>
      <c r="O59" s="12">
        <v>20952.34</v>
      </c>
      <c r="P59" s="5" t="s">
        <v>331</v>
      </c>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68"/>
      <c r="AS59" s="68"/>
      <c r="AT59" s="68"/>
      <c r="AU59" s="68"/>
      <c r="AV59" s="68"/>
      <c r="AW59" s="68"/>
      <c r="AX59" s="68"/>
      <c r="AY59" s="68"/>
      <c r="AZ59" s="68"/>
      <c r="BA59" s="68"/>
      <c r="BB59" s="68"/>
      <c r="BC59" s="68"/>
      <c r="BD59" s="68"/>
      <c r="BE59" s="68"/>
      <c r="BF59" s="68"/>
      <c r="BG59" s="68"/>
      <c r="BH59" s="68"/>
      <c r="BI59" s="68"/>
      <c r="BJ59" s="68"/>
    </row>
    <row r="60" spans="1:62" s="56" customFormat="1" ht="24" x14ac:dyDescent="0.2">
      <c r="A60" s="3"/>
      <c r="B60" s="3" t="s">
        <v>57</v>
      </c>
      <c r="C60" s="70" t="s">
        <v>491</v>
      </c>
      <c r="D60" s="71">
        <v>7827.9</v>
      </c>
      <c r="E60" s="3" t="s">
        <v>64</v>
      </c>
      <c r="F60" s="3" t="s">
        <v>68</v>
      </c>
      <c r="G60" s="4">
        <v>0.31259999999999999</v>
      </c>
      <c r="H60" s="4">
        <v>0.68740000000000001</v>
      </c>
      <c r="I60" s="10" t="s">
        <v>53</v>
      </c>
      <c r="J60" s="10" t="s">
        <v>54</v>
      </c>
      <c r="K60" s="3" t="s">
        <v>147</v>
      </c>
      <c r="L60" s="3"/>
      <c r="M60" s="6" t="s">
        <v>177</v>
      </c>
      <c r="N60" s="3" t="s">
        <v>285</v>
      </c>
      <c r="O60" s="12">
        <v>7827.33</v>
      </c>
      <c r="P60" s="5"/>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68"/>
      <c r="AV60" s="68"/>
      <c r="AW60" s="68"/>
      <c r="AX60" s="68"/>
      <c r="AY60" s="68"/>
      <c r="AZ60" s="68"/>
      <c r="BA60" s="68"/>
      <c r="BB60" s="68"/>
      <c r="BC60" s="68"/>
      <c r="BD60" s="68"/>
      <c r="BE60" s="68"/>
      <c r="BF60" s="68"/>
      <c r="BG60" s="68"/>
      <c r="BH60" s="68"/>
      <c r="BI60" s="68"/>
      <c r="BJ60" s="68"/>
    </row>
    <row r="61" spans="1:62" s="56" customFormat="1" ht="48" x14ac:dyDescent="0.2">
      <c r="A61" s="3"/>
      <c r="B61" s="3" t="s">
        <v>157</v>
      </c>
      <c r="C61" s="31" t="s">
        <v>173</v>
      </c>
      <c r="D61" s="71">
        <f>15187+11226</f>
        <v>26413</v>
      </c>
      <c r="E61" s="3" t="s">
        <v>185</v>
      </c>
      <c r="F61" s="13" t="s">
        <v>68</v>
      </c>
      <c r="G61" s="4">
        <v>0</v>
      </c>
      <c r="H61" s="4">
        <v>1</v>
      </c>
      <c r="I61" s="20" t="s">
        <v>156</v>
      </c>
      <c r="J61" s="20" t="s">
        <v>160</v>
      </c>
      <c r="K61" s="3" t="s">
        <v>147</v>
      </c>
      <c r="L61" s="3"/>
      <c r="M61" s="6" t="s">
        <v>310</v>
      </c>
      <c r="N61" s="3" t="s">
        <v>312</v>
      </c>
      <c r="O61" s="12">
        <v>26413</v>
      </c>
      <c r="P61" s="5" t="s">
        <v>476</v>
      </c>
      <c r="Q61" s="68"/>
      <c r="R61" s="68"/>
      <c r="S61" s="68"/>
      <c r="T61" s="68"/>
      <c r="U61" s="68"/>
      <c r="V61" s="68"/>
      <c r="W61" s="68"/>
      <c r="X61" s="68"/>
      <c r="Y61" s="68"/>
      <c r="Z61" s="68"/>
      <c r="AA61" s="68"/>
      <c r="AB61" s="68"/>
      <c r="AC61" s="68"/>
      <c r="AD61" s="68"/>
      <c r="AE61" s="68"/>
      <c r="AF61" s="68"/>
      <c r="AG61" s="68"/>
      <c r="AH61" s="68"/>
      <c r="AI61" s="68"/>
      <c r="AJ61" s="68"/>
      <c r="AK61" s="68"/>
      <c r="AL61" s="68"/>
      <c r="AM61" s="68"/>
      <c r="AN61" s="68"/>
      <c r="AO61" s="68"/>
      <c r="AP61" s="68"/>
      <c r="AQ61" s="68"/>
      <c r="AR61" s="68"/>
      <c r="AS61" s="68"/>
      <c r="AT61" s="68"/>
      <c r="AU61" s="68"/>
      <c r="AV61" s="68"/>
      <c r="AW61" s="68"/>
      <c r="AX61" s="68"/>
      <c r="AY61" s="68"/>
      <c r="AZ61" s="68"/>
      <c r="BA61" s="68"/>
      <c r="BB61" s="68"/>
      <c r="BC61" s="68"/>
      <c r="BD61" s="68"/>
      <c r="BE61" s="68"/>
      <c r="BF61" s="68"/>
      <c r="BG61" s="68"/>
      <c r="BH61" s="68"/>
      <c r="BI61" s="68"/>
      <c r="BJ61" s="68"/>
    </row>
    <row r="62" spans="1:62" s="86" customFormat="1" ht="36" x14ac:dyDescent="0.2">
      <c r="A62" s="87"/>
      <c r="B62" s="88" t="s">
        <v>154</v>
      </c>
      <c r="C62" s="31" t="s">
        <v>155</v>
      </c>
      <c r="D62" s="71">
        <v>23160.1</v>
      </c>
      <c r="E62" s="3" t="s">
        <v>185</v>
      </c>
      <c r="F62" s="3" t="s">
        <v>68</v>
      </c>
      <c r="G62" s="21">
        <v>0.18079999999999999</v>
      </c>
      <c r="H62" s="21">
        <v>0.81920000000000004</v>
      </c>
      <c r="I62" s="20" t="s">
        <v>156</v>
      </c>
      <c r="J62" s="10" t="s">
        <v>193</v>
      </c>
      <c r="K62" s="3" t="s">
        <v>274</v>
      </c>
      <c r="L62" s="3"/>
      <c r="M62" s="6" t="s">
        <v>372</v>
      </c>
      <c r="N62" s="3" t="s">
        <v>348</v>
      </c>
      <c r="O62" s="12">
        <v>12266.77</v>
      </c>
      <c r="P62" s="5" t="s">
        <v>283</v>
      </c>
    </row>
    <row r="63" spans="1:62" s="56" customFormat="1" ht="24" x14ac:dyDescent="0.2">
      <c r="A63" s="3"/>
      <c r="B63" s="3" t="s">
        <v>227</v>
      </c>
      <c r="C63" s="14" t="s">
        <v>229</v>
      </c>
      <c r="D63" s="9">
        <v>9000</v>
      </c>
      <c r="E63" s="3" t="s">
        <v>64</v>
      </c>
      <c r="F63" s="3" t="s">
        <v>68</v>
      </c>
      <c r="G63" s="4">
        <v>1</v>
      </c>
      <c r="H63" s="4">
        <v>0</v>
      </c>
      <c r="I63" s="3" t="s">
        <v>117</v>
      </c>
      <c r="J63" s="10" t="s">
        <v>282</v>
      </c>
      <c r="K63" s="3" t="s">
        <v>274</v>
      </c>
      <c r="L63" s="3"/>
      <c r="M63" s="6" t="s">
        <v>281</v>
      </c>
      <c r="N63" s="3" t="s">
        <v>280</v>
      </c>
      <c r="O63" s="12">
        <v>8942</v>
      </c>
      <c r="P63" s="5"/>
      <c r="Q63" s="68"/>
      <c r="R63" s="68"/>
      <c r="S63" s="68"/>
      <c r="T63" s="68"/>
      <c r="U63" s="68"/>
      <c r="V63" s="68"/>
      <c r="W63" s="68"/>
      <c r="X63" s="68"/>
      <c r="Y63" s="68"/>
      <c r="Z63" s="68"/>
      <c r="AA63" s="68"/>
      <c r="AB63" s="68"/>
      <c r="AC63" s="68"/>
      <c r="AD63" s="68"/>
      <c r="AE63" s="68"/>
      <c r="AF63" s="68"/>
      <c r="AG63" s="68"/>
      <c r="AH63" s="68"/>
      <c r="AI63" s="68"/>
      <c r="AJ63" s="68"/>
      <c r="AK63" s="68"/>
      <c r="AL63" s="68"/>
      <c r="AM63" s="68"/>
      <c r="AN63" s="68"/>
      <c r="AO63" s="68"/>
      <c r="AP63" s="68"/>
      <c r="AQ63" s="68"/>
      <c r="AR63" s="68"/>
      <c r="AS63" s="68"/>
      <c r="AT63" s="68"/>
      <c r="AU63" s="68"/>
      <c r="AV63" s="68"/>
      <c r="AW63" s="68"/>
      <c r="AX63" s="68"/>
      <c r="AY63" s="68"/>
      <c r="AZ63" s="68"/>
      <c r="BA63" s="68"/>
      <c r="BB63" s="68"/>
      <c r="BC63" s="68"/>
      <c r="BD63" s="68"/>
      <c r="BE63" s="68"/>
      <c r="BF63" s="68"/>
      <c r="BG63" s="68"/>
      <c r="BH63" s="68"/>
      <c r="BI63" s="68"/>
      <c r="BJ63" s="68"/>
    </row>
    <row r="64" spans="1:62" s="56" customFormat="1" ht="24" x14ac:dyDescent="0.2">
      <c r="A64" s="3"/>
      <c r="B64" s="3" t="s">
        <v>228</v>
      </c>
      <c r="C64" s="14" t="s">
        <v>230</v>
      </c>
      <c r="D64" s="9">
        <v>6000</v>
      </c>
      <c r="E64" s="3" t="s">
        <v>64</v>
      </c>
      <c r="F64" s="3" t="s">
        <v>68</v>
      </c>
      <c r="G64" s="4">
        <v>0.72970000000000002</v>
      </c>
      <c r="H64" s="4">
        <v>0.27029999999999998</v>
      </c>
      <c r="I64" s="3" t="s">
        <v>117</v>
      </c>
      <c r="J64" s="10" t="s">
        <v>193</v>
      </c>
      <c r="K64" s="3" t="s">
        <v>274</v>
      </c>
      <c r="L64" s="3"/>
      <c r="M64" s="6" t="s">
        <v>327</v>
      </c>
      <c r="N64" s="3" t="s">
        <v>365</v>
      </c>
      <c r="O64" s="12">
        <v>2146.3000000000002</v>
      </c>
      <c r="P64" s="5"/>
      <c r="Q64" s="68"/>
      <c r="R64" s="68"/>
      <c r="S64" s="68"/>
      <c r="T64" s="68"/>
      <c r="U64" s="68"/>
      <c r="V64" s="68"/>
      <c r="W64" s="68"/>
      <c r="X64" s="68"/>
      <c r="Y64" s="68"/>
      <c r="Z64" s="68"/>
      <c r="AA64" s="68"/>
      <c r="AB64" s="68"/>
      <c r="AC64" s="68"/>
      <c r="AD64" s="68"/>
      <c r="AE64" s="68"/>
      <c r="AF64" s="68"/>
      <c r="AG64" s="68"/>
      <c r="AH64" s="68"/>
      <c r="AI64" s="68"/>
      <c r="AJ64" s="68"/>
      <c r="AK64" s="68"/>
      <c r="AL64" s="68"/>
      <c r="AM64" s="68"/>
      <c r="AN64" s="68"/>
      <c r="AO64" s="68"/>
      <c r="AP64" s="68"/>
      <c r="AQ64" s="68"/>
      <c r="AR64" s="68"/>
      <c r="AS64" s="68"/>
      <c r="AT64" s="68"/>
      <c r="AU64" s="68"/>
      <c r="AV64" s="68"/>
      <c r="AW64" s="68"/>
      <c r="AX64" s="68"/>
      <c r="AY64" s="68"/>
      <c r="AZ64" s="68"/>
      <c r="BA64" s="68"/>
      <c r="BB64" s="68"/>
      <c r="BC64" s="68"/>
      <c r="BD64" s="68"/>
      <c r="BE64" s="68"/>
      <c r="BF64" s="68"/>
      <c r="BG64" s="68"/>
      <c r="BH64" s="68"/>
      <c r="BI64" s="68"/>
      <c r="BJ64" s="68"/>
    </row>
    <row r="65" spans="1:62" s="56" customFormat="1" ht="36" x14ac:dyDescent="0.2">
      <c r="A65" s="3"/>
      <c r="B65" s="3" t="s">
        <v>181</v>
      </c>
      <c r="C65" s="70" t="s">
        <v>158</v>
      </c>
      <c r="D65" s="71">
        <v>28600</v>
      </c>
      <c r="E65" s="3" t="s">
        <v>64</v>
      </c>
      <c r="F65" s="3" t="s">
        <v>68</v>
      </c>
      <c r="G65" s="4">
        <v>1</v>
      </c>
      <c r="H65" s="4">
        <v>0</v>
      </c>
      <c r="I65" s="10" t="s">
        <v>159</v>
      </c>
      <c r="J65" s="10" t="s">
        <v>193</v>
      </c>
      <c r="K65" s="3" t="s">
        <v>274</v>
      </c>
      <c r="L65" s="3"/>
      <c r="M65" s="6" t="s">
        <v>310</v>
      </c>
      <c r="N65" s="3" t="s">
        <v>311</v>
      </c>
      <c r="O65" s="12">
        <v>28576</v>
      </c>
      <c r="P65" s="5"/>
      <c r="Q65" s="68"/>
      <c r="R65" s="68"/>
      <c r="S65" s="68"/>
      <c r="T65" s="68"/>
      <c r="U65" s="68"/>
      <c r="V65" s="68"/>
      <c r="W65" s="68"/>
      <c r="X65" s="68"/>
      <c r="Y65" s="68"/>
      <c r="Z65" s="68"/>
      <c r="AA65" s="68"/>
      <c r="AB65" s="68"/>
      <c r="AC65" s="68"/>
      <c r="AD65" s="68"/>
      <c r="AE65" s="68"/>
      <c r="AF65" s="68"/>
      <c r="AG65" s="68"/>
      <c r="AH65" s="68"/>
      <c r="AI65" s="68"/>
      <c r="AJ65" s="68"/>
      <c r="AK65" s="68"/>
      <c r="AL65" s="68"/>
      <c r="AM65" s="68"/>
      <c r="AN65" s="68"/>
      <c r="AO65" s="68"/>
      <c r="AP65" s="68"/>
      <c r="AQ65" s="68"/>
      <c r="AR65" s="68"/>
      <c r="AS65" s="68"/>
      <c r="AT65" s="68"/>
      <c r="AU65" s="68"/>
      <c r="AV65" s="68"/>
      <c r="AW65" s="68"/>
      <c r="AX65" s="68"/>
      <c r="AY65" s="68"/>
      <c r="AZ65" s="68"/>
      <c r="BA65" s="68"/>
      <c r="BB65" s="68"/>
      <c r="BC65" s="68"/>
      <c r="BD65" s="68"/>
      <c r="BE65" s="68"/>
      <c r="BF65" s="68"/>
      <c r="BG65" s="68"/>
      <c r="BH65" s="68"/>
      <c r="BI65" s="68"/>
      <c r="BJ65" s="68"/>
    </row>
    <row r="66" spans="1:62" s="56" customFormat="1" ht="63.75" customHeight="1" x14ac:dyDescent="0.2">
      <c r="A66" s="3"/>
      <c r="B66" s="3" t="s">
        <v>398</v>
      </c>
      <c r="C66" s="14" t="s">
        <v>119</v>
      </c>
      <c r="D66" s="9">
        <v>23000</v>
      </c>
      <c r="E66" s="3" t="s">
        <v>185</v>
      </c>
      <c r="F66" s="3" t="s">
        <v>68</v>
      </c>
      <c r="G66" s="4">
        <v>0.57140000000000002</v>
      </c>
      <c r="H66" s="4">
        <v>0.42859999999999998</v>
      </c>
      <c r="I66" s="3" t="s">
        <v>136</v>
      </c>
      <c r="J66" s="10" t="s">
        <v>193</v>
      </c>
      <c r="K66" s="3" t="s">
        <v>515</v>
      </c>
      <c r="L66" s="3"/>
      <c r="M66" s="6" t="s">
        <v>524</v>
      </c>
      <c r="N66" s="3" t="s">
        <v>525</v>
      </c>
      <c r="O66" s="12">
        <v>22375.24</v>
      </c>
      <c r="P66" s="5" t="s">
        <v>381</v>
      </c>
      <c r="Q66" s="68"/>
      <c r="R66" s="68"/>
      <c r="S66" s="68"/>
      <c r="T66" s="68"/>
      <c r="U66" s="68"/>
      <c r="V66" s="68"/>
      <c r="W66" s="68"/>
      <c r="X66" s="68"/>
      <c r="Y66" s="68"/>
      <c r="Z66" s="68"/>
      <c r="AA66" s="68"/>
      <c r="AB66" s="68"/>
      <c r="AC66" s="68"/>
      <c r="AD66" s="68"/>
      <c r="AE66" s="68"/>
      <c r="AF66" s="68"/>
      <c r="AG66" s="68"/>
      <c r="AH66" s="68"/>
      <c r="AI66" s="68"/>
      <c r="AJ66" s="68"/>
      <c r="AK66" s="68"/>
      <c r="AL66" s="68"/>
      <c r="AM66" s="68"/>
      <c r="AN66" s="68"/>
      <c r="AO66" s="68"/>
      <c r="AP66" s="68"/>
      <c r="AQ66" s="68"/>
      <c r="AR66" s="68"/>
      <c r="AS66" s="68"/>
      <c r="AT66" s="68"/>
      <c r="AU66" s="68"/>
      <c r="AV66" s="68"/>
      <c r="AW66" s="68"/>
      <c r="AX66" s="68"/>
      <c r="AY66" s="68"/>
      <c r="AZ66" s="68"/>
      <c r="BA66" s="68"/>
      <c r="BB66" s="68"/>
      <c r="BC66" s="68"/>
      <c r="BD66" s="68"/>
      <c r="BE66" s="68"/>
      <c r="BF66" s="68"/>
      <c r="BG66" s="68"/>
      <c r="BH66" s="68"/>
      <c r="BI66" s="68"/>
      <c r="BJ66" s="68"/>
    </row>
    <row r="67" spans="1:62" s="56" customFormat="1" ht="24" x14ac:dyDescent="0.2">
      <c r="A67" s="3"/>
      <c r="B67" s="3" t="s">
        <v>98</v>
      </c>
      <c r="C67" s="14" t="s">
        <v>100</v>
      </c>
      <c r="D67" s="9">
        <v>5261</v>
      </c>
      <c r="E67" s="3" t="s">
        <v>185</v>
      </c>
      <c r="F67" s="3" t="s">
        <v>68</v>
      </c>
      <c r="G67" s="4">
        <v>1</v>
      </c>
      <c r="H67" s="4">
        <v>0</v>
      </c>
      <c r="I67" s="3" t="s">
        <v>136</v>
      </c>
      <c r="J67" s="10" t="s">
        <v>193</v>
      </c>
      <c r="K67" s="3" t="s">
        <v>274</v>
      </c>
      <c r="L67" s="3"/>
      <c r="M67" s="6" t="s">
        <v>373</v>
      </c>
      <c r="N67" s="3" t="s">
        <v>330</v>
      </c>
      <c r="O67" s="12">
        <v>3856</v>
      </c>
      <c r="P67" s="5"/>
      <c r="Q67" s="68"/>
      <c r="R67" s="68"/>
      <c r="S67" s="68"/>
      <c r="T67" s="68"/>
      <c r="U67" s="68"/>
      <c r="V67" s="68"/>
      <c r="W67" s="68"/>
      <c r="X67" s="68"/>
      <c r="Y67" s="68"/>
      <c r="Z67" s="68"/>
      <c r="AA67" s="68"/>
      <c r="AB67" s="68"/>
      <c r="AC67" s="68"/>
      <c r="AD67" s="68"/>
      <c r="AE67" s="68"/>
      <c r="AF67" s="68"/>
      <c r="AG67" s="68"/>
      <c r="AH67" s="68"/>
      <c r="AI67" s="68"/>
      <c r="AJ67" s="68"/>
      <c r="AK67" s="68"/>
      <c r="AL67" s="68"/>
      <c r="AM67" s="68"/>
      <c r="AN67" s="68"/>
      <c r="AO67" s="68"/>
      <c r="AP67" s="68"/>
      <c r="AQ67" s="68"/>
      <c r="AR67" s="68"/>
      <c r="AS67" s="68"/>
      <c r="AT67" s="68"/>
      <c r="AU67" s="68"/>
      <c r="AV67" s="68"/>
      <c r="AW67" s="68"/>
      <c r="AX67" s="68"/>
      <c r="AY67" s="68"/>
      <c r="AZ67" s="68"/>
      <c r="BA67" s="68"/>
      <c r="BB67" s="68"/>
      <c r="BC67" s="68"/>
      <c r="BD67" s="68"/>
      <c r="BE67" s="68"/>
      <c r="BF67" s="68"/>
      <c r="BG67" s="68"/>
      <c r="BH67" s="68"/>
      <c r="BI67" s="68"/>
      <c r="BJ67" s="68"/>
    </row>
    <row r="68" spans="1:62" s="56" customFormat="1" ht="36" x14ac:dyDescent="0.2">
      <c r="A68" s="3"/>
      <c r="B68" s="3" t="s">
        <v>233</v>
      </c>
      <c r="C68" s="14" t="s">
        <v>461</v>
      </c>
      <c r="D68" s="71">
        <v>48800</v>
      </c>
      <c r="E68" s="3" t="s">
        <v>78</v>
      </c>
      <c r="F68" s="13" t="s">
        <v>68</v>
      </c>
      <c r="G68" s="4">
        <v>0</v>
      </c>
      <c r="H68" s="4">
        <v>1</v>
      </c>
      <c r="I68" s="3" t="s">
        <v>136</v>
      </c>
      <c r="J68" s="10" t="s">
        <v>408</v>
      </c>
      <c r="K68" s="3" t="s">
        <v>516</v>
      </c>
      <c r="L68" s="3"/>
      <c r="M68" s="6" t="s">
        <v>413</v>
      </c>
      <c r="N68" s="3"/>
      <c r="O68" s="12"/>
      <c r="P68" s="5"/>
      <c r="Q68" s="68"/>
      <c r="R68" s="68"/>
      <c r="S68" s="68"/>
      <c r="T68" s="68"/>
      <c r="U68" s="68"/>
      <c r="V68" s="68"/>
      <c r="W68" s="68"/>
      <c r="X68" s="68"/>
      <c r="Y68" s="68"/>
      <c r="Z68" s="68"/>
      <c r="AA68" s="68"/>
      <c r="AB68" s="68"/>
      <c r="AC68" s="68"/>
      <c r="AD68" s="68"/>
      <c r="AE68" s="68"/>
      <c r="AF68" s="68"/>
      <c r="AG68" s="68"/>
      <c r="AH68" s="68"/>
      <c r="AI68" s="68"/>
      <c r="AJ68" s="68"/>
      <c r="AK68" s="68"/>
      <c r="AL68" s="68"/>
      <c r="AM68" s="68"/>
      <c r="AN68" s="68"/>
      <c r="AO68" s="68"/>
      <c r="AP68" s="68"/>
      <c r="AQ68" s="68"/>
      <c r="AR68" s="68"/>
      <c r="AS68" s="68"/>
      <c r="AT68" s="68"/>
      <c r="AU68" s="68"/>
      <c r="AV68" s="68"/>
      <c r="AW68" s="68"/>
      <c r="AX68" s="68"/>
      <c r="AY68" s="68"/>
      <c r="AZ68" s="68"/>
      <c r="BA68" s="68"/>
      <c r="BB68" s="68"/>
      <c r="BC68" s="68"/>
      <c r="BD68" s="68"/>
      <c r="BE68" s="68"/>
      <c r="BF68" s="68"/>
      <c r="BG68" s="68"/>
      <c r="BH68" s="68"/>
      <c r="BI68" s="68"/>
      <c r="BJ68" s="68"/>
    </row>
    <row r="69" spans="1:62" s="56" customFormat="1" ht="24" x14ac:dyDescent="0.2">
      <c r="A69" s="3"/>
      <c r="B69" s="3" t="s">
        <v>238</v>
      </c>
      <c r="C69" s="16" t="s">
        <v>465</v>
      </c>
      <c r="D69" s="9">
        <v>12000</v>
      </c>
      <c r="E69" s="3" t="s">
        <v>64</v>
      </c>
      <c r="F69" s="3" t="s">
        <v>68</v>
      </c>
      <c r="G69" s="4">
        <v>1</v>
      </c>
      <c r="H69" s="4">
        <v>0</v>
      </c>
      <c r="I69" s="15" t="s">
        <v>363</v>
      </c>
      <c r="J69" s="15" t="s">
        <v>362</v>
      </c>
      <c r="K69" s="3" t="s">
        <v>274</v>
      </c>
      <c r="L69" s="3"/>
      <c r="M69" s="6" t="s">
        <v>315</v>
      </c>
      <c r="N69" s="3" t="s">
        <v>347</v>
      </c>
      <c r="O69" s="12">
        <v>4384.8599999999997</v>
      </c>
      <c r="P69" s="5"/>
      <c r="Q69" s="68"/>
      <c r="R69" s="68"/>
      <c r="S69" s="68"/>
      <c r="T69" s="68"/>
      <c r="U69" s="68"/>
      <c r="V69" s="68"/>
      <c r="W69" s="68"/>
      <c r="X69" s="68"/>
      <c r="Y69" s="68"/>
      <c r="Z69" s="68"/>
      <c r="AA69" s="68"/>
      <c r="AB69" s="68"/>
      <c r="AC69" s="68"/>
      <c r="AD69" s="68"/>
      <c r="AE69" s="68"/>
      <c r="AF69" s="68"/>
      <c r="AG69" s="68"/>
      <c r="AH69" s="68"/>
      <c r="AI69" s="68"/>
      <c r="AJ69" s="68"/>
      <c r="AK69" s="68"/>
      <c r="AL69" s="68"/>
      <c r="AM69" s="68"/>
      <c r="AN69" s="68"/>
      <c r="AO69" s="68"/>
      <c r="AP69" s="68"/>
      <c r="AQ69" s="68"/>
      <c r="AR69" s="68"/>
      <c r="AS69" s="68"/>
      <c r="AT69" s="68"/>
      <c r="AU69" s="68"/>
      <c r="AV69" s="68"/>
      <c r="AW69" s="68"/>
      <c r="AX69" s="68"/>
      <c r="AY69" s="68"/>
      <c r="AZ69" s="68"/>
      <c r="BA69" s="68"/>
      <c r="BB69" s="68"/>
      <c r="BC69" s="68"/>
      <c r="BD69" s="68"/>
      <c r="BE69" s="68"/>
      <c r="BF69" s="68"/>
      <c r="BG69" s="68"/>
      <c r="BH69" s="68"/>
      <c r="BI69" s="68"/>
      <c r="BJ69" s="68"/>
    </row>
    <row r="70" spans="1:62" s="56" customFormat="1" ht="29.25" customHeight="1" x14ac:dyDescent="0.2">
      <c r="A70" s="3"/>
      <c r="B70" s="3" t="s">
        <v>240</v>
      </c>
      <c r="C70" s="16" t="s">
        <v>471</v>
      </c>
      <c r="D70" s="9">
        <v>40000</v>
      </c>
      <c r="E70" s="3" t="s">
        <v>64</v>
      </c>
      <c r="F70" s="3" t="s">
        <v>68</v>
      </c>
      <c r="G70" s="4">
        <v>1</v>
      </c>
      <c r="H70" s="4">
        <v>0</v>
      </c>
      <c r="I70" s="10" t="s">
        <v>270</v>
      </c>
      <c r="J70" s="15">
        <v>42640</v>
      </c>
      <c r="K70" s="3" t="s">
        <v>515</v>
      </c>
      <c r="L70" s="3"/>
      <c r="M70" s="6" t="s">
        <v>508</v>
      </c>
      <c r="N70" s="3" t="s">
        <v>509</v>
      </c>
      <c r="O70" s="12">
        <v>8000</v>
      </c>
      <c r="P70" s="5"/>
      <c r="Q70" s="68"/>
      <c r="R70" s="68"/>
      <c r="S70" s="68"/>
      <c r="T70" s="68"/>
      <c r="U70" s="68"/>
      <c r="V70" s="68"/>
      <c r="W70" s="68"/>
      <c r="X70" s="68"/>
      <c r="Y70" s="68"/>
      <c r="Z70" s="68"/>
      <c r="AA70" s="68"/>
      <c r="AB70" s="68"/>
      <c r="AC70" s="68"/>
      <c r="AD70" s="68"/>
      <c r="AE70" s="68"/>
      <c r="AF70" s="68"/>
      <c r="AG70" s="68"/>
      <c r="AH70" s="68"/>
      <c r="AI70" s="68"/>
      <c r="AJ70" s="68"/>
      <c r="AK70" s="68"/>
      <c r="AL70" s="68"/>
      <c r="AM70" s="68"/>
      <c r="AN70" s="68"/>
      <c r="AO70" s="68"/>
      <c r="AP70" s="68"/>
      <c r="AQ70" s="68"/>
      <c r="AR70" s="68"/>
      <c r="AS70" s="68"/>
      <c r="AT70" s="68"/>
      <c r="AU70" s="68"/>
      <c r="AV70" s="68"/>
      <c r="AW70" s="68"/>
      <c r="AX70" s="68"/>
      <c r="AY70" s="68"/>
      <c r="AZ70" s="68"/>
      <c r="BA70" s="68"/>
      <c r="BB70" s="68"/>
      <c r="BC70" s="68"/>
      <c r="BD70" s="68"/>
      <c r="BE70" s="68"/>
      <c r="BF70" s="68"/>
      <c r="BG70" s="68"/>
      <c r="BH70" s="68"/>
      <c r="BI70" s="68"/>
      <c r="BJ70" s="68"/>
    </row>
    <row r="71" spans="1:62" s="56" customFormat="1" ht="44.25" customHeight="1" x14ac:dyDescent="0.2">
      <c r="A71" s="3"/>
      <c r="B71" s="3" t="s">
        <v>387</v>
      </c>
      <c r="C71" s="14" t="s">
        <v>481</v>
      </c>
      <c r="D71" s="9">
        <v>20000</v>
      </c>
      <c r="E71" s="3" t="s">
        <v>185</v>
      </c>
      <c r="F71" s="3" t="s">
        <v>68</v>
      </c>
      <c r="G71" s="4">
        <v>1</v>
      </c>
      <c r="H71" s="4">
        <v>0</v>
      </c>
      <c r="I71" s="10" t="s">
        <v>270</v>
      </c>
      <c r="J71" s="10" t="s">
        <v>408</v>
      </c>
      <c r="K71" s="3" t="s">
        <v>515</v>
      </c>
      <c r="L71" s="3"/>
      <c r="M71" s="6" t="s">
        <v>493</v>
      </c>
      <c r="N71" s="3" t="s">
        <v>494</v>
      </c>
      <c r="O71" s="12">
        <v>9443</v>
      </c>
      <c r="P71" s="5"/>
      <c r="Q71" s="68"/>
      <c r="R71" s="68"/>
      <c r="S71" s="68"/>
      <c r="T71" s="68"/>
      <c r="U71" s="68"/>
      <c r="V71" s="68"/>
      <c r="W71" s="68"/>
      <c r="X71" s="68"/>
      <c r="Y71" s="68"/>
      <c r="Z71" s="68"/>
      <c r="AA71" s="68"/>
      <c r="AB71" s="68"/>
      <c r="AC71" s="68"/>
      <c r="AD71" s="68"/>
      <c r="AE71" s="68"/>
      <c r="AF71" s="68"/>
      <c r="AG71" s="68"/>
      <c r="AH71" s="68"/>
      <c r="AI71" s="68"/>
      <c r="AJ71" s="68"/>
      <c r="AK71" s="68"/>
      <c r="AL71" s="68"/>
      <c r="AM71" s="68"/>
      <c r="AN71" s="68"/>
      <c r="AO71" s="68"/>
      <c r="AP71" s="68"/>
      <c r="AQ71" s="68"/>
      <c r="AR71" s="68"/>
      <c r="AS71" s="68"/>
      <c r="AT71" s="68"/>
      <c r="AU71" s="68"/>
      <c r="AV71" s="68"/>
      <c r="AW71" s="68"/>
      <c r="AX71" s="68"/>
      <c r="AY71" s="68"/>
      <c r="AZ71" s="68"/>
      <c r="BA71" s="68"/>
      <c r="BB71" s="68"/>
      <c r="BC71" s="68"/>
      <c r="BD71" s="68"/>
      <c r="BE71" s="68"/>
      <c r="BF71" s="68"/>
      <c r="BG71" s="68"/>
      <c r="BH71" s="68"/>
      <c r="BI71" s="68"/>
      <c r="BJ71" s="68"/>
    </row>
    <row r="72" spans="1:62" s="56" customFormat="1" ht="24" x14ac:dyDescent="0.2">
      <c r="A72" s="3"/>
      <c r="B72" s="3" t="s">
        <v>237</v>
      </c>
      <c r="C72" s="16" t="s">
        <v>447</v>
      </c>
      <c r="D72" s="9">
        <v>13000</v>
      </c>
      <c r="E72" s="3" t="s">
        <v>64</v>
      </c>
      <c r="F72" s="3" t="s">
        <v>68</v>
      </c>
      <c r="G72" s="4">
        <v>1</v>
      </c>
      <c r="H72" s="4">
        <v>0</v>
      </c>
      <c r="I72" s="10" t="s">
        <v>270</v>
      </c>
      <c r="J72" s="15">
        <v>42640</v>
      </c>
      <c r="K72" s="3" t="s">
        <v>515</v>
      </c>
      <c r="L72" s="3"/>
      <c r="M72" s="6"/>
      <c r="N72" s="3"/>
      <c r="O72" s="12"/>
      <c r="P72" s="5"/>
      <c r="Q72" s="68"/>
      <c r="R72" s="68"/>
      <c r="S72" s="68"/>
      <c r="T72" s="68"/>
      <c r="U72" s="68"/>
      <c r="V72" s="68"/>
      <c r="W72" s="68"/>
      <c r="X72" s="68"/>
      <c r="Y72" s="68"/>
      <c r="Z72" s="68"/>
      <c r="AA72" s="68"/>
      <c r="AB72" s="68"/>
      <c r="AC72" s="68"/>
      <c r="AD72" s="68"/>
      <c r="AE72" s="68"/>
      <c r="AF72" s="68"/>
      <c r="AG72" s="68"/>
      <c r="AH72" s="68"/>
      <c r="AI72" s="68"/>
      <c r="AJ72" s="68"/>
      <c r="AK72" s="68"/>
      <c r="AL72" s="68"/>
      <c r="AM72" s="68"/>
      <c r="AN72" s="68"/>
      <c r="AO72" s="68"/>
      <c r="AP72" s="68"/>
      <c r="AQ72" s="68"/>
      <c r="AR72" s="68"/>
      <c r="AS72" s="68"/>
      <c r="AT72" s="68"/>
      <c r="AU72" s="68"/>
      <c r="AV72" s="68"/>
      <c r="AW72" s="68"/>
      <c r="AX72" s="68"/>
      <c r="AY72" s="68"/>
      <c r="AZ72" s="68"/>
      <c r="BA72" s="68"/>
      <c r="BB72" s="68"/>
      <c r="BC72" s="68"/>
      <c r="BD72" s="68"/>
      <c r="BE72" s="68"/>
      <c r="BF72" s="68"/>
      <c r="BG72" s="68"/>
      <c r="BH72" s="68"/>
      <c r="BI72" s="68"/>
      <c r="BJ72" s="68"/>
    </row>
    <row r="73" spans="1:62" s="56" customFormat="1" ht="36" x14ac:dyDescent="0.2">
      <c r="A73" s="3"/>
      <c r="B73" s="3" t="s">
        <v>389</v>
      </c>
      <c r="C73" s="16" t="s">
        <v>468</v>
      </c>
      <c r="D73" s="9">
        <v>15000</v>
      </c>
      <c r="E73" s="3" t="s">
        <v>185</v>
      </c>
      <c r="F73" s="3" t="s">
        <v>68</v>
      </c>
      <c r="G73" s="4">
        <v>1</v>
      </c>
      <c r="H73" s="4">
        <v>0</v>
      </c>
      <c r="I73" s="10" t="s">
        <v>425</v>
      </c>
      <c r="J73" s="15">
        <v>42642</v>
      </c>
      <c r="K73" s="3" t="s">
        <v>515</v>
      </c>
      <c r="L73" s="3"/>
      <c r="M73" s="6"/>
      <c r="N73" s="3"/>
      <c r="O73" s="12"/>
      <c r="P73" s="5"/>
      <c r="Q73" s="68"/>
      <c r="R73" s="68"/>
      <c r="S73" s="68"/>
      <c r="T73" s="68"/>
      <c r="U73" s="68"/>
      <c r="V73" s="68"/>
      <c r="W73" s="68"/>
      <c r="X73" s="68"/>
      <c r="Y73" s="68"/>
      <c r="Z73" s="68"/>
      <c r="AA73" s="68"/>
      <c r="AB73" s="68"/>
      <c r="AC73" s="68"/>
      <c r="AD73" s="68"/>
      <c r="AE73" s="68"/>
      <c r="AF73" s="68"/>
      <c r="AG73" s="68"/>
      <c r="AH73" s="68"/>
      <c r="AI73" s="68"/>
      <c r="AJ73" s="68"/>
      <c r="AK73" s="68"/>
      <c r="AL73" s="68"/>
      <c r="AM73" s="68"/>
      <c r="AN73" s="68"/>
      <c r="AO73" s="68"/>
      <c r="AP73" s="68"/>
      <c r="AQ73" s="68"/>
      <c r="AR73" s="68"/>
      <c r="AS73" s="68"/>
      <c r="AT73" s="68"/>
      <c r="AU73" s="68"/>
      <c r="AV73" s="68"/>
      <c r="AW73" s="68"/>
      <c r="AX73" s="68"/>
      <c r="AY73" s="68"/>
      <c r="AZ73" s="68"/>
      <c r="BA73" s="68"/>
      <c r="BB73" s="68"/>
      <c r="BC73" s="68"/>
      <c r="BD73" s="68"/>
      <c r="BE73" s="68"/>
      <c r="BF73" s="68"/>
      <c r="BG73" s="68"/>
      <c r="BH73" s="68"/>
      <c r="BI73" s="68"/>
      <c r="BJ73" s="68"/>
    </row>
    <row r="74" spans="1:62" s="56" customFormat="1" ht="36" x14ac:dyDescent="0.2">
      <c r="A74" s="3"/>
      <c r="B74" s="3" t="s">
        <v>390</v>
      </c>
      <c r="C74" s="16" t="s">
        <v>490</v>
      </c>
      <c r="D74" s="9">
        <v>20000</v>
      </c>
      <c r="E74" s="3" t="s">
        <v>185</v>
      </c>
      <c r="F74" s="3" t="s">
        <v>68</v>
      </c>
      <c r="G74" s="4">
        <v>1</v>
      </c>
      <c r="H74" s="4">
        <v>0</v>
      </c>
      <c r="I74" s="10" t="s">
        <v>426</v>
      </c>
      <c r="J74" s="15">
        <v>42643</v>
      </c>
      <c r="K74" s="3" t="s">
        <v>515</v>
      </c>
      <c r="L74" s="3"/>
      <c r="M74" s="6"/>
      <c r="N74" s="3"/>
      <c r="O74" s="12"/>
      <c r="P74" s="5"/>
      <c r="Q74" s="68"/>
      <c r="R74" s="68"/>
      <c r="S74" s="68"/>
      <c r="T74" s="68"/>
      <c r="U74" s="68"/>
      <c r="V74" s="68"/>
      <c r="W74" s="68"/>
      <c r="X74" s="68"/>
      <c r="Y74" s="68"/>
      <c r="Z74" s="68"/>
      <c r="AA74" s="68"/>
      <c r="AB74" s="68"/>
      <c r="AC74" s="68"/>
      <c r="AD74" s="68"/>
      <c r="AE74" s="68"/>
      <c r="AF74" s="68"/>
      <c r="AG74" s="68"/>
      <c r="AH74" s="68"/>
      <c r="AI74" s="68"/>
      <c r="AJ74" s="68"/>
      <c r="AK74" s="68"/>
      <c r="AL74" s="68"/>
      <c r="AM74" s="68"/>
      <c r="AN74" s="68"/>
      <c r="AO74" s="68"/>
      <c r="AP74" s="68"/>
      <c r="AQ74" s="68"/>
      <c r="AR74" s="68"/>
      <c r="AS74" s="68"/>
      <c r="AT74" s="68"/>
      <c r="AU74" s="68"/>
      <c r="AV74" s="68"/>
      <c r="AW74" s="68"/>
      <c r="AX74" s="68"/>
      <c r="AY74" s="68"/>
      <c r="AZ74" s="68"/>
      <c r="BA74" s="68"/>
      <c r="BB74" s="68"/>
      <c r="BC74" s="68"/>
      <c r="BD74" s="68"/>
      <c r="BE74" s="68"/>
      <c r="BF74" s="68"/>
      <c r="BG74" s="68"/>
      <c r="BH74" s="68"/>
      <c r="BI74" s="68"/>
      <c r="BJ74" s="68"/>
    </row>
    <row r="75" spans="1:62" s="56" customFormat="1" ht="60" x14ac:dyDescent="0.2">
      <c r="A75" s="3"/>
      <c r="B75" s="3" t="s">
        <v>9</v>
      </c>
      <c r="C75" s="14" t="s">
        <v>121</v>
      </c>
      <c r="D75" s="9">
        <v>31242</v>
      </c>
      <c r="E75" s="3" t="s">
        <v>185</v>
      </c>
      <c r="F75" s="3" t="s">
        <v>68</v>
      </c>
      <c r="G75" s="4">
        <v>0.74580000000000002</v>
      </c>
      <c r="H75" s="4">
        <v>0.25419999999999998</v>
      </c>
      <c r="I75" s="15">
        <v>41640</v>
      </c>
      <c r="J75" s="3" t="s">
        <v>118</v>
      </c>
      <c r="K75" s="3" t="s">
        <v>274</v>
      </c>
      <c r="L75" s="3"/>
      <c r="M75" s="6" t="s">
        <v>310</v>
      </c>
      <c r="N75" s="3" t="s">
        <v>309</v>
      </c>
      <c r="O75" s="73">
        <v>23241</v>
      </c>
      <c r="P75" s="5" t="s">
        <v>276</v>
      </c>
      <c r="Q75" s="68"/>
      <c r="R75" s="68"/>
      <c r="S75" s="68"/>
      <c r="T75" s="68"/>
      <c r="U75" s="68"/>
      <c r="V75" s="68"/>
      <c r="W75" s="68"/>
      <c r="X75" s="68"/>
      <c r="Y75" s="68"/>
      <c r="Z75" s="68"/>
      <c r="AA75" s="68"/>
      <c r="AB75" s="68"/>
      <c r="AC75" s="68"/>
      <c r="AD75" s="68"/>
      <c r="AE75" s="68"/>
      <c r="AF75" s="68"/>
      <c r="AG75" s="68"/>
      <c r="AH75" s="68"/>
      <c r="AI75" s="68"/>
      <c r="AJ75" s="68"/>
      <c r="AK75" s="68"/>
      <c r="AL75" s="68"/>
      <c r="AM75" s="68"/>
      <c r="AN75" s="68"/>
      <c r="AO75" s="68"/>
      <c r="AP75" s="68"/>
      <c r="AQ75" s="68"/>
      <c r="AR75" s="68"/>
      <c r="AS75" s="68"/>
      <c r="AT75" s="68"/>
      <c r="AU75" s="68"/>
      <c r="AV75" s="68"/>
      <c r="AW75" s="68"/>
      <c r="AX75" s="68"/>
      <c r="AY75" s="68"/>
      <c r="AZ75" s="68"/>
      <c r="BA75" s="68"/>
      <c r="BB75" s="68"/>
      <c r="BC75" s="68"/>
      <c r="BD75" s="68"/>
      <c r="BE75" s="68"/>
      <c r="BF75" s="68"/>
      <c r="BG75" s="68"/>
      <c r="BH75" s="68"/>
      <c r="BI75" s="68"/>
      <c r="BJ75" s="68"/>
    </row>
    <row r="76" spans="1:62" s="56" customFormat="1" ht="36" x14ac:dyDescent="0.2">
      <c r="A76" s="3"/>
      <c r="B76" s="3" t="s">
        <v>11</v>
      </c>
      <c r="C76" s="14" t="s">
        <v>49</v>
      </c>
      <c r="D76" s="9">
        <v>15968</v>
      </c>
      <c r="E76" s="3" t="s">
        <v>78</v>
      </c>
      <c r="F76" s="13" t="s">
        <v>68</v>
      </c>
      <c r="G76" s="4">
        <v>0</v>
      </c>
      <c r="H76" s="4">
        <v>1</v>
      </c>
      <c r="I76" s="10" t="s">
        <v>13</v>
      </c>
      <c r="J76" s="10" t="s">
        <v>273</v>
      </c>
      <c r="K76" s="3" t="s">
        <v>515</v>
      </c>
      <c r="L76" s="3"/>
      <c r="M76" s="6" t="s">
        <v>371</v>
      </c>
      <c r="N76" s="3" t="s">
        <v>348</v>
      </c>
      <c r="O76" s="12">
        <v>15968</v>
      </c>
      <c r="P76" s="5" t="s">
        <v>366</v>
      </c>
      <c r="Q76" s="68"/>
      <c r="R76" s="68"/>
      <c r="S76" s="68"/>
      <c r="T76" s="68"/>
      <c r="U76" s="68"/>
      <c r="V76" s="68"/>
      <c r="W76" s="68"/>
      <c r="X76" s="68"/>
      <c r="Y76" s="68"/>
      <c r="Z76" s="68"/>
      <c r="AA76" s="68"/>
      <c r="AB76" s="68"/>
      <c r="AC76" s="68"/>
      <c r="AD76" s="68"/>
      <c r="AE76" s="68"/>
      <c r="AF76" s="68"/>
      <c r="AG76" s="68"/>
      <c r="AH76" s="68"/>
      <c r="AI76" s="68"/>
      <c r="AJ76" s="68"/>
      <c r="AK76" s="68"/>
      <c r="AL76" s="68"/>
      <c r="AM76" s="68"/>
      <c r="AN76" s="68"/>
      <c r="AO76" s="68"/>
      <c r="AP76" s="68"/>
      <c r="AQ76" s="68"/>
      <c r="AR76" s="68"/>
      <c r="AS76" s="68"/>
      <c r="AT76" s="68"/>
      <c r="AU76" s="68"/>
      <c r="AV76" s="68"/>
      <c r="AW76" s="68"/>
      <c r="AX76" s="68"/>
      <c r="AY76" s="68"/>
      <c r="AZ76" s="68"/>
      <c r="BA76" s="68"/>
      <c r="BB76" s="68"/>
      <c r="BC76" s="68"/>
      <c r="BD76" s="68"/>
      <c r="BE76" s="68"/>
      <c r="BF76" s="68"/>
      <c r="BG76" s="68"/>
      <c r="BH76" s="68"/>
      <c r="BI76" s="68"/>
      <c r="BJ76" s="68"/>
    </row>
    <row r="77" spans="1:62" s="56" customFormat="1" ht="36" x14ac:dyDescent="0.2">
      <c r="A77" s="3"/>
      <c r="B77" s="3" t="s">
        <v>89</v>
      </c>
      <c r="C77" s="14" t="s">
        <v>195</v>
      </c>
      <c r="D77" s="9">
        <v>6000</v>
      </c>
      <c r="E77" s="3" t="s">
        <v>185</v>
      </c>
      <c r="F77" s="13" t="s">
        <v>68</v>
      </c>
      <c r="G77" s="4">
        <v>0.69230000000000003</v>
      </c>
      <c r="H77" s="4">
        <v>0.30769999999999997</v>
      </c>
      <c r="I77" s="10" t="s">
        <v>215</v>
      </c>
      <c r="J77" s="10" t="s">
        <v>193</v>
      </c>
      <c r="K77" s="110" t="s">
        <v>515</v>
      </c>
      <c r="L77" s="3"/>
      <c r="M77" s="6" t="s">
        <v>332</v>
      </c>
      <c r="N77" s="3" t="s">
        <v>364</v>
      </c>
      <c r="O77" s="12">
        <v>5782.7</v>
      </c>
      <c r="P77" s="5" t="s">
        <v>333</v>
      </c>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68"/>
      <c r="AS77" s="68"/>
      <c r="AT77" s="68"/>
      <c r="AU77" s="68"/>
      <c r="AV77" s="68"/>
      <c r="AW77" s="68"/>
      <c r="AX77" s="68"/>
      <c r="AY77" s="68"/>
      <c r="AZ77" s="68"/>
      <c r="BA77" s="68"/>
      <c r="BB77" s="68"/>
      <c r="BC77" s="68"/>
      <c r="BD77" s="68"/>
      <c r="BE77" s="68"/>
      <c r="BF77" s="68"/>
      <c r="BG77" s="68"/>
      <c r="BH77" s="68"/>
      <c r="BI77" s="68"/>
      <c r="BJ77" s="68"/>
    </row>
    <row r="78" spans="1:62" s="56" customFormat="1" ht="30.75" customHeight="1" x14ac:dyDescent="0.2">
      <c r="A78" s="74"/>
      <c r="B78" s="3" t="s">
        <v>197</v>
      </c>
      <c r="C78" s="5" t="s">
        <v>469</v>
      </c>
      <c r="D78" s="9">
        <v>2128.5700000000002</v>
      </c>
      <c r="E78" s="3" t="s">
        <v>64</v>
      </c>
      <c r="F78" s="3" t="s">
        <v>68</v>
      </c>
      <c r="G78" s="4">
        <v>1</v>
      </c>
      <c r="H78" s="4">
        <v>0</v>
      </c>
      <c r="I78" s="10" t="s">
        <v>270</v>
      </c>
      <c r="J78" s="15">
        <v>42640</v>
      </c>
      <c r="K78" s="3" t="s">
        <v>515</v>
      </c>
      <c r="L78" s="74"/>
      <c r="M78" s="17" t="s">
        <v>340</v>
      </c>
      <c r="N78" s="3" t="s">
        <v>341</v>
      </c>
      <c r="O78" s="12">
        <f>1128.57</f>
        <v>1128.57</v>
      </c>
      <c r="P78" s="74"/>
    </row>
    <row r="79" spans="1:62" s="56" customFormat="1" ht="24" x14ac:dyDescent="0.2">
      <c r="A79" s="3"/>
      <c r="B79" s="3" t="s">
        <v>198</v>
      </c>
      <c r="C79" s="14" t="s">
        <v>90</v>
      </c>
      <c r="D79" s="9">
        <v>4667</v>
      </c>
      <c r="E79" s="3" t="s">
        <v>64</v>
      </c>
      <c r="F79" s="3" t="s">
        <v>68</v>
      </c>
      <c r="G79" s="4">
        <v>0.57689999999999997</v>
      </c>
      <c r="H79" s="4">
        <v>0.42309999999999998</v>
      </c>
      <c r="I79" s="10" t="s">
        <v>270</v>
      </c>
      <c r="J79" s="15">
        <v>42640</v>
      </c>
      <c r="K79" s="3" t="s">
        <v>274</v>
      </c>
      <c r="L79" s="3"/>
      <c r="M79" s="6" t="s">
        <v>316</v>
      </c>
      <c r="N79" s="3" t="s">
        <v>317</v>
      </c>
      <c r="O79" s="12">
        <v>2106.71</v>
      </c>
      <c r="P79" s="5"/>
      <c r="Q79" s="68"/>
      <c r="R79" s="68"/>
      <c r="S79" s="68"/>
      <c r="T79" s="68"/>
      <c r="U79" s="68"/>
      <c r="V79" s="68"/>
      <c r="W79" s="68"/>
      <c r="X79" s="68"/>
      <c r="Y79" s="68"/>
      <c r="Z79" s="68"/>
      <c r="AA79" s="68"/>
      <c r="AB79" s="68"/>
      <c r="AC79" s="68"/>
      <c r="AD79" s="68"/>
      <c r="AE79" s="68"/>
      <c r="AF79" s="68"/>
      <c r="AG79" s="68"/>
      <c r="AH79" s="68"/>
      <c r="AI79" s="68"/>
      <c r="AJ79" s="68"/>
      <c r="AK79" s="68"/>
      <c r="AL79" s="68"/>
      <c r="AM79" s="68"/>
      <c r="AN79" s="68"/>
      <c r="AO79" s="68"/>
      <c r="AP79" s="68"/>
      <c r="AQ79" s="68"/>
      <c r="AR79" s="68"/>
      <c r="AS79" s="68"/>
      <c r="AT79" s="68"/>
      <c r="AU79" s="68"/>
      <c r="AV79" s="68"/>
      <c r="AW79" s="68"/>
      <c r="AX79" s="68"/>
      <c r="AY79" s="68"/>
      <c r="AZ79" s="68"/>
      <c r="BA79" s="68"/>
      <c r="BB79" s="68"/>
      <c r="BC79" s="68"/>
      <c r="BD79" s="68"/>
      <c r="BE79" s="68"/>
      <c r="BF79" s="68"/>
      <c r="BG79" s="68"/>
      <c r="BH79" s="68"/>
      <c r="BI79" s="68"/>
      <c r="BJ79" s="68"/>
    </row>
    <row r="80" spans="1:62" s="56" customFormat="1" ht="24" x14ac:dyDescent="0.2">
      <c r="A80" s="3"/>
      <c r="B80" s="3" t="s">
        <v>201</v>
      </c>
      <c r="C80" s="14" t="s">
        <v>204</v>
      </c>
      <c r="D80" s="9">
        <v>7000</v>
      </c>
      <c r="E80" s="3" t="s">
        <v>185</v>
      </c>
      <c r="F80" s="3" t="s">
        <v>68</v>
      </c>
      <c r="G80" s="4">
        <v>1</v>
      </c>
      <c r="H80" s="4">
        <v>0</v>
      </c>
      <c r="I80" s="10" t="s">
        <v>264</v>
      </c>
      <c r="J80" s="10" t="s">
        <v>193</v>
      </c>
      <c r="K80" s="3" t="s">
        <v>515</v>
      </c>
      <c r="L80" s="3"/>
      <c r="M80" s="6" t="s">
        <v>327</v>
      </c>
      <c r="N80" s="3" t="s">
        <v>328</v>
      </c>
      <c r="O80" s="12">
        <v>3295.58</v>
      </c>
      <c r="P80" s="5"/>
      <c r="Q80" s="68"/>
      <c r="R80" s="68"/>
      <c r="S80" s="68"/>
      <c r="T80" s="68"/>
      <c r="U80" s="68"/>
      <c r="V80" s="68"/>
      <c r="W80" s="68"/>
      <c r="X80" s="68"/>
      <c r="Y80" s="68"/>
      <c r="Z80" s="68"/>
      <c r="AA80" s="68"/>
      <c r="AB80" s="68"/>
      <c r="AC80" s="68"/>
      <c r="AD80" s="68"/>
      <c r="AE80" s="68"/>
      <c r="AF80" s="68"/>
      <c r="AG80" s="68"/>
      <c r="AH80" s="68"/>
      <c r="AI80" s="68"/>
      <c r="AJ80" s="68"/>
      <c r="AK80" s="68"/>
      <c r="AL80" s="68"/>
      <c r="AM80" s="68"/>
      <c r="AN80" s="68"/>
      <c r="AO80" s="68"/>
      <c r="AP80" s="68"/>
      <c r="AQ80" s="68"/>
      <c r="AR80" s="68"/>
      <c r="AS80" s="68"/>
      <c r="AT80" s="68"/>
      <c r="AU80" s="68"/>
      <c r="AV80" s="68"/>
      <c r="AW80" s="68"/>
      <c r="AX80" s="68"/>
      <c r="AY80" s="68"/>
      <c r="AZ80" s="68"/>
      <c r="BA80" s="68"/>
      <c r="BB80" s="68"/>
      <c r="BC80" s="68"/>
      <c r="BD80" s="68"/>
      <c r="BE80" s="68"/>
      <c r="BF80" s="68"/>
      <c r="BG80" s="68"/>
      <c r="BH80" s="68"/>
      <c r="BI80" s="68"/>
      <c r="BJ80" s="68"/>
    </row>
    <row r="81" spans="1:62" s="56" customFormat="1" ht="24" x14ac:dyDescent="0.2">
      <c r="A81" s="3"/>
      <c r="B81" s="3" t="s">
        <v>207</v>
      </c>
      <c r="C81" s="14" t="s">
        <v>253</v>
      </c>
      <c r="D81" s="9">
        <v>30900</v>
      </c>
      <c r="E81" s="3" t="s">
        <v>185</v>
      </c>
      <c r="F81" s="3" t="s">
        <v>68</v>
      </c>
      <c r="G81" s="4">
        <v>0.91910000000000003</v>
      </c>
      <c r="H81" s="4">
        <v>8.09E-2</v>
      </c>
      <c r="I81" s="10" t="s">
        <v>269</v>
      </c>
      <c r="J81" s="15">
        <v>42640</v>
      </c>
      <c r="K81" s="3" t="s">
        <v>274</v>
      </c>
      <c r="L81" s="3"/>
      <c r="M81" s="6" t="s">
        <v>267</v>
      </c>
      <c r="N81" s="3" t="s">
        <v>268</v>
      </c>
      <c r="O81" s="9">
        <v>22662</v>
      </c>
      <c r="P81" s="5" t="s">
        <v>381</v>
      </c>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68"/>
      <c r="AS81" s="68"/>
      <c r="AT81" s="68"/>
      <c r="AU81" s="68"/>
      <c r="AV81" s="68"/>
      <c r="AW81" s="68"/>
      <c r="AX81" s="68"/>
      <c r="AY81" s="68"/>
      <c r="AZ81" s="68"/>
      <c r="BA81" s="68"/>
      <c r="BB81" s="68"/>
      <c r="BC81" s="68"/>
      <c r="BD81" s="68"/>
      <c r="BE81" s="68"/>
      <c r="BF81" s="68"/>
      <c r="BG81" s="68"/>
      <c r="BH81" s="68"/>
      <c r="BI81" s="68"/>
      <c r="BJ81" s="68"/>
    </row>
    <row r="82" spans="1:62" s="56" customFormat="1" ht="48" x14ac:dyDescent="0.2">
      <c r="A82" s="3"/>
      <c r="B82" s="3" t="s">
        <v>214</v>
      </c>
      <c r="C82" s="14" t="s">
        <v>213</v>
      </c>
      <c r="D82" s="9">
        <v>22510</v>
      </c>
      <c r="E82" s="3" t="s">
        <v>185</v>
      </c>
      <c r="F82" s="3" t="s">
        <v>68</v>
      </c>
      <c r="G82" s="4">
        <v>0.88849999999999996</v>
      </c>
      <c r="H82" s="4">
        <v>0.1115</v>
      </c>
      <c r="I82" s="10" t="s">
        <v>269</v>
      </c>
      <c r="J82" s="15">
        <v>42640</v>
      </c>
      <c r="K82" s="3" t="s">
        <v>274</v>
      </c>
      <c r="L82" s="3"/>
      <c r="M82" s="6" t="s">
        <v>320</v>
      </c>
      <c r="N82" s="3" t="s">
        <v>322</v>
      </c>
      <c r="O82" s="12">
        <f>15126.68 + 4253.39+4437.01</f>
        <v>23817.08</v>
      </c>
      <c r="P82" s="5" t="s">
        <v>323</v>
      </c>
      <c r="Q82" s="68"/>
      <c r="R82" s="68"/>
      <c r="S82" s="68"/>
      <c r="T82" s="68"/>
      <c r="U82" s="68"/>
      <c r="V82" s="68"/>
      <c r="W82" s="68"/>
      <c r="X82" s="68"/>
      <c r="Y82" s="68"/>
      <c r="Z82" s="68"/>
      <c r="AA82" s="68"/>
      <c r="AB82" s="68"/>
      <c r="AC82" s="68"/>
      <c r="AD82" s="68"/>
      <c r="AE82" s="68"/>
      <c r="AF82" s="68"/>
      <c r="AG82" s="68"/>
      <c r="AH82" s="68"/>
      <c r="AI82" s="68"/>
      <c r="AJ82" s="68"/>
      <c r="AK82" s="68"/>
      <c r="AL82" s="68"/>
      <c r="AM82" s="68"/>
      <c r="AN82" s="68"/>
      <c r="AO82" s="68"/>
      <c r="AP82" s="68"/>
      <c r="AQ82" s="68"/>
      <c r="AR82" s="68"/>
      <c r="AS82" s="68"/>
      <c r="AT82" s="68"/>
      <c r="AU82" s="68"/>
      <c r="AV82" s="68"/>
      <c r="AW82" s="68"/>
      <c r="AX82" s="68"/>
      <c r="AY82" s="68"/>
      <c r="AZ82" s="68"/>
      <c r="BA82" s="68"/>
      <c r="BB82" s="68"/>
      <c r="BC82" s="68"/>
      <c r="BD82" s="68"/>
      <c r="BE82" s="68"/>
      <c r="BF82" s="68"/>
      <c r="BG82" s="68"/>
      <c r="BH82" s="68"/>
      <c r="BI82" s="68"/>
      <c r="BJ82" s="68"/>
    </row>
    <row r="83" spans="1:62" s="56" customFormat="1" ht="24" x14ac:dyDescent="0.2">
      <c r="A83" s="3"/>
      <c r="B83" s="3" t="s">
        <v>208</v>
      </c>
      <c r="C83" s="5" t="s">
        <v>470</v>
      </c>
      <c r="D83" s="71">
        <v>8730.26</v>
      </c>
      <c r="E83" s="3" t="s">
        <v>185</v>
      </c>
      <c r="F83" s="3" t="s">
        <v>68</v>
      </c>
      <c r="G83" s="4">
        <v>0.67769999999999997</v>
      </c>
      <c r="H83" s="4">
        <v>0.32229999999999998</v>
      </c>
      <c r="I83" s="10" t="s">
        <v>264</v>
      </c>
      <c r="J83" s="15">
        <v>42640</v>
      </c>
      <c r="K83" s="3" t="s">
        <v>274</v>
      </c>
      <c r="L83" s="3"/>
      <c r="M83" s="6" t="s">
        <v>262</v>
      </c>
      <c r="N83" s="3" t="s">
        <v>265</v>
      </c>
      <c r="O83" s="12">
        <v>8730.26</v>
      </c>
      <c r="P83" s="5" t="s">
        <v>263</v>
      </c>
      <c r="Q83" s="68"/>
      <c r="R83" s="68"/>
      <c r="S83" s="68"/>
      <c r="T83" s="68"/>
      <c r="U83" s="68"/>
      <c r="V83" s="68"/>
      <c r="W83" s="68"/>
      <c r="X83" s="68"/>
      <c r="Y83" s="68"/>
      <c r="Z83" s="68"/>
      <c r="AA83" s="68"/>
      <c r="AB83" s="68"/>
      <c r="AC83" s="68"/>
      <c r="AD83" s="68"/>
      <c r="AE83" s="68"/>
      <c r="AF83" s="68"/>
      <c r="AG83" s="68"/>
      <c r="AH83" s="68"/>
      <c r="AI83" s="68"/>
      <c r="AJ83" s="68"/>
      <c r="AK83" s="68"/>
      <c r="AL83" s="68"/>
      <c r="AM83" s="68"/>
      <c r="AN83" s="68"/>
      <c r="AO83" s="68"/>
      <c r="AP83" s="68"/>
      <c r="AQ83" s="68"/>
      <c r="AR83" s="68"/>
      <c r="AS83" s="68"/>
      <c r="AT83" s="68"/>
      <c r="AU83" s="68"/>
      <c r="AV83" s="68"/>
      <c r="AW83" s="68"/>
      <c r="AX83" s="68"/>
      <c r="AY83" s="68"/>
      <c r="AZ83" s="68"/>
      <c r="BA83" s="68"/>
      <c r="BB83" s="68"/>
      <c r="BC83" s="68"/>
      <c r="BD83" s="68"/>
      <c r="BE83" s="68"/>
      <c r="BF83" s="68"/>
      <c r="BG83" s="68"/>
      <c r="BH83" s="68"/>
      <c r="BI83" s="68"/>
      <c r="BJ83" s="68"/>
    </row>
    <row r="84" spans="1:62" s="56" customFormat="1" ht="24" x14ac:dyDescent="0.2">
      <c r="A84" s="3"/>
      <c r="B84" s="3" t="s">
        <v>216</v>
      </c>
      <c r="C84" s="5" t="s">
        <v>217</v>
      </c>
      <c r="D84" s="71">
        <v>6556</v>
      </c>
      <c r="E84" s="3" t="s">
        <v>185</v>
      </c>
      <c r="F84" s="3" t="s">
        <v>68</v>
      </c>
      <c r="G84" s="4">
        <v>0.1525</v>
      </c>
      <c r="H84" s="4">
        <v>0.84750000000000003</v>
      </c>
      <c r="I84" s="10" t="s">
        <v>258</v>
      </c>
      <c r="J84" s="10" t="s">
        <v>193</v>
      </c>
      <c r="K84" s="3" t="s">
        <v>274</v>
      </c>
      <c r="L84" s="3"/>
      <c r="M84" s="6" t="s">
        <v>260</v>
      </c>
      <c r="N84" s="3" t="s">
        <v>348</v>
      </c>
      <c r="O84" s="12">
        <v>4494.8</v>
      </c>
      <c r="P84" s="5" t="s">
        <v>259</v>
      </c>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8"/>
      <c r="AS84" s="68"/>
      <c r="AT84" s="68"/>
      <c r="AU84" s="68"/>
      <c r="AV84" s="68"/>
      <c r="AW84" s="68"/>
      <c r="AX84" s="68"/>
      <c r="AY84" s="68"/>
      <c r="AZ84" s="68"/>
      <c r="BA84" s="68"/>
      <c r="BB84" s="68"/>
      <c r="BC84" s="68"/>
      <c r="BD84" s="68"/>
      <c r="BE84" s="68"/>
      <c r="BF84" s="68"/>
      <c r="BG84" s="68"/>
      <c r="BH84" s="68"/>
      <c r="BI84" s="68"/>
      <c r="BJ84" s="68"/>
    </row>
    <row r="85" spans="1:62" s="56" customFormat="1" ht="24" x14ac:dyDescent="0.2">
      <c r="A85" s="3"/>
      <c r="B85" s="3" t="s">
        <v>218</v>
      </c>
      <c r="C85" s="5" t="s">
        <v>219</v>
      </c>
      <c r="D85" s="71">
        <v>8315</v>
      </c>
      <c r="E85" s="3" t="s">
        <v>185</v>
      </c>
      <c r="F85" s="3" t="s">
        <v>68</v>
      </c>
      <c r="G85" s="4">
        <v>0.60129999999999995</v>
      </c>
      <c r="H85" s="4">
        <v>0.3987</v>
      </c>
      <c r="I85" s="10" t="s">
        <v>257</v>
      </c>
      <c r="J85" s="10" t="s">
        <v>193</v>
      </c>
      <c r="K85" s="3" t="s">
        <v>274</v>
      </c>
      <c r="L85" s="3"/>
      <c r="M85" s="6" t="s">
        <v>349</v>
      </c>
      <c r="N85" s="3" t="s">
        <v>350</v>
      </c>
      <c r="O85" s="12">
        <v>3002</v>
      </c>
      <c r="P85" s="5"/>
      <c r="Q85" s="68"/>
      <c r="R85" s="68"/>
      <c r="S85" s="68"/>
      <c r="T85" s="68"/>
      <c r="U85" s="68"/>
      <c r="V85" s="68"/>
      <c r="W85" s="68"/>
      <c r="X85" s="68"/>
      <c r="Y85" s="68"/>
      <c r="Z85" s="68"/>
      <c r="AA85" s="68"/>
      <c r="AB85" s="68"/>
      <c r="AC85" s="68"/>
      <c r="AD85" s="68"/>
      <c r="AE85" s="68"/>
      <c r="AF85" s="68"/>
      <c r="AG85" s="68"/>
      <c r="AH85" s="68"/>
      <c r="AI85" s="68"/>
      <c r="AJ85" s="68"/>
      <c r="AK85" s="68"/>
      <c r="AL85" s="68"/>
      <c r="AM85" s="68"/>
      <c r="AN85" s="68"/>
      <c r="AO85" s="68"/>
      <c r="AP85" s="68"/>
      <c r="AQ85" s="68"/>
      <c r="AR85" s="68"/>
      <c r="AS85" s="68"/>
      <c r="AT85" s="68"/>
      <c r="AU85" s="68"/>
      <c r="AV85" s="68"/>
      <c r="AW85" s="68"/>
      <c r="AX85" s="68"/>
      <c r="AY85" s="68"/>
      <c r="AZ85" s="68"/>
      <c r="BA85" s="68"/>
      <c r="BB85" s="68"/>
      <c r="BC85" s="68"/>
      <c r="BD85" s="68"/>
      <c r="BE85" s="68"/>
      <c r="BF85" s="68"/>
      <c r="BG85" s="68"/>
      <c r="BH85" s="68"/>
      <c r="BI85" s="68"/>
      <c r="BJ85" s="68"/>
    </row>
    <row r="86" spans="1:62" s="56" customFormat="1" ht="36" x14ac:dyDescent="0.2">
      <c r="A86" s="3"/>
      <c r="B86" s="3" t="s">
        <v>220</v>
      </c>
      <c r="C86" s="5" t="s">
        <v>221</v>
      </c>
      <c r="D86" s="71">
        <v>3000</v>
      </c>
      <c r="E86" s="3" t="s">
        <v>185</v>
      </c>
      <c r="F86" s="3" t="s">
        <v>68</v>
      </c>
      <c r="G86" s="4">
        <v>0.70589999999999997</v>
      </c>
      <c r="H86" s="4">
        <v>0.29409999999999997</v>
      </c>
      <c r="I86" s="10" t="s">
        <v>257</v>
      </c>
      <c r="J86" s="10" t="s">
        <v>193</v>
      </c>
      <c r="K86" s="3" t="s">
        <v>515</v>
      </c>
      <c r="L86" s="3"/>
      <c r="M86" s="6"/>
      <c r="N86" s="3"/>
      <c r="O86" s="12"/>
      <c r="P86" s="5" t="s">
        <v>275</v>
      </c>
      <c r="Q86" s="68"/>
      <c r="R86" s="68"/>
      <c r="S86" s="68"/>
      <c r="T86" s="68"/>
      <c r="U86" s="68"/>
      <c r="V86" s="68"/>
      <c r="W86" s="68"/>
      <c r="X86" s="68"/>
      <c r="Y86" s="68"/>
      <c r="Z86" s="68"/>
      <c r="AA86" s="68"/>
      <c r="AB86" s="68"/>
      <c r="AC86" s="68"/>
      <c r="AD86" s="68"/>
      <c r="AE86" s="68"/>
      <c r="AF86" s="68"/>
      <c r="AG86" s="68"/>
      <c r="AH86" s="68"/>
      <c r="AI86" s="68"/>
      <c r="AJ86" s="68"/>
      <c r="AK86" s="68"/>
      <c r="AL86" s="68"/>
      <c r="AM86" s="68"/>
      <c r="AN86" s="68"/>
      <c r="AO86" s="68"/>
      <c r="AP86" s="68"/>
      <c r="AQ86" s="68"/>
      <c r="AR86" s="68"/>
      <c r="AS86" s="68"/>
      <c r="AT86" s="68"/>
      <c r="AU86" s="68"/>
      <c r="AV86" s="68"/>
      <c r="AW86" s="68"/>
      <c r="AX86" s="68"/>
      <c r="AY86" s="68"/>
      <c r="AZ86" s="68"/>
      <c r="BA86" s="68"/>
      <c r="BB86" s="68"/>
      <c r="BC86" s="68"/>
      <c r="BD86" s="68"/>
      <c r="BE86" s="68"/>
      <c r="BF86" s="68"/>
      <c r="BG86" s="68"/>
      <c r="BH86" s="68"/>
      <c r="BI86" s="68"/>
      <c r="BJ86" s="68"/>
    </row>
    <row r="87" spans="1:62" s="56" customFormat="1" ht="36" x14ac:dyDescent="0.2">
      <c r="A87" s="3"/>
      <c r="B87" s="3" t="s">
        <v>376</v>
      </c>
      <c r="C87" s="5" t="s">
        <v>416</v>
      </c>
      <c r="D87" s="9">
        <v>10000</v>
      </c>
      <c r="E87" s="3" t="s">
        <v>86</v>
      </c>
      <c r="F87" s="3" t="s">
        <v>101</v>
      </c>
      <c r="G87" s="4">
        <v>1</v>
      </c>
      <c r="H87" s="4">
        <v>0</v>
      </c>
      <c r="I87" s="10" t="s">
        <v>25</v>
      </c>
      <c r="J87" s="10" t="s">
        <v>193</v>
      </c>
      <c r="K87" s="111" t="s">
        <v>224</v>
      </c>
      <c r="L87" s="3"/>
      <c r="M87" s="6"/>
      <c r="N87" s="3"/>
      <c r="O87" s="12"/>
      <c r="P87" s="5" t="s">
        <v>382</v>
      </c>
      <c r="Q87" s="68"/>
      <c r="R87" s="6"/>
      <c r="S87" s="68"/>
      <c r="T87" s="68"/>
      <c r="U87" s="68"/>
      <c r="V87" s="68"/>
      <c r="W87" s="68"/>
      <c r="X87" s="68"/>
      <c r="Y87" s="68"/>
      <c r="Z87" s="68"/>
      <c r="AA87" s="68"/>
      <c r="AB87" s="68"/>
      <c r="AC87" s="68"/>
      <c r="AD87" s="68"/>
      <c r="AE87" s="68"/>
      <c r="AF87" s="68"/>
      <c r="AG87" s="68"/>
      <c r="AH87" s="68"/>
      <c r="AI87" s="68"/>
      <c r="AJ87" s="68"/>
      <c r="AK87" s="68"/>
      <c r="AL87" s="68"/>
      <c r="AM87" s="68"/>
      <c r="AN87" s="68"/>
      <c r="AO87" s="68"/>
      <c r="AP87" s="68"/>
      <c r="AQ87" s="68"/>
      <c r="AR87" s="68"/>
      <c r="AS87" s="68"/>
      <c r="AT87" s="68"/>
      <c r="AU87" s="68"/>
      <c r="AV87" s="68"/>
      <c r="AW87" s="68"/>
      <c r="AX87" s="68"/>
      <c r="AY87" s="68"/>
      <c r="AZ87" s="68"/>
      <c r="BA87" s="68"/>
      <c r="BB87" s="68"/>
      <c r="BC87" s="68"/>
      <c r="BD87" s="68"/>
      <c r="BE87" s="68"/>
      <c r="BF87" s="68"/>
      <c r="BG87" s="68"/>
      <c r="BH87" s="68"/>
      <c r="BI87" s="68"/>
      <c r="BJ87" s="68"/>
    </row>
    <row r="88" spans="1:62" s="56" customFormat="1" x14ac:dyDescent="0.2">
      <c r="A88" s="32"/>
      <c r="B88" s="32" t="s">
        <v>194</v>
      </c>
      <c r="C88" s="89" t="s">
        <v>3</v>
      </c>
      <c r="D88" s="90">
        <f>SUM(D51:D87)</f>
        <v>547704.78</v>
      </c>
      <c r="E88" s="32"/>
      <c r="F88" s="32"/>
      <c r="G88" s="22"/>
      <c r="H88" s="22"/>
      <c r="I88" s="32"/>
      <c r="J88" s="32"/>
      <c r="K88" s="32"/>
      <c r="L88" s="32"/>
      <c r="M88" s="91"/>
      <c r="N88" s="32"/>
      <c r="O88" s="92"/>
      <c r="P88" s="93"/>
      <c r="Q88" s="68"/>
      <c r="R88" s="68"/>
      <c r="S88" s="68"/>
      <c r="T88" s="68"/>
      <c r="U88" s="68"/>
      <c r="V88" s="68"/>
      <c r="W88" s="68"/>
      <c r="X88" s="68"/>
      <c r="Y88" s="68"/>
      <c r="Z88" s="68"/>
      <c r="AA88" s="68"/>
      <c r="AB88" s="68"/>
      <c r="AC88" s="68"/>
      <c r="AD88" s="68"/>
      <c r="AE88" s="68"/>
      <c r="AF88" s="68"/>
      <c r="AG88" s="68"/>
      <c r="AH88" s="68"/>
      <c r="AI88" s="68"/>
      <c r="AJ88" s="68"/>
      <c r="AK88" s="68"/>
      <c r="AL88" s="68"/>
      <c r="AM88" s="68"/>
      <c r="AN88" s="68"/>
      <c r="AO88" s="68"/>
      <c r="AP88" s="68"/>
      <c r="AQ88" s="68"/>
      <c r="AR88" s="68"/>
      <c r="AS88" s="68"/>
      <c r="AT88" s="68"/>
      <c r="AU88" s="68"/>
      <c r="AV88" s="68"/>
      <c r="AW88" s="68"/>
      <c r="AX88" s="68"/>
      <c r="AY88" s="68"/>
      <c r="AZ88" s="68"/>
      <c r="BA88" s="68"/>
      <c r="BB88" s="68"/>
      <c r="BC88" s="68"/>
      <c r="BD88" s="68"/>
      <c r="BE88" s="68"/>
      <c r="BF88" s="68"/>
      <c r="BG88" s="68"/>
      <c r="BH88" s="68"/>
      <c r="BI88" s="68"/>
      <c r="BJ88" s="68"/>
    </row>
    <row r="89" spans="1:62" s="56" customFormat="1" x14ac:dyDescent="0.2">
      <c r="A89" s="3"/>
      <c r="B89" s="3"/>
      <c r="C89" s="59"/>
      <c r="D89" s="60"/>
      <c r="E89" s="3"/>
      <c r="F89" s="3"/>
      <c r="G89" s="4"/>
      <c r="H89" s="4"/>
      <c r="I89" s="3"/>
      <c r="J89" s="3"/>
      <c r="K89" s="3"/>
      <c r="L89" s="3"/>
      <c r="M89" s="6"/>
      <c r="N89" s="3"/>
      <c r="O89" s="12"/>
      <c r="P89" s="5"/>
      <c r="Q89" s="68"/>
      <c r="R89" s="68"/>
      <c r="S89" s="68"/>
      <c r="T89" s="68"/>
      <c r="U89" s="68"/>
      <c r="V89" s="68"/>
      <c r="W89" s="68"/>
      <c r="X89" s="68"/>
      <c r="Y89" s="68"/>
      <c r="Z89" s="68"/>
      <c r="AA89" s="68"/>
      <c r="AB89" s="68"/>
      <c r="AC89" s="68"/>
      <c r="AD89" s="68"/>
      <c r="AE89" s="68"/>
      <c r="AF89" s="68"/>
      <c r="AG89" s="68"/>
      <c r="AH89" s="68"/>
      <c r="AI89" s="68"/>
      <c r="AJ89" s="68"/>
      <c r="AK89" s="68"/>
      <c r="AL89" s="68"/>
      <c r="AM89" s="68"/>
      <c r="AN89" s="68"/>
      <c r="AO89" s="68"/>
      <c r="AP89" s="68"/>
      <c r="AQ89" s="68"/>
      <c r="AR89" s="68"/>
      <c r="AS89" s="68"/>
      <c r="AT89" s="68"/>
      <c r="AU89" s="68"/>
      <c r="AV89" s="68"/>
      <c r="AW89" s="68"/>
      <c r="AX89" s="68"/>
      <c r="AY89" s="68"/>
      <c r="AZ89" s="68"/>
      <c r="BA89" s="68"/>
      <c r="BB89" s="68"/>
      <c r="BC89" s="68"/>
      <c r="BD89" s="68"/>
      <c r="BE89" s="68"/>
      <c r="BF89" s="68"/>
      <c r="BG89" s="68"/>
      <c r="BH89" s="68"/>
      <c r="BI89" s="68"/>
      <c r="BJ89" s="68"/>
    </row>
    <row r="90" spans="1:62" s="56" customFormat="1" x14ac:dyDescent="0.2">
      <c r="A90" s="23"/>
      <c r="B90" s="24" t="s">
        <v>194</v>
      </c>
      <c r="C90" s="25" t="s">
        <v>65</v>
      </c>
      <c r="D90" s="26"/>
      <c r="E90" s="27"/>
      <c r="F90" s="24"/>
      <c r="G90" s="24"/>
      <c r="H90" s="28"/>
      <c r="I90" s="24"/>
      <c r="J90" s="24"/>
      <c r="K90" s="24"/>
      <c r="L90" s="24"/>
      <c r="M90" s="29"/>
      <c r="N90" s="94"/>
      <c r="O90" s="95"/>
      <c r="P90" s="30"/>
      <c r="Q90" s="68"/>
      <c r="R90" s="68"/>
      <c r="S90" s="68"/>
      <c r="T90" s="68"/>
      <c r="U90" s="68"/>
      <c r="V90" s="68"/>
      <c r="W90" s="68"/>
      <c r="X90" s="68"/>
      <c r="Y90" s="68"/>
      <c r="Z90" s="68"/>
      <c r="AA90" s="68"/>
      <c r="AB90" s="68"/>
      <c r="AC90" s="68"/>
      <c r="AD90" s="68"/>
      <c r="AE90" s="68"/>
      <c r="AF90" s="68"/>
      <c r="AG90" s="68"/>
      <c r="AH90" s="68"/>
      <c r="AI90" s="68"/>
      <c r="AJ90" s="68"/>
      <c r="AK90" s="68"/>
      <c r="AL90" s="68"/>
      <c r="AM90" s="68"/>
      <c r="AN90" s="68"/>
      <c r="AO90" s="68"/>
      <c r="AP90" s="68"/>
      <c r="AQ90" s="68"/>
      <c r="AR90" s="68"/>
      <c r="AS90" s="68"/>
      <c r="AT90" s="68"/>
      <c r="AU90" s="68"/>
      <c r="AV90" s="68"/>
      <c r="AW90" s="68"/>
      <c r="AX90" s="68"/>
      <c r="AY90" s="68"/>
      <c r="AZ90" s="68"/>
      <c r="BA90" s="68"/>
      <c r="BB90" s="68"/>
      <c r="BC90" s="68"/>
      <c r="BD90" s="68"/>
      <c r="BE90" s="68"/>
      <c r="BF90" s="68"/>
      <c r="BG90" s="68"/>
      <c r="BH90" s="68"/>
      <c r="BI90" s="68"/>
      <c r="BJ90" s="68"/>
    </row>
    <row r="91" spans="1:62" s="56" customFormat="1" ht="24" x14ac:dyDescent="0.2">
      <c r="A91" s="3"/>
      <c r="B91" s="3" t="s">
        <v>129</v>
      </c>
      <c r="C91" s="5" t="s">
        <v>127</v>
      </c>
      <c r="D91" s="9">
        <v>5754</v>
      </c>
      <c r="E91" s="3" t="s">
        <v>78</v>
      </c>
      <c r="F91" s="13" t="s">
        <v>68</v>
      </c>
      <c r="G91" s="4">
        <v>0</v>
      </c>
      <c r="H91" s="4">
        <v>1</v>
      </c>
      <c r="I91" s="10" t="s">
        <v>43</v>
      </c>
      <c r="J91" s="10" t="s">
        <v>23</v>
      </c>
      <c r="K91" s="3" t="s">
        <v>147</v>
      </c>
      <c r="L91" s="11"/>
      <c r="M91" s="6" t="s">
        <v>166</v>
      </c>
      <c r="N91" s="3" t="s">
        <v>519</v>
      </c>
      <c r="O91" s="12">
        <v>6000</v>
      </c>
      <c r="P91" s="5" t="s">
        <v>186</v>
      </c>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68"/>
      <c r="AT91" s="68"/>
      <c r="AU91" s="68"/>
      <c r="AV91" s="68"/>
      <c r="AW91" s="68"/>
      <c r="AX91" s="68"/>
      <c r="AY91" s="68"/>
      <c r="AZ91" s="68"/>
      <c r="BA91" s="68"/>
      <c r="BB91" s="68"/>
      <c r="BC91" s="68"/>
      <c r="BD91" s="68"/>
      <c r="BE91" s="68"/>
      <c r="BF91" s="68"/>
      <c r="BG91" s="68"/>
      <c r="BH91" s="68"/>
      <c r="BI91" s="68"/>
      <c r="BJ91" s="68"/>
    </row>
    <row r="92" spans="1:62" s="56" customFormat="1" ht="24" x14ac:dyDescent="0.2">
      <c r="A92" s="3"/>
      <c r="B92" s="3" t="s">
        <v>111</v>
      </c>
      <c r="C92" s="5" t="s">
        <v>116</v>
      </c>
      <c r="D92" s="9">
        <v>6497</v>
      </c>
      <c r="E92" s="3" t="s">
        <v>78</v>
      </c>
      <c r="F92" s="13" t="s">
        <v>68</v>
      </c>
      <c r="G92" s="4">
        <v>0</v>
      </c>
      <c r="H92" s="4">
        <v>1</v>
      </c>
      <c r="I92" s="10" t="s">
        <v>43</v>
      </c>
      <c r="J92" s="10" t="s">
        <v>23</v>
      </c>
      <c r="K92" s="3" t="s">
        <v>147</v>
      </c>
      <c r="L92" s="11"/>
      <c r="M92" s="6" t="s">
        <v>167</v>
      </c>
      <c r="N92" s="3" t="s">
        <v>520</v>
      </c>
      <c r="O92" s="12">
        <v>5900</v>
      </c>
      <c r="P92" s="5" t="s">
        <v>298</v>
      </c>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68"/>
      <c r="AT92" s="68"/>
      <c r="AU92" s="68"/>
      <c r="AV92" s="68"/>
      <c r="AW92" s="68"/>
      <c r="AX92" s="68"/>
      <c r="AY92" s="68"/>
      <c r="AZ92" s="68"/>
      <c r="BA92" s="68"/>
      <c r="BB92" s="68"/>
      <c r="BC92" s="68"/>
      <c r="BD92" s="68"/>
      <c r="BE92" s="68"/>
      <c r="BF92" s="68"/>
      <c r="BG92" s="68"/>
      <c r="BH92" s="68"/>
      <c r="BI92" s="68"/>
      <c r="BJ92" s="68"/>
    </row>
    <row r="93" spans="1:62" s="56" customFormat="1" x14ac:dyDescent="0.2">
      <c r="A93" s="3"/>
      <c r="B93" s="3" t="s">
        <v>401</v>
      </c>
      <c r="C93" s="5" t="s">
        <v>299</v>
      </c>
      <c r="D93" s="9">
        <v>1686.48</v>
      </c>
      <c r="E93" s="3" t="s">
        <v>64</v>
      </c>
      <c r="F93" s="3" t="s">
        <v>68</v>
      </c>
      <c r="G93" s="4">
        <v>1</v>
      </c>
      <c r="H93" s="4">
        <v>0</v>
      </c>
      <c r="I93" s="10" t="s">
        <v>91</v>
      </c>
      <c r="J93" s="10" t="s">
        <v>23</v>
      </c>
      <c r="K93" s="3" t="s">
        <v>147</v>
      </c>
      <c r="L93" s="11"/>
      <c r="M93" s="6" t="s">
        <v>521</v>
      </c>
      <c r="N93" s="3" t="s">
        <v>168</v>
      </c>
      <c r="O93" s="12">
        <v>1750</v>
      </c>
      <c r="P93" s="5"/>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c r="BE93" s="68"/>
      <c r="BF93" s="68"/>
      <c r="BG93" s="68"/>
      <c r="BH93" s="68"/>
      <c r="BI93" s="68"/>
      <c r="BJ93" s="68"/>
    </row>
    <row r="94" spans="1:62" s="56" customFormat="1" x14ac:dyDescent="0.2">
      <c r="A94" s="3"/>
      <c r="B94" s="3" t="s">
        <v>252</v>
      </c>
      <c r="C94" s="5" t="s">
        <v>150</v>
      </c>
      <c r="D94" s="9">
        <v>1719.15</v>
      </c>
      <c r="E94" s="3" t="s">
        <v>185</v>
      </c>
      <c r="F94" s="3" t="s">
        <v>68</v>
      </c>
      <c r="G94" s="4">
        <v>0.25430000000000003</v>
      </c>
      <c r="H94" s="4">
        <v>0.74570000000000003</v>
      </c>
      <c r="I94" s="10" t="s">
        <v>91</v>
      </c>
      <c r="J94" s="10" t="s">
        <v>23</v>
      </c>
      <c r="K94" s="3" t="s">
        <v>147</v>
      </c>
      <c r="L94" s="5"/>
      <c r="M94" s="6" t="s">
        <v>342</v>
      </c>
      <c r="N94" s="3" t="s">
        <v>169</v>
      </c>
      <c r="O94" s="12">
        <v>1718.56</v>
      </c>
      <c r="P94" s="5"/>
    </row>
    <row r="95" spans="1:62" s="56" customFormat="1" ht="24" x14ac:dyDescent="0.2">
      <c r="A95" s="3"/>
      <c r="B95" s="3" t="s">
        <v>112</v>
      </c>
      <c r="C95" s="5" t="s">
        <v>66</v>
      </c>
      <c r="D95" s="9">
        <v>4797</v>
      </c>
      <c r="E95" s="3" t="s">
        <v>78</v>
      </c>
      <c r="F95" s="13" t="s">
        <v>68</v>
      </c>
      <c r="G95" s="4">
        <v>0</v>
      </c>
      <c r="H95" s="4">
        <v>1</v>
      </c>
      <c r="I95" s="10" t="s">
        <v>91</v>
      </c>
      <c r="J95" s="10" t="s">
        <v>193</v>
      </c>
      <c r="K95" s="3" t="s">
        <v>515</v>
      </c>
      <c r="L95" s="3"/>
      <c r="M95" s="6" t="s">
        <v>296</v>
      </c>
      <c r="N95" s="3" t="s">
        <v>519</v>
      </c>
      <c r="O95" s="12"/>
      <c r="P95" s="5"/>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8"/>
      <c r="AQ95" s="68"/>
      <c r="AR95" s="68"/>
      <c r="AS95" s="68"/>
      <c r="AT95" s="68"/>
      <c r="AU95" s="68"/>
      <c r="AV95" s="68"/>
      <c r="AW95" s="68"/>
      <c r="AX95" s="68"/>
      <c r="AY95" s="68"/>
      <c r="AZ95" s="68"/>
      <c r="BA95" s="68"/>
      <c r="BB95" s="68"/>
      <c r="BC95" s="68"/>
      <c r="BD95" s="68"/>
      <c r="BE95" s="68"/>
      <c r="BF95" s="68"/>
      <c r="BG95" s="68"/>
      <c r="BH95" s="68"/>
      <c r="BI95" s="68"/>
      <c r="BJ95" s="68"/>
    </row>
    <row r="96" spans="1:62" s="56" customFormat="1" ht="24" x14ac:dyDescent="0.2">
      <c r="A96" s="3"/>
      <c r="B96" s="3" t="s">
        <v>76</v>
      </c>
      <c r="C96" s="5" t="s">
        <v>70</v>
      </c>
      <c r="D96" s="9">
        <v>10000</v>
      </c>
      <c r="E96" s="3" t="s">
        <v>78</v>
      </c>
      <c r="F96" s="13" t="s">
        <v>68</v>
      </c>
      <c r="G96" s="4">
        <v>0</v>
      </c>
      <c r="H96" s="4">
        <v>1</v>
      </c>
      <c r="I96" s="10" t="s">
        <v>91</v>
      </c>
      <c r="J96" s="10" t="s">
        <v>193</v>
      </c>
      <c r="K96" s="3" t="s">
        <v>515</v>
      </c>
      <c r="L96" s="3"/>
      <c r="M96" s="6" t="s">
        <v>296</v>
      </c>
      <c r="N96" s="3" t="s">
        <v>520</v>
      </c>
      <c r="O96" s="12"/>
      <c r="P96" s="5"/>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c r="AS96" s="68"/>
      <c r="AT96" s="68"/>
      <c r="AU96" s="68"/>
      <c r="AV96" s="68"/>
      <c r="AW96" s="68"/>
      <c r="AX96" s="68"/>
      <c r="AY96" s="68"/>
      <c r="AZ96" s="68"/>
      <c r="BA96" s="68"/>
      <c r="BB96" s="68"/>
      <c r="BC96" s="68"/>
      <c r="BD96" s="68"/>
      <c r="BE96" s="68"/>
      <c r="BF96" s="68"/>
      <c r="BG96" s="68"/>
      <c r="BH96" s="68"/>
      <c r="BI96" s="68"/>
      <c r="BJ96" s="68"/>
    </row>
    <row r="97" spans="1:62" s="56" customFormat="1" ht="48" x14ac:dyDescent="0.2">
      <c r="A97" s="3"/>
      <c r="B97" s="3" t="s">
        <v>377</v>
      </c>
      <c r="C97" s="5" t="s">
        <v>223</v>
      </c>
      <c r="D97" s="9">
        <v>2573.5100000000002</v>
      </c>
      <c r="E97" s="3" t="s">
        <v>185</v>
      </c>
      <c r="F97" s="13" t="s">
        <v>68</v>
      </c>
      <c r="G97" s="4">
        <v>1</v>
      </c>
      <c r="H97" s="4">
        <v>0</v>
      </c>
      <c r="I97" s="10" t="s">
        <v>270</v>
      </c>
      <c r="J97" s="10" t="s">
        <v>403</v>
      </c>
      <c r="K97" s="3" t="s">
        <v>147</v>
      </c>
      <c r="L97" s="3"/>
      <c r="M97" s="6" t="s">
        <v>294</v>
      </c>
      <c r="N97" s="3" t="s">
        <v>295</v>
      </c>
      <c r="O97" s="73">
        <v>2980</v>
      </c>
      <c r="P97" s="5"/>
      <c r="Q97" s="68"/>
      <c r="R97" s="68"/>
      <c r="S97" s="68"/>
      <c r="T97" s="68"/>
      <c r="U97" s="68"/>
      <c r="V97" s="68"/>
      <c r="W97" s="68"/>
      <c r="X97" s="68"/>
      <c r="Y97" s="68"/>
      <c r="Z97" s="68"/>
      <c r="AA97" s="68"/>
      <c r="AB97" s="68"/>
      <c r="AC97" s="68"/>
      <c r="AD97" s="68"/>
      <c r="AE97" s="68"/>
      <c r="AF97" s="68"/>
      <c r="AG97" s="68"/>
      <c r="AH97" s="68"/>
      <c r="AI97" s="68"/>
      <c r="AJ97" s="68"/>
      <c r="AK97" s="68"/>
      <c r="AL97" s="68"/>
      <c r="AM97" s="68"/>
      <c r="AN97" s="68"/>
      <c r="AO97" s="68"/>
      <c r="AP97" s="68"/>
      <c r="AQ97" s="68"/>
      <c r="AR97" s="68"/>
      <c r="AS97" s="68"/>
      <c r="AT97" s="68"/>
      <c r="AU97" s="68"/>
      <c r="AV97" s="68"/>
      <c r="AW97" s="68"/>
      <c r="AX97" s="68"/>
      <c r="AY97" s="68"/>
      <c r="AZ97" s="68"/>
      <c r="BA97" s="68"/>
      <c r="BB97" s="68"/>
      <c r="BC97" s="68"/>
      <c r="BD97" s="68"/>
      <c r="BE97" s="68"/>
      <c r="BF97" s="68"/>
      <c r="BG97" s="68"/>
      <c r="BH97" s="68"/>
      <c r="BI97" s="68"/>
      <c r="BJ97" s="68"/>
    </row>
    <row r="98" spans="1:62" s="56" customFormat="1" ht="49.5" customHeight="1" x14ac:dyDescent="0.2">
      <c r="A98" s="3"/>
      <c r="B98" s="3" t="s">
        <v>292</v>
      </c>
      <c r="C98" s="5" t="s">
        <v>22</v>
      </c>
      <c r="D98" s="9">
        <v>15653</v>
      </c>
      <c r="E98" s="3" t="s">
        <v>64</v>
      </c>
      <c r="F98" s="3" t="s">
        <v>68</v>
      </c>
      <c r="G98" s="4">
        <v>0.7</v>
      </c>
      <c r="H98" s="4">
        <v>0.3</v>
      </c>
      <c r="I98" s="10" t="s">
        <v>91</v>
      </c>
      <c r="J98" s="10" t="s">
        <v>92</v>
      </c>
      <c r="K98" s="3" t="s">
        <v>274</v>
      </c>
      <c r="L98" s="3"/>
      <c r="M98" s="6" t="s">
        <v>293</v>
      </c>
      <c r="N98" s="3" t="s">
        <v>368</v>
      </c>
      <c r="O98" s="73">
        <v>15653</v>
      </c>
      <c r="P98" s="5"/>
      <c r="Q98" s="68"/>
      <c r="R98" s="68"/>
      <c r="S98" s="68"/>
      <c r="T98" s="68"/>
      <c r="U98" s="68"/>
      <c r="V98" s="68"/>
      <c r="W98" s="68"/>
      <c r="X98" s="68"/>
      <c r="Y98" s="68"/>
      <c r="Z98" s="68"/>
      <c r="AA98" s="68"/>
      <c r="AB98" s="68"/>
      <c r="AC98" s="68"/>
      <c r="AD98" s="68"/>
      <c r="AE98" s="68"/>
      <c r="AF98" s="68"/>
      <c r="AG98" s="68"/>
      <c r="AH98" s="68"/>
      <c r="AI98" s="68"/>
      <c r="AJ98" s="68"/>
      <c r="AK98" s="68"/>
      <c r="AL98" s="68"/>
      <c r="AM98" s="68"/>
      <c r="AN98" s="68"/>
      <c r="AO98" s="68"/>
      <c r="AP98" s="68"/>
      <c r="AQ98" s="68"/>
      <c r="AR98" s="68"/>
      <c r="AS98" s="68"/>
      <c r="AT98" s="68"/>
      <c r="AU98" s="68"/>
      <c r="AV98" s="68"/>
      <c r="AW98" s="68"/>
      <c r="AX98" s="68"/>
      <c r="AY98" s="68"/>
      <c r="AZ98" s="68"/>
      <c r="BA98" s="68"/>
      <c r="BB98" s="68"/>
      <c r="BC98" s="68"/>
      <c r="BD98" s="68"/>
      <c r="BE98" s="68"/>
      <c r="BF98" s="68"/>
      <c r="BG98" s="68"/>
      <c r="BH98" s="68"/>
      <c r="BI98" s="68"/>
      <c r="BJ98" s="68"/>
    </row>
    <row r="99" spans="1:62" s="56" customFormat="1" ht="48" x14ac:dyDescent="0.2">
      <c r="A99" s="3"/>
      <c r="B99" s="3" t="s">
        <v>429</v>
      </c>
      <c r="C99" s="5" t="s">
        <v>141</v>
      </c>
      <c r="D99" s="9">
        <v>12967</v>
      </c>
      <c r="E99" s="3" t="s">
        <v>64</v>
      </c>
      <c r="F99" s="3" t="s">
        <v>68</v>
      </c>
      <c r="G99" s="4">
        <v>0.6593</v>
      </c>
      <c r="H99" s="4">
        <v>0.3407</v>
      </c>
      <c r="I99" s="10" t="s">
        <v>91</v>
      </c>
      <c r="J99" s="10" t="s">
        <v>92</v>
      </c>
      <c r="K99" s="3" t="s">
        <v>147</v>
      </c>
      <c r="L99" s="3"/>
      <c r="M99" s="6" t="s">
        <v>404</v>
      </c>
      <c r="N99" s="3" t="s">
        <v>369</v>
      </c>
      <c r="O99" s="12">
        <v>4716.37</v>
      </c>
      <c r="P99" s="5" t="s">
        <v>367</v>
      </c>
      <c r="Q99" s="68"/>
      <c r="R99" s="68"/>
      <c r="S99" s="68"/>
      <c r="T99" s="68"/>
      <c r="U99" s="68"/>
      <c r="V99" s="68"/>
      <c r="W99" s="68"/>
      <c r="X99" s="68"/>
      <c r="Y99" s="68"/>
      <c r="Z99" s="68"/>
      <c r="AA99" s="68"/>
      <c r="AB99" s="68"/>
      <c r="AC99" s="68"/>
      <c r="AD99" s="68"/>
      <c r="AE99" s="68"/>
      <c r="AF99" s="68"/>
      <c r="AG99" s="68"/>
      <c r="AH99" s="68"/>
      <c r="AI99" s="68"/>
      <c r="AJ99" s="68"/>
      <c r="AK99" s="68"/>
      <c r="AL99" s="68"/>
      <c r="AM99" s="68"/>
      <c r="AN99" s="68"/>
      <c r="AO99" s="68"/>
      <c r="AP99" s="68"/>
      <c r="AQ99" s="68"/>
      <c r="AR99" s="68"/>
      <c r="AS99" s="68"/>
      <c r="AT99" s="68"/>
      <c r="AU99" s="68"/>
      <c r="AV99" s="68"/>
      <c r="AW99" s="68"/>
      <c r="AX99" s="68"/>
      <c r="AY99" s="68"/>
      <c r="AZ99" s="68"/>
      <c r="BA99" s="68"/>
      <c r="BB99" s="68"/>
      <c r="BC99" s="68"/>
      <c r="BD99" s="68"/>
      <c r="BE99" s="68"/>
      <c r="BF99" s="68"/>
      <c r="BG99" s="68"/>
      <c r="BH99" s="68"/>
      <c r="BI99" s="68"/>
      <c r="BJ99" s="68"/>
    </row>
    <row r="100" spans="1:62" s="56" customFormat="1" ht="40.5" customHeight="1" x14ac:dyDescent="0.2">
      <c r="A100" s="3"/>
      <c r="B100" s="3" t="s">
        <v>5</v>
      </c>
      <c r="C100" s="5" t="s">
        <v>142</v>
      </c>
      <c r="D100" s="9">
        <v>4348.8999999999996</v>
      </c>
      <c r="E100" s="3" t="s">
        <v>78</v>
      </c>
      <c r="F100" s="13" t="s">
        <v>68</v>
      </c>
      <c r="G100" s="4">
        <v>0</v>
      </c>
      <c r="H100" s="4">
        <v>1</v>
      </c>
      <c r="I100" s="10" t="s">
        <v>91</v>
      </c>
      <c r="J100" s="10" t="s">
        <v>92</v>
      </c>
      <c r="K100" s="3" t="s">
        <v>147</v>
      </c>
      <c r="L100" s="3"/>
      <c r="M100" s="6" t="s">
        <v>405</v>
      </c>
      <c r="N100" s="3" t="s">
        <v>348</v>
      </c>
      <c r="O100" s="12">
        <v>4349.2700000000004</v>
      </c>
      <c r="P100" s="5" t="s">
        <v>290</v>
      </c>
      <c r="Q100" s="68"/>
      <c r="R100" s="68"/>
      <c r="S100" s="68"/>
      <c r="T100" s="68"/>
      <c r="U100" s="68"/>
      <c r="V100" s="68"/>
      <c r="W100" s="68"/>
      <c r="X100" s="68"/>
      <c r="Y100" s="68"/>
      <c r="Z100" s="68"/>
      <c r="AA100" s="68"/>
      <c r="AB100" s="68"/>
      <c r="AC100" s="68"/>
      <c r="AD100" s="68"/>
      <c r="AE100" s="68"/>
      <c r="AF100" s="68"/>
      <c r="AG100" s="68"/>
      <c r="AH100" s="68"/>
      <c r="AI100" s="68"/>
      <c r="AJ100" s="68"/>
      <c r="AK100" s="68"/>
      <c r="AL100" s="68"/>
      <c r="AM100" s="68"/>
      <c r="AN100" s="68"/>
      <c r="AO100" s="68"/>
      <c r="AP100" s="68"/>
      <c r="AQ100" s="68"/>
      <c r="AR100" s="68"/>
      <c r="AS100" s="68"/>
      <c r="AT100" s="68"/>
      <c r="AU100" s="68"/>
      <c r="AV100" s="68"/>
      <c r="AW100" s="68"/>
      <c r="AX100" s="68"/>
      <c r="AY100" s="68"/>
      <c r="AZ100" s="68"/>
      <c r="BA100" s="68"/>
      <c r="BB100" s="68"/>
      <c r="BC100" s="68"/>
      <c r="BD100" s="68"/>
      <c r="BE100" s="68"/>
      <c r="BF100" s="68"/>
      <c r="BG100" s="68"/>
      <c r="BH100" s="68"/>
      <c r="BI100" s="68"/>
      <c r="BJ100" s="68"/>
    </row>
    <row r="101" spans="1:62" s="56" customFormat="1" ht="24" x14ac:dyDescent="0.2">
      <c r="A101" s="3"/>
      <c r="B101" s="3" t="s">
        <v>143</v>
      </c>
      <c r="C101" s="70" t="s">
        <v>131</v>
      </c>
      <c r="D101" s="71">
        <v>10163</v>
      </c>
      <c r="E101" s="3" t="s">
        <v>64</v>
      </c>
      <c r="F101" s="3" t="s">
        <v>68</v>
      </c>
      <c r="G101" s="4">
        <v>0.41</v>
      </c>
      <c r="H101" s="4">
        <v>0.59</v>
      </c>
      <c r="I101" s="10" t="s">
        <v>91</v>
      </c>
      <c r="J101" s="10" t="s">
        <v>92</v>
      </c>
      <c r="K101" s="3" t="s">
        <v>147</v>
      </c>
      <c r="L101" s="3"/>
      <c r="M101" s="6" t="s">
        <v>178</v>
      </c>
      <c r="N101" s="3" t="s">
        <v>179</v>
      </c>
      <c r="O101" s="12">
        <v>10163</v>
      </c>
      <c r="P101" s="5"/>
      <c r="Q101" s="68"/>
      <c r="R101" s="68"/>
      <c r="S101" s="68"/>
      <c r="T101" s="68"/>
      <c r="U101" s="68"/>
      <c r="V101" s="68"/>
      <c r="W101" s="68"/>
      <c r="X101" s="68"/>
      <c r="Y101" s="68"/>
      <c r="Z101" s="68"/>
      <c r="AA101" s="68"/>
      <c r="AB101" s="68"/>
      <c r="AC101" s="68"/>
      <c r="AD101" s="68"/>
      <c r="AE101" s="68"/>
      <c r="AF101" s="68"/>
      <c r="AG101" s="68"/>
      <c r="AH101" s="68"/>
      <c r="AI101" s="68"/>
      <c r="AJ101" s="68"/>
      <c r="AK101" s="68"/>
      <c r="AL101" s="68"/>
      <c r="AM101" s="68"/>
      <c r="AN101" s="68"/>
      <c r="AO101" s="68"/>
      <c r="AP101" s="68"/>
      <c r="AQ101" s="68"/>
      <c r="AR101" s="68"/>
      <c r="AS101" s="68"/>
      <c r="AT101" s="68"/>
      <c r="AU101" s="68"/>
      <c r="AV101" s="68"/>
      <c r="AW101" s="68"/>
      <c r="AX101" s="68"/>
      <c r="AY101" s="68"/>
      <c r="AZ101" s="68"/>
      <c r="BA101" s="68"/>
      <c r="BB101" s="68"/>
      <c r="BC101" s="68"/>
      <c r="BD101" s="68"/>
      <c r="BE101" s="68"/>
      <c r="BF101" s="68"/>
      <c r="BG101" s="68"/>
      <c r="BH101" s="68"/>
      <c r="BI101" s="68"/>
      <c r="BJ101" s="68"/>
    </row>
    <row r="102" spans="1:62" s="56" customFormat="1" ht="48" x14ac:dyDescent="0.2">
      <c r="A102" s="3"/>
      <c r="B102" s="3" t="s">
        <v>130</v>
      </c>
      <c r="C102" s="70" t="s">
        <v>132</v>
      </c>
      <c r="D102" s="71">
        <v>10247</v>
      </c>
      <c r="E102" s="3" t="s">
        <v>64</v>
      </c>
      <c r="F102" s="3" t="s">
        <v>68</v>
      </c>
      <c r="G102" s="4">
        <v>0.30570000000000003</v>
      </c>
      <c r="H102" s="4">
        <v>0.69430000000000003</v>
      </c>
      <c r="I102" s="10" t="s">
        <v>91</v>
      </c>
      <c r="J102" s="10" t="s">
        <v>92</v>
      </c>
      <c r="K102" s="3" t="s">
        <v>147</v>
      </c>
      <c r="L102" s="3"/>
      <c r="M102" s="6" t="s">
        <v>289</v>
      </c>
      <c r="N102" s="3" t="s">
        <v>288</v>
      </c>
      <c r="O102" s="12"/>
      <c r="P102" s="5" t="s">
        <v>291</v>
      </c>
      <c r="Q102" s="68"/>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c r="AP102" s="68"/>
      <c r="AQ102" s="68"/>
      <c r="AR102" s="68"/>
      <c r="AS102" s="68"/>
      <c r="AT102" s="68"/>
      <c r="AU102" s="68"/>
      <c r="AV102" s="68"/>
      <c r="AW102" s="68"/>
      <c r="AX102" s="68"/>
      <c r="AY102" s="68"/>
      <c r="AZ102" s="68"/>
      <c r="BA102" s="68"/>
      <c r="BB102" s="68"/>
      <c r="BC102" s="68"/>
      <c r="BD102" s="68"/>
      <c r="BE102" s="68"/>
      <c r="BF102" s="68"/>
      <c r="BG102" s="68"/>
      <c r="BH102" s="68"/>
      <c r="BI102" s="68"/>
      <c r="BJ102" s="68"/>
    </row>
    <row r="103" spans="1:62" s="56" customFormat="1" ht="24" x14ac:dyDescent="0.2">
      <c r="A103" s="3"/>
      <c r="B103" s="3" t="s">
        <v>418</v>
      </c>
      <c r="C103" s="70" t="s">
        <v>52</v>
      </c>
      <c r="D103" s="71">
        <v>6600</v>
      </c>
      <c r="E103" s="3" t="s">
        <v>64</v>
      </c>
      <c r="F103" s="3" t="s">
        <v>68</v>
      </c>
      <c r="G103" s="4">
        <v>0.35</v>
      </c>
      <c r="H103" s="4">
        <v>0.65</v>
      </c>
      <c r="I103" s="10" t="s">
        <v>53</v>
      </c>
      <c r="J103" s="10" t="s">
        <v>193</v>
      </c>
      <c r="K103" s="3" t="s">
        <v>147</v>
      </c>
      <c r="L103" s="3"/>
      <c r="M103" s="6" t="s">
        <v>318</v>
      </c>
      <c r="N103" s="3" t="s">
        <v>319</v>
      </c>
      <c r="O103" s="12">
        <v>1216</v>
      </c>
      <c r="P103" s="5"/>
      <c r="Q103" s="68"/>
      <c r="R103" s="68"/>
      <c r="S103" s="68"/>
      <c r="T103" s="68"/>
      <c r="U103" s="68"/>
      <c r="V103" s="68"/>
      <c r="W103" s="68"/>
      <c r="X103" s="68"/>
      <c r="Y103" s="68"/>
      <c r="Z103" s="68"/>
      <c r="AA103" s="68"/>
      <c r="AB103" s="68"/>
      <c r="AC103" s="68"/>
      <c r="AD103" s="68"/>
      <c r="AE103" s="68"/>
      <c r="AF103" s="68"/>
      <c r="AG103" s="68"/>
      <c r="AH103" s="68"/>
      <c r="AI103" s="68"/>
      <c r="AJ103" s="68"/>
      <c r="AK103" s="68"/>
      <c r="AL103" s="68"/>
      <c r="AM103" s="68"/>
      <c r="AN103" s="68"/>
      <c r="AO103" s="68"/>
      <c r="AP103" s="68"/>
      <c r="AQ103" s="68"/>
      <c r="AR103" s="68"/>
      <c r="AS103" s="68"/>
      <c r="AT103" s="68"/>
      <c r="AU103" s="68"/>
      <c r="AV103" s="68"/>
      <c r="AW103" s="68"/>
      <c r="AX103" s="68"/>
      <c r="AY103" s="68"/>
      <c r="AZ103" s="68"/>
      <c r="BA103" s="68"/>
      <c r="BB103" s="68"/>
      <c r="BC103" s="68"/>
      <c r="BD103" s="68"/>
      <c r="BE103" s="68"/>
      <c r="BF103" s="68"/>
      <c r="BG103" s="68"/>
      <c r="BH103" s="68"/>
      <c r="BI103" s="68"/>
      <c r="BJ103" s="68"/>
    </row>
    <row r="104" spans="1:62" s="56" customFormat="1" ht="72" x14ac:dyDescent="0.2">
      <c r="A104" s="3"/>
      <c r="B104" s="3" t="s">
        <v>56</v>
      </c>
      <c r="C104" s="70" t="s">
        <v>162</v>
      </c>
      <c r="D104" s="71">
        <v>15358.64000000013</v>
      </c>
      <c r="E104" s="3" t="s">
        <v>64</v>
      </c>
      <c r="F104" s="3" t="s">
        <v>68</v>
      </c>
      <c r="G104" s="4">
        <v>0.39529999999999998</v>
      </c>
      <c r="H104" s="4">
        <v>0.60470000000000002</v>
      </c>
      <c r="I104" s="10" t="s">
        <v>53</v>
      </c>
      <c r="J104" s="10" t="s">
        <v>410</v>
      </c>
      <c r="K104" s="3" t="s">
        <v>147</v>
      </c>
      <c r="L104" s="3"/>
      <c r="M104" s="6" t="s">
        <v>504</v>
      </c>
      <c r="N104" s="3" t="s">
        <v>527</v>
      </c>
      <c r="O104" s="12">
        <v>15358.64000000013</v>
      </c>
      <c r="P104" s="5" t="s">
        <v>437</v>
      </c>
      <c r="Q104" s="68"/>
      <c r="R104" s="68"/>
      <c r="S104" s="68"/>
      <c r="T104" s="68"/>
      <c r="U104" s="68"/>
      <c r="V104" s="68"/>
      <c r="W104" s="68"/>
      <c r="X104" s="68"/>
      <c r="Y104" s="68"/>
      <c r="Z104" s="68"/>
      <c r="AA104" s="68"/>
      <c r="AB104" s="68"/>
      <c r="AC104" s="68"/>
      <c r="AD104" s="68"/>
      <c r="AE104" s="68"/>
      <c r="AF104" s="68"/>
      <c r="AG104" s="68"/>
      <c r="AH104" s="68"/>
      <c r="AI104" s="68"/>
      <c r="AJ104" s="68"/>
      <c r="AK104" s="68"/>
      <c r="AL104" s="68"/>
      <c r="AM104" s="68"/>
      <c r="AN104" s="68"/>
      <c r="AO104" s="68"/>
      <c r="AP104" s="68"/>
      <c r="AQ104" s="68"/>
      <c r="AR104" s="68"/>
      <c r="AS104" s="68"/>
      <c r="AT104" s="68"/>
      <c r="AU104" s="68"/>
      <c r="AV104" s="68"/>
      <c r="AW104" s="68"/>
      <c r="AX104" s="68"/>
      <c r="AY104" s="68"/>
      <c r="AZ104" s="68"/>
      <c r="BA104" s="68"/>
      <c r="BB104" s="68"/>
      <c r="BC104" s="68"/>
      <c r="BD104" s="68"/>
      <c r="BE104" s="68"/>
      <c r="BF104" s="68"/>
      <c r="BG104" s="68"/>
      <c r="BH104" s="68"/>
      <c r="BI104" s="68"/>
      <c r="BJ104" s="68"/>
    </row>
    <row r="105" spans="1:62" s="56" customFormat="1" ht="26.25" customHeight="1" x14ac:dyDescent="0.2">
      <c r="A105" s="3"/>
      <c r="B105" s="3" t="s">
        <v>57</v>
      </c>
      <c r="C105" s="70" t="s">
        <v>59</v>
      </c>
      <c r="D105" s="71">
        <v>10318.1</v>
      </c>
      <c r="E105" s="3" t="s">
        <v>64</v>
      </c>
      <c r="F105" s="3" t="s">
        <v>68</v>
      </c>
      <c r="G105" s="4">
        <v>0.31259999999999999</v>
      </c>
      <c r="H105" s="4">
        <v>0.68740000000000001</v>
      </c>
      <c r="I105" s="10" t="s">
        <v>53</v>
      </c>
      <c r="J105" s="10" t="s">
        <v>54</v>
      </c>
      <c r="K105" s="3" t="s">
        <v>147</v>
      </c>
      <c r="L105" s="3"/>
      <c r="M105" s="6" t="s">
        <v>286</v>
      </c>
      <c r="N105" s="3" t="s">
        <v>348</v>
      </c>
      <c r="O105" s="12">
        <v>10318.1</v>
      </c>
      <c r="P105" s="5" t="s">
        <v>287</v>
      </c>
      <c r="Q105" s="68"/>
      <c r="R105" s="68"/>
      <c r="S105" s="68"/>
      <c r="T105" s="68"/>
      <c r="U105" s="68"/>
      <c r="V105" s="68"/>
      <c r="W105" s="68"/>
      <c r="X105" s="68"/>
      <c r="Y105" s="68"/>
      <c r="Z105" s="68"/>
      <c r="AA105" s="68"/>
      <c r="AB105" s="68"/>
      <c r="AC105" s="68"/>
      <c r="AD105" s="68"/>
      <c r="AE105" s="68"/>
      <c r="AF105" s="68"/>
      <c r="AG105" s="68"/>
      <c r="AH105" s="68"/>
      <c r="AI105" s="68"/>
      <c r="AJ105" s="68"/>
      <c r="AK105" s="68"/>
      <c r="AL105" s="68"/>
      <c r="AM105" s="68"/>
      <c r="AN105" s="68"/>
      <c r="AO105" s="68"/>
      <c r="AP105" s="68"/>
      <c r="AQ105" s="68"/>
      <c r="AR105" s="68"/>
      <c r="AS105" s="68"/>
      <c r="AT105" s="68"/>
      <c r="AU105" s="68"/>
      <c r="AV105" s="68"/>
      <c r="AW105" s="68"/>
      <c r="AX105" s="68"/>
      <c r="AY105" s="68"/>
      <c r="AZ105" s="68"/>
      <c r="BA105" s="68"/>
      <c r="BB105" s="68"/>
      <c r="BC105" s="68"/>
      <c r="BD105" s="68"/>
      <c r="BE105" s="68"/>
      <c r="BF105" s="68"/>
      <c r="BG105" s="68"/>
      <c r="BH105" s="68"/>
      <c r="BI105" s="68"/>
      <c r="BJ105" s="68"/>
    </row>
    <row r="106" spans="1:62" s="56" customFormat="1" ht="12" customHeight="1" x14ac:dyDescent="0.2">
      <c r="A106" s="3"/>
      <c r="B106" s="3" t="s">
        <v>48</v>
      </c>
      <c r="C106" s="70" t="s">
        <v>47</v>
      </c>
      <c r="D106" s="71">
        <v>3000</v>
      </c>
      <c r="E106" s="3" t="s">
        <v>78</v>
      </c>
      <c r="F106" s="13" t="s">
        <v>68</v>
      </c>
      <c r="G106" s="4">
        <v>0</v>
      </c>
      <c r="H106" s="4">
        <v>1</v>
      </c>
      <c r="I106" s="3" t="s">
        <v>14</v>
      </c>
      <c r="J106" s="10" t="s">
        <v>406</v>
      </c>
      <c r="K106" s="36" t="s">
        <v>515</v>
      </c>
      <c r="L106" s="3"/>
      <c r="M106" s="6"/>
      <c r="N106" s="3"/>
      <c r="O106" s="12"/>
      <c r="P106" s="5"/>
      <c r="Q106" s="68"/>
      <c r="R106" s="68"/>
      <c r="S106" s="68"/>
      <c r="T106" s="68"/>
      <c r="U106" s="68"/>
      <c r="V106" s="68"/>
      <c r="W106" s="68"/>
      <c r="X106" s="68"/>
      <c r="Y106" s="68"/>
      <c r="Z106" s="68"/>
      <c r="AA106" s="68"/>
      <c r="AB106" s="68"/>
      <c r="AC106" s="68"/>
      <c r="AD106" s="68"/>
      <c r="AE106" s="68"/>
      <c r="AF106" s="68"/>
      <c r="AG106" s="68"/>
      <c r="AH106" s="68"/>
      <c r="AI106" s="68"/>
      <c r="AJ106" s="68"/>
      <c r="AK106" s="68"/>
      <c r="AL106" s="68"/>
      <c r="AM106" s="68"/>
      <c r="AN106" s="68"/>
      <c r="AO106" s="68"/>
      <c r="AP106" s="68"/>
      <c r="AQ106" s="68"/>
      <c r="AR106" s="68"/>
      <c r="AS106" s="68"/>
      <c r="AT106" s="68"/>
      <c r="AU106" s="68"/>
      <c r="AV106" s="68"/>
      <c r="AW106" s="68"/>
      <c r="AX106" s="68"/>
      <c r="AY106" s="68"/>
      <c r="AZ106" s="68"/>
      <c r="BA106" s="68"/>
      <c r="BB106" s="68"/>
      <c r="BC106" s="68"/>
      <c r="BD106" s="68"/>
      <c r="BE106" s="68"/>
      <c r="BF106" s="68"/>
      <c r="BG106" s="68"/>
      <c r="BH106" s="68"/>
      <c r="BI106" s="68"/>
      <c r="BJ106" s="68"/>
    </row>
    <row r="107" spans="1:62" s="56" customFormat="1" ht="24" x14ac:dyDescent="0.2">
      <c r="A107" s="3"/>
      <c r="B107" s="3" t="s">
        <v>32</v>
      </c>
      <c r="C107" s="70" t="s">
        <v>33</v>
      </c>
      <c r="D107" s="71">
        <v>2302.46</v>
      </c>
      <c r="E107" s="3" t="s">
        <v>78</v>
      </c>
      <c r="F107" s="13" t="s">
        <v>68</v>
      </c>
      <c r="G107" s="4">
        <v>0.42170000000000002</v>
      </c>
      <c r="H107" s="4">
        <v>0.57830000000000004</v>
      </c>
      <c r="I107" s="10" t="s">
        <v>39</v>
      </c>
      <c r="J107" s="10" t="s">
        <v>193</v>
      </c>
      <c r="K107" s="3" t="s">
        <v>147</v>
      </c>
      <c r="L107" s="3"/>
      <c r="M107" s="6" t="s">
        <v>344</v>
      </c>
      <c r="N107" s="3" t="s">
        <v>348</v>
      </c>
      <c r="O107" s="12">
        <v>2302.46</v>
      </c>
      <c r="P107" s="5" t="s">
        <v>345</v>
      </c>
      <c r="Q107" s="68"/>
      <c r="R107" s="68"/>
      <c r="S107" s="68"/>
      <c r="T107" s="68"/>
      <c r="U107" s="68"/>
      <c r="V107" s="68"/>
      <c r="W107" s="68"/>
      <c r="X107" s="68"/>
      <c r="Y107" s="68"/>
      <c r="Z107" s="68"/>
      <c r="AA107" s="68"/>
      <c r="AB107" s="68"/>
      <c r="AC107" s="68"/>
      <c r="AD107" s="68"/>
      <c r="AE107" s="68"/>
      <c r="AF107" s="68"/>
      <c r="AG107" s="68"/>
      <c r="AH107" s="68"/>
      <c r="AI107" s="68"/>
      <c r="AJ107" s="68"/>
      <c r="AK107" s="68"/>
      <c r="AL107" s="68"/>
      <c r="AM107" s="68"/>
      <c r="AN107" s="68"/>
      <c r="AO107" s="68"/>
      <c r="AP107" s="68"/>
      <c r="AQ107" s="68"/>
      <c r="AR107" s="68"/>
      <c r="AS107" s="68"/>
      <c r="AT107" s="68"/>
      <c r="AU107" s="68"/>
      <c r="AV107" s="68"/>
      <c r="AW107" s="68"/>
      <c r="AX107" s="68"/>
      <c r="AY107" s="68"/>
      <c r="AZ107" s="68"/>
      <c r="BA107" s="68"/>
      <c r="BB107" s="68"/>
      <c r="BC107" s="68"/>
      <c r="BD107" s="68"/>
      <c r="BE107" s="68"/>
      <c r="BF107" s="68"/>
      <c r="BG107" s="68"/>
      <c r="BH107" s="68"/>
      <c r="BI107" s="68"/>
      <c r="BJ107" s="68"/>
    </row>
    <row r="108" spans="1:62" s="56" customFormat="1" ht="24" x14ac:dyDescent="0.2">
      <c r="A108" s="3"/>
      <c r="B108" s="3" t="s">
        <v>37</v>
      </c>
      <c r="C108" s="70" t="s">
        <v>38</v>
      </c>
      <c r="D108" s="71">
        <v>5564</v>
      </c>
      <c r="E108" s="3" t="s">
        <v>78</v>
      </c>
      <c r="F108" s="13" t="s">
        <v>68</v>
      </c>
      <c r="G108" s="4">
        <v>0</v>
      </c>
      <c r="H108" s="4">
        <v>1</v>
      </c>
      <c r="I108" s="10" t="s">
        <v>39</v>
      </c>
      <c r="J108" s="10" t="s">
        <v>193</v>
      </c>
      <c r="K108" s="3" t="s">
        <v>147</v>
      </c>
      <c r="L108" s="3"/>
      <c r="M108" s="6" t="s">
        <v>161</v>
      </c>
      <c r="N108" s="3" t="s">
        <v>348</v>
      </c>
      <c r="O108" s="72">
        <v>5564</v>
      </c>
      <c r="P108" s="5" t="s">
        <v>187</v>
      </c>
      <c r="Q108" s="68"/>
      <c r="R108" s="68"/>
      <c r="S108" s="68"/>
      <c r="T108" s="68"/>
      <c r="U108" s="68"/>
      <c r="V108" s="68"/>
      <c r="W108" s="68"/>
      <c r="X108" s="68"/>
      <c r="Y108" s="68"/>
      <c r="Z108" s="68"/>
      <c r="AA108" s="68"/>
      <c r="AB108" s="68"/>
      <c r="AC108" s="68"/>
      <c r="AD108" s="68"/>
      <c r="AE108" s="68"/>
      <c r="AF108" s="68"/>
      <c r="AG108" s="68"/>
      <c r="AH108" s="68"/>
      <c r="AI108" s="68"/>
      <c r="AJ108" s="68"/>
      <c r="AK108" s="68"/>
      <c r="AL108" s="68"/>
      <c r="AM108" s="68"/>
      <c r="AN108" s="68"/>
      <c r="AO108" s="68"/>
      <c r="AP108" s="68"/>
      <c r="AQ108" s="68"/>
      <c r="AR108" s="68"/>
      <c r="AS108" s="68"/>
      <c r="AT108" s="68"/>
      <c r="AU108" s="68"/>
      <c r="AV108" s="68"/>
      <c r="AW108" s="68"/>
      <c r="AX108" s="68"/>
      <c r="AY108" s="68"/>
      <c r="AZ108" s="68"/>
      <c r="BA108" s="68"/>
      <c r="BB108" s="68"/>
      <c r="BC108" s="68"/>
      <c r="BD108" s="68"/>
      <c r="BE108" s="68"/>
      <c r="BF108" s="68"/>
      <c r="BG108" s="68"/>
      <c r="BH108" s="68"/>
      <c r="BI108" s="68"/>
      <c r="BJ108" s="68"/>
    </row>
    <row r="109" spans="1:62" s="56" customFormat="1" ht="60" x14ac:dyDescent="0.2">
      <c r="A109" s="3"/>
      <c r="B109" s="3" t="s">
        <v>157</v>
      </c>
      <c r="C109" s="58" t="s">
        <v>173</v>
      </c>
      <c r="D109" s="71">
        <f>37597-D61</f>
        <v>11184</v>
      </c>
      <c r="E109" s="3" t="s">
        <v>78</v>
      </c>
      <c r="F109" s="13" t="s">
        <v>68</v>
      </c>
      <c r="G109" s="4">
        <v>0.30149999999999999</v>
      </c>
      <c r="H109" s="4">
        <v>0.69850000000000001</v>
      </c>
      <c r="I109" s="20" t="s">
        <v>156</v>
      </c>
      <c r="J109" s="10" t="s">
        <v>193</v>
      </c>
      <c r="K109" s="3" t="s">
        <v>274</v>
      </c>
      <c r="L109" s="3"/>
      <c r="M109" s="6" t="s">
        <v>337</v>
      </c>
      <c r="N109" s="3" t="s">
        <v>348</v>
      </c>
      <c r="O109" s="73">
        <v>8557.3799999999992</v>
      </c>
      <c r="P109" s="5" t="s">
        <v>284</v>
      </c>
      <c r="Q109" s="96"/>
      <c r="R109" s="68"/>
      <c r="S109" s="68"/>
      <c r="T109" s="68"/>
      <c r="U109" s="68"/>
      <c r="V109" s="68"/>
      <c r="W109" s="68"/>
      <c r="X109" s="68"/>
      <c r="Y109" s="68"/>
      <c r="Z109" s="68"/>
      <c r="AA109" s="68"/>
      <c r="AB109" s="68"/>
      <c r="AC109" s="68"/>
      <c r="AD109" s="68"/>
      <c r="AE109" s="68"/>
      <c r="AF109" s="68"/>
      <c r="AG109" s="68"/>
      <c r="AH109" s="68"/>
      <c r="AI109" s="68"/>
      <c r="AJ109" s="68"/>
      <c r="AK109" s="68"/>
      <c r="AL109" s="68"/>
      <c r="AM109" s="68"/>
      <c r="AN109" s="68"/>
      <c r="AO109" s="68"/>
      <c r="AP109" s="68"/>
      <c r="AQ109" s="68"/>
      <c r="AR109" s="68"/>
      <c r="AS109" s="68"/>
      <c r="AT109" s="68"/>
      <c r="AU109" s="68"/>
      <c r="AV109" s="68"/>
      <c r="AW109" s="68"/>
      <c r="AX109" s="68"/>
      <c r="AY109" s="68"/>
      <c r="AZ109" s="68"/>
      <c r="BA109" s="68"/>
      <c r="BB109" s="68"/>
      <c r="BC109" s="68"/>
      <c r="BD109" s="68"/>
      <c r="BE109" s="68"/>
      <c r="BF109" s="68"/>
      <c r="BG109" s="68"/>
      <c r="BH109" s="68"/>
      <c r="BI109" s="68"/>
      <c r="BJ109" s="68"/>
    </row>
    <row r="110" spans="1:62" s="86" customFormat="1" ht="132" x14ac:dyDescent="0.2">
      <c r="A110" s="87"/>
      <c r="B110" s="88" t="s">
        <v>154</v>
      </c>
      <c r="C110" s="31" t="s">
        <v>155</v>
      </c>
      <c r="D110" s="71">
        <f>1060.68+2448+12000+13000</f>
        <v>28508.68</v>
      </c>
      <c r="E110" s="3" t="s">
        <v>78</v>
      </c>
      <c r="F110" s="13" t="s">
        <v>68</v>
      </c>
      <c r="G110" s="4">
        <v>0</v>
      </c>
      <c r="H110" s="4">
        <v>1</v>
      </c>
      <c r="I110" s="20" t="s">
        <v>156</v>
      </c>
      <c r="J110" s="10" t="s">
        <v>193</v>
      </c>
      <c r="K110" s="3" t="s">
        <v>274</v>
      </c>
      <c r="L110" s="3"/>
      <c r="M110" s="6" t="s">
        <v>531</v>
      </c>
      <c r="N110" s="3" t="s">
        <v>532</v>
      </c>
      <c r="O110" s="12"/>
      <c r="P110" s="5" t="s">
        <v>443</v>
      </c>
    </row>
    <row r="111" spans="1:62" s="56" customFormat="1" ht="48" x14ac:dyDescent="0.2">
      <c r="A111" s="3"/>
      <c r="B111" s="3" t="s">
        <v>75</v>
      </c>
      <c r="C111" s="5" t="s">
        <v>128</v>
      </c>
      <c r="D111" s="71">
        <v>19400</v>
      </c>
      <c r="E111" s="3" t="s">
        <v>78</v>
      </c>
      <c r="F111" s="13" t="s">
        <v>68</v>
      </c>
      <c r="G111" s="4">
        <v>0</v>
      </c>
      <c r="H111" s="4">
        <v>1</v>
      </c>
      <c r="I111" s="10" t="s">
        <v>77</v>
      </c>
      <c r="J111" s="10" t="s">
        <v>193</v>
      </c>
      <c r="K111" s="36" t="s">
        <v>274</v>
      </c>
      <c r="L111" s="3"/>
      <c r="M111" s="6" t="s">
        <v>306</v>
      </c>
      <c r="N111" s="3" t="s">
        <v>348</v>
      </c>
      <c r="O111" s="73">
        <v>19360</v>
      </c>
      <c r="P111" s="5"/>
    </row>
    <row r="112" spans="1:62" s="56" customFormat="1" ht="49.5" customHeight="1" x14ac:dyDescent="0.2">
      <c r="A112" s="3"/>
      <c r="B112" s="3" t="s">
        <v>228</v>
      </c>
      <c r="C112" s="14" t="s">
        <v>230</v>
      </c>
      <c r="D112" s="9">
        <f>12500</f>
        <v>12500</v>
      </c>
      <c r="E112" s="3" t="s">
        <v>185</v>
      </c>
      <c r="F112" s="3" t="s">
        <v>68</v>
      </c>
      <c r="G112" s="4">
        <v>0.72970000000000002</v>
      </c>
      <c r="H112" s="4">
        <v>0.27029999999999998</v>
      </c>
      <c r="I112" s="3" t="s">
        <v>117</v>
      </c>
      <c r="J112" s="10" t="s">
        <v>193</v>
      </c>
      <c r="K112" s="3" t="s">
        <v>274</v>
      </c>
      <c r="L112" s="3"/>
      <c r="M112" s="6" t="s">
        <v>500</v>
      </c>
      <c r="N112" s="3" t="s">
        <v>501</v>
      </c>
      <c r="O112" s="12">
        <f>4915.72+4112</f>
        <v>9027.7200000000012</v>
      </c>
      <c r="P112" s="5" t="s">
        <v>477</v>
      </c>
      <c r="Q112" s="97"/>
      <c r="R112" s="68"/>
      <c r="S112" s="68"/>
      <c r="T112" s="68"/>
      <c r="U112" s="68"/>
      <c r="V112" s="68"/>
      <c r="W112" s="68"/>
      <c r="X112" s="68"/>
      <c r="Y112" s="68"/>
      <c r="Z112" s="68"/>
      <c r="AA112" s="68"/>
      <c r="AB112" s="68"/>
      <c r="AC112" s="68"/>
      <c r="AD112" s="68"/>
      <c r="AE112" s="68"/>
      <c r="AF112" s="68"/>
      <c r="AG112" s="68"/>
      <c r="AH112" s="68"/>
      <c r="AI112" s="68"/>
      <c r="AJ112" s="68"/>
      <c r="AK112" s="68"/>
      <c r="AL112" s="68"/>
      <c r="AM112" s="68"/>
      <c r="AN112" s="68"/>
      <c r="AO112" s="68"/>
      <c r="AP112" s="68"/>
      <c r="AQ112" s="68"/>
      <c r="AR112" s="68"/>
      <c r="AS112" s="68"/>
      <c r="AT112" s="68"/>
      <c r="AU112" s="68"/>
      <c r="AV112" s="68"/>
      <c r="AW112" s="68"/>
      <c r="AX112" s="68"/>
      <c r="AY112" s="68"/>
      <c r="AZ112" s="68"/>
      <c r="BA112" s="68"/>
      <c r="BB112" s="68"/>
      <c r="BC112" s="68"/>
      <c r="BD112" s="68"/>
      <c r="BE112" s="68"/>
      <c r="BF112" s="68"/>
      <c r="BG112" s="68"/>
      <c r="BH112" s="68"/>
      <c r="BI112" s="68"/>
      <c r="BJ112" s="68"/>
    </row>
    <row r="113" spans="1:62" s="56" customFormat="1" ht="24" x14ac:dyDescent="0.2">
      <c r="A113" s="3"/>
      <c r="B113" s="3" t="s">
        <v>231</v>
      </c>
      <c r="C113" s="14" t="s">
        <v>232</v>
      </c>
      <c r="D113" s="9">
        <v>3333</v>
      </c>
      <c r="E113" s="3" t="s">
        <v>78</v>
      </c>
      <c r="F113" s="13" t="s">
        <v>68</v>
      </c>
      <c r="G113" s="4">
        <v>0</v>
      </c>
      <c r="H113" s="4">
        <v>1</v>
      </c>
      <c r="I113" s="3" t="s">
        <v>117</v>
      </c>
      <c r="J113" s="10" t="s">
        <v>193</v>
      </c>
      <c r="K113" s="3" t="s">
        <v>274</v>
      </c>
      <c r="L113" s="3"/>
      <c r="M113" s="6" t="s">
        <v>307</v>
      </c>
      <c r="N113" s="3" t="s">
        <v>348</v>
      </c>
      <c r="O113" s="73">
        <v>1096.05</v>
      </c>
      <c r="P113" s="5"/>
      <c r="Q113" s="68"/>
      <c r="R113" s="68"/>
      <c r="S113" s="68"/>
      <c r="T113" s="68"/>
      <c r="U113" s="68"/>
      <c r="V113" s="68"/>
      <c r="W113" s="68"/>
      <c r="X113" s="68"/>
      <c r="Y113" s="68"/>
      <c r="Z113" s="68"/>
      <c r="AA113" s="68"/>
      <c r="AB113" s="68"/>
      <c r="AC113" s="68"/>
      <c r="AD113" s="68"/>
      <c r="AE113" s="68"/>
      <c r="AF113" s="68"/>
      <c r="AG113" s="68"/>
      <c r="AH113" s="68"/>
      <c r="AI113" s="68"/>
      <c r="AJ113" s="68"/>
      <c r="AK113" s="68"/>
      <c r="AL113" s="68"/>
      <c r="AM113" s="68"/>
      <c r="AN113" s="68"/>
      <c r="AO113" s="68"/>
      <c r="AP113" s="68"/>
      <c r="AQ113" s="68"/>
      <c r="AR113" s="68"/>
      <c r="AS113" s="68"/>
      <c r="AT113" s="68"/>
      <c r="AU113" s="68"/>
      <c r="AV113" s="68"/>
      <c r="AW113" s="68"/>
      <c r="AX113" s="68"/>
      <c r="AY113" s="68"/>
      <c r="AZ113" s="68"/>
      <c r="BA113" s="68"/>
      <c r="BB113" s="68"/>
      <c r="BC113" s="68"/>
      <c r="BD113" s="68"/>
      <c r="BE113" s="68"/>
      <c r="BF113" s="68"/>
      <c r="BG113" s="68"/>
      <c r="BH113" s="68"/>
      <c r="BI113" s="68"/>
      <c r="BJ113" s="68"/>
    </row>
    <row r="114" spans="1:62" s="56" customFormat="1" x14ac:dyDescent="0.2">
      <c r="A114" s="3"/>
      <c r="B114" s="3" t="s">
        <v>385</v>
      </c>
      <c r="C114" s="14" t="s">
        <v>386</v>
      </c>
      <c r="D114" s="9">
        <v>6500</v>
      </c>
      <c r="E114" s="3" t="s">
        <v>64</v>
      </c>
      <c r="F114" s="3" t="s">
        <v>68</v>
      </c>
      <c r="G114" s="4">
        <v>1</v>
      </c>
      <c r="H114" s="4">
        <v>0</v>
      </c>
      <c r="I114" s="10" t="s">
        <v>91</v>
      </c>
      <c r="J114" s="10" t="s">
        <v>92</v>
      </c>
      <c r="K114" s="3" t="s">
        <v>147</v>
      </c>
      <c r="L114" s="3"/>
      <c r="M114" s="6" t="s">
        <v>497</v>
      </c>
      <c r="N114" s="3" t="s">
        <v>498</v>
      </c>
      <c r="O114" s="73">
        <f>5711</f>
        <v>5711</v>
      </c>
      <c r="P114" s="5"/>
      <c r="Q114" s="68"/>
      <c r="R114" s="68"/>
      <c r="S114" s="68"/>
      <c r="T114" s="68"/>
      <c r="U114" s="68"/>
      <c r="V114" s="68"/>
      <c r="W114" s="68"/>
      <c r="X114" s="68"/>
      <c r="Y114" s="68"/>
      <c r="Z114" s="68"/>
      <c r="AA114" s="68"/>
      <c r="AB114" s="68"/>
      <c r="AC114" s="68"/>
      <c r="AD114" s="68"/>
      <c r="AE114" s="68"/>
      <c r="AF114" s="68"/>
      <c r="AG114" s="68"/>
      <c r="AH114" s="68"/>
      <c r="AI114" s="68"/>
      <c r="AJ114" s="68"/>
      <c r="AK114" s="68"/>
      <c r="AL114" s="68"/>
      <c r="AM114" s="68"/>
      <c r="AN114" s="68"/>
      <c r="AO114" s="68"/>
      <c r="AP114" s="68"/>
      <c r="AQ114" s="68"/>
      <c r="AR114" s="68"/>
      <c r="AS114" s="68"/>
      <c r="AT114" s="68"/>
      <c r="AU114" s="68"/>
      <c r="AV114" s="68"/>
      <c r="AW114" s="68"/>
      <c r="AX114" s="68"/>
      <c r="AY114" s="68"/>
      <c r="AZ114" s="68"/>
      <c r="BA114" s="68"/>
      <c r="BB114" s="68"/>
      <c r="BC114" s="68"/>
      <c r="BD114" s="68"/>
      <c r="BE114" s="68"/>
      <c r="BF114" s="68"/>
      <c r="BG114" s="68"/>
      <c r="BH114" s="68"/>
      <c r="BI114" s="68"/>
      <c r="BJ114" s="68"/>
    </row>
    <row r="115" spans="1:62" s="56" customFormat="1" ht="24.75" customHeight="1" x14ac:dyDescent="0.2">
      <c r="A115" s="3"/>
      <c r="B115" s="3" t="s">
        <v>411</v>
      </c>
      <c r="C115" s="14" t="s">
        <v>412</v>
      </c>
      <c r="D115" s="9">
        <v>6000</v>
      </c>
      <c r="E115" s="3" t="s">
        <v>64</v>
      </c>
      <c r="F115" s="3" t="s">
        <v>68</v>
      </c>
      <c r="G115" s="4">
        <v>1</v>
      </c>
      <c r="H115" s="4">
        <v>0</v>
      </c>
      <c r="I115" s="10" t="s">
        <v>270</v>
      </c>
      <c r="J115" s="15">
        <v>42640</v>
      </c>
      <c r="K115" s="3" t="s">
        <v>274</v>
      </c>
      <c r="L115" s="3"/>
      <c r="M115" s="6" t="s">
        <v>255</v>
      </c>
      <c r="N115" s="3" t="s">
        <v>321</v>
      </c>
      <c r="O115" s="73">
        <v>5985</v>
      </c>
      <c r="P115" s="5"/>
      <c r="Q115" s="68"/>
      <c r="R115" s="68"/>
      <c r="S115" s="68"/>
      <c r="T115" s="68"/>
      <c r="U115" s="68"/>
      <c r="V115" s="68"/>
      <c r="W115" s="68"/>
      <c r="X115" s="68"/>
      <c r="Y115" s="68"/>
      <c r="Z115" s="68"/>
      <c r="AA115" s="68"/>
      <c r="AB115" s="68"/>
      <c r="AC115" s="68"/>
      <c r="AD115" s="68"/>
      <c r="AE115" s="68"/>
      <c r="AF115" s="68"/>
      <c r="AG115" s="68"/>
      <c r="AH115" s="68"/>
      <c r="AI115" s="68"/>
      <c r="AJ115" s="68"/>
      <c r="AK115" s="68"/>
      <c r="AL115" s="68"/>
      <c r="AM115" s="68"/>
      <c r="AN115" s="68"/>
      <c r="AO115" s="68"/>
      <c r="AP115" s="68"/>
      <c r="AQ115" s="68"/>
      <c r="AR115" s="68"/>
      <c r="AS115" s="68"/>
      <c r="AT115" s="68"/>
      <c r="AU115" s="68"/>
      <c r="AV115" s="68"/>
      <c r="AW115" s="68"/>
      <c r="AX115" s="68"/>
      <c r="AY115" s="68"/>
      <c r="AZ115" s="68"/>
      <c r="BA115" s="68"/>
      <c r="BB115" s="68"/>
      <c r="BC115" s="68"/>
      <c r="BD115" s="68"/>
      <c r="BE115" s="68"/>
      <c r="BF115" s="68"/>
      <c r="BG115" s="68"/>
      <c r="BH115" s="68"/>
      <c r="BI115" s="68"/>
      <c r="BJ115" s="68"/>
    </row>
    <row r="116" spans="1:62" s="56" customFormat="1" ht="36" x14ac:dyDescent="0.2">
      <c r="A116" s="3"/>
      <c r="B116" s="3" t="s">
        <v>63</v>
      </c>
      <c r="C116" s="14" t="s">
        <v>21</v>
      </c>
      <c r="D116" s="9">
        <v>21000</v>
      </c>
      <c r="E116" s="3" t="s">
        <v>64</v>
      </c>
      <c r="F116" s="3" t="s">
        <v>68</v>
      </c>
      <c r="G116" s="4">
        <v>1</v>
      </c>
      <c r="H116" s="4">
        <v>0</v>
      </c>
      <c r="I116" s="10" t="s">
        <v>270</v>
      </c>
      <c r="J116" s="15">
        <v>42640</v>
      </c>
      <c r="K116" s="36" t="s">
        <v>515</v>
      </c>
      <c r="L116" s="3"/>
      <c r="M116" s="6" t="s">
        <v>180</v>
      </c>
      <c r="N116" s="3" t="s">
        <v>279</v>
      </c>
      <c r="O116" s="73">
        <v>20965.099999999999</v>
      </c>
      <c r="P116" s="5"/>
      <c r="Q116" s="68"/>
      <c r="R116" s="68"/>
      <c r="S116" s="68"/>
      <c r="T116" s="68"/>
      <c r="U116" s="68"/>
      <c r="V116" s="68"/>
      <c r="W116" s="68"/>
      <c r="X116" s="68"/>
      <c r="Y116" s="68"/>
      <c r="Z116" s="68"/>
      <c r="AA116" s="68"/>
      <c r="AB116" s="68"/>
      <c r="AC116" s="68"/>
      <c r="AD116" s="68"/>
      <c r="AE116" s="68"/>
      <c r="AF116" s="68"/>
      <c r="AG116" s="68"/>
      <c r="AH116" s="68"/>
      <c r="AI116" s="68"/>
      <c r="AJ116" s="68"/>
      <c r="AK116" s="68"/>
      <c r="AL116" s="68"/>
      <c r="AM116" s="68"/>
      <c r="AN116" s="68"/>
      <c r="AO116" s="68"/>
      <c r="AP116" s="68"/>
      <c r="AQ116" s="68"/>
      <c r="AR116" s="68"/>
      <c r="AS116" s="68"/>
      <c r="AT116" s="68"/>
      <c r="AU116" s="68"/>
      <c r="AV116" s="68"/>
      <c r="AW116" s="68"/>
      <c r="AX116" s="68"/>
      <c r="AY116" s="68"/>
      <c r="AZ116" s="68"/>
      <c r="BA116" s="68"/>
      <c r="BB116" s="68"/>
      <c r="BC116" s="68"/>
      <c r="BD116" s="68"/>
      <c r="BE116" s="68"/>
      <c r="BF116" s="68"/>
      <c r="BG116" s="68"/>
      <c r="BH116" s="68"/>
      <c r="BI116" s="68"/>
      <c r="BJ116" s="68"/>
    </row>
    <row r="117" spans="1:62" s="56" customFormat="1" ht="24" x14ac:dyDescent="0.2">
      <c r="A117" s="3"/>
      <c r="B117" s="3" t="s">
        <v>99</v>
      </c>
      <c r="C117" s="14" t="s">
        <v>72</v>
      </c>
      <c r="D117" s="9">
        <v>5556</v>
      </c>
      <c r="E117" s="3" t="s">
        <v>78</v>
      </c>
      <c r="F117" s="13" t="s">
        <v>68</v>
      </c>
      <c r="G117" s="4">
        <v>0</v>
      </c>
      <c r="H117" s="4">
        <v>1</v>
      </c>
      <c r="I117" s="3" t="s">
        <v>136</v>
      </c>
      <c r="J117" s="3" t="s">
        <v>118</v>
      </c>
      <c r="K117" s="3" t="s">
        <v>302</v>
      </c>
      <c r="L117" s="3"/>
      <c r="M117" s="6" t="s">
        <v>170</v>
      </c>
      <c r="N117" s="3" t="s">
        <v>171</v>
      </c>
      <c r="O117" s="12"/>
      <c r="P117" s="5"/>
      <c r="Q117" s="68"/>
      <c r="R117" s="68"/>
      <c r="S117" s="68"/>
      <c r="T117" s="68"/>
      <c r="U117" s="68"/>
      <c r="V117" s="68"/>
      <c r="W117" s="68"/>
      <c r="X117" s="68"/>
      <c r="Y117" s="68"/>
      <c r="Z117" s="68"/>
      <c r="AA117" s="68"/>
      <c r="AB117" s="68"/>
      <c r="AC117" s="68"/>
      <c r="AD117" s="68"/>
      <c r="AE117" s="68"/>
      <c r="AF117" s="68"/>
      <c r="AG117" s="68"/>
      <c r="AH117" s="68"/>
      <c r="AI117" s="68"/>
      <c r="AJ117" s="68"/>
      <c r="AK117" s="68"/>
      <c r="AL117" s="68"/>
      <c r="AM117" s="68"/>
      <c r="AN117" s="68"/>
      <c r="AO117" s="68"/>
      <c r="AP117" s="68"/>
      <c r="AQ117" s="68"/>
      <c r="AR117" s="68"/>
      <c r="AS117" s="68"/>
      <c r="AT117" s="68"/>
      <c r="AU117" s="68"/>
      <c r="AV117" s="68"/>
      <c r="AW117" s="68"/>
      <c r="AX117" s="68"/>
      <c r="AY117" s="68"/>
      <c r="AZ117" s="68"/>
      <c r="BA117" s="68"/>
      <c r="BB117" s="68"/>
      <c r="BC117" s="68"/>
      <c r="BD117" s="68"/>
      <c r="BE117" s="68"/>
      <c r="BF117" s="68"/>
      <c r="BG117" s="68"/>
      <c r="BH117" s="68"/>
      <c r="BI117" s="68"/>
      <c r="BJ117" s="68"/>
    </row>
    <row r="118" spans="1:62" s="56" customFormat="1" ht="51.75" customHeight="1" x14ac:dyDescent="0.2">
      <c r="A118" s="3"/>
      <c r="B118" s="3" t="s">
        <v>398</v>
      </c>
      <c r="C118" s="14" t="s">
        <v>399</v>
      </c>
      <c r="D118" s="9">
        <v>21000</v>
      </c>
      <c r="E118" s="3" t="s">
        <v>185</v>
      </c>
      <c r="F118" s="13" t="s">
        <v>68</v>
      </c>
      <c r="G118" s="4">
        <v>0.57140000000000002</v>
      </c>
      <c r="H118" s="4">
        <v>0.42859999999999998</v>
      </c>
      <c r="I118" s="3" t="s">
        <v>136</v>
      </c>
      <c r="J118" s="3" t="s">
        <v>118</v>
      </c>
      <c r="K118" s="3" t="s">
        <v>515</v>
      </c>
      <c r="L118" s="3"/>
      <c r="M118" s="6" t="s">
        <v>507</v>
      </c>
      <c r="N118" s="3" t="s">
        <v>528</v>
      </c>
      <c r="O118" s="12">
        <v>4025.55</v>
      </c>
      <c r="P118" s="5" t="s">
        <v>427</v>
      </c>
      <c r="Q118" s="68"/>
      <c r="R118" s="68"/>
      <c r="S118" s="68"/>
      <c r="T118" s="68"/>
      <c r="U118" s="68"/>
      <c r="V118" s="68"/>
      <c r="W118" s="68"/>
      <c r="X118" s="68"/>
      <c r="Y118" s="68"/>
      <c r="Z118" s="68"/>
      <c r="AA118" s="68"/>
      <c r="AB118" s="68"/>
      <c r="AC118" s="68"/>
      <c r="AD118" s="68"/>
      <c r="AE118" s="68"/>
      <c r="AF118" s="68"/>
      <c r="AG118" s="68"/>
      <c r="AH118" s="68"/>
      <c r="AI118" s="68"/>
      <c r="AJ118" s="68"/>
      <c r="AK118" s="68"/>
      <c r="AL118" s="68"/>
      <c r="AM118" s="68"/>
      <c r="AN118" s="68"/>
      <c r="AO118" s="68"/>
      <c r="AP118" s="68"/>
      <c r="AQ118" s="68"/>
      <c r="AR118" s="68"/>
      <c r="AS118" s="68"/>
      <c r="AT118" s="68"/>
      <c r="AU118" s="68"/>
      <c r="AV118" s="68"/>
      <c r="AW118" s="68"/>
      <c r="AX118" s="68"/>
      <c r="AY118" s="68"/>
      <c r="AZ118" s="68"/>
      <c r="BA118" s="68"/>
      <c r="BB118" s="68"/>
      <c r="BC118" s="68"/>
      <c r="BD118" s="68"/>
      <c r="BE118" s="68"/>
      <c r="BF118" s="68"/>
      <c r="BG118" s="68"/>
      <c r="BH118" s="68"/>
      <c r="BI118" s="68"/>
      <c r="BJ118" s="68"/>
    </row>
    <row r="119" spans="1:62" s="56" customFormat="1" ht="36" x14ac:dyDescent="0.2">
      <c r="A119" s="3"/>
      <c r="B119" s="3" t="s">
        <v>233</v>
      </c>
      <c r="C119" s="16" t="s">
        <v>242</v>
      </c>
      <c r="D119" s="9">
        <v>18000</v>
      </c>
      <c r="E119" s="3" t="s">
        <v>64</v>
      </c>
      <c r="F119" s="3" t="s">
        <v>68</v>
      </c>
      <c r="G119" s="4">
        <v>0.26950000000000002</v>
      </c>
      <c r="H119" s="4">
        <v>0.73050000000000004</v>
      </c>
      <c r="I119" s="3" t="s">
        <v>136</v>
      </c>
      <c r="J119" s="3" t="s">
        <v>118</v>
      </c>
      <c r="K119" s="3" t="s">
        <v>274</v>
      </c>
      <c r="L119" s="3"/>
      <c r="M119" s="6" t="s">
        <v>475</v>
      </c>
      <c r="N119" s="3" t="s">
        <v>346</v>
      </c>
      <c r="O119" s="12">
        <f>3655 + 9136</f>
        <v>12791</v>
      </c>
      <c r="P119" s="5"/>
      <c r="Q119" s="68"/>
      <c r="R119" s="68"/>
      <c r="S119" s="68"/>
      <c r="T119" s="68"/>
      <c r="U119" s="68"/>
      <c r="V119" s="68"/>
      <c r="W119" s="68"/>
      <c r="X119" s="68"/>
      <c r="Y119" s="68"/>
      <c r="Z119" s="68"/>
      <c r="AA119" s="68"/>
      <c r="AB119" s="68"/>
      <c r="AC119" s="68"/>
      <c r="AD119" s="68"/>
      <c r="AE119" s="68"/>
      <c r="AF119" s="68"/>
      <c r="AG119" s="68"/>
      <c r="AH119" s="68"/>
      <c r="AI119" s="68"/>
      <c r="AJ119" s="68"/>
      <c r="AK119" s="68"/>
      <c r="AL119" s="68"/>
      <c r="AM119" s="68"/>
      <c r="AN119" s="68"/>
      <c r="AO119" s="68"/>
      <c r="AP119" s="68"/>
      <c r="AQ119" s="68"/>
      <c r="AR119" s="68"/>
      <c r="AS119" s="68"/>
      <c r="AT119" s="68"/>
      <c r="AU119" s="68"/>
      <c r="AV119" s="68"/>
      <c r="AW119" s="68"/>
      <c r="AX119" s="68"/>
      <c r="AY119" s="68"/>
      <c r="AZ119" s="68"/>
      <c r="BA119" s="68"/>
      <c r="BB119" s="68"/>
      <c r="BC119" s="68"/>
      <c r="BD119" s="68"/>
      <c r="BE119" s="68"/>
      <c r="BF119" s="68"/>
      <c r="BG119" s="68"/>
      <c r="BH119" s="68"/>
      <c r="BI119" s="68"/>
      <c r="BJ119" s="68"/>
    </row>
    <row r="120" spans="1:62" s="56" customFormat="1" ht="24" x14ac:dyDescent="0.2">
      <c r="A120" s="3"/>
      <c r="B120" s="3" t="s">
        <v>234</v>
      </c>
      <c r="C120" s="16" t="s">
        <v>243</v>
      </c>
      <c r="D120" s="9">
        <v>5000</v>
      </c>
      <c r="E120" s="3" t="s">
        <v>64</v>
      </c>
      <c r="F120" s="3" t="s">
        <v>68</v>
      </c>
      <c r="G120" s="4">
        <v>1</v>
      </c>
      <c r="H120" s="4">
        <v>0</v>
      </c>
      <c r="I120" s="10" t="s">
        <v>270</v>
      </c>
      <c r="J120" s="15">
        <v>42640</v>
      </c>
      <c r="K120" s="3" t="s">
        <v>515</v>
      </c>
      <c r="L120" s="3"/>
      <c r="M120" s="6"/>
      <c r="N120" s="3"/>
      <c r="O120" s="12"/>
      <c r="P120" s="5"/>
      <c r="Q120" s="68"/>
      <c r="R120" s="68"/>
      <c r="S120" s="68"/>
      <c r="T120" s="68"/>
      <c r="U120" s="68"/>
      <c r="V120" s="68"/>
      <c r="W120" s="68"/>
      <c r="X120" s="68"/>
      <c r="Y120" s="68"/>
      <c r="Z120" s="68"/>
      <c r="AA120" s="68"/>
      <c r="AB120" s="68"/>
      <c r="AC120" s="68"/>
      <c r="AD120" s="68"/>
      <c r="AE120" s="68"/>
      <c r="AF120" s="68"/>
      <c r="AG120" s="68"/>
      <c r="AH120" s="68"/>
      <c r="AI120" s="68"/>
      <c r="AJ120" s="68"/>
      <c r="AK120" s="68"/>
      <c r="AL120" s="68"/>
      <c r="AM120" s="68"/>
      <c r="AN120" s="68"/>
      <c r="AO120" s="68"/>
      <c r="AP120" s="68"/>
      <c r="AQ120" s="68"/>
      <c r="AR120" s="68"/>
      <c r="AS120" s="68"/>
      <c r="AT120" s="68"/>
      <c r="AU120" s="68"/>
      <c r="AV120" s="68"/>
      <c r="AW120" s="68"/>
      <c r="AX120" s="68"/>
      <c r="AY120" s="68"/>
      <c r="AZ120" s="68"/>
      <c r="BA120" s="68"/>
      <c r="BB120" s="68"/>
      <c r="BC120" s="68"/>
      <c r="BD120" s="68"/>
      <c r="BE120" s="68"/>
      <c r="BF120" s="68"/>
      <c r="BG120" s="68"/>
      <c r="BH120" s="68"/>
      <c r="BI120" s="68"/>
      <c r="BJ120" s="68"/>
    </row>
    <row r="121" spans="1:62" s="56" customFormat="1" ht="24" x14ac:dyDescent="0.2">
      <c r="A121" s="3"/>
      <c r="B121" s="3" t="s">
        <v>235</v>
      </c>
      <c r="C121" s="14" t="s">
        <v>445</v>
      </c>
      <c r="D121" s="9">
        <v>20000</v>
      </c>
      <c r="E121" s="3" t="s">
        <v>64</v>
      </c>
      <c r="F121" s="3" t="s">
        <v>68</v>
      </c>
      <c r="G121" s="4">
        <v>1</v>
      </c>
      <c r="H121" s="4">
        <v>0</v>
      </c>
      <c r="I121" s="10" t="s">
        <v>270</v>
      </c>
      <c r="J121" s="10" t="s">
        <v>408</v>
      </c>
      <c r="K121" s="3" t="s">
        <v>515</v>
      </c>
      <c r="L121" s="3"/>
      <c r="M121" s="6" t="s">
        <v>474</v>
      </c>
      <c r="N121" s="3" t="s">
        <v>446</v>
      </c>
      <c r="O121" s="12"/>
      <c r="P121" s="5"/>
      <c r="Q121" s="68"/>
      <c r="R121" s="68"/>
      <c r="S121" s="68"/>
      <c r="T121" s="68"/>
      <c r="U121" s="68"/>
      <c r="V121" s="68"/>
      <c r="W121" s="68"/>
      <c r="X121" s="68"/>
      <c r="Y121" s="68"/>
      <c r="Z121" s="68"/>
      <c r="AA121" s="68"/>
      <c r="AB121" s="68"/>
      <c r="AC121" s="68"/>
      <c r="AD121" s="68"/>
      <c r="AE121" s="68"/>
      <c r="AF121" s="68"/>
      <c r="AG121" s="68"/>
      <c r="AH121" s="68"/>
      <c r="AI121" s="68"/>
      <c r="AJ121" s="68"/>
      <c r="AK121" s="68"/>
      <c r="AL121" s="68"/>
      <c r="AM121" s="68"/>
      <c r="AN121" s="68"/>
      <c r="AO121" s="68"/>
      <c r="AP121" s="68"/>
      <c r="AQ121" s="68"/>
      <c r="AR121" s="68"/>
      <c r="AS121" s="68"/>
      <c r="AT121" s="68"/>
      <c r="AU121" s="68"/>
      <c r="AV121" s="68"/>
      <c r="AW121" s="68"/>
      <c r="AX121" s="68"/>
      <c r="AY121" s="68"/>
      <c r="AZ121" s="68"/>
      <c r="BA121" s="68"/>
      <c r="BB121" s="68"/>
      <c r="BC121" s="68"/>
      <c r="BD121" s="68"/>
      <c r="BE121" s="68"/>
      <c r="BF121" s="68"/>
      <c r="BG121" s="68"/>
      <c r="BH121" s="68"/>
      <c r="BI121" s="68"/>
      <c r="BJ121" s="68"/>
    </row>
    <row r="122" spans="1:62" s="56" customFormat="1" ht="36" x14ac:dyDescent="0.2">
      <c r="A122" s="3"/>
      <c r="B122" s="3" t="s">
        <v>240</v>
      </c>
      <c r="C122" s="16" t="s">
        <v>244</v>
      </c>
      <c r="D122" s="9">
        <v>15000</v>
      </c>
      <c r="E122" s="3" t="s">
        <v>64</v>
      </c>
      <c r="F122" s="3" t="s">
        <v>68</v>
      </c>
      <c r="G122" s="4">
        <v>1</v>
      </c>
      <c r="H122" s="4">
        <v>0</v>
      </c>
      <c r="I122" s="10" t="s">
        <v>270</v>
      </c>
      <c r="J122" s="15">
        <v>42640</v>
      </c>
      <c r="K122" s="3" t="s">
        <v>515</v>
      </c>
      <c r="L122" s="3"/>
      <c r="M122" s="6" t="s">
        <v>356</v>
      </c>
      <c r="N122" s="3" t="s">
        <v>357</v>
      </c>
      <c r="O122" s="12">
        <v>4335</v>
      </c>
      <c r="P122" s="5" t="s">
        <v>383</v>
      </c>
      <c r="Q122" s="68"/>
      <c r="R122" s="68"/>
      <c r="S122" s="68"/>
      <c r="T122" s="68"/>
      <c r="U122" s="68"/>
      <c r="V122" s="68"/>
      <c r="W122" s="68"/>
      <c r="X122" s="68"/>
      <c r="Y122" s="68"/>
      <c r="Z122" s="68"/>
      <c r="AA122" s="68"/>
      <c r="AB122" s="68"/>
      <c r="AC122" s="68"/>
      <c r="AD122" s="68"/>
      <c r="AE122" s="68"/>
      <c r="AF122" s="68"/>
      <c r="AG122" s="68"/>
      <c r="AH122" s="68"/>
      <c r="AI122" s="68"/>
      <c r="AJ122" s="68"/>
      <c r="AK122" s="68"/>
      <c r="AL122" s="68"/>
      <c r="AM122" s="68"/>
      <c r="AN122" s="68"/>
      <c r="AO122" s="68"/>
      <c r="AP122" s="68"/>
      <c r="AQ122" s="68"/>
      <c r="AR122" s="68"/>
      <c r="AS122" s="68"/>
      <c r="AT122" s="68"/>
      <c r="AU122" s="68"/>
      <c r="AV122" s="68"/>
      <c r="AW122" s="68"/>
      <c r="AX122" s="68"/>
      <c r="AY122" s="68"/>
      <c r="AZ122" s="68"/>
      <c r="BA122" s="68"/>
      <c r="BB122" s="68"/>
      <c r="BC122" s="68"/>
      <c r="BD122" s="68"/>
      <c r="BE122" s="68"/>
      <c r="BF122" s="68"/>
      <c r="BG122" s="68"/>
      <c r="BH122" s="68"/>
      <c r="BI122" s="68"/>
      <c r="BJ122" s="68"/>
    </row>
    <row r="123" spans="1:62" s="56" customFormat="1" ht="24" x14ac:dyDescent="0.2">
      <c r="A123" s="3"/>
      <c r="B123" s="3" t="s">
        <v>241</v>
      </c>
      <c r="C123" s="16" t="s">
        <v>245</v>
      </c>
      <c r="D123" s="9">
        <v>3000</v>
      </c>
      <c r="E123" s="3" t="s">
        <v>64</v>
      </c>
      <c r="F123" s="3" t="s">
        <v>68</v>
      </c>
      <c r="G123" s="4">
        <v>1</v>
      </c>
      <c r="H123" s="4">
        <v>0</v>
      </c>
      <c r="I123" s="10" t="s">
        <v>270</v>
      </c>
      <c r="J123" s="15">
        <v>42640</v>
      </c>
      <c r="K123" s="3" t="s">
        <v>515</v>
      </c>
      <c r="L123" s="3"/>
      <c r="M123" s="6"/>
      <c r="N123" s="3"/>
      <c r="O123" s="12"/>
      <c r="P123" s="5"/>
      <c r="Q123" s="68"/>
      <c r="R123" s="68"/>
      <c r="S123" s="68"/>
      <c r="T123" s="68"/>
      <c r="U123" s="68"/>
      <c r="V123" s="68"/>
      <c r="W123" s="68"/>
      <c r="X123" s="68"/>
      <c r="Y123" s="68"/>
      <c r="Z123" s="68"/>
      <c r="AA123" s="68"/>
      <c r="AB123" s="68"/>
      <c r="AC123" s="68"/>
      <c r="AD123" s="68"/>
      <c r="AE123" s="68"/>
      <c r="AF123" s="68"/>
      <c r="AG123" s="68"/>
      <c r="AH123" s="68"/>
      <c r="AI123" s="68"/>
      <c r="AJ123" s="68"/>
      <c r="AK123" s="68"/>
      <c r="AL123" s="68"/>
      <c r="AM123" s="68"/>
      <c r="AN123" s="68"/>
      <c r="AO123" s="68"/>
      <c r="AP123" s="68"/>
      <c r="AQ123" s="68"/>
      <c r="AR123" s="68"/>
      <c r="AS123" s="68"/>
      <c r="AT123" s="68"/>
      <c r="AU123" s="68"/>
      <c r="AV123" s="68"/>
      <c r="AW123" s="68"/>
      <c r="AX123" s="68"/>
      <c r="AY123" s="68"/>
      <c r="AZ123" s="68"/>
      <c r="BA123" s="68"/>
      <c r="BB123" s="68"/>
      <c r="BC123" s="68"/>
      <c r="BD123" s="68"/>
      <c r="BE123" s="68"/>
      <c r="BF123" s="68"/>
      <c r="BG123" s="68"/>
      <c r="BH123" s="68"/>
      <c r="BI123" s="68"/>
      <c r="BJ123" s="68"/>
    </row>
    <row r="124" spans="1:62" s="56" customFormat="1" ht="24" x14ac:dyDescent="0.2">
      <c r="A124" s="3"/>
      <c r="B124" s="3" t="s">
        <v>388</v>
      </c>
      <c r="C124" s="16" t="s">
        <v>467</v>
      </c>
      <c r="D124" s="9">
        <v>25000</v>
      </c>
      <c r="E124" s="3" t="s">
        <v>185</v>
      </c>
      <c r="F124" s="3" t="s">
        <v>68</v>
      </c>
      <c r="G124" s="4">
        <v>1</v>
      </c>
      <c r="H124" s="4">
        <v>0</v>
      </c>
      <c r="I124" s="10" t="s">
        <v>424</v>
      </c>
      <c r="J124" s="15">
        <v>42641</v>
      </c>
      <c r="K124" s="3" t="s">
        <v>515</v>
      </c>
      <c r="L124" s="3"/>
      <c r="M124" s="6" t="s">
        <v>499</v>
      </c>
      <c r="N124" s="3" t="s">
        <v>529</v>
      </c>
      <c r="O124" s="12"/>
      <c r="P124" s="5"/>
      <c r="Q124" s="68"/>
      <c r="R124" s="68"/>
      <c r="S124" s="68"/>
      <c r="T124" s="68"/>
      <c r="U124" s="68"/>
      <c r="V124" s="68"/>
      <c r="W124" s="68"/>
      <c r="X124" s="68"/>
      <c r="Y124" s="68"/>
      <c r="Z124" s="68"/>
      <c r="AA124" s="68"/>
      <c r="AB124" s="68"/>
      <c r="AC124" s="68"/>
      <c r="AD124" s="68"/>
      <c r="AE124" s="68"/>
      <c r="AF124" s="68"/>
      <c r="AG124" s="68"/>
      <c r="AH124" s="68"/>
      <c r="AI124" s="68"/>
      <c r="AJ124" s="68"/>
      <c r="AK124" s="68"/>
      <c r="AL124" s="68"/>
      <c r="AM124" s="68"/>
      <c r="AN124" s="68"/>
      <c r="AO124" s="68"/>
      <c r="AP124" s="68"/>
      <c r="AQ124" s="68"/>
      <c r="AR124" s="68"/>
      <c r="AS124" s="68"/>
      <c r="AT124" s="68"/>
      <c r="AU124" s="68"/>
      <c r="AV124" s="68"/>
      <c r="AW124" s="68"/>
      <c r="AX124" s="68"/>
      <c r="AY124" s="68"/>
      <c r="AZ124" s="68"/>
      <c r="BA124" s="68"/>
      <c r="BB124" s="68"/>
      <c r="BC124" s="68"/>
      <c r="BD124" s="68"/>
      <c r="BE124" s="68"/>
      <c r="BF124" s="68"/>
      <c r="BG124" s="68"/>
      <c r="BH124" s="68"/>
      <c r="BI124" s="68"/>
      <c r="BJ124" s="68"/>
    </row>
    <row r="125" spans="1:62" s="56" customFormat="1" x14ac:dyDescent="0.2">
      <c r="A125" s="3"/>
      <c r="B125" s="3" t="s">
        <v>104</v>
      </c>
      <c r="C125" s="6" t="s">
        <v>110</v>
      </c>
      <c r="D125" s="9">
        <v>5000</v>
      </c>
      <c r="E125" s="3" t="s">
        <v>64</v>
      </c>
      <c r="F125" s="3" t="s">
        <v>68</v>
      </c>
      <c r="G125" s="4">
        <v>1</v>
      </c>
      <c r="H125" s="4">
        <v>0</v>
      </c>
      <c r="I125" s="10" t="s">
        <v>54</v>
      </c>
      <c r="J125" s="15">
        <v>42640</v>
      </c>
      <c r="K125" s="3" t="s">
        <v>515</v>
      </c>
      <c r="L125" s="3"/>
      <c r="M125" s="6" t="s">
        <v>277</v>
      </c>
      <c r="N125" s="3" t="s">
        <v>278</v>
      </c>
      <c r="O125" s="12">
        <v>4491.22</v>
      </c>
      <c r="P125" s="5"/>
      <c r="Q125" s="68"/>
      <c r="R125" s="68"/>
      <c r="S125" s="68"/>
      <c r="T125" s="68"/>
      <c r="U125" s="68"/>
      <c r="V125" s="68"/>
      <c r="W125" s="68"/>
      <c r="X125" s="68"/>
      <c r="Y125" s="68"/>
      <c r="Z125" s="68"/>
      <c r="AA125" s="68"/>
      <c r="AB125" s="68"/>
      <c r="AC125" s="68"/>
      <c r="AD125" s="68"/>
      <c r="AE125" s="68"/>
      <c r="AF125" s="68"/>
      <c r="AG125" s="68"/>
      <c r="AH125" s="68"/>
      <c r="AI125" s="68"/>
      <c r="AJ125" s="68"/>
      <c r="AK125" s="68"/>
      <c r="AL125" s="68"/>
      <c r="AM125" s="68"/>
      <c r="AN125" s="68"/>
      <c r="AO125" s="68"/>
      <c r="AP125" s="68"/>
      <c r="AQ125" s="68"/>
      <c r="AR125" s="68"/>
      <c r="AS125" s="68"/>
      <c r="AT125" s="68"/>
      <c r="AU125" s="68"/>
      <c r="AV125" s="68"/>
      <c r="AW125" s="68"/>
      <c r="AX125" s="68"/>
      <c r="AY125" s="68"/>
      <c r="AZ125" s="68"/>
      <c r="BA125" s="68"/>
      <c r="BB125" s="68"/>
      <c r="BC125" s="68"/>
      <c r="BD125" s="68"/>
      <c r="BE125" s="68"/>
      <c r="BF125" s="68"/>
      <c r="BG125" s="68"/>
      <c r="BH125" s="68"/>
      <c r="BI125" s="68"/>
      <c r="BJ125" s="68"/>
    </row>
    <row r="126" spans="1:62" s="56" customFormat="1" x14ac:dyDescent="0.2">
      <c r="A126" s="3"/>
      <c r="B126" s="3" t="s">
        <v>105</v>
      </c>
      <c r="C126" s="6" t="s">
        <v>106</v>
      </c>
      <c r="D126" s="9">
        <v>2400</v>
      </c>
      <c r="E126" s="3" t="s">
        <v>78</v>
      </c>
      <c r="F126" s="13" t="s">
        <v>68</v>
      </c>
      <c r="G126" s="4">
        <v>0</v>
      </c>
      <c r="H126" s="4">
        <v>1</v>
      </c>
      <c r="I126" s="10" t="s">
        <v>54</v>
      </c>
      <c r="J126" s="15">
        <v>42640</v>
      </c>
      <c r="K126" s="3" t="s">
        <v>515</v>
      </c>
      <c r="L126" s="3"/>
      <c r="M126" s="6"/>
      <c r="N126" s="3"/>
      <c r="O126" s="12"/>
      <c r="P126" s="5"/>
      <c r="Q126" s="68"/>
      <c r="R126" s="68"/>
      <c r="S126" s="68"/>
      <c r="T126" s="68"/>
      <c r="U126" s="68"/>
      <c r="V126" s="68"/>
      <c r="W126" s="68"/>
      <c r="X126" s="68"/>
      <c r="Y126" s="68"/>
      <c r="Z126" s="68"/>
      <c r="AA126" s="68"/>
      <c r="AB126" s="68"/>
      <c r="AC126" s="68"/>
      <c r="AD126" s="68"/>
      <c r="AE126" s="68"/>
      <c r="AF126" s="68"/>
      <c r="AG126" s="68"/>
      <c r="AH126" s="68"/>
      <c r="AI126" s="68"/>
      <c r="AJ126" s="68"/>
      <c r="AK126" s="68"/>
      <c r="AL126" s="68"/>
      <c r="AM126" s="68"/>
      <c r="AN126" s="68"/>
      <c r="AO126" s="68"/>
      <c r="AP126" s="68"/>
      <c r="AQ126" s="68"/>
      <c r="AR126" s="68"/>
      <c r="AS126" s="68"/>
      <c r="AT126" s="68"/>
      <c r="AU126" s="68"/>
      <c r="AV126" s="68"/>
      <c r="AW126" s="68"/>
      <c r="AX126" s="68"/>
      <c r="AY126" s="68"/>
      <c r="AZ126" s="68"/>
      <c r="BA126" s="68"/>
      <c r="BB126" s="68"/>
      <c r="BC126" s="68"/>
      <c r="BD126" s="68"/>
      <c r="BE126" s="68"/>
      <c r="BF126" s="68"/>
      <c r="BG126" s="68"/>
      <c r="BH126" s="68"/>
      <c r="BI126" s="68"/>
      <c r="BJ126" s="68"/>
    </row>
    <row r="127" spans="1:62" s="56" customFormat="1" ht="24" x14ac:dyDescent="0.2">
      <c r="A127" s="3"/>
      <c r="B127" s="3" t="s">
        <v>107</v>
      </c>
      <c r="C127" s="6" t="s">
        <v>108</v>
      </c>
      <c r="D127" s="9">
        <v>8000</v>
      </c>
      <c r="E127" s="3" t="s">
        <v>78</v>
      </c>
      <c r="F127" s="13" t="s">
        <v>68</v>
      </c>
      <c r="G127" s="4">
        <v>0</v>
      </c>
      <c r="H127" s="4">
        <v>1</v>
      </c>
      <c r="I127" s="10" t="s">
        <v>54</v>
      </c>
      <c r="J127" s="15">
        <v>42640</v>
      </c>
      <c r="K127" s="3" t="s">
        <v>515</v>
      </c>
      <c r="L127" s="3"/>
      <c r="M127" s="6"/>
      <c r="N127" s="3"/>
      <c r="O127" s="12"/>
      <c r="P127" s="5"/>
      <c r="Q127" s="68"/>
      <c r="R127" s="68"/>
      <c r="S127" s="68"/>
      <c r="T127" s="68"/>
      <c r="U127" s="68"/>
      <c r="V127" s="68"/>
      <c r="W127" s="68"/>
      <c r="X127" s="68"/>
      <c r="Y127" s="68"/>
      <c r="Z127" s="68"/>
      <c r="AA127" s="68"/>
      <c r="AB127" s="68"/>
      <c r="AC127" s="68"/>
      <c r="AD127" s="68"/>
      <c r="AE127" s="68"/>
      <c r="AF127" s="68"/>
      <c r="AG127" s="68"/>
      <c r="AH127" s="68"/>
      <c r="AI127" s="68"/>
      <c r="AJ127" s="68"/>
      <c r="AK127" s="68"/>
      <c r="AL127" s="68"/>
      <c r="AM127" s="68"/>
      <c r="AN127" s="68"/>
      <c r="AO127" s="68"/>
      <c r="AP127" s="68"/>
      <c r="AQ127" s="68"/>
      <c r="AR127" s="68"/>
      <c r="AS127" s="68"/>
      <c r="AT127" s="68"/>
      <c r="AU127" s="68"/>
      <c r="AV127" s="68"/>
      <c r="AW127" s="68"/>
      <c r="AX127" s="68"/>
      <c r="AY127" s="68"/>
      <c r="AZ127" s="68"/>
      <c r="BA127" s="68"/>
      <c r="BB127" s="68"/>
      <c r="BC127" s="68"/>
      <c r="BD127" s="68"/>
      <c r="BE127" s="68"/>
      <c r="BF127" s="68"/>
      <c r="BG127" s="68"/>
      <c r="BH127" s="68"/>
      <c r="BI127" s="68"/>
      <c r="BJ127" s="68"/>
    </row>
    <row r="128" spans="1:62" s="56" customFormat="1" ht="24" x14ac:dyDescent="0.2">
      <c r="A128" s="3"/>
      <c r="B128" s="3" t="s">
        <v>109</v>
      </c>
      <c r="C128" s="6" t="s">
        <v>0</v>
      </c>
      <c r="D128" s="9">
        <v>26600</v>
      </c>
      <c r="E128" s="3" t="s">
        <v>78</v>
      </c>
      <c r="F128" s="13" t="s">
        <v>68</v>
      </c>
      <c r="G128" s="4">
        <v>0</v>
      </c>
      <c r="H128" s="4">
        <v>1</v>
      </c>
      <c r="I128" s="10" t="s">
        <v>54</v>
      </c>
      <c r="J128" s="15">
        <v>42640</v>
      </c>
      <c r="K128" s="3" t="s">
        <v>274</v>
      </c>
      <c r="L128" s="3"/>
      <c r="M128" s="6" t="s">
        <v>473</v>
      </c>
      <c r="N128" s="3" t="s">
        <v>348</v>
      </c>
      <c r="O128" s="73">
        <v>963</v>
      </c>
      <c r="P128" s="5" t="s">
        <v>308</v>
      </c>
      <c r="Q128" s="68"/>
      <c r="R128" s="68"/>
      <c r="S128" s="68"/>
      <c r="T128" s="68"/>
      <c r="U128" s="68"/>
      <c r="V128" s="68"/>
      <c r="W128" s="68"/>
      <c r="X128" s="68"/>
      <c r="Y128" s="68"/>
      <c r="Z128" s="68"/>
      <c r="AA128" s="68"/>
      <c r="AB128" s="68"/>
      <c r="AC128" s="68"/>
      <c r="AD128" s="68"/>
      <c r="AE128" s="68"/>
      <c r="AF128" s="68"/>
      <c r="AG128" s="68"/>
      <c r="AH128" s="68"/>
      <c r="AI128" s="68"/>
      <c r="AJ128" s="68"/>
      <c r="AK128" s="68"/>
      <c r="AL128" s="68"/>
      <c r="AM128" s="68"/>
      <c r="AN128" s="68"/>
      <c r="AO128" s="68"/>
      <c r="AP128" s="68"/>
      <c r="AQ128" s="68"/>
      <c r="AR128" s="68"/>
      <c r="AS128" s="68"/>
      <c r="AT128" s="68"/>
      <c r="AU128" s="68"/>
      <c r="AV128" s="68"/>
      <c r="AW128" s="68"/>
      <c r="AX128" s="68"/>
      <c r="AY128" s="68"/>
      <c r="AZ128" s="68"/>
      <c r="BA128" s="68"/>
      <c r="BB128" s="68"/>
      <c r="BC128" s="68"/>
      <c r="BD128" s="68"/>
      <c r="BE128" s="68"/>
      <c r="BF128" s="68"/>
      <c r="BG128" s="68"/>
      <c r="BH128" s="68"/>
      <c r="BI128" s="68"/>
      <c r="BJ128" s="68"/>
    </row>
    <row r="129" spans="1:62" s="56" customFormat="1" ht="60" x14ac:dyDescent="0.2">
      <c r="A129" s="3"/>
      <c r="B129" s="3" t="s">
        <v>40</v>
      </c>
      <c r="C129" s="6" t="s">
        <v>6</v>
      </c>
      <c r="D129" s="9">
        <v>26600</v>
      </c>
      <c r="E129" s="3" t="s">
        <v>78</v>
      </c>
      <c r="F129" s="13" t="s">
        <v>68</v>
      </c>
      <c r="G129" s="4">
        <v>0</v>
      </c>
      <c r="H129" s="4">
        <v>1</v>
      </c>
      <c r="I129" s="10" t="s">
        <v>54</v>
      </c>
      <c r="J129" s="15">
        <v>42640</v>
      </c>
      <c r="K129" s="3" t="s">
        <v>274</v>
      </c>
      <c r="L129" s="3"/>
      <c r="M129" s="6" t="s">
        <v>313</v>
      </c>
      <c r="N129" s="3" t="s">
        <v>348</v>
      </c>
      <c r="O129" s="73">
        <f>5060+9334</f>
        <v>14394</v>
      </c>
      <c r="P129" s="5" t="s">
        <v>314</v>
      </c>
      <c r="Q129" s="68"/>
      <c r="R129" s="68"/>
      <c r="S129" s="68"/>
      <c r="T129" s="68"/>
      <c r="U129" s="68"/>
      <c r="V129" s="68"/>
      <c r="W129" s="68"/>
      <c r="X129" s="68"/>
      <c r="Y129" s="68"/>
      <c r="Z129" s="68"/>
      <c r="AA129" s="68"/>
      <c r="AB129" s="68"/>
      <c r="AC129" s="68"/>
      <c r="AD129" s="68"/>
      <c r="AE129" s="68"/>
      <c r="AF129" s="68"/>
      <c r="AG129" s="68"/>
      <c r="AH129" s="68"/>
      <c r="AI129" s="68"/>
      <c r="AJ129" s="68"/>
      <c r="AK129" s="68"/>
      <c r="AL129" s="68"/>
      <c r="AM129" s="68"/>
      <c r="AN129" s="68"/>
      <c r="AO129" s="68"/>
      <c r="AP129" s="68"/>
      <c r="AQ129" s="68"/>
      <c r="AR129" s="68"/>
      <c r="AS129" s="68"/>
      <c r="AT129" s="68"/>
      <c r="AU129" s="68"/>
      <c r="AV129" s="68"/>
      <c r="AW129" s="68"/>
      <c r="AX129" s="68"/>
      <c r="AY129" s="68"/>
      <c r="AZ129" s="68"/>
      <c r="BA129" s="68"/>
      <c r="BB129" s="68"/>
      <c r="BC129" s="68"/>
      <c r="BD129" s="68"/>
      <c r="BE129" s="68"/>
      <c r="BF129" s="68"/>
      <c r="BG129" s="68"/>
      <c r="BH129" s="68"/>
      <c r="BI129" s="68"/>
      <c r="BJ129" s="68"/>
    </row>
    <row r="130" spans="1:62" s="56" customFormat="1" ht="24" x14ac:dyDescent="0.2">
      <c r="A130" s="3"/>
      <c r="B130" s="3" t="s">
        <v>10</v>
      </c>
      <c r="C130" s="14" t="s">
        <v>8</v>
      </c>
      <c r="D130" s="9">
        <v>2000</v>
      </c>
      <c r="E130" s="3" t="s">
        <v>67</v>
      </c>
      <c r="F130" s="3" t="s">
        <v>68</v>
      </c>
      <c r="G130" s="4">
        <v>1</v>
      </c>
      <c r="H130" s="4">
        <v>0</v>
      </c>
      <c r="I130" s="3" t="s">
        <v>120</v>
      </c>
      <c r="J130" s="3" t="s">
        <v>118</v>
      </c>
      <c r="K130" s="3" t="s">
        <v>515</v>
      </c>
      <c r="L130" s="3"/>
      <c r="M130" s="6"/>
      <c r="N130" s="3"/>
      <c r="O130" s="12"/>
      <c r="P130" s="5"/>
      <c r="Q130" s="68"/>
      <c r="R130" s="68"/>
      <c r="S130" s="68"/>
      <c r="T130" s="68"/>
      <c r="U130" s="68"/>
      <c r="V130" s="68"/>
      <c r="W130" s="68"/>
      <c r="X130" s="68"/>
      <c r="Y130" s="68"/>
      <c r="Z130" s="68"/>
      <c r="AA130" s="68"/>
      <c r="AB130" s="68"/>
      <c r="AC130" s="68"/>
      <c r="AD130" s="68"/>
      <c r="AE130" s="68"/>
      <c r="AF130" s="68"/>
      <c r="AG130" s="68"/>
      <c r="AH130" s="68"/>
      <c r="AI130" s="68"/>
      <c r="AJ130" s="68"/>
      <c r="AK130" s="68"/>
      <c r="AL130" s="68"/>
      <c r="AM130" s="68"/>
      <c r="AN130" s="68"/>
      <c r="AO130" s="68"/>
      <c r="AP130" s="68"/>
      <c r="AQ130" s="68"/>
      <c r="AR130" s="68"/>
      <c r="AS130" s="68"/>
      <c r="AT130" s="68"/>
      <c r="AU130" s="68"/>
      <c r="AV130" s="68"/>
      <c r="AW130" s="68"/>
      <c r="AX130" s="68"/>
      <c r="AY130" s="68"/>
      <c r="AZ130" s="68"/>
      <c r="BA130" s="68"/>
      <c r="BB130" s="68"/>
      <c r="BC130" s="68"/>
      <c r="BD130" s="68"/>
      <c r="BE130" s="68"/>
      <c r="BF130" s="68"/>
      <c r="BG130" s="68"/>
      <c r="BH130" s="68"/>
      <c r="BI130" s="68"/>
      <c r="BJ130" s="68"/>
    </row>
    <row r="131" spans="1:62" s="56" customFormat="1" ht="36" x14ac:dyDescent="0.2">
      <c r="A131" s="3"/>
      <c r="B131" s="3" t="s">
        <v>12</v>
      </c>
      <c r="C131" s="14" t="s">
        <v>50</v>
      </c>
      <c r="D131" s="9">
        <v>3067</v>
      </c>
      <c r="E131" s="3" t="s">
        <v>78</v>
      </c>
      <c r="F131" s="13" t="s">
        <v>68</v>
      </c>
      <c r="G131" s="4">
        <v>0</v>
      </c>
      <c r="H131" s="4">
        <v>1</v>
      </c>
      <c r="I131" s="10" t="s">
        <v>13</v>
      </c>
      <c r="J131" s="10" t="s">
        <v>273</v>
      </c>
      <c r="K131" s="3" t="s">
        <v>515</v>
      </c>
      <c r="L131" s="3"/>
      <c r="M131" s="6"/>
      <c r="N131" s="3"/>
      <c r="O131" s="12">
        <v>3067</v>
      </c>
      <c r="P131" s="5" t="s">
        <v>272</v>
      </c>
      <c r="Q131" s="68"/>
      <c r="R131" s="68"/>
      <c r="S131" s="68"/>
      <c r="T131" s="68"/>
      <c r="U131" s="68"/>
      <c r="V131" s="68"/>
      <c r="W131" s="68"/>
      <c r="X131" s="68"/>
      <c r="Y131" s="68"/>
      <c r="Z131" s="68"/>
      <c r="AA131" s="68"/>
      <c r="AB131" s="68"/>
      <c r="AC131" s="68"/>
      <c r="AD131" s="68"/>
      <c r="AE131" s="68"/>
      <c r="AF131" s="68"/>
      <c r="AG131" s="68"/>
      <c r="AH131" s="68"/>
      <c r="AI131" s="68"/>
      <c r="AJ131" s="68"/>
      <c r="AK131" s="68"/>
      <c r="AL131" s="68"/>
      <c r="AM131" s="68"/>
      <c r="AN131" s="68"/>
      <c r="AO131" s="68"/>
      <c r="AP131" s="68"/>
      <c r="AQ131" s="68"/>
      <c r="AR131" s="68"/>
      <c r="AS131" s="68"/>
      <c r="AT131" s="68"/>
      <c r="AU131" s="68"/>
      <c r="AV131" s="68"/>
      <c r="AW131" s="68"/>
      <c r="AX131" s="68"/>
      <c r="AY131" s="68"/>
      <c r="AZ131" s="68"/>
      <c r="BA131" s="68"/>
      <c r="BB131" s="68"/>
      <c r="BC131" s="68"/>
      <c r="BD131" s="68"/>
      <c r="BE131" s="68"/>
      <c r="BF131" s="68"/>
      <c r="BG131" s="68"/>
      <c r="BH131" s="68"/>
      <c r="BI131" s="68"/>
      <c r="BJ131" s="68"/>
    </row>
    <row r="132" spans="1:62" s="56" customFormat="1" ht="48" x14ac:dyDescent="0.2">
      <c r="A132" s="3"/>
      <c r="B132" s="3" t="s">
        <v>88</v>
      </c>
      <c r="C132" s="14" t="s">
        <v>62</v>
      </c>
      <c r="D132" s="9">
        <v>12445</v>
      </c>
      <c r="E132" s="3" t="s">
        <v>185</v>
      </c>
      <c r="F132" s="3" t="s">
        <v>68</v>
      </c>
      <c r="G132" s="4">
        <v>0.64280000000000004</v>
      </c>
      <c r="H132" s="4">
        <v>0.35720000000000002</v>
      </c>
      <c r="I132" s="10" t="s">
        <v>215</v>
      </c>
      <c r="J132" s="10" t="s">
        <v>193</v>
      </c>
      <c r="K132" s="3" t="s">
        <v>517</v>
      </c>
      <c r="L132" s="3"/>
      <c r="M132" s="6" t="s">
        <v>378</v>
      </c>
      <c r="N132" s="3" t="s">
        <v>533</v>
      </c>
      <c r="O132" s="12">
        <f>6439.73+2340</f>
        <v>8779.73</v>
      </c>
      <c r="P132" s="31" t="s">
        <v>384</v>
      </c>
      <c r="Q132" s="68"/>
      <c r="R132" s="68"/>
      <c r="S132" s="68"/>
      <c r="T132" s="68"/>
      <c r="U132" s="68"/>
      <c r="V132" s="68"/>
      <c r="W132" s="68"/>
      <c r="X132" s="68"/>
      <c r="Y132" s="68"/>
      <c r="Z132" s="68"/>
      <c r="AA132" s="68"/>
      <c r="AB132" s="68"/>
      <c r="AC132" s="68"/>
      <c r="AD132" s="68"/>
      <c r="AE132" s="68"/>
      <c r="AF132" s="68"/>
      <c r="AG132" s="68"/>
      <c r="AH132" s="68"/>
      <c r="AI132" s="68"/>
      <c r="AJ132" s="68"/>
      <c r="AK132" s="68"/>
      <c r="AL132" s="68"/>
      <c r="AM132" s="68"/>
      <c r="AN132" s="68"/>
      <c r="AO132" s="68"/>
      <c r="AP132" s="68"/>
      <c r="AQ132" s="68"/>
      <c r="AR132" s="68"/>
      <c r="AS132" s="68"/>
      <c r="AT132" s="68"/>
      <c r="AU132" s="68"/>
      <c r="AV132" s="68"/>
      <c r="AW132" s="68"/>
      <c r="AX132" s="68"/>
      <c r="AY132" s="68"/>
      <c r="AZ132" s="68"/>
      <c r="BA132" s="68"/>
      <c r="BB132" s="68"/>
      <c r="BC132" s="68"/>
      <c r="BD132" s="68"/>
      <c r="BE132" s="68"/>
      <c r="BF132" s="68"/>
      <c r="BG132" s="68"/>
      <c r="BH132" s="68"/>
      <c r="BI132" s="68"/>
      <c r="BJ132" s="68"/>
    </row>
    <row r="133" spans="1:62" s="56" customFormat="1" ht="87.75" customHeight="1" x14ac:dyDescent="0.2">
      <c r="A133" s="3"/>
      <c r="B133" s="3" t="s">
        <v>89</v>
      </c>
      <c r="C133" s="14" t="s">
        <v>195</v>
      </c>
      <c r="D133" s="9">
        <v>8445</v>
      </c>
      <c r="E133" s="3" t="s">
        <v>185</v>
      </c>
      <c r="F133" s="3" t="s">
        <v>68</v>
      </c>
      <c r="G133" s="4">
        <v>0.69</v>
      </c>
      <c r="H133" s="4">
        <v>0.31</v>
      </c>
      <c r="I133" s="3" t="s">
        <v>136</v>
      </c>
      <c r="J133" s="3" t="s">
        <v>118</v>
      </c>
      <c r="K133" s="3" t="s">
        <v>419</v>
      </c>
      <c r="L133" s="3"/>
      <c r="M133" s="6" t="s">
        <v>537</v>
      </c>
      <c r="N133" s="3" t="s">
        <v>536</v>
      </c>
      <c r="O133" s="12">
        <v>4577.74</v>
      </c>
      <c r="P133" s="31" t="s">
        <v>495</v>
      </c>
      <c r="Q133" s="68"/>
      <c r="R133" s="68"/>
      <c r="S133" s="68"/>
      <c r="T133" s="68"/>
      <c r="U133" s="68"/>
      <c r="V133" s="68"/>
      <c r="W133" s="68"/>
      <c r="X133" s="68"/>
      <c r="Y133" s="68"/>
      <c r="Z133" s="68"/>
      <c r="AA133" s="68"/>
      <c r="AB133" s="68"/>
      <c r="AC133" s="68"/>
      <c r="AD133" s="68"/>
      <c r="AE133" s="68"/>
      <c r="AF133" s="68"/>
      <c r="AG133" s="68"/>
      <c r="AH133" s="68"/>
      <c r="AI133" s="68"/>
      <c r="AJ133" s="68"/>
      <c r="AK133" s="68"/>
      <c r="AL133" s="68"/>
      <c r="AM133" s="68"/>
      <c r="AN133" s="68"/>
      <c r="AO133" s="68"/>
      <c r="AP133" s="68"/>
      <c r="AQ133" s="68"/>
      <c r="AR133" s="68"/>
      <c r="AS133" s="68"/>
      <c r="AT133" s="68"/>
      <c r="AU133" s="68"/>
      <c r="AV133" s="68"/>
      <c r="AW133" s="68"/>
      <c r="AX133" s="68"/>
      <c r="AY133" s="68"/>
      <c r="AZ133" s="68"/>
      <c r="BA133" s="68"/>
      <c r="BB133" s="68"/>
      <c r="BC133" s="68"/>
      <c r="BD133" s="68"/>
      <c r="BE133" s="68"/>
      <c r="BF133" s="68"/>
      <c r="BG133" s="68"/>
      <c r="BH133" s="68"/>
      <c r="BI133" s="68"/>
      <c r="BJ133" s="68"/>
    </row>
    <row r="134" spans="1:62" s="56" customFormat="1" ht="117.75" customHeight="1" x14ac:dyDescent="0.2">
      <c r="A134" s="74"/>
      <c r="B134" s="3" t="s">
        <v>197</v>
      </c>
      <c r="C134" s="5" t="s">
        <v>196</v>
      </c>
      <c r="D134" s="9">
        <v>18871.43</v>
      </c>
      <c r="E134" s="3" t="s">
        <v>64</v>
      </c>
      <c r="F134" s="3" t="s">
        <v>68</v>
      </c>
      <c r="G134" s="4">
        <v>1</v>
      </c>
      <c r="H134" s="4">
        <v>0</v>
      </c>
      <c r="I134" s="10" t="s">
        <v>270</v>
      </c>
      <c r="J134" s="15">
        <v>42640</v>
      </c>
      <c r="K134" s="3" t="s">
        <v>274</v>
      </c>
      <c r="L134" s="109"/>
      <c r="M134" s="17" t="s">
        <v>538</v>
      </c>
      <c r="N134" s="3" t="s">
        <v>539</v>
      </c>
      <c r="O134" s="12">
        <v>3388.99</v>
      </c>
      <c r="P134" s="109"/>
    </row>
    <row r="135" spans="1:62" s="56" customFormat="1" ht="24" x14ac:dyDescent="0.2">
      <c r="A135" s="74"/>
      <c r="B135" s="3" t="s">
        <v>198</v>
      </c>
      <c r="C135" s="14" t="s">
        <v>90</v>
      </c>
      <c r="D135" s="9">
        <v>4000</v>
      </c>
      <c r="E135" s="3" t="s">
        <v>64</v>
      </c>
      <c r="F135" s="3" t="s">
        <v>68</v>
      </c>
      <c r="G135" s="4">
        <v>0.57689999999999997</v>
      </c>
      <c r="H135" s="4">
        <v>0.42309999999999998</v>
      </c>
      <c r="I135" s="10" t="s">
        <v>270</v>
      </c>
      <c r="J135" s="15">
        <v>42640</v>
      </c>
      <c r="K135" s="3" t="s">
        <v>274</v>
      </c>
      <c r="L135" s="3"/>
      <c r="M135" s="6" t="s">
        <v>420</v>
      </c>
      <c r="N135" s="3" t="s">
        <v>421</v>
      </c>
      <c r="O135" s="12">
        <v>2540</v>
      </c>
      <c r="P135" s="5"/>
    </row>
    <row r="136" spans="1:62" s="56" customFormat="1" ht="26.25" customHeight="1" x14ac:dyDescent="0.2">
      <c r="A136" s="3"/>
      <c r="B136" s="3" t="s">
        <v>199</v>
      </c>
      <c r="C136" s="14" t="s">
        <v>202</v>
      </c>
      <c r="D136" s="9">
        <v>2500</v>
      </c>
      <c r="E136" s="3" t="s">
        <v>64</v>
      </c>
      <c r="F136" s="3" t="s">
        <v>68</v>
      </c>
      <c r="G136" s="4">
        <v>1</v>
      </c>
      <c r="H136" s="4">
        <v>0</v>
      </c>
      <c r="I136" s="10" t="s">
        <v>270</v>
      </c>
      <c r="J136" s="15">
        <v>42640</v>
      </c>
      <c r="K136" s="3" t="s">
        <v>274</v>
      </c>
      <c r="L136" s="3"/>
      <c r="M136" s="6" t="s">
        <v>271</v>
      </c>
      <c r="N136" s="3" t="s">
        <v>329</v>
      </c>
      <c r="O136" s="12">
        <v>2910</v>
      </c>
      <c r="P136" s="5"/>
      <c r="Q136" s="68"/>
      <c r="R136" s="68"/>
      <c r="S136" s="68"/>
      <c r="T136" s="68"/>
      <c r="U136" s="68"/>
      <c r="V136" s="68"/>
      <c r="W136" s="68"/>
      <c r="X136" s="68"/>
      <c r="Y136" s="68"/>
      <c r="Z136" s="68"/>
      <c r="AA136" s="68"/>
      <c r="AB136" s="68"/>
      <c r="AC136" s="68"/>
      <c r="AD136" s="68"/>
      <c r="AE136" s="68"/>
      <c r="AF136" s="68"/>
      <c r="AG136" s="68"/>
      <c r="AH136" s="68"/>
      <c r="AI136" s="68"/>
      <c r="AJ136" s="68"/>
      <c r="AK136" s="68"/>
      <c r="AL136" s="68"/>
      <c r="AM136" s="68"/>
      <c r="AN136" s="68"/>
      <c r="AO136" s="68"/>
      <c r="AP136" s="68"/>
      <c r="AQ136" s="68"/>
      <c r="AR136" s="68"/>
      <c r="AS136" s="68"/>
      <c r="AT136" s="68"/>
      <c r="AU136" s="68"/>
      <c r="AV136" s="68"/>
      <c r="AW136" s="68"/>
      <c r="AX136" s="68"/>
      <c r="AY136" s="68"/>
      <c r="AZ136" s="68"/>
      <c r="BA136" s="68"/>
      <c r="BB136" s="68"/>
      <c r="BC136" s="68"/>
      <c r="BD136" s="68"/>
      <c r="BE136" s="68"/>
      <c r="BF136" s="68"/>
      <c r="BG136" s="68"/>
      <c r="BH136" s="68"/>
      <c r="BI136" s="68"/>
      <c r="BJ136" s="68"/>
    </row>
    <row r="137" spans="1:62" s="56" customFormat="1" ht="24" x14ac:dyDescent="0.2">
      <c r="A137" s="3"/>
      <c r="B137" s="3" t="s">
        <v>200</v>
      </c>
      <c r="C137" s="14" t="s">
        <v>203</v>
      </c>
      <c r="D137" s="9">
        <v>18000</v>
      </c>
      <c r="E137" s="3" t="s">
        <v>64</v>
      </c>
      <c r="F137" s="3" t="s">
        <v>68</v>
      </c>
      <c r="G137" s="4">
        <v>1</v>
      </c>
      <c r="H137" s="4">
        <v>0</v>
      </c>
      <c r="I137" s="10" t="s">
        <v>270</v>
      </c>
      <c r="J137" s="15">
        <v>42640</v>
      </c>
      <c r="K137" s="3" t="s">
        <v>274</v>
      </c>
      <c r="L137" s="3"/>
      <c r="M137" s="6" t="s">
        <v>324</v>
      </c>
      <c r="N137" s="3" t="s">
        <v>325</v>
      </c>
      <c r="O137" s="12">
        <v>14533.13</v>
      </c>
      <c r="P137" s="5"/>
      <c r="Q137" s="68"/>
      <c r="R137" s="68"/>
      <c r="S137" s="68"/>
      <c r="T137" s="68"/>
      <c r="U137" s="68"/>
      <c r="V137" s="68"/>
      <c r="W137" s="68"/>
      <c r="X137" s="68"/>
      <c r="Y137" s="68"/>
      <c r="Z137" s="68"/>
      <c r="AA137" s="68"/>
      <c r="AB137" s="68"/>
      <c r="AC137" s="68"/>
      <c r="AD137" s="68"/>
      <c r="AE137" s="68"/>
      <c r="AF137" s="68"/>
      <c r="AG137" s="68"/>
      <c r="AH137" s="68"/>
      <c r="AI137" s="68"/>
      <c r="AJ137" s="68"/>
      <c r="AK137" s="68"/>
      <c r="AL137" s="68"/>
      <c r="AM137" s="68"/>
      <c r="AN137" s="68"/>
      <c r="AO137" s="68"/>
      <c r="AP137" s="68"/>
      <c r="AQ137" s="68"/>
      <c r="AR137" s="68"/>
      <c r="AS137" s="68"/>
      <c r="AT137" s="68"/>
      <c r="AU137" s="68"/>
      <c r="AV137" s="68"/>
      <c r="AW137" s="68"/>
      <c r="AX137" s="68"/>
      <c r="AY137" s="68"/>
      <c r="AZ137" s="68"/>
      <c r="BA137" s="68"/>
      <c r="BB137" s="68"/>
      <c r="BC137" s="68"/>
      <c r="BD137" s="68"/>
      <c r="BE137" s="68"/>
      <c r="BF137" s="68"/>
      <c r="BG137" s="68"/>
      <c r="BH137" s="68"/>
      <c r="BI137" s="68"/>
      <c r="BJ137" s="68"/>
    </row>
    <row r="138" spans="1:62" s="56" customFormat="1" ht="24" x14ac:dyDescent="0.2">
      <c r="A138" s="3"/>
      <c r="B138" s="3" t="s">
        <v>393</v>
      </c>
      <c r="C138" s="14" t="s">
        <v>394</v>
      </c>
      <c r="D138" s="9">
        <v>7000</v>
      </c>
      <c r="E138" s="3" t="s">
        <v>185</v>
      </c>
      <c r="F138" s="3" t="s">
        <v>68</v>
      </c>
      <c r="G138" s="4">
        <v>1</v>
      </c>
      <c r="H138" s="4">
        <v>0</v>
      </c>
      <c r="I138" s="10" t="s">
        <v>270</v>
      </c>
      <c r="J138" s="15">
        <v>42640</v>
      </c>
      <c r="K138" s="3" t="s">
        <v>515</v>
      </c>
      <c r="L138" s="3"/>
      <c r="M138" s="6" t="s">
        <v>492</v>
      </c>
      <c r="N138" s="3" t="s">
        <v>506</v>
      </c>
      <c r="O138" s="12"/>
      <c r="P138" s="5"/>
      <c r="Q138" s="68"/>
      <c r="R138" s="68"/>
      <c r="S138" s="68"/>
      <c r="T138" s="68"/>
      <c r="U138" s="68"/>
      <c r="V138" s="68"/>
      <c r="W138" s="68"/>
      <c r="X138" s="68"/>
      <c r="Y138" s="68"/>
      <c r="Z138" s="68"/>
      <c r="AA138" s="68"/>
      <c r="AB138" s="68"/>
      <c r="AC138" s="68"/>
      <c r="AD138" s="68"/>
      <c r="AE138" s="68"/>
      <c r="AF138" s="68"/>
      <c r="AG138" s="68"/>
      <c r="AH138" s="68"/>
      <c r="AI138" s="68"/>
      <c r="AJ138" s="68"/>
      <c r="AK138" s="68"/>
      <c r="AL138" s="68"/>
      <c r="AM138" s="68"/>
      <c r="AN138" s="68"/>
      <c r="AO138" s="68"/>
      <c r="AP138" s="68"/>
      <c r="AQ138" s="68"/>
      <c r="AR138" s="68"/>
      <c r="AS138" s="68"/>
      <c r="AT138" s="68"/>
      <c r="AU138" s="68"/>
      <c r="AV138" s="68"/>
      <c r="AW138" s="68"/>
      <c r="AX138" s="68"/>
      <c r="AY138" s="68"/>
      <c r="AZ138" s="68"/>
      <c r="BA138" s="68"/>
      <c r="BB138" s="68"/>
      <c r="BC138" s="68"/>
      <c r="BD138" s="68"/>
      <c r="BE138" s="68"/>
      <c r="BF138" s="68"/>
      <c r="BG138" s="68"/>
      <c r="BH138" s="68"/>
      <c r="BI138" s="68"/>
      <c r="BJ138" s="68"/>
    </row>
    <row r="139" spans="1:62" s="56" customFormat="1" ht="72" x14ac:dyDescent="0.2">
      <c r="A139" s="3"/>
      <c r="B139" s="3" t="s">
        <v>207</v>
      </c>
      <c r="C139" s="14" t="s">
        <v>253</v>
      </c>
      <c r="D139" s="9">
        <v>30900</v>
      </c>
      <c r="E139" s="3" t="s">
        <v>185</v>
      </c>
      <c r="F139" s="3" t="s">
        <v>68</v>
      </c>
      <c r="G139" s="4">
        <v>0.91910000000000003</v>
      </c>
      <c r="H139" s="4">
        <v>8.09E-2</v>
      </c>
      <c r="I139" s="10" t="s">
        <v>269</v>
      </c>
      <c r="J139" s="15">
        <v>42640</v>
      </c>
      <c r="K139" s="3" t="s">
        <v>274</v>
      </c>
      <c r="L139" s="3"/>
      <c r="M139" s="6" t="s">
        <v>505</v>
      </c>
      <c r="N139" s="3" t="s">
        <v>348</v>
      </c>
      <c r="O139" s="9"/>
      <c r="P139" s="5" t="s">
        <v>381</v>
      </c>
      <c r="Q139" s="68"/>
      <c r="R139" s="68"/>
      <c r="S139" s="68"/>
      <c r="T139" s="68"/>
      <c r="U139" s="68"/>
      <c r="V139" s="68"/>
      <c r="W139" s="68"/>
      <c r="X139" s="68"/>
      <c r="Y139" s="68"/>
      <c r="Z139" s="68"/>
      <c r="AA139" s="68"/>
      <c r="AB139" s="68"/>
      <c r="AC139" s="68"/>
      <c r="AD139" s="68"/>
      <c r="AE139" s="68"/>
      <c r="AF139" s="68"/>
      <c r="AG139" s="68"/>
      <c r="AH139" s="68"/>
      <c r="AI139" s="68"/>
      <c r="AJ139" s="68"/>
      <c r="AK139" s="68"/>
      <c r="AL139" s="68"/>
      <c r="AM139" s="68"/>
      <c r="AN139" s="68"/>
      <c r="AO139" s="68"/>
      <c r="AP139" s="68"/>
      <c r="AQ139" s="68"/>
      <c r="AR139" s="68"/>
      <c r="AS139" s="68"/>
      <c r="AT139" s="68"/>
      <c r="AU139" s="68"/>
      <c r="AV139" s="68"/>
      <c r="AW139" s="68"/>
      <c r="AX139" s="68"/>
      <c r="AY139" s="68"/>
      <c r="AZ139" s="68"/>
      <c r="BA139" s="68"/>
      <c r="BB139" s="68"/>
      <c r="BC139" s="68"/>
      <c r="BD139" s="68"/>
      <c r="BE139" s="68"/>
      <c r="BF139" s="68"/>
      <c r="BG139" s="68"/>
      <c r="BH139" s="68"/>
      <c r="BI139" s="68"/>
      <c r="BJ139" s="68"/>
    </row>
    <row r="140" spans="1:62" s="56" customFormat="1" ht="36" x14ac:dyDescent="0.2">
      <c r="A140" s="3"/>
      <c r="B140" s="3" t="s">
        <v>220</v>
      </c>
      <c r="C140" s="5" t="s">
        <v>221</v>
      </c>
      <c r="D140" s="71">
        <v>5500</v>
      </c>
      <c r="E140" s="3" t="s">
        <v>185</v>
      </c>
      <c r="F140" s="3" t="s">
        <v>68</v>
      </c>
      <c r="G140" s="4">
        <v>0.70540000000000003</v>
      </c>
      <c r="H140" s="4">
        <v>0.29409999999999997</v>
      </c>
      <c r="I140" s="10" t="s">
        <v>270</v>
      </c>
      <c r="J140" s="10" t="s">
        <v>193</v>
      </c>
      <c r="K140" s="3" t="s">
        <v>301</v>
      </c>
      <c r="L140" s="3"/>
      <c r="M140" s="6" t="s">
        <v>472</v>
      </c>
      <c r="N140" s="3" t="s">
        <v>326</v>
      </c>
      <c r="O140" s="12">
        <v>2704</v>
      </c>
      <c r="P140" s="5" t="s">
        <v>266</v>
      </c>
      <c r="Q140" s="68"/>
      <c r="R140" s="68"/>
      <c r="S140" s="68"/>
      <c r="T140" s="68"/>
      <c r="U140" s="68"/>
      <c r="V140" s="68"/>
      <c r="W140" s="68"/>
      <c r="X140" s="68"/>
      <c r="Y140" s="68"/>
      <c r="Z140" s="68"/>
      <c r="AA140" s="68"/>
      <c r="AB140" s="68"/>
      <c r="AC140" s="68"/>
      <c r="AD140" s="68"/>
      <c r="AE140" s="68"/>
      <c r="AF140" s="68"/>
      <c r="AG140" s="68"/>
      <c r="AH140" s="68"/>
      <c r="AI140" s="68"/>
      <c r="AJ140" s="68"/>
      <c r="AK140" s="68"/>
      <c r="AL140" s="68"/>
      <c r="AM140" s="68"/>
      <c r="AN140" s="68"/>
      <c r="AO140" s="68"/>
      <c r="AP140" s="68"/>
      <c r="AQ140" s="68"/>
      <c r="AR140" s="68"/>
      <c r="AS140" s="68"/>
      <c r="AT140" s="68"/>
      <c r="AU140" s="68"/>
      <c r="AV140" s="68"/>
      <c r="AW140" s="68"/>
      <c r="AX140" s="68"/>
      <c r="AY140" s="68"/>
      <c r="AZ140" s="68"/>
      <c r="BA140" s="68"/>
      <c r="BB140" s="68"/>
      <c r="BC140" s="68"/>
      <c r="BD140" s="68"/>
      <c r="BE140" s="68"/>
      <c r="BF140" s="68"/>
      <c r="BG140" s="68"/>
      <c r="BH140" s="68"/>
      <c r="BI140" s="68"/>
      <c r="BJ140" s="68"/>
    </row>
    <row r="141" spans="1:62" s="56" customFormat="1" x14ac:dyDescent="0.2">
      <c r="A141" s="74"/>
      <c r="B141" s="3" t="s">
        <v>397</v>
      </c>
      <c r="C141" s="5" t="s">
        <v>480</v>
      </c>
      <c r="D141" s="71">
        <v>6000</v>
      </c>
      <c r="E141" s="3" t="s">
        <v>102</v>
      </c>
      <c r="F141" s="3" t="s">
        <v>68</v>
      </c>
      <c r="G141" s="4">
        <v>1</v>
      </c>
      <c r="H141" s="4">
        <v>0</v>
      </c>
      <c r="I141" s="10" t="s">
        <v>261</v>
      </c>
      <c r="J141" s="15">
        <v>42640</v>
      </c>
      <c r="K141" s="36" t="s">
        <v>516</v>
      </c>
      <c r="L141" s="109"/>
      <c r="M141" s="17" t="s">
        <v>483</v>
      </c>
      <c r="N141" s="3" t="s">
        <v>487</v>
      </c>
      <c r="O141" s="12">
        <v>1976</v>
      </c>
      <c r="P141" s="5"/>
    </row>
    <row r="142" spans="1:62" s="56" customFormat="1" ht="24" x14ac:dyDescent="0.2">
      <c r="A142" s="3"/>
      <c r="B142" s="3">
        <v>5.8</v>
      </c>
      <c r="C142" s="14" t="s">
        <v>73</v>
      </c>
      <c r="D142" s="9">
        <v>2140.86</v>
      </c>
      <c r="E142" s="3" t="s">
        <v>78</v>
      </c>
      <c r="F142" s="13" t="s">
        <v>68</v>
      </c>
      <c r="G142" s="4">
        <v>0</v>
      </c>
      <c r="H142" s="4">
        <v>1</v>
      </c>
      <c r="I142" s="3" t="s">
        <v>19</v>
      </c>
      <c r="J142" s="10" t="s">
        <v>74</v>
      </c>
      <c r="K142" s="3" t="s">
        <v>274</v>
      </c>
      <c r="L142" s="3"/>
      <c r="M142" s="6" t="s">
        <v>256</v>
      </c>
      <c r="N142" s="3" t="s">
        <v>348</v>
      </c>
      <c r="O142" s="12">
        <v>2000</v>
      </c>
      <c r="P142" s="5"/>
      <c r="Q142" s="68"/>
      <c r="R142" s="68"/>
      <c r="S142" s="68"/>
      <c r="T142" s="68"/>
      <c r="U142" s="68"/>
      <c r="V142" s="68"/>
      <c r="W142" s="68"/>
      <c r="X142" s="68"/>
      <c r="Y142" s="68"/>
      <c r="Z142" s="68"/>
      <c r="AA142" s="68"/>
      <c r="AB142" s="68"/>
      <c r="AC142" s="68"/>
      <c r="AD142" s="68"/>
      <c r="AE142" s="68"/>
      <c r="AF142" s="68"/>
      <c r="AG142" s="68"/>
      <c r="AH142" s="68"/>
      <c r="AI142" s="68"/>
      <c r="AJ142" s="68"/>
      <c r="AK142" s="68"/>
      <c r="AL142" s="68"/>
      <c r="AM142" s="68"/>
      <c r="AN142" s="68"/>
      <c r="AO142" s="68"/>
      <c r="AP142" s="68"/>
      <c r="AQ142" s="68"/>
      <c r="AR142" s="68"/>
      <c r="AS142" s="68"/>
      <c r="AT142" s="68"/>
      <c r="AU142" s="68"/>
      <c r="AV142" s="68"/>
      <c r="AW142" s="68"/>
      <c r="AX142" s="68"/>
      <c r="AY142" s="68"/>
      <c r="AZ142" s="68"/>
      <c r="BA142" s="68"/>
      <c r="BB142" s="68"/>
      <c r="BC142" s="68"/>
      <c r="BD142" s="68"/>
      <c r="BE142" s="68"/>
      <c r="BF142" s="68"/>
      <c r="BG142" s="68"/>
      <c r="BH142" s="68"/>
      <c r="BI142" s="68"/>
      <c r="BJ142" s="68"/>
    </row>
    <row r="143" spans="1:62" s="56" customFormat="1" x14ac:dyDescent="0.2">
      <c r="A143" s="32"/>
      <c r="B143" s="32"/>
      <c r="C143" s="89" t="s">
        <v>3</v>
      </c>
      <c r="D143" s="90">
        <f>SUM(D91:D142)</f>
        <v>540000.21000000008</v>
      </c>
      <c r="E143" s="32"/>
      <c r="F143" s="32"/>
      <c r="G143" s="22"/>
      <c r="H143" s="22"/>
      <c r="I143" s="39"/>
      <c r="J143" s="39"/>
      <c r="K143" s="32"/>
      <c r="L143" s="32"/>
      <c r="M143" s="91"/>
      <c r="N143" s="32"/>
      <c r="O143" s="92"/>
      <c r="P143" s="93"/>
      <c r="Q143" s="68"/>
      <c r="R143" s="68"/>
      <c r="S143" s="68"/>
      <c r="T143" s="68"/>
      <c r="U143" s="68"/>
      <c r="V143" s="68"/>
      <c r="W143" s="68"/>
      <c r="X143" s="68"/>
      <c r="Y143" s="68"/>
      <c r="Z143" s="68"/>
      <c r="AA143" s="68"/>
      <c r="AB143" s="68"/>
      <c r="AC143" s="68"/>
      <c r="AD143" s="68"/>
      <c r="AE143" s="68"/>
      <c r="AF143" s="68"/>
      <c r="AG143" s="68"/>
      <c r="AH143" s="68"/>
      <c r="AI143" s="68"/>
      <c r="AJ143" s="68"/>
      <c r="AK143" s="68"/>
      <c r="AL143" s="68"/>
      <c r="AM143" s="68"/>
      <c r="AN143" s="68"/>
      <c r="AO143" s="68"/>
      <c r="AP143" s="68"/>
      <c r="AQ143" s="68"/>
      <c r="AR143" s="68"/>
      <c r="AS143" s="68"/>
      <c r="AT143" s="68"/>
      <c r="AU143" s="68"/>
      <c r="AV143" s="68"/>
      <c r="AW143" s="68"/>
      <c r="AX143" s="68"/>
      <c r="AY143" s="68"/>
      <c r="AZ143" s="68"/>
      <c r="BA143" s="68"/>
      <c r="BB143" s="68"/>
      <c r="BC143" s="68"/>
      <c r="BD143" s="68"/>
      <c r="BE143" s="68"/>
      <c r="BF143" s="68"/>
      <c r="BG143" s="68"/>
      <c r="BH143" s="68"/>
      <c r="BI143" s="68"/>
      <c r="BJ143" s="68"/>
    </row>
    <row r="144" spans="1:62" x14ac:dyDescent="0.2">
      <c r="A144" s="32"/>
      <c r="B144" s="32"/>
      <c r="C144" s="89" t="s">
        <v>4</v>
      </c>
      <c r="D144" s="90">
        <f>SUM(D143+D88)</f>
        <v>1087704.9900000002</v>
      </c>
      <c r="E144" s="32"/>
      <c r="F144" s="32"/>
      <c r="G144" s="22"/>
      <c r="H144" s="22"/>
      <c r="I144" s="32"/>
      <c r="J144" s="32"/>
      <c r="K144" s="32"/>
      <c r="L144" s="32"/>
      <c r="M144" s="91"/>
      <c r="N144" s="32"/>
      <c r="O144" s="92"/>
      <c r="P144" s="93"/>
      <c r="Q144" s="98"/>
      <c r="R144" s="98"/>
      <c r="S144" s="98"/>
      <c r="T144" s="98"/>
      <c r="U144" s="98"/>
      <c r="V144" s="98"/>
      <c r="W144" s="98"/>
      <c r="X144" s="98"/>
      <c r="Y144" s="98"/>
      <c r="Z144" s="98"/>
      <c r="AA144" s="98"/>
      <c r="AB144" s="98"/>
      <c r="AC144" s="98"/>
      <c r="AD144" s="98"/>
      <c r="AE144" s="98"/>
      <c r="AF144" s="98"/>
      <c r="AG144" s="98"/>
      <c r="AH144" s="98"/>
      <c r="AI144" s="98"/>
      <c r="AJ144" s="98"/>
      <c r="AK144" s="98"/>
      <c r="AL144" s="98"/>
      <c r="AM144" s="98"/>
      <c r="AN144" s="98"/>
      <c r="AO144" s="98"/>
      <c r="AP144" s="98"/>
      <c r="AQ144" s="98"/>
      <c r="AR144" s="98"/>
      <c r="AS144" s="98"/>
      <c r="AT144" s="98"/>
      <c r="AU144" s="98"/>
      <c r="AV144" s="98"/>
      <c r="AW144" s="98"/>
      <c r="AX144" s="98"/>
      <c r="AY144" s="98"/>
      <c r="AZ144" s="98"/>
      <c r="BA144" s="98"/>
      <c r="BB144" s="98"/>
      <c r="BC144" s="98"/>
      <c r="BD144" s="98"/>
      <c r="BE144" s="98"/>
      <c r="BF144" s="98"/>
      <c r="BG144" s="98"/>
      <c r="BH144" s="98"/>
      <c r="BI144" s="98"/>
      <c r="BJ144" s="98"/>
    </row>
    <row r="145" spans="1:62" s="56" customFormat="1" ht="95.25" customHeight="1" x14ac:dyDescent="0.2">
      <c r="A145" s="3"/>
      <c r="B145" s="3">
        <v>5.0999999999999996</v>
      </c>
      <c r="C145" s="14" t="s">
        <v>84</v>
      </c>
      <c r="D145" s="9">
        <v>186429</v>
      </c>
      <c r="E145" s="3" t="s">
        <v>67</v>
      </c>
      <c r="F145" s="3" t="s">
        <v>68</v>
      </c>
      <c r="G145" s="4">
        <v>0.93230000000000002</v>
      </c>
      <c r="H145" s="4">
        <v>6.7699999999999996E-2</v>
      </c>
      <c r="I145" s="10" t="s">
        <v>135</v>
      </c>
      <c r="J145" s="10" t="s">
        <v>192</v>
      </c>
      <c r="K145" s="3" t="s">
        <v>515</v>
      </c>
      <c r="L145" s="3"/>
      <c r="M145" s="6" t="s">
        <v>534</v>
      </c>
      <c r="N145" s="3" t="s">
        <v>535</v>
      </c>
      <c r="O145" s="12">
        <v>164893</v>
      </c>
      <c r="P145" s="5"/>
      <c r="Q145" s="68"/>
      <c r="R145" s="68"/>
      <c r="S145" s="68"/>
      <c r="T145" s="68"/>
      <c r="U145" s="68"/>
      <c r="V145" s="68"/>
      <c r="W145" s="68"/>
      <c r="X145" s="68"/>
      <c r="Y145" s="68"/>
      <c r="Z145" s="68"/>
      <c r="AA145" s="68"/>
      <c r="AB145" s="68"/>
      <c r="AC145" s="68"/>
      <c r="AD145" s="68"/>
      <c r="AE145" s="68"/>
      <c r="AF145" s="68"/>
      <c r="AG145" s="68"/>
      <c r="AH145" s="68"/>
      <c r="AI145" s="68"/>
      <c r="AJ145" s="68"/>
      <c r="AK145" s="68"/>
      <c r="AL145" s="68"/>
      <c r="AM145" s="68"/>
      <c r="AN145" s="68"/>
      <c r="AO145" s="68"/>
      <c r="AP145" s="68"/>
      <c r="AQ145" s="68"/>
      <c r="AR145" s="68"/>
      <c r="AS145" s="68"/>
      <c r="AT145" s="68"/>
      <c r="AU145" s="68"/>
      <c r="AV145" s="68"/>
      <c r="AW145" s="68"/>
      <c r="AX145" s="68"/>
      <c r="AY145" s="68"/>
      <c r="AZ145" s="68"/>
      <c r="BA145" s="68"/>
      <c r="BB145" s="68"/>
      <c r="BC145" s="68"/>
      <c r="BD145" s="68"/>
      <c r="BE145" s="68"/>
      <c r="BF145" s="68"/>
      <c r="BG145" s="68"/>
      <c r="BH145" s="68"/>
      <c r="BI145" s="68"/>
      <c r="BJ145" s="68"/>
    </row>
    <row r="146" spans="1:62" s="56" customFormat="1" ht="110.25" customHeight="1" x14ac:dyDescent="0.2">
      <c r="A146" s="3"/>
      <c r="B146" s="3">
        <v>5.2</v>
      </c>
      <c r="C146" s="14" t="s">
        <v>83</v>
      </c>
      <c r="D146" s="9">
        <v>78199</v>
      </c>
      <c r="E146" s="3" t="s">
        <v>67</v>
      </c>
      <c r="F146" s="3" t="s">
        <v>68</v>
      </c>
      <c r="G146" s="4">
        <v>0.92330000000000001</v>
      </c>
      <c r="H146" s="4">
        <v>7.6700000000000004E-2</v>
      </c>
      <c r="I146" s="10" t="s">
        <v>41</v>
      </c>
      <c r="J146" s="10" t="s">
        <v>192</v>
      </c>
      <c r="K146" s="3" t="s">
        <v>515</v>
      </c>
      <c r="L146" s="3"/>
      <c r="M146" s="6" t="s">
        <v>522</v>
      </c>
      <c r="N146" s="3" t="s">
        <v>523</v>
      </c>
      <c r="O146" s="12">
        <v>71356</v>
      </c>
      <c r="P146" s="5"/>
      <c r="Q146" s="68"/>
      <c r="R146" s="68"/>
      <c r="S146" s="68"/>
      <c r="T146" s="68"/>
      <c r="U146" s="68"/>
      <c r="V146" s="68"/>
      <c r="W146" s="68"/>
      <c r="X146" s="68"/>
      <c r="Y146" s="68"/>
      <c r="Z146" s="68"/>
      <c r="AA146" s="68"/>
      <c r="AB146" s="68"/>
      <c r="AC146" s="68"/>
      <c r="AD146" s="68"/>
      <c r="AE146" s="68"/>
      <c r="AF146" s="68"/>
      <c r="AG146" s="68"/>
      <c r="AH146" s="68"/>
      <c r="AI146" s="68"/>
      <c r="AJ146" s="68"/>
      <c r="AK146" s="68"/>
      <c r="AL146" s="68"/>
      <c r="AM146" s="68"/>
      <c r="AN146" s="68"/>
      <c r="AO146" s="68"/>
      <c r="AP146" s="68"/>
      <c r="AQ146" s="68"/>
      <c r="AR146" s="68"/>
      <c r="AS146" s="68"/>
      <c r="AT146" s="68"/>
      <c r="AU146" s="68"/>
      <c r="AV146" s="68"/>
      <c r="AW146" s="68"/>
      <c r="AX146" s="68"/>
      <c r="AY146" s="68"/>
      <c r="AZ146" s="68"/>
      <c r="BA146" s="68"/>
      <c r="BB146" s="68"/>
      <c r="BC146" s="68"/>
      <c r="BD146" s="68"/>
      <c r="BE146" s="68"/>
      <c r="BF146" s="68"/>
      <c r="BG146" s="68"/>
      <c r="BH146" s="68"/>
      <c r="BI146" s="68"/>
      <c r="BJ146" s="68"/>
    </row>
    <row r="147" spans="1:62" s="56" customFormat="1" x14ac:dyDescent="0.2">
      <c r="A147" s="3"/>
      <c r="B147" s="3">
        <v>5.3</v>
      </c>
      <c r="C147" s="5" t="s">
        <v>42</v>
      </c>
      <c r="D147" s="71">
        <v>70000</v>
      </c>
      <c r="E147" s="3" t="s">
        <v>78</v>
      </c>
      <c r="F147" s="13" t="s">
        <v>68</v>
      </c>
      <c r="G147" s="4">
        <v>0</v>
      </c>
      <c r="H147" s="4">
        <v>1</v>
      </c>
      <c r="I147" s="10" t="s">
        <v>43</v>
      </c>
      <c r="J147" s="15">
        <v>42640</v>
      </c>
      <c r="K147" s="3" t="s">
        <v>274</v>
      </c>
      <c r="L147" s="3"/>
      <c r="M147" s="6" t="s">
        <v>351</v>
      </c>
      <c r="N147" s="3"/>
      <c r="O147" s="12"/>
      <c r="P147" s="5" t="s">
        <v>352</v>
      </c>
      <c r="Q147" s="68"/>
      <c r="R147" s="68"/>
      <c r="S147" s="68"/>
      <c r="T147" s="68"/>
      <c r="U147" s="68"/>
      <c r="V147" s="68"/>
      <c r="W147" s="68"/>
      <c r="X147" s="68"/>
      <c r="Y147" s="68"/>
      <c r="Z147" s="68"/>
      <c r="AA147" s="68"/>
      <c r="AB147" s="68"/>
      <c r="AC147" s="68"/>
      <c r="AD147" s="68"/>
      <c r="AE147" s="68"/>
      <c r="AF147" s="68"/>
      <c r="AG147" s="68"/>
      <c r="AH147" s="68"/>
      <c r="AI147" s="68"/>
      <c r="AJ147" s="68"/>
      <c r="AK147" s="68"/>
      <c r="AL147" s="68"/>
      <c r="AM147" s="68"/>
      <c r="AN147" s="68"/>
      <c r="AO147" s="68"/>
      <c r="AP147" s="68"/>
      <c r="AQ147" s="68"/>
      <c r="AR147" s="68"/>
      <c r="AS147" s="68"/>
      <c r="AT147" s="68"/>
      <c r="AU147" s="68"/>
      <c r="AV147" s="68"/>
      <c r="AW147" s="68"/>
      <c r="AX147" s="68"/>
      <c r="AY147" s="68"/>
      <c r="AZ147" s="68"/>
      <c r="BA147" s="68"/>
      <c r="BB147" s="68"/>
      <c r="BC147" s="68"/>
      <c r="BD147" s="68"/>
      <c r="BE147" s="68"/>
      <c r="BF147" s="68"/>
      <c r="BG147" s="68"/>
      <c r="BH147" s="68"/>
      <c r="BI147" s="68"/>
      <c r="BJ147" s="68"/>
    </row>
    <row r="148" spans="1:62" s="56" customFormat="1" x14ac:dyDescent="0.2">
      <c r="A148" s="3"/>
      <c r="B148" s="3">
        <v>5.4</v>
      </c>
      <c r="C148" s="5" t="s">
        <v>44</v>
      </c>
      <c r="D148" s="71">
        <v>75000</v>
      </c>
      <c r="E148" s="3" t="s">
        <v>78</v>
      </c>
      <c r="F148" s="13" t="s">
        <v>68</v>
      </c>
      <c r="G148" s="4">
        <v>0</v>
      </c>
      <c r="H148" s="4">
        <v>1</v>
      </c>
      <c r="I148" s="10" t="s">
        <v>43</v>
      </c>
      <c r="J148" s="15">
        <v>42640</v>
      </c>
      <c r="K148" s="3" t="s">
        <v>274</v>
      </c>
      <c r="L148" s="3"/>
      <c r="M148" s="6" t="s">
        <v>351</v>
      </c>
      <c r="N148" s="3"/>
      <c r="O148" s="12"/>
      <c r="P148" s="5" t="s">
        <v>352</v>
      </c>
      <c r="Q148" s="68"/>
      <c r="R148" s="68"/>
      <c r="S148" s="68"/>
      <c r="T148" s="68"/>
      <c r="U148" s="68"/>
      <c r="V148" s="68"/>
      <c r="W148" s="68"/>
      <c r="X148" s="68"/>
      <c r="Y148" s="68"/>
      <c r="Z148" s="68"/>
      <c r="AA148" s="68"/>
      <c r="AB148" s="68"/>
      <c r="AC148" s="68"/>
      <c r="AD148" s="68"/>
      <c r="AE148" s="68"/>
      <c r="AF148" s="68"/>
      <c r="AG148" s="68"/>
      <c r="AH148" s="68"/>
      <c r="AI148" s="68"/>
      <c r="AJ148" s="68"/>
      <c r="AK148" s="68"/>
      <c r="AL148" s="68"/>
      <c r="AM148" s="68"/>
      <c r="AN148" s="68"/>
      <c r="AO148" s="68"/>
      <c r="AP148" s="68"/>
      <c r="AQ148" s="68"/>
      <c r="AR148" s="68"/>
      <c r="AS148" s="68"/>
      <c r="AT148" s="68"/>
      <c r="AU148" s="68"/>
      <c r="AV148" s="68"/>
      <c r="AW148" s="68"/>
      <c r="AX148" s="68"/>
      <c r="AY148" s="68"/>
      <c r="AZ148" s="68"/>
      <c r="BA148" s="68"/>
      <c r="BB148" s="68"/>
      <c r="BC148" s="68"/>
      <c r="BD148" s="68"/>
      <c r="BE148" s="68"/>
      <c r="BF148" s="68"/>
      <c r="BG148" s="68"/>
      <c r="BH148" s="68"/>
      <c r="BI148" s="68"/>
      <c r="BJ148" s="68"/>
    </row>
    <row r="149" spans="1:62" s="56" customFormat="1" ht="36" x14ac:dyDescent="0.2">
      <c r="A149" s="3"/>
      <c r="B149" s="3">
        <v>7</v>
      </c>
      <c r="C149" s="14" t="s">
        <v>422</v>
      </c>
      <c r="D149" s="9">
        <v>20910</v>
      </c>
      <c r="E149" s="3" t="s">
        <v>67</v>
      </c>
      <c r="F149" s="3" t="s">
        <v>68</v>
      </c>
      <c r="G149" s="4">
        <v>1</v>
      </c>
      <c r="H149" s="4">
        <v>0</v>
      </c>
      <c r="I149" s="10" t="s">
        <v>43</v>
      </c>
      <c r="J149" s="15">
        <v>42640</v>
      </c>
      <c r="K149" s="3" t="s">
        <v>274</v>
      </c>
      <c r="L149" s="3"/>
      <c r="M149" s="6" t="s">
        <v>255</v>
      </c>
      <c r="N149" s="3" t="s">
        <v>518</v>
      </c>
      <c r="O149" s="12">
        <v>20000</v>
      </c>
      <c r="P149" s="5" t="s">
        <v>513</v>
      </c>
      <c r="Q149" s="68"/>
      <c r="R149" s="68"/>
      <c r="S149" s="68"/>
      <c r="T149" s="68"/>
      <c r="U149" s="68"/>
      <c r="V149" s="68"/>
      <c r="W149" s="68"/>
      <c r="X149" s="68"/>
      <c r="Y149" s="68"/>
      <c r="Z149" s="68"/>
      <c r="AA149" s="68"/>
      <c r="AB149" s="68"/>
      <c r="AC149" s="68"/>
      <c r="AD149" s="68"/>
      <c r="AE149" s="68"/>
      <c r="AF149" s="68"/>
      <c r="AG149" s="68"/>
      <c r="AH149" s="68"/>
      <c r="AI149" s="68"/>
      <c r="AJ149" s="68"/>
      <c r="AK149" s="68"/>
      <c r="AL149" s="68"/>
      <c r="AM149" s="68"/>
      <c r="AN149" s="68"/>
      <c r="AO149" s="68"/>
      <c r="AP149" s="68"/>
      <c r="AQ149" s="68"/>
      <c r="AR149" s="68"/>
      <c r="AS149" s="68"/>
      <c r="AT149" s="68"/>
      <c r="AU149" s="68"/>
      <c r="AV149" s="68"/>
      <c r="AW149" s="68"/>
      <c r="AX149" s="68"/>
      <c r="AY149" s="68"/>
      <c r="AZ149" s="68"/>
      <c r="BA149" s="68"/>
      <c r="BB149" s="68"/>
      <c r="BC149" s="68"/>
      <c r="BD149" s="68"/>
      <c r="BE149" s="68"/>
      <c r="BF149" s="68"/>
      <c r="BG149" s="68"/>
      <c r="BH149" s="68"/>
      <c r="BI149" s="68"/>
      <c r="BJ149" s="68"/>
    </row>
    <row r="150" spans="1:62" s="56" customFormat="1" ht="48" x14ac:dyDescent="0.2">
      <c r="A150" s="3"/>
      <c r="B150" s="3">
        <v>8</v>
      </c>
      <c r="C150" s="14" t="s">
        <v>1</v>
      </c>
      <c r="D150" s="9">
        <v>13163</v>
      </c>
      <c r="E150" s="3" t="s">
        <v>81</v>
      </c>
      <c r="F150" s="3" t="s">
        <v>81</v>
      </c>
      <c r="G150" s="4">
        <v>0.24030000000000001</v>
      </c>
      <c r="H150" s="4">
        <v>0.75970000000000004</v>
      </c>
      <c r="I150" s="10" t="s">
        <v>43</v>
      </c>
      <c r="J150" s="15">
        <v>42640</v>
      </c>
      <c r="K150" s="3" t="s">
        <v>515</v>
      </c>
      <c r="L150" s="3"/>
      <c r="M150" s="6" t="s">
        <v>335</v>
      </c>
      <c r="N150" s="3"/>
      <c r="O150" s="12"/>
      <c r="P150" s="5" t="s">
        <v>336</v>
      </c>
      <c r="Q150" s="68"/>
      <c r="R150" s="68"/>
      <c r="S150" s="68"/>
      <c r="T150" s="68"/>
      <c r="U150" s="68"/>
      <c r="V150" s="68"/>
      <c r="W150" s="68"/>
      <c r="X150" s="68"/>
      <c r="Y150" s="68"/>
      <c r="Z150" s="68"/>
      <c r="AA150" s="68"/>
      <c r="AB150" s="68"/>
      <c r="AC150" s="68"/>
      <c r="AD150" s="68"/>
      <c r="AE150" s="68"/>
      <c r="AF150" s="68"/>
      <c r="AG150" s="68"/>
      <c r="AH150" s="68"/>
      <c r="AI150" s="68"/>
      <c r="AJ150" s="68"/>
      <c r="AK150" s="68"/>
      <c r="AL150" s="68"/>
      <c r="AM150" s="68"/>
      <c r="AN150" s="68"/>
      <c r="AO150" s="68"/>
      <c r="AP150" s="68"/>
      <c r="AQ150" s="68"/>
      <c r="AR150" s="68"/>
      <c r="AS150" s="68"/>
      <c r="AT150" s="68"/>
      <c r="AU150" s="68"/>
      <c r="AV150" s="68"/>
      <c r="AW150" s="68"/>
      <c r="AX150" s="68"/>
      <c r="AY150" s="68"/>
      <c r="AZ150" s="68"/>
      <c r="BA150" s="68"/>
      <c r="BB150" s="68"/>
      <c r="BC150" s="68"/>
      <c r="BD150" s="68"/>
      <c r="BE150" s="68"/>
      <c r="BF150" s="68"/>
      <c r="BG150" s="68"/>
      <c r="BH150" s="68"/>
      <c r="BI150" s="68"/>
      <c r="BJ150" s="68"/>
    </row>
    <row r="151" spans="1:62" x14ac:dyDescent="0.2">
      <c r="A151" s="32"/>
      <c r="B151" s="32" t="s">
        <v>194</v>
      </c>
      <c r="C151" s="89" t="s">
        <v>3</v>
      </c>
      <c r="D151" s="90">
        <f>SUM(D145:D150)</f>
        <v>443701</v>
      </c>
      <c r="E151" s="32"/>
      <c r="F151" s="32"/>
      <c r="G151" s="22">
        <v>0.51</v>
      </c>
      <c r="H151" s="22">
        <v>0.49</v>
      </c>
      <c r="I151" s="32"/>
      <c r="J151" s="32"/>
      <c r="K151" s="32"/>
      <c r="L151" s="32"/>
      <c r="M151" s="91"/>
      <c r="N151" s="32"/>
      <c r="O151" s="92"/>
      <c r="P151" s="93"/>
      <c r="Q151" s="98"/>
      <c r="R151" s="98"/>
      <c r="S151" s="98"/>
      <c r="T151" s="98"/>
      <c r="U151" s="98"/>
      <c r="V151" s="98"/>
      <c r="W151" s="98"/>
      <c r="X151" s="98"/>
      <c r="Y151" s="98"/>
      <c r="Z151" s="98"/>
      <c r="AA151" s="98"/>
      <c r="AB151" s="98"/>
      <c r="AC151" s="98"/>
      <c r="AD151" s="98"/>
      <c r="AE151" s="98"/>
      <c r="AF151" s="98"/>
      <c r="AG151" s="98"/>
      <c r="AH151" s="98"/>
      <c r="AI151" s="98"/>
      <c r="AJ151" s="98"/>
      <c r="AK151" s="98"/>
      <c r="AL151" s="98"/>
      <c r="AM151" s="98"/>
      <c r="AN151" s="98"/>
      <c r="AO151" s="98"/>
      <c r="AP151" s="98"/>
      <c r="AQ151" s="98"/>
      <c r="AR151" s="98"/>
      <c r="AS151" s="98"/>
      <c r="AT151" s="98"/>
      <c r="AU151" s="98"/>
      <c r="AV151" s="98"/>
      <c r="AW151" s="98"/>
      <c r="AX151" s="98"/>
      <c r="AY151" s="98"/>
      <c r="AZ151" s="98"/>
      <c r="BA151" s="98"/>
      <c r="BB151" s="98"/>
      <c r="BC151" s="98"/>
      <c r="BD151" s="98"/>
      <c r="BE151" s="98"/>
      <c r="BF151" s="98"/>
      <c r="BG151" s="98"/>
      <c r="BH151" s="98"/>
      <c r="BI151" s="98"/>
      <c r="BJ151" s="98"/>
    </row>
    <row r="152" spans="1:62" s="56" customFormat="1" ht="24" x14ac:dyDescent="0.2">
      <c r="A152" s="3"/>
      <c r="B152" s="3" t="s">
        <v>188</v>
      </c>
      <c r="C152" s="59" t="s">
        <v>60</v>
      </c>
      <c r="D152" s="9">
        <v>55714</v>
      </c>
      <c r="E152" s="3" t="s">
        <v>81</v>
      </c>
      <c r="F152" s="3" t="s">
        <v>81</v>
      </c>
      <c r="G152" s="4"/>
      <c r="H152" s="4"/>
      <c r="I152" s="3"/>
      <c r="J152" s="3"/>
      <c r="K152" s="3"/>
      <c r="L152" s="3"/>
      <c r="M152" s="6"/>
      <c r="N152" s="3"/>
      <c r="O152" s="12"/>
      <c r="P152" s="5" t="s">
        <v>479</v>
      </c>
      <c r="Q152" s="68"/>
      <c r="R152" s="68"/>
      <c r="S152" s="68"/>
      <c r="T152" s="68"/>
      <c r="U152" s="68"/>
      <c r="V152" s="68"/>
      <c r="W152" s="68"/>
      <c r="X152" s="68"/>
      <c r="Y152" s="68"/>
      <c r="Z152" s="68"/>
      <c r="AA152" s="68"/>
      <c r="AB152" s="68"/>
      <c r="AC152" s="68"/>
      <c r="AD152" s="68"/>
      <c r="AE152" s="68"/>
      <c r="AF152" s="68"/>
      <c r="AG152" s="68"/>
      <c r="AH152" s="68"/>
      <c r="AI152" s="68"/>
      <c r="AJ152" s="68"/>
      <c r="AK152" s="68"/>
      <c r="AL152" s="68"/>
      <c r="AM152" s="68"/>
      <c r="AN152" s="68"/>
      <c r="AO152" s="68"/>
      <c r="AP152" s="68"/>
      <c r="AQ152" s="68"/>
      <c r="AR152" s="68"/>
      <c r="AS152" s="68"/>
      <c r="AT152" s="68"/>
      <c r="AU152" s="68"/>
      <c r="AV152" s="68"/>
      <c r="AW152" s="68"/>
      <c r="AX152" s="68"/>
      <c r="AY152" s="68"/>
      <c r="AZ152" s="68"/>
      <c r="BA152" s="68"/>
      <c r="BB152" s="68"/>
      <c r="BC152" s="68"/>
      <c r="BD152" s="68"/>
      <c r="BE152" s="68"/>
      <c r="BF152" s="68"/>
      <c r="BG152" s="68"/>
      <c r="BH152" s="68"/>
      <c r="BI152" s="68"/>
      <c r="BJ152" s="68"/>
    </row>
    <row r="153" spans="1:62" s="56" customFormat="1" ht="24" x14ac:dyDescent="0.2">
      <c r="A153" s="3"/>
      <c r="B153" s="3" t="s">
        <v>188</v>
      </c>
      <c r="C153" s="59" t="s">
        <v>478</v>
      </c>
      <c r="D153" s="9">
        <v>30000</v>
      </c>
      <c r="E153" s="3" t="s">
        <v>81</v>
      </c>
      <c r="F153" s="3" t="s">
        <v>81</v>
      </c>
      <c r="G153" s="4"/>
      <c r="H153" s="4"/>
      <c r="I153" s="3"/>
      <c r="J153" s="3"/>
      <c r="K153" s="3"/>
      <c r="L153" s="3"/>
      <c r="M153" s="6"/>
      <c r="N153" s="3"/>
      <c r="O153" s="12"/>
      <c r="P153" s="5" t="s">
        <v>479</v>
      </c>
      <c r="Q153" s="68"/>
      <c r="R153" s="68"/>
      <c r="S153" s="68"/>
      <c r="T153" s="68"/>
      <c r="U153" s="68"/>
      <c r="V153" s="68"/>
      <c r="W153" s="68"/>
      <c r="X153" s="68"/>
      <c r="Y153" s="68"/>
      <c r="Z153" s="68"/>
      <c r="AA153" s="68"/>
      <c r="AB153" s="68"/>
      <c r="AC153" s="68"/>
      <c r="AD153" s="68"/>
      <c r="AE153" s="68"/>
      <c r="AF153" s="68"/>
      <c r="AG153" s="68"/>
      <c r="AH153" s="68"/>
      <c r="AI153" s="68"/>
      <c r="AJ153" s="68"/>
      <c r="AK153" s="68"/>
      <c r="AL153" s="68"/>
      <c r="AM153" s="68"/>
      <c r="AN153" s="68"/>
      <c r="AO153" s="68"/>
      <c r="AP153" s="68"/>
      <c r="AQ153" s="68"/>
      <c r="AR153" s="68"/>
      <c r="AS153" s="68"/>
      <c r="AT153" s="68"/>
      <c r="AU153" s="68"/>
      <c r="AV153" s="68"/>
      <c r="AW153" s="68"/>
      <c r="AX153" s="68"/>
      <c r="AY153" s="68"/>
      <c r="AZ153" s="68"/>
      <c r="BA153" s="68"/>
      <c r="BB153" s="68"/>
      <c r="BC153" s="68"/>
      <c r="BD153" s="68"/>
      <c r="BE153" s="68"/>
      <c r="BF153" s="68"/>
      <c r="BG153" s="68"/>
      <c r="BH153" s="68"/>
      <c r="BI153" s="68"/>
      <c r="BJ153" s="68"/>
    </row>
    <row r="154" spans="1:62" ht="24" x14ac:dyDescent="0.2">
      <c r="A154" s="99" t="s">
        <v>95</v>
      </c>
      <c r="B154" s="100"/>
      <c r="C154" s="101"/>
      <c r="D154" s="134">
        <f>D9+D48+D88+D143+D151+D152+D153</f>
        <v>2402598.9</v>
      </c>
      <c r="E154" s="136" t="s">
        <v>414</v>
      </c>
      <c r="F154" s="137"/>
      <c r="G154" s="137"/>
      <c r="H154" s="137"/>
      <c r="I154" s="138"/>
      <c r="J154" s="40"/>
      <c r="K154" s="40"/>
      <c r="L154" s="142" t="s">
        <v>503</v>
      </c>
      <c r="M154" s="143"/>
      <c r="N154" s="143"/>
      <c r="O154" s="143"/>
      <c r="P154" s="144"/>
      <c r="Q154" s="98"/>
      <c r="R154" s="98"/>
      <c r="S154" s="98"/>
      <c r="T154" s="98"/>
      <c r="U154" s="98"/>
      <c r="V154" s="98"/>
      <c r="W154" s="98"/>
      <c r="X154" s="98"/>
      <c r="Y154" s="98"/>
      <c r="Z154" s="98"/>
      <c r="AA154" s="98"/>
      <c r="AB154" s="98"/>
      <c r="AC154" s="98"/>
      <c r="AD154" s="98"/>
      <c r="AE154" s="98"/>
      <c r="AF154" s="98"/>
      <c r="AG154" s="98"/>
      <c r="AH154" s="98"/>
      <c r="AI154" s="98"/>
      <c r="AJ154" s="98"/>
      <c r="AK154" s="98"/>
      <c r="AL154" s="98"/>
      <c r="AM154" s="98"/>
      <c r="AN154" s="98"/>
      <c r="AO154" s="98"/>
      <c r="AP154" s="98"/>
      <c r="AQ154" s="98"/>
      <c r="AR154" s="98"/>
      <c r="AS154" s="98"/>
      <c r="AT154" s="98"/>
      <c r="AU154" s="98"/>
      <c r="AV154" s="98"/>
      <c r="AW154" s="98"/>
      <c r="AX154" s="98"/>
      <c r="AY154" s="98"/>
      <c r="AZ154" s="98"/>
      <c r="BA154" s="98"/>
      <c r="BB154" s="98"/>
      <c r="BC154" s="98"/>
      <c r="BD154" s="98"/>
      <c r="BE154" s="98"/>
      <c r="BF154" s="98"/>
      <c r="BG154" s="98"/>
      <c r="BH154" s="98"/>
      <c r="BI154" s="98"/>
      <c r="BJ154" s="98"/>
    </row>
    <row r="155" spans="1:62" ht="12.75" thickBot="1" x14ac:dyDescent="0.25">
      <c r="A155" s="102"/>
      <c r="B155" s="103"/>
      <c r="C155" s="104"/>
      <c r="D155" s="135"/>
      <c r="E155" s="139"/>
      <c r="F155" s="140"/>
      <c r="G155" s="140"/>
      <c r="H155" s="140"/>
      <c r="I155" s="141"/>
      <c r="J155" s="41"/>
      <c r="K155" s="41"/>
      <c r="L155" s="145"/>
      <c r="M155" s="146"/>
      <c r="N155" s="146"/>
      <c r="O155" s="146"/>
      <c r="P155" s="147"/>
      <c r="Q155" s="98"/>
      <c r="R155" s="98"/>
      <c r="S155" s="98"/>
      <c r="T155" s="98"/>
      <c r="U155" s="98"/>
      <c r="V155" s="98"/>
      <c r="W155" s="98"/>
      <c r="X155" s="98"/>
      <c r="Y155" s="98"/>
      <c r="Z155" s="98"/>
      <c r="AA155" s="98"/>
      <c r="AB155" s="98"/>
      <c r="AC155" s="98"/>
      <c r="AD155" s="98"/>
      <c r="AE155" s="98"/>
      <c r="AF155" s="98"/>
      <c r="AG155" s="98"/>
      <c r="AH155" s="98"/>
      <c r="AI155" s="98"/>
      <c r="AJ155" s="98"/>
      <c r="AK155" s="98"/>
      <c r="AL155" s="98"/>
      <c r="AM155" s="98"/>
      <c r="AN155" s="98"/>
      <c r="AO155" s="98"/>
      <c r="AP155" s="98"/>
      <c r="AQ155" s="98"/>
      <c r="AR155" s="98"/>
      <c r="AS155" s="98"/>
      <c r="AT155" s="98"/>
      <c r="AU155" s="98"/>
      <c r="AV155" s="98"/>
      <c r="AW155" s="98"/>
      <c r="AX155" s="98"/>
      <c r="AY155" s="98"/>
      <c r="AZ155" s="98"/>
      <c r="BA155" s="98"/>
      <c r="BB155" s="98"/>
      <c r="BC155" s="98"/>
      <c r="BD155" s="98"/>
      <c r="BE155" s="98"/>
      <c r="BF155" s="98"/>
      <c r="BG155" s="98"/>
      <c r="BH155" s="98"/>
      <c r="BI155" s="98"/>
      <c r="BJ155" s="98"/>
    </row>
    <row r="156" spans="1:62" ht="12.75" customHeight="1" thickTop="1" x14ac:dyDescent="0.2">
      <c r="A156" s="118" t="s">
        <v>254</v>
      </c>
      <c r="B156" s="119"/>
      <c r="C156" s="119"/>
      <c r="D156" s="119"/>
      <c r="E156" s="119"/>
      <c r="F156" s="119"/>
      <c r="G156" s="119"/>
      <c r="H156" s="119"/>
      <c r="I156" s="119"/>
      <c r="J156" s="119"/>
      <c r="K156" s="119"/>
      <c r="L156" s="119"/>
      <c r="M156" s="119"/>
      <c r="N156" s="119"/>
      <c r="O156" s="119"/>
      <c r="P156" s="120"/>
      <c r="Q156" s="98"/>
      <c r="R156" s="98"/>
      <c r="S156" s="98"/>
      <c r="T156" s="98"/>
      <c r="U156" s="98"/>
      <c r="V156" s="98"/>
      <c r="W156" s="98"/>
      <c r="X156" s="98"/>
      <c r="Y156" s="98"/>
      <c r="Z156" s="98"/>
      <c r="AA156" s="98"/>
      <c r="AB156" s="98"/>
      <c r="AC156" s="98"/>
      <c r="AD156" s="98"/>
      <c r="AE156" s="98"/>
      <c r="AF156" s="98"/>
      <c r="AG156" s="98"/>
      <c r="AH156" s="98"/>
      <c r="AI156" s="98"/>
      <c r="AJ156" s="98"/>
      <c r="AK156" s="98"/>
      <c r="AL156" s="98"/>
      <c r="AM156" s="98"/>
      <c r="AN156" s="98"/>
      <c r="AO156" s="98"/>
      <c r="AP156" s="98"/>
      <c r="AQ156" s="98"/>
      <c r="AR156" s="98"/>
      <c r="AS156" s="98"/>
      <c r="AT156" s="98"/>
      <c r="AU156" s="98"/>
      <c r="AV156" s="98"/>
      <c r="AW156" s="98"/>
      <c r="AX156" s="98"/>
      <c r="AY156" s="98"/>
      <c r="AZ156" s="98"/>
      <c r="BA156" s="98"/>
      <c r="BB156" s="98"/>
      <c r="BC156" s="98"/>
      <c r="BD156" s="98"/>
      <c r="BE156" s="98"/>
      <c r="BF156" s="98"/>
      <c r="BG156" s="98"/>
      <c r="BH156" s="98"/>
      <c r="BI156" s="98"/>
      <c r="BJ156" s="98"/>
    </row>
    <row r="157" spans="1:62" ht="14.25" customHeight="1" x14ac:dyDescent="0.2">
      <c r="A157" s="112" t="s">
        <v>453</v>
      </c>
      <c r="B157" s="113"/>
      <c r="C157" s="113"/>
      <c r="D157" s="113"/>
      <c r="E157" s="113"/>
      <c r="F157" s="113"/>
      <c r="G157" s="113"/>
      <c r="H157" s="113"/>
      <c r="I157" s="113"/>
      <c r="J157" s="113"/>
      <c r="K157" s="113"/>
      <c r="L157" s="113"/>
      <c r="M157" s="113"/>
      <c r="N157" s="113"/>
      <c r="O157" s="113"/>
      <c r="P157" s="114"/>
      <c r="Q157" s="98"/>
      <c r="R157" s="98"/>
      <c r="S157" s="98"/>
      <c r="T157" s="98"/>
      <c r="U157" s="98"/>
      <c r="V157" s="98"/>
      <c r="W157" s="98"/>
      <c r="X157" s="98"/>
      <c r="Y157" s="98"/>
      <c r="Z157" s="98"/>
      <c r="AA157" s="98"/>
      <c r="AB157" s="98"/>
      <c r="AC157" s="98"/>
      <c r="AD157" s="98"/>
      <c r="AE157" s="98"/>
      <c r="AF157" s="98"/>
      <c r="AG157" s="98"/>
      <c r="AH157" s="98"/>
      <c r="AI157" s="98"/>
      <c r="AJ157" s="98"/>
      <c r="AK157" s="98"/>
      <c r="AL157" s="98"/>
      <c r="AM157" s="98"/>
      <c r="AN157" s="98"/>
      <c r="AO157" s="98"/>
      <c r="AP157" s="98"/>
      <c r="AQ157" s="98"/>
      <c r="AR157" s="98"/>
      <c r="AS157" s="98"/>
      <c r="AT157" s="98"/>
      <c r="AU157" s="98"/>
      <c r="AV157" s="98"/>
      <c r="AW157" s="98"/>
      <c r="AX157" s="98"/>
      <c r="AY157" s="98"/>
      <c r="AZ157" s="98"/>
      <c r="BA157" s="98"/>
      <c r="BB157" s="98"/>
      <c r="BC157" s="98"/>
      <c r="BD157" s="98"/>
      <c r="BE157" s="98"/>
      <c r="BF157" s="98"/>
      <c r="BG157" s="98"/>
      <c r="BH157" s="98"/>
      <c r="BI157" s="98"/>
      <c r="BJ157" s="98"/>
    </row>
    <row r="158" spans="1:62" ht="14.25" customHeight="1" x14ac:dyDescent="0.2">
      <c r="A158" s="112" t="s">
        <v>454</v>
      </c>
      <c r="B158" s="113"/>
      <c r="C158" s="113"/>
      <c r="D158" s="113"/>
      <c r="E158" s="113"/>
      <c r="F158" s="113"/>
      <c r="G158" s="113"/>
      <c r="H158" s="113"/>
      <c r="I158" s="113"/>
      <c r="J158" s="113"/>
      <c r="K158" s="113"/>
      <c r="L158" s="113"/>
      <c r="M158" s="113"/>
      <c r="N158" s="113"/>
      <c r="O158" s="113"/>
      <c r="P158" s="114"/>
      <c r="Q158" s="98"/>
      <c r="R158" s="98"/>
      <c r="S158" s="98"/>
      <c r="T158" s="98"/>
      <c r="U158" s="98"/>
      <c r="V158" s="98"/>
      <c r="W158" s="98"/>
      <c r="X158" s="98"/>
      <c r="Y158" s="98"/>
      <c r="Z158" s="98"/>
      <c r="AA158" s="98"/>
      <c r="AB158" s="98"/>
      <c r="AC158" s="98"/>
      <c r="AD158" s="98"/>
      <c r="AE158" s="98"/>
      <c r="AF158" s="98"/>
      <c r="AG158" s="98"/>
      <c r="AH158" s="98"/>
      <c r="AI158" s="98"/>
      <c r="AJ158" s="98"/>
      <c r="AK158" s="98"/>
      <c r="AL158" s="98"/>
      <c r="AM158" s="98"/>
      <c r="AN158" s="98"/>
      <c r="AO158" s="98"/>
      <c r="AP158" s="98"/>
      <c r="AQ158" s="98"/>
      <c r="AR158" s="98"/>
      <c r="AS158" s="98"/>
      <c r="AT158" s="98"/>
      <c r="AU158" s="98"/>
      <c r="AV158" s="98"/>
      <c r="AW158" s="98"/>
      <c r="AX158" s="98"/>
      <c r="AY158" s="98"/>
      <c r="AZ158" s="98"/>
      <c r="BA158" s="98"/>
      <c r="BB158" s="98"/>
      <c r="BC158" s="98"/>
      <c r="BD158" s="98"/>
      <c r="BE158" s="98"/>
      <c r="BF158" s="98"/>
      <c r="BG158" s="98"/>
      <c r="BH158" s="98"/>
      <c r="BI158" s="98"/>
      <c r="BJ158" s="98"/>
    </row>
    <row r="159" spans="1:62" ht="14.25" customHeight="1" x14ac:dyDescent="0.2">
      <c r="A159" s="112" t="s">
        <v>455</v>
      </c>
      <c r="B159" s="113"/>
      <c r="C159" s="113"/>
      <c r="D159" s="113"/>
      <c r="E159" s="113"/>
      <c r="F159" s="113"/>
      <c r="G159" s="113"/>
      <c r="H159" s="113"/>
      <c r="I159" s="113"/>
      <c r="J159" s="113"/>
      <c r="K159" s="113"/>
      <c r="L159" s="113"/>
      <c r="M159" s="113"/>
      <c r="N159" s="113"/>
      <c r="O159" s="113"/>
      <c r="P159" s="114"/>
      <c r="Q159" s="98"/>
      <c r="R159" s="98"/>
      <c r="S159" s="98"/>
      <c r="T159" s="98"/>
      <c r="U159" s="98"/>
      <c r="V159" s="98"/>
      <c r="W159" s="98"/>
      <c r="X159" s="98"/>
      <c r="Y159" s="98"/>
      <c r="Z159" s="98"/>
      <c r="AA159" s="98"/>
      <c r="AB159" s="98"/>
      <c r="AC159" s="98"/>
      <c r="AD159" s="98"/>
      <c r="AE159" s="98"/>
      <c r="AF159" s="98"/>
      <c r="AG159" s="98"/>
      <c r="AH159" s="98"/>
      <c r="AI159" s="98"/>
      <c r="AJ159" s="98"/>
      <c r="AK159" s="98"/>
      <c r="AL159" s="98"/>
      <c r="AM159" s="98"/>
      <c r="AN159" s="98"/>
      <c r="AO159" s="98"/>
      <c r="AP159" s="98"/>
      <c r="AQ159" s="98"/>
      <c r="AR159" s="98"/>
      <c r="AS159" s="98"/>
      <c r="AT159" s="98"/>
      <c r="AU159" s="98"/>
      <c r="AV159" s="98"/>
      <c r="AW159" s="98"/>
      <c r="AX159" s="98"/>
      <c r="AY159" s="98"/>
      <c r="AZ159" s="98"/>
      <c r="BA159" s="98"/>
      <c r="BB159" s="98"/>
      <c r="BC159" s="98"/>
      <c r="BD159" s="98"/>
      <c r="BE159" s="98"/>
      <c r="BF159" s="98"/>
      <c r="BG159" s="98"/>
      <c r="BH159" s="98"/>
      <c r="BI159" s="98"/>
      <c r="BJ159" s="98"/>
    </row>
    <row r="160" spans="1:62" ht="14.25" customHeight="1" x14ac:dyDescent="0.2">
      <c r="A160" s="115" t="s">
        <v>456</v>
      </c>
      <c r="B160" s="116"/>
      <c r="C160" s="116"/>
      <c r="D160" s="116"/>
      <c r="E160" s="116"/>
      <c r="F160" s="116"/>
      <c r="G160" s="116"/>
      <c r="H160" s="116"/>
      <c r="I160" s="116"/>
      <c r="J160" s="116"/>
      <c r="K160" s="116"/>
      <c r="L160" s="116"/>
      <c r="M160" s="116"/>
      <c r="N160" s="116"/>
      <c r="O160" s="116"/>
      <c r="P160" s="117"/>
      <c r="Q160" s="98"/>
      <c r="R160" s="98"/>
      <c r="S160" s="98"/>
      <c r="T160" s="98"/>
      <c r="U160" s="98"/>
      <c r="V160" s="98"/>
      <c r="W160" s="98"/>
      <c r="X160" s="98"/>
      <c r="Y160" s="98"/>
      <c r="Z160" s="98"/>
      <c r="AA160" s="98"/>
      <c r="AB160" s="98"/>
      <c r="AC160" s="98"/>
      <c r="AD160" s="98"/>
      <c r="AE160" s="98"/>
      <c r="AF160" s="98"/>
      <c r="AG160" s="98"/>
      <c r="AH160" s="98"/>
      <c r="AI160" s="98"/>
      <c r="AJ160" s="98"/>
      <c r="AK160" s="98"/>
      <c r="AL160" s="98"/>
      <c r="AM160" s="98"/>
      <c r="AN160" s="98"/>
      <c r="AO160" s="98"/>
      <c r="AP160" s="98"/>
      <c r="AQ160" s="98"/>
      <c r="AR160" s="98"/>
      <c r="AS160" s="98"/>
      <c r="AT160" s="98"/>
      <c r="AU160" s="98"/>
      <c r="AV160" s="98"/>
      <c r="AW160" s="98"/>
      <c r="AX160" s="98"/>
      <c r="AY160" s="98"/>
      <c r="AZ160" s="98"/>
      <c r="BA160" s="98"/>
      <c r="BB160" s="98"/>
      <c r="BC160" s="98"/>
      <c r="BD160" s="98"/>
      <c r="BE160" s="98"/>
      <c r="BF160" s="98"/>
      <c r="BG160" s="98"/>
      <c r="BH160" s="98"/>
      <c r="BI160" s="98"/>
      <c r="BJ160" s="98"/>
    </row>
    <row r="161" spans="1:62" ht="14.25" customHeight="1" x14ac:dyDescent="0.2">
      <c r="A161" s="115" t="s">
        <v>457</v>
      </c>
      <c r="B161" s="116"/>
      <c r="C161" s="116"/>
      <c r="D161" s="116"/>
      <c r="E161" s="116"/>
      <c r="F161" s="116"/>
      <c r="G161" s="116"/>
      <c r="H161" s="116"/>
      <c r="I161" s="116"/>
      <c r="J161" s="116"/>
      <c r="K161" s="116"/>
      <c r="L161" s="116"/>
      <c r="M161" s="116"/>
      <c r="N161" s="116"/>
      <c r="O161" s="116"/>
      <c r="P161" s="117"/>
      <c r="Q161" s="98"/>
      <c r="R161" s="98"/>
      <c r="S161" s="98"/>
      <c r="T161" s="98"/>
      <c r="U161" s="98"/>
      <c r="V161" s="98"/>
      <c r="W161" s="98"/>
      <c r="X161" s="98"/>
      <c r="Y161" s="98"/>
      <c r="Z161" s="98"/>
      <c r="AA161" s="98"/>
      <c r="AB161" s="98"/>
      <c r="AC161" s="98"/>
      <c r="AD161" s="98"/>
      <c r="AE161" s="98"/>
      <c r="AF161" s="98"/>
      <c r="AG161" s="98"/>
      <c r="AH161" s="98"/>
      <c r="AI161" s="98"/>
      <c r="AJ161" s="98"/>
      <c r="AK161" s="98"/>
      <c r="AL161" s="98"/>
      <c r="AM161" s="98"/>
      <c r="AN161" s="98"/>
      <c r="AO161" s="98"/>
      <c r="AP161" s="98"/>
      <c r="AQ161" s="98"/>
      <c r="AR161" s="98"/>
      <c r="AS161" s="98"/>
      <c r="AT161" s="98"/>
      <c r="AU161" s="98"/>
      <c r="AV161" s="98"/>
      <c r="AW161" s="98"/>
      <c r="AX161" s="98"/>
      <c r="AY161" s="98"/>
      <c r="AZ161" s="98"/>
      <c r="BA161" s="98"/>
      <c r="BB161" s="98"/>
      <c r="BC161" s="98"/>
      <c r="BD161" s="98"/>
      <c r="BE161" s="98"/>
      <c r="BF161" s="98"/>
      <c r="BG161" s="98"/>
      <c r="BH161" s="98"/>
      <c r="BI161" s="98"/>
      <c r="BJ161" s="98"/>
    </row>
    <row r="162" spans="1:62" x14ac:dyDescent="0.2">
      <c r="A162" s="42"/>
      <c r="D162" s="106"/>
      <c r="Q162" s="98"/>
      <c r="R162" s="98"/>
      <c r="S162" s="98"/>
      <c r="T162" s="98"/>
      <c r="U162" s="98"/>
      <c r="V162" s="98"/>
      <c r="W162" s="98"/>
      <c r="X162" s="98"/>
      <c r="Y162" s="98"/>
      <c r="Z162" s="98"/>
      <c r="AA162" s="98"/>
      <c r="AB162" s="98"/>
      <c r="AC162" s="98"/>
      <c r="AD162" s="98"/>
      <c r="AE162" s="98"/>
      <c r="AF162" s="98"/>
      <c r="AG162" s="98"/>
      <c r="AH162" s="98"/>
      <c r="AI162" s="98"/>
      <c r="AJ162" s="98"/>
      <c r="AK162" s="98"/>
      <c r="AL162" s="98"/>
      <c r="AM162" s="98"/>
      <c r="AN162" s="98"/>
      <c r="AO162" s="98"/>
      <c r="AP162" s="98"/>
      <c r="AQ162" s="98"/>
      <c r="AR162" s="98"/>
      <c r="AS162" s="98"/>
      <c r="AT162" s="98"/>
      <c r="AU162" s="98"/>
      <c r="AV162" s="98"/>
      <c r="AW162" s="98"/>
      <c r="AX162" s="98"/>
      <c r="AY162" s="98"/>
      <c r="AZ162" s="98"/>
      <c r="BA162" s="98"/>
      <c r="BB162" s="98"/>
      <c r="BC162" s="98"/>
      <c r="BD162" s="98"/>
      <c r="BE162" s="98"/>
      <c r="BF162" s="98"/>
      <c r="BG162" s="98"/>
      <c r="BH162" s="98"/>
      <c r="BI162" s="98"/>
      <c r="BJ162" s="98"/>
    </row>
  </sheetData>
  <autoFilter ref="A1:P79">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autoFilter>
  <mergeCells count="17">
    <mergeCell ref="A156:P156"/>
    <mergeCell ref="A1:P1"/>
    <mergeCell ref="A2:G2"/>
    <mergeCell ref="H2:M2"/>
    <mergeCell ref="N2:P2"/>
    <mergeCell ref="A3:G3"/>
    <mergeCell ref="H3:P3"/>
    <mergeCell ref="A4:P4"/>
    <mergeCell ref="A5:E5"/>
    <mergeCell ref="D154:D155"/>
    <mergeCell ref="E154:I155"/>
    <mergeCell ref="L154:P155"/>
    <mergeCell ref="A157:P157"/>
    <mergeCell ref="A158:P158"/>
    <mergeCell ref="A159:P159"/>
    <mergeCell ref="A160:P160"/>
    <mergeCell ref="A161:P161"/>
  </mergeCells>
  <pageMargins left="0.11811023622047245" right="0" top="0.35433070866141736" bottom="0.35433070866141736" header="0.31496062992125984" footer="0.31496062992125984"/>
  <pageSetup scale="70" orientation="landscape" horizontalDpi="300" verticalDpi="300" r:id="rId1"/>
  <ignoredErrors>
    <ignoredError sqref="B97 B87 B46:B47"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BCF8896E1841C842949D0F901AA0D771" ma:contentTypeVersion="6" ma:contentTypeDescription="A content type to manage public (operations) IDB documents" ma:contentTypeScope="" ma:versionID="0102ec3d50b4e7ef566a89942b7337f4">
  <xsd:schema xmlns:xsd="http://www.w3.org/2001/XMLSchema" xmlns:xs="http://www.w3.org/2001/XMLSchema" xmlns:p="http://schemas.microsoft.com/office/2006/metadata/properties" xmlns:ns2="cdc7663a-08f0-4737-9e8c-148ce897a09c" targetNamespace="http://schemas.microsoft.com/office/2006/metadata/properties" ma:root="true" ma:fieldsID="4a2b00a3559290db0aee23e76ac17fb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04e1e40-5c2d-4772-8def-99c6b9ea1318}" ma:internalName="TaxCatchAll" ma:showField="CatchAllData"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04e1e40-5c2d-4772-8def-99c6b9ea1318}" ma:internalName="TaxCatchAllLabel" ma:readOnly="true" ma:showField="CatchAllDataLabel"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TaxKeywordTaxHTField" ma:index="55" nillable="true" ma:taxonomy="true" ma:internalName="TaxKeywordTaxHTField" ma:taxonomyFieldName="TaxKeyword" ma:displayName="Tags" ma:fieldId="{23f27201-bee3-471e-b2e7-b64fd8b7ca38}" ma:taxonomyMulti="true" ma:sspId="ae61f9b1-e23d-4f49-b3d7-56b991556c4b"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40676623</IDBDocs_x0020_Number>
    <TaxCatchAll xmlns="cdc7663a-08f0-4737-9e8c-148ce897a09c">
      <Value>5</Value>
      <Value>81</Value>
    </TaxCatchAll>
    <Issue_x0020_Date xmlns="cdc7663a-08f0-4737-9e8c-148ce897a09c" xsi:nil="true"/>
    <Phase xmlns="cdc7663a-08f0-4737-9e8c-148ce897a09c" xsi:nil="true"/>
    <SISCOR_x0020_Number xmlns="cdc7663a-08f0-4737-9e8c-148ce897a09c" xsi:nil="true"/>
    <Disclosed xmlns="cdc7663a-08f0-4737-9e8c-148ce897a09c">false</Disclosed>
    <Publication_x0020_Type xmlns="cdc7663a-08f0-4737-9e8c-148ce897a09c" xsi:nil="true"/>
    <Division_x0020_or_x0020_Unit xmlns="cdc7663a-08f0-4737-9e8c-148ce897a09c">CID/CME</Division_x0020_or_x0020_Unit>
    <Approval_x0020_Number xmlns="cdc7663a-08f0-4737-9e8c-148ce897a09c" xsi:nil="true"/>
    <Document_x0020_Author xmlns="cdc7663a-08f0-4737-9e8c-148ce897a09c">Rodriguez Gonzalez, Ericka</Document_x0020_Author>
    <Disclosure_x0020_Activity xmlns="cdc7663a-08f0-4737-9e8c-148ce897a09c">Procurement Plan</Disclosure_x0020_Activity>
    <Fiscal_x0020_Year_x0020_IDB xmlns="cdc7663a-08f0-4737-9e8c-148ce897a09c">2016</Fiscal_x0020_Year_x0020_IDB>
    <Webtopic xmlns="cdc7663a-08f0-4737-9e8c-148ce897a09c">Generic</Webtopic>
    <Other_x0020_Author xmlns="cdc7663a-08f0-4737-9e8c-148ce897a09c" xsi:nil="true"/>
    <Abstract xmlns="cdc7663a-08f0-4737-9e8c-148ce897a09c">Plan de Adquisiciones</Abstract>
    <Project_x0020_Number xmlns="cdc7663a-08f0-4737-9e8c-148ce897a09c">N/A</Project_x0020_Number>
    <Package_x0020_Code xmlns="cdc7663a-08f0-4737-9e8c-148ce897a09c" xsi:nil="true"/>
    <Key_x0020_Document xmlns="cdc7663a-08f0-4737-9e8c-148ce897a09c">false</Key_x0020_Document>
    <Migration_x0020_Info xmlns="cdc7663a-08f0-4737-9e8c-148ce897a09c">&lt;Data&gt;&lt;APPLICATION&gt;MS EXCEL&lt;/APPLICATION&gt;&lt;STAGE_CODE&gt;PA&lt;/STAGE_CODE&gt;&lt;USER_STAGE&gt;Procurement Plan&lt;/USER_STAGE&gt;&lt;PD_OBJ_TYPE&gt;0&lt;/PD_OBJ_TYPE&gt;&lt;MAKERECORD&gt;N&lt;/MAKERECORD&gt;&lt;PD_FILEPT_NO&gt;PO-ME-M1070-Plan&lt;/PD_FILEPT_NO&gt;&lt;PD_FILE_PART&gt;84375796&lt;/PD_FILE_PART&gt;&lt;/Data&gt;</Migration_x0020_Info>
    <Operation_x0020_Type xmlns="cdc7663a-08f0-4737-9e8c-148ce897a09c" xsi:nil="true"/>
    <KP_x0020_Topics xmlns="cdc7663a-08f0-4737-9e8c-148ce897a09c" xsi:nil="true"/>
    <Record_x0020_Number xmlns="cdc7663a-08f0-4737-9e8c-148ce897a09c" xsi:nil="true"/>
    <TaxKeywordTaxHTField xmlns="cdc7663a-08f0-4737-9e8c-148ce897a09c">
      <Terms xmlns="http://schemas.microsoft.com/office/infopath/2007/PartnerControls"/>
    </TaxKeywordTaxHTField>
    <Editor1 xmlns="cdc7663a-08f0-4737-9e8c-148ce897a09c" xsi:nil="true"/>
    <Region xmlns="cdc7663a-08f0-4737-9e8c-148ce897a09c" xsi:nil="true"/>
    <Document_x0020_Language_x0020_IDB xmlns="cdc7663a-08f0-4737-9e8c-148ce897a09c">Spanish</Document_x0020_Language_x0020_IDB>
    <Identifier xmlns="cdc7663a-08f0-4737-9e8c-148ce897a09c">Plan de adquisiciones TECFILE</Identifier>
    <Publishing_x0020_House xmlns="cdc7663a-08f0-4737-9e8c-148ce897a09c" xsi:nil="true"/>
    <Access_x0020_to_x0020_Information_x00a0_Policy xmlns="cdc7663a-08f0-4737-9e8c-148ce897a09c">Confidential</Access_x0020_to_x0020_Information_x00a0_Policy>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Mexico</TermName>
          <TermId xmlns="http://schemas.microsoft.com/office/infopath/2007/PartnerControls">0eba6470-e7ea-46fd-a959-d4c243acaf26</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nddeef1749674d76abdbe4b239a70bc6 xmlns="cdc7663a-08f0-4737-9e8c-148ce897a09c">
      <Terms xmlns="http://schemas.microsoft.com/office/infopath/2007/PartnerControls"/>
    </nddeef1749674d76abdbe4b239a70bc6>
    <_dlc_DocId xmlns="cdc7663a-08f0-4737-9e8c-148ce897a09c" xsi:nil="true"/>
  </documentManagement>
</p:properties>
</file>

<file path=customXml/item6.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93F35990-BEC6-41A5-B5F9-61B1DF4A243D}"/>
</file>

<file path=customXml/itemProps2.xml><?xml version="1.0" encoding="utf-8"?>
<ds:datastoreItem xmlns:ds="http://schemas.openxmlformats.org/officeDocument/2006/customXml" ds:itemID="{1B4E8E38-7FDF-4819-9A61-2823B3087DFA}"/>
</file>

<file path=customXml/itemProps3.xml><?xml version="1.0" encoding="utf-8"?>
<ds:datastoreItem xmlns:ds="http://schemas.openxmlformats.org/officeDocument/2006/customXml" ds:itemID="{51AA0CDB-340C-4317-AA12-32020F197B96}"/>
</file>

<file path=customXml/itemProps4.xml><?xml version="1.0" encoding="utf-8"?>
<ds:datastoreItem xmlns:ds="http://schemas.openxmlformats.org/officeDocument/2006/customXml" ds:itemID="{7185AD0A-1B96-43E5-96BF-29AD95F179FF}"/>
</file>

<file path=customXml/itemProps5.xml><?xml version="1.0" encoding="utf-8"?>
<ds:datastoreItem xmlns:ds="http://schemas.openxmlformats.org/officeDocument/2006/customXml" ds:itemID="{2C246CA1-0866-43ED-9940-726845546FAF}"/>
</file>

<file path=customXml/itemProps6.xml><?xml version="1.0" encoding="utf-8"?>
<ds:datastoreItem xmlns:ds="http://schemas.openxmlformats.org/officeDocument/2006/customXml" ds:itemID="{6E4DE5AA-F820-4453-A95E-AE6F3B842C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ATNME13004ME PAA Sept 2016</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de Adquisiciones Final FUNDES SEP 2016</dc:title>
  <dc:creator>lorenzo</dc:creator>
  <cp:keywords/>
  <cp:lastModifiedBy>MarisolE</cp:lastModifiedBy>
  <cp:lastPrinted>2016-09-19T14:57:13Z</cp:lastPrinted>
  <dcterms:created xsi:type="dcterms:W3CDTF">2011-08-23T21:54:36Z</dcterms:created>
  <dcterms:modified xsi:type="dcterms:W3CDTF">2016-09-20T22:13:04Z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0x0101001A458A224826124E8B45B1D613300CFC00BCF8896E1841C842949D0F901AA0D771</vt:lpwstr>
  </property>
  <property fmtid="{D5CDD505-2E9C-101B-9397-08002B2CF9AE}" pid="3" name="TaxKeyword">
    <vt:lpwstr/>
  </property>
  <property fmtid="{D5CDD505-2E9C-101B-9397-08002B2CF9AE}" pid="4" name="Sub_x002d_Sector">
    <vt:lpwstr/>
  </property>
  <property fmtid="{D5CDD505-2E9C-101B-9397-08002B2CF9AE}" pid="7" name="Fund IDB">
    <vt:lpwstr/>
  </property>
  <property fmtid="{D5CDD505-2E9C-101B-9397-08002B2CF9AE}" pid="8" name="Country">
    <vt:lpwstr>5;#Mexico|0eba6470-e7ea-46fd-a959-d4c243acaf26</vt:lpwstr>
  </property>
  <property fmtid="{D5CDD505-2E9C-101B-9397-08002B2CF9AE}" pid="9" name="Series_x0020_Operations_x0020_IDB">
    <vt:lpwstr/>
  </property>
  <property fmtid="{D5CDD505-2E9C-101B-9397-08002B2CF9AE}" pid="10" name="Sector IDB">
    <vt:lpwstr/>
  </property>
  <property fmtid="{D5CDD505-2E9C-101B-9397-08002B2CF9AE}" pid="11" name="Function Operations IDB">
    <vt:lpwstr>81;#IDBDocs|cca77002-e150-4b2d-ab1f-1d7a7cdcae16</vt:lpwstr>
  </property>
  <property fmtid="{D5CDD505-2E9C-101B-9397-08002B2CF9AE}" pid="14" name="From:">
    <vt:lpwstr/>
  </property>
  <property fmtid="{D5CDD505-2E9C-101B-9397-08002B2CF9AE}" pid="15" name="To:">
    <vt:lpwstr/>
  </property>
  <property fmtid="{D5CDD505-2E9C-101B-9397-08002B2CF9AE}" pid="16" name="Series Operations IDB">
    <vt:lpwstr/>
  </property>
  <property fmtid="{D5CDD505-2E9C-101B-9397-08002B2CF9AE}" pid="17" name="Sub-Sector">
    <vt:lpwstr/>
  </property>
</Properties>
</file>