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autoCompressPictures="0"/>
  <bookViews>
    <workbookView xWindow="0" yWindow="0" windowWidth="15345" windowHeight="4650"/>
  </bookViews>
  <sheets>
    <sheet name="nuevo" sheetId="2" r:id="rId1"/>
  </sheets>
  <calcPr calcId="145621"/>
</workbook>
</file>

<file path=xl/calcChain.xml><?xml version="1.0" encoding="utf-8"?>
<calcChain xmlns="http://schemas.openxmlformats.org/spreadsheetml/2006/main">
  <c r="F124" i="2" l="1"/>
  <c r="F117" i="2"/>
  <c r="F37" i="2"/>
  <c r="F47" i="2" l="1"/>
  <c r="F89" i="2" l="1"/>
  <c r="F116" i="2" s="1"/>
  <c r="F70" i="2"/>
  <c r="Q118" i="2"/>
  <c r="Q119" i="2"/>
  <c r="F10" i="2" l="1"/>
  <c r="F127" i="2" s="1"/>
  <c r="F135" i="2" l="1"/>
</calcChain>
</file>

<file path=xl/sharedStrings.xml><?xml version="1.0" encoding="utf-8"?>
<sst xmlns="http://schemas.openxmlformats.org/spreadsheetml/2006/main" count="866" uniqueCount="395">
  <si>
    <t>Formación masiva de nuevos franquiciatarios - Convocatoria</t>
    <phoneticPr fontId="2" type="noConversion"/>
  </si>
  <si>
    <t>Imprevistos</t>
    <phoneticPr fontId="2" type="noConversion"/>
  </si>
  <si>
    <t xml:space="preserve">SUBTOTAL: </t>
    <phoneticPr fontId="2" type="noConversion"/>
  </si>
  <si>
    <t>SUBTOTAL:</t>
    <phoneticPr fontId="2" type="noConversion"/>
  </si>
  <si>
    <t>TOTAL CONSULTORIAS:</t>
    <phoneticPr fontId="2" type="noConversion"/>
  </si>
  <si>
    <t>2.1.1.2</t>
    <phoneticPr fontId="2" type="noConversion"/>
  </si>
  <si>
    <t>2.1.1.3</t>
    <phoneticPr fontId="2" type="noConversion"/>
  </si>
  <si>
    <t>Formación masiva de nuevos franquiciatarios - Selección</t>
    <phoneticPr fontId="2" type="noConversion"/>
  </si>
  <si>
    <t>3.3.1</t>
    <phoneticPr fontId="2" type="noConversion"/>
  </si>
  <si>
    <t>Asistencia técnica microfranquiciados modelo PYME</t>
    <phoneticPr fontId="2" type="noConversion"/>
  </si>
  <si>
    <t>3.3.2</t>
    <phoneticPr fontId="2" type="noConversion"/>
  </si>
  <si>
    <t>3.3.3</t>
    <phoneticPr fontId="2" type="noConversion"/>
  </si>
  <si>
    <t>3.4.1</t>
    <phoneticPr fontId="2" type="noConversion"/>
  </si>
  <si>
    <t>3.4.2</t>
    <phoneticPr fontId="2" type="noConversion"/>
  </si>
  <si>
    <t>1 de julio 2013</t>
    <phoneticPr fontId="2" type="noConversion"/>
  </si>
  <si>
    <t>1 de Diciembre 2012</t>
    <phoneticPr fontId="2" type="noConversion"/>
  </si>
  <si>
    <t>2.4.1.1</t>
    <phoneticPr fontId="2" type="noConversion"/>
  </si>
  <si>
    <t>Método de Adquisición (2)</t>
  </si>
  <si>
    <t>Revisión   
ex-ante o 
ex-post (3) de adquisiciones</t>
  </si>
  <si>
    <t>Revisión técnica del JEP (4)</t>
  </si>
  <si>
    <t>Ajuste a la metodología modelo Gran Empresa</t>
    <phoneticPr fontId="2" type="noConversion"/>
  </si>
  <si>
    <t>1 de marzo 2013</t>
    <phoneticPr fontId="2" type="noConversion"/>
  </si>
  <si>
    <t>BIENES</t>
  </si>
  <si>
    <t>Asistencia técnica especializada a microfranquiciados de pilotos mod. Empresa Social</t>
    <phoneticPr fontId="2" type="noConversion"/>
  </si>
  <si>
    <t xml:space="preserve">Detección de necesidades modelo y análisis de Mercado en Prueba Piloto modelo Gran Empresa </t>
    <phoneticPr fontId="2" type="noConversion"/>
  </si>
  <si>
    <t>1 Febrero 2013</t>
    <phoneticPr fontId="2" type="noConversion"/>
  </si>
  <si>
    <t>1 marzo 2013</t>
    <phoneticPr fontId="2" type="noConversion"/>
  </si>
  <si>
    <t>1 de julio 2012</t>
    <phoneticPr fontId="2" type="noConversion"/>
  </si>
  <si>
    <t>Varios proveedores, compras individuales menores a US$5,000</t>
    <phoneticPr fontId="2" type="noConversion"/>
  </si>
  <si>
    <t>2.9.2</t>
    <phoneticPr fontId="2" type="noConversion"/>
  </si>
  <si>
    <t>Selección de microfranquiciados modelo Gran Empresa</t>
    <phoneticPr fontId="2" type="noConversion"/>
  </si>
  <si>
    <t>2.4.2.1</t>
    <phoneticPr fontId="2" type="noConversion"/>
  </si>
  <si>
    <t>2.4.2.2</t>
    <phoneticPr fontId="2" type="noConversion"/>
  </si>
  <si>
    <t>2.4.2.3</t>
    <phoneticPr fontId="2" type="noConversion"/>
  </si>
  <si>
    <t>2.5.1.1</t>
    <phoneticPr fontId="2" type="noConversion"/>
  </si>
  <si>
    <t>Diseño de imagen de microfranquicia modelo gran empresa</t>
    <phoneticPr fontId="2" type="noConversion"/>
  </si>
  <si>
    <t>2.5.1.2</t>
    <phoneticPr fontId="2" type="noConversion"/>
  </si>
  <si>
    <t>Selección de microfranquiciados modelo PYME</t>
    <phoneticPr fontId="2" type="noConversion"/>
  </si>
  <si>
    <t>Selección de microfranquiciados modelo Empresa Social</t>
    <phoneticPr fontId="2" type="noConversion"/>
  </si>
  <si>
    <t>2.5.1.3</t>
    <phoneticPr fontId="2" type="noConversion"/>
  </si>
  <si>
    <t>Diseño de imagen de microfranquicia modelo Empresa Social</t>
    <phoneticPr fontId="2" type="noConversion"/>
  </si>
  <si>
    <t>1 de diciembre 2012</t>
    <phoneticPr fontId="2" type="noConversion"/>
  </si>
  <si>
    <t>3.2.2</t>
    <phoneticPr fontId="2" type="noConversion"/>
  </si>
  <si>
    <t>20 de agosto 2012</t>
    <phoneticPr fontId="2" type="noConversion"/>
  </si>
  <si>
    <t>Contabilidad</t>
    <phoneticPr fontId="2" type="noConversion"/>
  </si>
  <si>
    <t>1 julio 2012</t>
    <phoneticPr fontId="2" type="noConversion"/>
  </si>
  <si>
    <t>Director Técnico del Proyecto por FUNDES</t>
    <phoneticPr fontId="2" type="noConversion"/>
  </si>
  <si>
    <t>Instalaciones oficina</t>
    <phoneticPr fontId="2" type="noConversion"/>
  </si>
  <si>
    <t>Convocatoria de microfranquiciados modelo Gran Empresa</t>
    <phoneticPr fontId="2" type="noConversion"/>
  </si>
  <si>
    <t>Convocatoria de microfranquiciados modelo PYME</t>
    <phoneticPr fontId="2" type="noConversion"/>
  </si>
  <si>
    <t>Convocatoria de microfranquiciados modelo Empresa Social</t>
    <phoneticPr fontId="2" type="noConversion"/>
  </si>
  <si>
    <t>2.4.1.2</t>
    <phoneticPr fontId="2" type="noConversion"/>
  </si>
  <si>
    <t>2.4.1.3</t>
    <phoneticPr fontId="2" type="noConversion"/>
  </si>
  <si>
    <t>Consultores para asistencia técnica microfranquiciador</t>
  </si>
  <si>
    <t>Consolidación red de aliados para las microfranquicias</t>
  </si>
  <si>
    <t>Viajes a la comunidad</t>
  </si>
  <si>
    <t>Formación de consultores</t>
    <phoneticPr fontId="2" type="noConversion"/>
  </si>
  <si>
    <t>1 de febrero 2013</t>
    <phoneticPr fontId="2" type="noConversion"/>
  </si>
  <si>
    <t>1 diciembre 2013</t>
    <phoneticPr fontId="2" type="noConversion"/>
  </si>
  <si>
    <t>2.3.1</t>
    <phoneticPr fontId="2" type="noConversion"/>
  </si>
  <si>
    <t>2.3.2</t>
    <phoneticPr fontId="2" type="noConversion"/>
  </si>
  <si>
    <t>2.3.3</t>
    <phoneticPr fontId="2" type="noConversion"/>
  </si>
  <si>
    <t>Desarrollo del modelo de negocio modelo Gran Empresa</t>
    <phoneticPr fontId="2" type="noConversion"/>
  </si>
  <si>
    <t>Desarrollo del modelo de negocio modelo Empresa Social</t>
    <phoneticPr fontId="2" type="noConversion"/>
  </si>
  <si>
    <t>Cuenta de evaluación de impacto 5% total FOMIN</t>
    <phoneticPr fontId="2" type="noConversion"/>
  </si>
  <si>
    <t>Avtividades de coordinación</t>
    <phoneticPr fontId="2" type="noConversion"/>
  </si>
  <si>
    <t>Gastos de Viaje</t>
    <phoneticPr fontId="2" type="noConversion"/>
  </si>
  <si>
    <t>Sistematización de la experiencia</t>
    <phoneticPr fontId="2" type="noConversion"/>
  </si>
  <si>
    <t>2.9.3</t>
    <phoneticPr fontId="2" type="noConversion"/>
  </si>
  <si>
    <t>Asistencia técnica especializada a microfranquiciados de pilotos mod.  PYME</t>
    <phoneticPr fontId="2" type="noConversion"/>
  </si>
  <si>
    <t>SD</t>
    <phoneticPr fontId="2" type="noConversion"/>
  </si>
  <si>
    <t>SERVICIOS DIFERENTES CONSULTORIA</t>
  </si>
  <si>
    <t>b) CONSULTORES INDIVIDUALES</t>
  </si>
  <si>
    <t>Coordinador fondo de garantía</t>
  </si>
  <si>
    <t>CCIN</t>
  </si>
  <si>
    <t>Ex-post</t>
  </si>
  <si>
    <t>Fecha estimada de terminación del contrato</t>
  </si>
  <si>
    <t>Status (pendiente, en proceso, adjudicado, cancelado)</t>
  </si>
  <si>
    <t>Diseño del fondo de garantía</t>
  </si>
  <si>
    <t>2.5.2.1</t>
    <phoneticPr fontId="2" type="noConversion"/>
  </si>
  <si>
    <t>Linea de base y seguimiento de indicadores sociales mod. ES</t>
    <phoneticPr fontId="2" type="noConversion"/>
  </si>
  <si>
    <t>Consultor experto en calidad y operaciones</t>
    <phoneticPr fontId="2" type="noConversion"/>
  </si>
  <si>
    <t>1 junio 2015</t>
    <phoneticPr fontId="2" type="noConversion"/>
  </si>
  <si>
    <t>1.2.2</t>
    <phoneticPr fontId="2" type="noConversion"/>
  </si>
  <si>
    <t>2.6.3</t>
    <phoneticPr fontId="2" type="noConversion"/>
  </si>
  <si>
    <t>1.4.2</t>
    <phoneticPr fontId="2" type="noConversion"/>
  </si>
  <si>
    <t>-----------</t>
  </si>
  <si>
    <t>-----------</t>
    <phoneticPr fontId="2" type="noConversion"/>
  </si>
  <si>
    <t>1 febrero 2013</t>
    <phoneticPr fontId="2" type="noConversion"/>
  </si>
  <si>
    <t>LOCALES</t>
  </si>
  <si>
    <t>Consultor coordinación metodológica</t>
  </si>
  <si>
    <t>Ex ante</t>
  </si>
  <si>
    <t>Monto límite para revisión ex post de adquisiciones:  US$30,000</t>
  </si>
  <si>
    <t>Consultorías (en US$): 30,000</t>
  </si>
  <si>
    <t>NA</t>
  </si>
  <si>
    <t>1 septiembre 2014</t>
  </si>
  <si>
    <t>Coordinador administrativo</t>
  </si>
  <si>
    <t>Coordinador del proyecto</t>
  </si>
  <si>
    <t>Equipamiento</t>
  </si>
  <si>
    <t>SCC</t>
  </si>
  <si>
    <t>Nombre de la firma consultora/ consultor indiv.</t>
  </si>
  <si>
    <t>4.1.1</t>
    <phoneticPr fontId="2" type="noConversion"/>
  </si>
  <si>
    <t>4.1.2</t>
    <phoneticPr fontId="2" type="noConversion"/>
  </si>
  <si>
    <t>Empaquetamiento de herramientas</t>
    <phoneticPr fontId="2" type="noConversion"/>
  </si>
  <si>
    <t>1 septiembre 2012</t>
    <phoneticPr fontId="2" type="noConversion"/>
  </si>
  <si>
    <t>1 Junio  2013</t>
    <phoneticPr fontId="2" type="noConversion"/>
  </si>
  <si>
    <t>1 de Junio 2012</t>
    <phoneticPr fontId="2" type="noConversion"/>
  </si>
  <si>
    <t>Presentación y Transferencia a la Red FUNDES</t>
  </si>
  <si>
    <t>TOTAL:</t>
  </si>
  <si>
    <t>Talleres de presentación a los SEDECOS</t>
  </si>
  <si>
    <t>Talleres para nuevos actores interesados en el modelo</t>
  </si>
  <si>
    <t>2.10.2</t>
    <phoneticPr fontId="2" type="noConversion"/>
  </si>
  <si>
    <t>2.10.3</t>
    <phoneticPr fontId="2" type="noConversion"/>
  </si>
  <si>
    <t>Linea de base y seguimiento de indicadores sociales mod. PYME</t>
    <phoneticPr fontId="2" type="noConversion"/>
  </si>
  <si>
    <t>Ex-ante</t>
  </si>
  <si>
    <t>CP</t>
  </si>
  <si>
    <t>Evaluaciones</t>
  </si>
  <si>
    <t>Número de registro</t>
  </si>
  <si>
    <t>3.1.1</t>
    <phoneticPr fontId="2" type="noConversion"/>
  </si>
  <si>
    <t>3.1.2</t>
    <phoneticPr fontId="2" type="noConversion"/>
  </si>
  <si>
    <t>Definición de modelos a escalar</t>
    <phoneticPr fontId="2" type="noConversion"/>
  </si>
  <si>
    <t>3.1.3</t>
    <phoneticPr fontId="2" type="noConversion"/>
  </si>
  <si>
    <t>Empaquetamiento final del producto microfranquicias</t>
    <phoneticPr fontId="2" type="noConversion"/>
  </si>
  <si>
    <t>3.2.1</t>
    <phoneticPr fontId="2" type="noConversion"/>
  </si>
  <si>
    <t>Experto internacional</t>
    <phoneticPr fontId="2" type="noConversion"/>
  </si>
  <si>
    <t>1.2.1.2</t>
    <phoneticPr fontId="2" type="noConversion"/>
  </si>
  <si>
    <t>1.4.1</t>
    <phoneticPr fontId="2" type="noConversion"/>
  </si>
  <si>
    <t xml:space="preserve">TOTAL Bienes/SS diferentes consultoría: </t>
  </si>
  <si>
    <t>Valor Final de la adquisición</t>
  </si>
  <si>
    <t xml:space="preserve">Bienes y servicios (en US$): </t>
  </si>
  <si>
    <t>Consultor nacional modelo empresa social y microdistribución</t>
    <phoneticPr fontId="2" type="noConversion"/>
  </si>
  <si>
    <t>1 junio 2013</t>
  </si>
  <si>
    <t>1 marzo 2015</t>
  </si>
  <si>
    <t>Desarrollo y adaptación de plataforma de seguimiento y evaluación</t>
  </si>
  <si>
    <t>1 marzo 2014</t>
  </si>
  <si>
    <t>Asistencia técnica microfranquiciados modelo gran empresa</t>
  </si>
  <si>
    <t>Campañas de publicidad modelo PYME</t>
    <phoneticPr fontId="2" type="noConversion"/>
  </si>
  <si>
    <t>2.5.2.2</t>
    <phoneticPr fontId="2" type="noConversion"/>
  </si>
  <si>
    <t>2.5.2.3</t>
    <phoneticPr fontId="2" type="noConversion"/>
  </si>
  <si>
    <t>CD</t>
    <phoneticPr fontId="2" type="noConversion"/>
  </si>
  <si>
    <t>1 de Abril 2012</t>
    <phoneticPr fontId="2" type="noConversion"/>
  </si>
  <si>
    <t>Consultor nacional modelo gran empresa y PYME</t>
    <phoneticPr fontId="2" type="noConversion"/>
  </si>
  <si>
    <t>Formación piloto a los microfranquiciados modelo Empresa Social</t>
    <phoneticPr fontId="2" type="noConversion"/>
  </si>
  <si>
    <t>1.2.1.1</t>
    <phoneticPr fontId="2" type="noConversion"/>
  </si>
  <si>
    <t>2.1.2.3</t>
    <phoneticPr fontId="2" type="noConversion"/>
  </si>
  <si>
    <t>Análisis de Mercado en Prueba Piloto modelo PYME</t>
    <phoneticPr fontId="2" type="noConversion"/>
  </si>
  <si>
    <t>Análisis de Mercado en Prueba Piloto modelo Empresa Social</t>
    <phoneticPr fontId="2" type="noConversion"/>
  </si>
  <si>
    <t>Fuente de financiamiento y porcentaje</t>
  </si>
  <si>
    <t xml:space="preserve"> Sector público o privado (indicar lo que corresponda): </t>
  </si>
  <si>
    <t>Viajes a la comunidad</t>
    <phoneticPr fontId="2" type="noConversion"/>
  </si>
  <si>
    <t>CONSULTORÍAS</t>
  </si>
  <si>
    <t>15 julio 2012</t>
    <phoneticPr fontId="2" type="noConversion"/>
  </si>
  <si>
    <t>Revisión de la metodología por un panel multidisciplinario de expertos</t>
    <phoneticPr fontId="2" type="noConversion"/>
  </si>
  <si>
    <t xml:space="preserve">1 diciembre 2012 </t>
  </si>
  <si>
    <t>Comentarios</t>
  </si>
  <si>
    <t>Ref. POA</t>
  </si>
  <si>
    <t>Descripción de las adquisiciones</t>
  </si>
  <si>
    <t>Costo estimado de la adquisición
 (US $)</t>
  </si>
  <si>
    <t>Detección de necesidades modelo PYME</t>
    <phoneticPr fontId="2" type="noConversion"/>
  </si>
  <si>
    <t>Detección de necesidades modelo Empresa Social</t>
    <phoneticPr fontId="2" type="noConversion"/>
  </si>
  <si>
    <t>2.1.2.2</t>
    <phoneticPr fontId="2" type="noConversion"/>
  </si>
  <si>
    <t>Gastos movilización y administrativos</t>
  </si>
  <si>
    <t>No. Ítem</t>
  </si>
  <si>
    <t>CD</t>
  </si>
  <si>
    <t>Auditoría a los estados financieros del proyecto</t>
  </si>
  <si>
    <t>En proceso</t>
    <phoneticPr fontId="2" type="noConversion"/>
  </si>
  <si>
    <t>Ejecutado</t>
    <phoneticPr fontId="2" type="noConversion"/>
  </si>
  <si>
    <t>Adjudicado</t>
    <phoneticPr fontId="2" type="noConversion"/>
  </si>
  <si>
    <t>Implementación del fondo de garantía</t>
    <phoneticPr fontId="2" type="noConversion"/>
  </si>
  <si>
    <t>a) FIRMAS CONSULTORAS</t>
    <phoneticPr fontId="2" type="noConversion"/>
  </si>
  <si>
    <t>Marco metodológico para PYME</t>
    <phoneticPr fontId="2" type="noConversion"/>
  </si>
  <si>
    <t>Marco metodológico para Empresa Social</t>
    <phoneticPr fontId="2" type="noConversion"/>
  </si>
  <si>
    <t>Pendiente</t>
    <phoneticPr fontId="2" type="noConversion"/>
  </si>
  <si>
    <t>1 de Agosto 2012</t>
    <phoneticPr fontId="2" type="noConversion"/>
  </si>
  <si>
    <t>Se solicitará no objeción al área financiera del BID para contratar Despacho con el que ya trabaja FUNDES</t>
    <phoneticPr fontId="2" type="noConversion"/>
  </si>
  <si>
    <t>Fecha estimada del Anuncio de Adquisición o del inicio de la contratación</t>
  </si>
  <si>
    <t>PLAN DE ADQUISICIONES DE COOPERACIONES TECNICAS NO REEMBOLSABLES</t>
  </si>
  <si>
    <t>2.6.2</t>
  </si>
  <si>
    <t>Formación piloto a los microfranquiciados modelo PYME</t>
  </si>
  <si>
    <t>1 febrero 2013</t>
  </si>
  <si>
    <t>2.6.1</t>
  </si>
  <si>
    <t>Asistencia técnica especializada a los microfranquiciados piloto modelo Gran Empresa</t>
  </si>
  <si>
    <t>1 julio 2014</t>
  </si>
  <si>
    <t>En proceso</t>
  </si>
  <si>
    <t>1 diciembre 2014</t>
  </si>
  <si>
    <t>Cocolvú y Plastik</t>
  </si>
  <si>
    <t>n/a</t>
  </si>
  <si>
    <t>Benjamín Perea</t>
  </si>
  <si>
    <t>Desarrollo del modelo de negocio modelo PYME (1)</t>
  </si>
  <si>
    <t>Feher &amp; Feher</t>
  </si>
  <si>
    <t>Jaseon Fairbourne</t>
  </si>
  <si>
    <t>Conde Coll, S.C.</t>
  </si>
  <si>
    <t>MEA4045</t>
  </si>
  <si>
    <t>Jane Veitch</t>
  </si>
  <si>
    <t>Gregorio Barcala y Jane Veitch</t>
  </si>
  <si>
    <t>MEA4059</t>
  </si>
  <si>
    <t>MEA4238</t>
  </si>
  <si>
    <t>Ariadna Vargas</t>
  </si>
  <si>
    <t>MEA4381</t>
  </si>
  <si>
    <t>varios</t>
  </si>
  <si>
    <t>31 de julio 2015</t>
  </si>
  <si>
    <t>Formación piloto a los microfranquiciados modelo GE</t>
  </si>
  <si>
    <t>2.1.3</t>
  </si>
  <si>
    <t>Conformación de Red de Aliados y definición del franquiciante</t>
  </si>
  <si>
    <t>1 junio 2014</t>
  </si>
  <si>
    <t>Alcázar y Cia.</t>
  </si>
  <si>
    <t>MEA4023 y MEA4164</t>
  </si>
  <si>
    <t>Diana Montes Caballero</t>
  </si>
  <si>
    <t>MEA4163</t>
  </si>
  <si>
    <t>Alternativa Solidaria, Luz Aydeé González y Victor Nolasco</t>
  </si>
  <si>
    <t>Elizabeth Morales</t>
  </si>
  <si>
    <t>2.9.1</t>
  </si>
  <si>
    <t>Para compras individuales menores a US$5,000 y de acuerdo a las políticas vigentes del Banco, es posible realizar CD con revisón ex post.</t>
  </si>
  <si>
    <t>Diversos viajes, por montos menores a US$5,000 cada uno.</t>
  </si>
  <si>
    <t>Diversos viajes, por montos menores a US$5,000 cada uno pueden ser Compras directas.</t>
  </si>
  <si>
    <t>SD</t>
  </si>
  <si>
    <t>Contrato Fundes FMF-01 por $75,000 equivalente a USD$ 5753.74</t>
  </si>
  <si>
    <t>Contrato BID MEA4023 por $61,000.00 se pago en 2 exhibiciones de 30,500.00 pesos que por tipo de cambio quedaron USD$2,348.29 + USD$ 2,368.08 = USD$4,716.37
Falta oficio con que se mando a registro y entregables</t>
  </si>
  <si>
    <t>En contrato esta elaborado en formato Fundes, para pago con dinero local por $62450 mas IVA</t>
  </si>
  <si>
    <t>Celia Aguilar Setien</t>
  </si>
  <si>
    <t>MA4573</t>
  </si>
  <si>
    <t>x</t>
  </si>
  <si>
    <t>Fecha: 18 Febrero 2015</t>
  </si>
  <si>
    <t>Preparado por:  Marisol Monroy</t>
  </si>
  <si>
    <t>19 de septiembre 2013</t>
  </si>
  <si>
    <t>Janne Douglas Veitch</t>
  </si>
  <si>
    <t>17 diciembre 2012</t>
  </si>
  <si>
    <t>30 septiembre 2015</t>
  </si>
  <si>
    <t>Magdalena León
Marisol Monroy</t>
  </si>
  <si>
    <t>Erika de la Vega
Vanesa Genis
Nancy Bejarano</t>
  </si>
  <si>
    <t>27 de marzo 2016</t>
  </si>
  <si>
    <t>27 marzo 2016</t>
  </si>
  <si>
    <t>a</t>
  </si>
  <si>
    <t>Generación y publicación de casos de referencia de Microfranquicias</t>
  </si>
  <si>
    <t>Desarrollo de herramientas</t>
  </si>
  <si>
    <t>4.1.3</t>
  </si>
  <si>
    <t>4.1.4</t>
  </si>
  <si>
    <t>4.1.5</t>
  </si>
  <si>
    <t>4.1.6</t>
  </si>
  <si>
    <t>4.1.7</t>
  </si>
  <si>
    <t xml:space="preserve">Diseño de Manual para reproducir MF en México </t>
  </si>
  <si>
    <t xml:space="preserve">Desarrollo de estrategias de focalización, segmentación de la población BDP </t>
  </si>
  <si>
    <t>Análisis de implicaciones fiscales y legales de MF en México</t>
  </si>
  <si>
    <t>4.1.8</t>
  </si>
  <si>
    <t>Formación de Consejo de asesores para el estrategia de escalamiento de MF (validación de metodología)</t>
  </si>
  <si>
    <t>4.2.1</t>
  </si>
  <si>
    <t>Realización del Foro latinoamericano de las microfranquicias</t>
  </si>
  <si>
    <t>4.3.1</t>
  </si>
  <si>
    <t>4.3.2</t>
  </si>
  <si>
    <t>4.3.3</t>
  </si>
  <si>
    <t>4.3.4</t>
  </si>
  <si>
    <t>4.3.5</t>
  </si>
  <si>
    <t>Viajes a chiapas gestion del conocimiento</t>
  </si>
  <si>
    <t>Estrategia de comunicación y gestión de conocimiento</t>
  </si>
  <si>
    <t>4.2.2</t>
  </si>
  <si>
    <t>1 de julio 2014</t>
  </si>
  <si>
    <t>4.5.1</t>
  </si>
  <si>
    <t>Portal de las microfranquicias</t>
  </si>
  <si>
    <t>4.5.2</t>
  </si>
  <si>
    <t>Estrategia de redes sociales</t>
  </si>
  <si>
    <t>4.6.1</t>
  </si>
  <si>
    <t>Manejo de medios (entrevistas, monitoreo, matriz mesajes)</t>
  </si>
  <si>
    <t>1.4.3</t>
  </si>
  <si>
    <t>Análisis de instrumentos financieros diferenciados para Microfranquicias y recomendaciones para su instrumentación</t>
  </si>
  <si>
    <t>Pendiente</t>
  </si>
  <si>
    <t>----</t>
  </si>
  <si>
    <t>2.1.1.4</t>
  </si>
  <si>
    <t>Diseño de imagen de microfranquicia modelo PYME</t>
  </si>
  <si>
    <t>2.7.1</t>
  </si>
  <si>
    <t>2.7.2</t>
  </si>
  <si>
    <t>Seguimiento y asistencia técnica a microfranquiciador GE</t>
  </si>
  <si>
    <t>Seguimiento y asistencia técnica a microfranquiciador PYME</t>
  </si>
  <si>
    <t>2.7.3</t>
  </si>
  <si>
    <t>Seguimiento y asistencia técnica a microfranquiciador Empresa Social</t>
  </si>
  <si>
    <t>2.12.1.1</t>
  </si>
  <si>
    <t>2.12.1.2</t>
  </si>
  <si>
    <t>2.12.1.3</t>
  </si>
  <si>
    <t>2.12.1.4</t>
  </si>
  <si>
    <t>2.12.2.1</t>
  </si>
  <si>
    <t>2.12.2.2</t>
  </si>
  <si>
    <t>2.12.2.3</t>
  </si>
  <si>
    <t>2.12.3</t>
  </si>
  <si>
    <t>2.12.4</t>
  </si>
  <si>
    <t xml:space="preserve">Identificación oportunidades Investigación para definición de sectores estratégicos </t>
  </si>
  <si>
    <t>Identificación oportunidades Establecimiento Alianzas</t>
  </si>
  <si>
    <t>Identificación oportunidades Mapeo de actores clave</t>
  </si>
  <si>
    <t>Identificación oportunidades Viaticos</t>
  </si>
  <si>
    <t>Prospección de Empresas Screening</t>
  </si>
  <si>
    <t>Prospección de Empresas Workshops (4)</t>
  </si>
  <si>
    <t>Prospección de Empresas Materiales</t>
  </si>
  <si>
    <t>Desarrollo de 5 Modelos de Microfranquicias</t>
  </si>
  <si>
    <t>Sistematización de 5 casos</t>
  </si>
  <si>
    <t>1.1.2</t>
  </si>
  <si>
    <t>1.1.1</t>
  </si>
  <si>
    <t>Coordinación Metodológica (Servicios de traducción)</t>
  </si>
  <si>
    <t>1.3.4</t>
  </si>
  <si>
    <t>1.3.1</t>
  </si>
  <si>
    <t>1.3.2</t>
  </si>
  <si>
    <t>1.3.3</t>
  </si>
  <si>
    <t>Desarrollo materiales de propuesta de valor de las Microfranquicias</t>
  </si>
  <si>
    <t>Impresión de Documentos</t>
  </si>
  <si>
    <t xml:space="preserve">1 Se recomienda el agrupamiento de adquisiciones de naturaleza similar tales como equipos informáticos, mobiliario, publicacionesm pasajes, etc. Si hubiesen grupos de contratos individuales similares que van a ser ejecutados en distintos períodos, éstos pueden incluirse agrupados bajo un solo rubro con una explicación en la columna de comentarios indicando el valor promedio individual y el período durante el cual serían ejecutados. Por ejemplo: en un proyecto de promoción de exportaciones que incluye viajes para participar en ferias, se podría poner un ítem que dijese "Pasajes aéreos Ferias", el valor total estimado en US$ 5 mil y una explicación en la columna de Comentarios: Este es un agrupamiento de aproximadamente 4 pasajes para participar en ferias de la región durante el año X y X2". </t>
  </si>
  <si>
    <t>Evaluación Intermedia realizada en diciembre 2014</t>
  </si>
  <si>
    <t>Leticia González Vallejo</t>
  </si>
  <si>
    <t>MEA4620</t>
  </si>
  <si>
    <t>Terminado</t>
  </si>
  <si>
    <t>Jorge Gamiz</t>
  </si>
  <si>
    <t>MEA 4046 Y MEA4245
MEA4597
MEA4612 Y 4679</t>
  </si>
  <si>
    <t>MEA3976, MEA4235, MEA4599
MEA4611</t>
  </si>
  <si>
    <t>1 de julio 2015</t>
  </si>
  <si>
    <t>15 de junio 2015</t>
  </si>
  <si>
    <t>ADJUDICADA LA PARTE LOCAL</t>
  </si>
  <si>
    <t>Se realizó contrato con la aportación local</t>
  </si>
  <si>
    <t>Intermedia TV S. de R.L. de C.V.</t>
  </si>
  <si>
    <t>1 junio 2015</t>
  </si>
  <si>
    <t>El Efecto Wow, SA de CV</t>
  </si>
  <si>
    <t>Tambien se realizarán contrataciones por servicios diferentes a consultoría</t>
  </si>
  <si>
    <t>1 de junio 2015</t>
  </si>
  <si>
    <t>MEA4697</t>
  </si>
  <si>
    <t>Se contratará a consultor individual y a firma por lo que el presupuesto está dividido entre los dos tipos de contratación</t>
  </si>
  <si>
    <t>Un sinonimo de Tekio, SC</t>
  </si>
  <si>
    <t>MEA4680</t>
  </si>
  <si>
    <t xml:space="preserve"> La Bola de Papel Comunicación, S. C.</t>
  </si>
  <si>
    <t>MEA4703</t>
  </si>
  <si>
    <t>1 de octubre de 2014</t>
  </si>
  <si>
    <t>1 de marzo de 2015</t>
  </si>
  <si>
    <t>Jenny Melo</t>
  </si>
  <si>
    <t>Solo se pagó $17400 pesos, de acuerdo a los entregables entregados. En proceso de adjudicación para terminar la actividad.</t>
  </si>
  <si>
    <t>Aportaciones en especie derivado de las actividades de MASISA con sus Microfranquiciados</t>
  </si>
  <si>
    <t>1 de diciembre 2014</t>
  </si>
  <si>
    <t>Adjudicado</t>
  </si>
  <si>
    <t>Aportaciones en especie por $13,976 derivado de las actividades de MASISA con sus Microfranquiciados GE.
VALUE FOR WOMEN LTD asistencia técnica al Microfranquiciador aportación AECID</t>
  </si>
  <si>
    <t>Marketing en Vivo</t>
  </si>
  <si>
    <t>Se contratará a consultor individual y a una firma por lo que el presupuesto está dividido entre los dos tipos de contratación</t>
  </si>
  <si>
    <t>Se realizó contrato con Marketing en Vivo por la cantidad de 23,241. Adicionalmente MASISA realizó aportaciones en especie por $7,942 derivado de las actividades con sus Microfranquiciados en el modelo de expansión.</t>
  </si>
  <si>
    <t>Natalia Wills Gil</t>
  </si>
  <si>
    <t>MEA4653</t>
  </si>
  <si>
    <t>Neotek Technologies, S de RL de CV</t>
  </si>
  <si>
    <t>MEA4701</t>
  </si>
  <si>
    <t>VALUE FOR WOMEN LTD</t>
  </si>
  <si>
    <t>en registro</t>
  </si>
  <si>
    <t>MEA4545</t>
  </si>
  <si>
    <t>MEA4654</t>
  </si>
  <si>
    <t>Conde Coll, SC</t>
  </si>
  <si>
    <t>1 diciembre  2015</t>
  </si>
  <si>
    <t>Sólo se han realizado adjudicaciones con aportaciones Locales AECID para el modelo PYME</t>
  </si>
  <si>
    <t xml:space="preserve">GAIA SANA S.P.R. DE R.L.
D'Aconia Copper Technologies S.A. de C.V.
Un sinónimo de Tekio, S.C.
</t>
  </si>
  <si>
    <t>Marketing en VIvo
Mario Romero</t>
  </si>
  <si>
    <t>SD y LOCALES</t>
  </si>
  <si>
    <t>Se adjudicó contrato a Marketing en vivo con apotación del BID más una parte de aportación Local, MASISA por un monto total de 26,413 USD (43% pagado por BID y 57% pagado Local)</t>
  </si>
  <si>
    <t xml:space="preserve">
Se adjudicó contrato a Mario Romero para Seguimiento de Microfranquicias piloto de Tostitos, aportación Local solamente por un monto de 8,557 USD.</t>
  </si>
  <si>
    <t>MEA4134</t>
  </si>
  <si>
    <t>MEA4107</t>
  </si>
  <si>
    <t xml:space="preserve">Alcázar y Cia.
Un sinónimo de Tekio, SC
Humanistica, Logística contable, S.C.
</t>
  </si>
  <si>
    <t>Mario Romero Carsolio
Erika de la Vega</t>
  </si>
  <si>
    <t>MEA4546</t>
  </si>
  <si>
    <t>El contrato de Mario Romero fue con recurso BID, el contrato de Erika de la Vega se realizó con recursos Locales.</t>
  </si>
  <si>
    <t>MEA4162</t>
  </si>
  <si>
    <t>Luis de la Vega</t>
  </si>
  <si>
    <t>Contrato Fundes pagado con aportación Local.</t>
  </si>
  <si>
    <t>MEA4103</t>
  </si>
  <si>
    <t>Celia Ramírez Márquez y Luz Aydeé González</t>
  </si>
  <si>
    <t>El contrato de Celia Ramíres abarcó actividades de 2.1.2.3 y 2.1.1.3.</t>
  </si>
  <si>
    <t>El contrato de Celia Ramíres abarcó actividades de 2.1.2.3 y 2.1.1.3.
El contrato de Luz Aydee fue pagado con aportaciones Locales solamente.</t>
  </si>
  <si>
    <t>2.1.1.1</t>
  </si>
  <si>
    <t>Alejandro Gutiérrez Jones
Vivian Daniela Kadelbach</t>
  </si>
  <si>
    <t>MEA4066  y MEA4619</t>
  </si>
  <si>
    <t>Claudette Martínez Ortega</t>
  </si>
  <si>
    <t>MEA4696</t>
  </si>
  <si>
    <t>Local y en especie FUNDES</t>
  </si>
  <si>
    <t>Incluye un contrato con Alejandro Gutierrez Jones para asistir al Consejo Consultivo $5,000 pesos equivalentes a USD$382.44 pagados con local y viaticos por $870.79  pesos equivalentes a USD$66.74 pagados con local</t>
  </si>
  <si>
    <t>Contrato Fundes FMF-02 por $58,000 equivalente a USD$ 4524.39</t>
  </si>
  <si>
    <t>David H. Leher Y Conde Coll</t>
  </si>
  <si>
    <t>El contrato de Conde Coll fue por un total de 15,116 par atender las actividades de Marco Metodológico para los tres modelos en conjunto</t>
  </si>
  <si>
    <t>Experto internacional</t>
  </si>
  <si>
    <t>Marco metodológico para la Gran Empresa</t>
  </si>
  <si>
    <t>Cancelado</t>
  </si>
  <si>
    <t xml:space="preserve">Cancelado </t>
  </si>
  <si>
    <t>Campañas de publicidad modelo Gran Empresa</t>
  </si>
  <si>
    <t>Campañas de publicidad modelo Empresa Soclal</t>
  </si>
  <si>
    <t>Realización del Foro Latinoamericano de las microfranquicias</t>
  </si>
  <si>
    <r>
      <rPr>
        <b/>
        <sz val="9"/>
        <color indexed="8"/>
        <rFont val="Arial Narrow"/>
        <family val="2"/>
      </rPr>
      <t xml:space="preserve">País: </t>
    </r>
    <r>
      <rPr>
        <sz val="9"/>
        <color indexed="8"/>
        <rFont val="Arial Narrow"/>
        <family val="2"/>
      </rPr>
      <t>México</t>
    </r>
  </si>
  <si>
    <r>
      <rPr>
        <b/>
        <sz val="9"/>
        <color indexed="8"/>
        <rFont val="Arial Narrow"/>
        <family val="2"/>
      </rPr>
      <t>Agencia Ejecutora (AE):</t>
    </r>
    <r>
      <rPr>
        <sz val="9"/>
        <color indexed="8"/>
        <rFont val="Arial Narrow"/>
        <family val="2"/>
      </rPr>
      <t xml:space="preserve">      FUNDES                                                                                                    </t>
    </r>
  </si>
  <si>
    <r>
      <rPr>
        <b/>
        <sz val="9"/>
        <color indexed="8"/>
        <rFont val="Arial Narrow"/>
        <family val="2"/>
      </rPr>
      <t>Número de Proyecto:</t>
    </r>
    <r>
      <rPr>
        <sz val="9"/>
        <color indexed="8"/>
        <rFont val="Arial Narrow"/>
        <family val="2"/>
      </rPr>
      <t xml:space="preserve"> ME-M1070 </t>
    </r>
  </si>
  <si>
    <r>
      <t xml:space="preserve">Nombre del Proyecto: </t>
    </r>
    <r>
      <rPr>
        <sz val="9"/>
        <color indexed="8"/>
        <rFont val="Arial Narrow"/>
        <family val="2"/>
      </rPr>
      <t>Desarrollo de  microfranquicias como opción de  negocio para población de bajos ingresos</t>
    </r>
  </si>
  <si>
    <r>
      <t xml:space="preserve">Período del Plan: </t>
    </r>
    <r>
      <rPr>
        <sz val="9"/>
        <color indexed="8"/>
        <rFont val="Arial Narrow"/>
        <family val="2"/>
      </rPr>
      <t>julio 2012 a marzo 2016</t>
    </r>
  </si>
  <si>
    <r>
      <t>2</t>
    </r>
    <r>
      <rPr>
        <sz val="9"/>
        <rFont val="Arial Narrow"/>
        <family val="2"/>
      </rPr>
      <t xml:space="preserve"> </t>
    </r>
    <r>
      <rPr>
        <b/>
        <u/>
        <sz val="9"/>
        <rFont val="Arial Narrow"/>
        <family val="2"/>
      </rPr>
      <t>Bienes y Obras</t>
    </r>
    <r>
      <rPr>
        <sz val="9"/>
        <rFont val="Arial Narrow"/>
        <family val="2"/>
      </rPr>
      <t xml:space="preserve">:  </t>
    </r>
    <r>
      <rPr>
        <b/>
        <sz val="9"/>
        <rFont val="Arial Narrow"/>
        <family val="2"/>
      </rPr>
      <t>LP</t>
    </r>
    <r>
      <rPr>
        <sz val="9"/>
        <rFont val="Arial Narrow"/>
        <family val="2"/>
      </rPr>
      <t xml:space="preserve">: Licitación Pública; </t>
    </r>
    <r>
      <rPr>
        <b/>
        <sz val="9"/>
        <rFont val="Arial Narrow"/>
        <family val="2"/>
      </rPr>
      <t>CP</t>
    </r>
    <r>
      <rPr>
        <sz val="9"/>
        <rFont val="Arial Narrow"/>
        <family val="2"/>
      </rPr>
      <t xml:space="preserve">: Comparación de Precios;  </t>
    </r>
    <r>
      <rPr>
        <b/>
        <sz val="9"/>
        <rFont val="Arial Narrow"/>
        <family val="2"/>
      </rPr>
      <t>CD</t>
    </r>
    <r>
      <rPr>
        <sz val="9"/>
        <rFont val="Arial Narrow"/>
        <family val="2"/>
      </rPr>
      <t xml:space="preserve">: Contratación Directa. </t>
    </r>
    <r>
      <rPr>
        <b/>
        <u/>
        <sz val="9"/>
        <rFont val="Arial"/>
        <family val="2"/>
      </rPr>
      <t/>
    </r>
  </si>
  <si>
    <r>
      <rPr>
        <b/>
        <vertAlign val="superscript"/>
        <sz val="9"/>
        <rFont val="Arial Narrow"/>
        <family val="2"/>
      </rPr>
      <t>2</t>
    </r>
    <r>
      <rPr>
        <b/>
        <sz val="9"/>
        <rFont val="Arial Narrow"/>
        <family val="2"/>
      </rPr>
      <t xml:space="preserve"> </t>
    </r>
    <r>
      <rPr>
        <b/>
        <u/>
        <sz val="9"/>
        <rFont val="Arial Narrow"/>
        <family val="2"/>
      </rPr>
      <t>Firmas de consultoría</t>
    </r>
    <r>
      <rPr>
        <b/>
        <sz val="9"/>
        <rFont val="Arial Narrow"/>
        <family val="2"/>
      </rPr>
      <t>: SCC</t>
    </r>
    <r>
      <rPr>
        <sz val="9"/>
        <rFont val="Arial Narrow"/>
        <family val="2"/>
      </rPr>
      <t xml:space="preserve">: Selelección Basada en la Calificación de los Consultores; </t>
    </r>
    <r>
      <rPr>
        <b/>
        <sz val="9"/>
        <rFont val="Arial Narrow"/>
        <family val="2"/>
      </rPr>
      <t>SBCC</t>
    </r>
    <r>
      <rPr>
        <sz val="9"/>
        <rFont val="Arial Narrow"/>
        <family val="2"/>
      </rPr>
      <t xml:space="preserve">: Selección Basada en Calidad y el Costo; </t>
    </r>
    <r>
      <rPr>
        <b/>
        <sz val="9"/>
        <rFont val="Arial Narrow"/>
        <family val="2"/>
      </rPr>
      <t>SBM</t>
    </r>
    <r>
      <rPr>
        <sz val="9"/>
        <rFont val="Arial Narrow"/>
        <family val="2"/>
      </rPr>
      <t xml:space="preserve">:Selección Basada en el Menor Costo; </t>
    </r>
    <r>
      <rPr>
        <b/>
        <sz val="9"/>
        <rFont val="Arial Narrow"/>
        <family val="2"/>
      </rPr>
      <t>SBPF</t>
    </r>
    <r>
      <rPr>
        <sz val="9"/>
        <rFont val="Arial Narrow"/>
        <family val="2"/>
      </rPr>
      <t xml:space="preserve">: Selección Basada en Presupuesto Fijo; </t>
    </r>
    <r>
      <rPr>
        <b/>
        <sz val="9"/>
        <rFont val="Arial Narrow"/>
        <family val="2"/>
      </rPr>
      <t>SD:</t>
    </r>
    <r>
      <rPr>
        <sz val="9"/>
        <rFont val="Arial Narrow"/>
        <family val="2"/>
      </rPr>
      <t xml:space="preserve"> Selección Directa; </t>
    </r>
    <r>
      <rPr>
        <b/>
        <sz val="9"/>
        <rFont val="Arial Narrow"/>
        <family val="2"/>
      </rPr>
      <t>SBC</t>
    </r>
    <r>
      <rPr>
        <sz val="9"/>
        <rFont val="Arial Narrow"/>
        <family val="2"/>
      </rPr>
      <t xml:space="preserve">: Selección Basada en la Calidad   </t>
    </r>
    <r>
      <rPr>
        <b/>
        <u/>
        <sz val="9"/>
        <rFont val="Arial"/>
        <family val="2"/>
      </rPr>
      <t/>
    </r>
  </si>
  <si>
    <r>
      <t>2</t>
    </r>
    <r>
      <rPr>
        <sz val="9"/>
        <rFont val="Arial Narrow"/>
        <family val="2"/>
      </rPr>
      <t xml:space="preserve"> </t>
    </r>
    <r>
      <rPr>
        <b/>
        <u/>
        <sz val="9"/>
        <rFont val="Arial Narrow"/>
        <family val="2"/>
      </rPr>
      <t>Consultores Individuales</t>
    </r>
    <r>
      <rPr>
        <b/>
        <sz val="9"/>
        <rFont val="Arial Narrow"/>
        <family val="2"/>
      </rPr>
      <t>: CCIN</t>
    </r>
    <r>
      <rPr>
        <sz val="9"/>
        <rFont val="Arial Narrow"/>
        <family val="2"/>
      </rPr>
      <t xml:space="preserve">: Selección Basada en la Comparación de Calificaciones Consultor IndividualNacional; </t>
    </r>
    <r>
      <rPr>
        <b/>
        <sz val="9"/>
        <rFont val="Arial Narrow"/>
        <family val="2"/>
      </rPr>
      <t>SD</t>
    </r>
    <r>
      <rPr>
        <sz val="9"/>
        <rFont val="Arial Narrow"/>
        <family val="2"/>
      </rPr>
      <t xml:space="preserve">: Selección Directa. </t>
    </r>
  </si>
  <si>
    <r>
      <t>3</t>
    </r>
    <r>
      <rPr>
        <sz val="9"/>
        <rFont val="Arial Narrow"/>
        <family val="2"/>
      </rPr>
      <t xml:space="preserve">  </t>
    </r>
    <r>
      <rPr>
        <b/>
        <u/>
        <sz val="9"/>
        <rFont val="Arial Narrow"/>
        <family val="2"/>
      </rPr>
      <t>Revisión ex ante/ ex post:</t>
    </r>
    <r>
      <rPr>
        <sz val="9"/>
        <rFont val="Arial Narrow"/>
        <family val="2"/>
      </rPr>
      <t xml:space="preserve"> en general, dependiendo de la capacidad institucional y del nivel de riesgo asociados a las adquisiciones, la modalidad estándar será la revisión ex post. Para procesos críticos o complejos, podrá establecerse la modalida ex ante.</t>
    </r>
  </si>
  <si>
    <r>
      <t>4</t>
    </r>
    <r>
      <rPr>
        <sz val="9"/>
        <rFont val="Arial Narrow"/>
        <family val="2"/>
      </rPr>
      <t xml:space="preserve">  </t>
    </r>
    <r>
      <rPr>
        <b/>
        <sz val="9"/>
        <rFont val="Arial Narrow"/>
        <family val="2"/>
      </rPr>
      <t>Revisión técnica:</t>
    </r>
    <r>
      <rPr>
        <sz val="9"/>
        <rFont val="Arial Narrow"/>
        <family val="2"/>
      </rPr>
      <t xml:space="preserve"> esta columna será utilizada por el JEP para definir aquellas adquisiciones que considere "críticas" o "complejas" que requieran la revisión ex ante de los términos de referencia, especificaciones técnicas, informes, productos u otros</t>
    </r>
  </si>
  <si>
    <t>El contrato de Un sinónimo de Tekio se pagó con recursos locales, el contrato de Humanística está en registro.</t>
  </si>
  <si>
    <t>Luz Aydee González Alvarado y Diana Montes Caballero</t>
  </si>
  <si>
    <t>Luis de la Vega
Mario Romero
Sabina López
Marcelino Pérez</t>
  </si>
  <si>
    <t>Sabina López
Marcelino Pérez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</si>
</sst>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-&quot;$&quot;* #,##0.00_-;\-&quot;$&quot;* #,##0.00_-;_-&quot;$&quot;* &quot;-&quot;??_-;_-@_-"/>
    <numFmt numFmtId="165" formatCode="_-* #,##0.00_-;\-* #,##0.00_-;_-* &quot;-&quot;??_-;_-@_-"/>
    <numFmt numFmtId="166" formatCode="&quot;$&quot;#,##0.00"/>
  </numFmts>
  <fonts count="21" x14ac:knownFonts="1">
    <font>
      <sz val="11"/>
      <color theme="1"/>
      <name val="Calibri"/>
      <family val="2"/>
      <scheme val="minor"/>
    </font>
    <font>
      <b/>
      <u/>
      <sz val="9"/>
      <name val="Arial"/>
      <family val="2"/>
    </font>
    <font>
      <sz val="8"/>
      <name val="Verdana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9"/>
      <color indexed="8"/>
      <name val="Arial Narrow"/>
      <family val="2"/>
    </font>
    <font>
      <b/>
      <sz val="12"/>
      <color indexed="8"/>
      <name val="Arial Narrow"/>
      <family val="2"/>
    </font>
    <font>
      <b/>
      <sz val="9"/>
      <color indexed="8"/>
      <name val="Arial Narrow"/>
      <family val="2"/>
    </font>
    <font>
      <b/>
      <sz val="10"/>
      <color indexed="8"/>
      <name val="Arial Narrow"/>
      <family val="2"/>
    </font>
    <font>
      <sz val="9"/>
      <name val="Arial Narrow"/>
      <family val="2"/>
    </font>
    <font>
      <sz val="11"/>
      <color theme="1"/>
      <name val="Arial Narrow"/>
      <family val="2"/>
    </font>
    <font>
      <sz val="11"/>
      <name val="Arial Narrow"/>
      <family val="2"/>
    </font>
    <font>
      <sz val="10"/>
      <name val="Arial Narrow"/>
      <family val="2"/>
    </font>
    <font>
      <b/>
      <sz val="9"/>
      <name val="Arial Narrow"/>
      <family val="2"/>
    </font>
    <font>
      <sz val="11"/>
      <color indexed="8"/>
      <name val="Arial Narrow"/>
      <family val="2"/>
    </font>
    <font>
      <sz val="8"/>
      <color indexed="8"/>
      <name val="Arial Narrow"/>
      <family val="2"/>
    </font>
    <font>
      <vertAlign val="superscript"/>
      <sz val="9"/>
      <name val="Arial Narrow"/>
      <family val="2"/>
    </font>
    <font>
      <b/>
      <u/>
      <sz val="9"/>
      <name val="Arial Narrow"/>
      <family val="2"/>
    </font>
    <font>
      <b/>
      <vertAlign val="superscript"/>
      <sz val="9"/>
      <name val="Arial Narrow"/>
      <family val="2"/>
    </font>
  </fonts>
  <fills count="11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3">
    <xf numFmtId="0" fontId="0" fillId="0" borderId="0"/>
    <xf numFmtId="9" fontId="3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5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4" fillId="0" borderId="0"/>
    <xf numFmtId="0" fontId="6" fillId="0" borderId="0"/>
    <xf numFmtId="9" fontId="6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</cellStyleXfs>
  <cellXfs count="126">
    <xf numFmtId="0" fontId="0" fillId="0" borderId="0" xfId="0"/>
    <xf numFmtId="0" fontId="7" fillId="0" borderId="0" xfId="0" applyFont="1"/>
    <xf numFmtId="166" fontId="9" fillId="0" borderId="2" xfId="0" applyNumberFormat="1" applyFont="1" applyBorder="1"/>
    <xf numFmtId="166" fontId="9" fillId="0" borderId="3" xfId="0" applyNumberFormat="1" applyFont="1" applyBorder="1"/>
    <xf numFmtId="166" fontId="9" fillId="0" borderId="1" xfId="0" applyNumberFormat="1" applyFont="1" applyBorder="1" applyAlignment="1">
      <alignment horizontal="left"/>
    </xf>
    <xf numFmtId="0" fontId="7" fillId="0" borderId="0" xfId="0" applyFont="1" applyAlignment="1">
      <alignment horizontal="center" vertical="center"/>
    </xf>
    <xf numFmtId="0" fontId="9" fillId="0" borderId="1" xfId="0" applyFont="1" applyBorder="1" applyAlignment="1"/>
    <xf numFmtId="0" fontId="7" fillId="0" borderId="1" xfId="0" applyFont="1" applyBorder="1"/>
    <xf numFmtId="0" fontId="7" fillId="0" borderId="1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right" vertical="center"/>
    </xf>
    <xf numFmtId="0" fontId="10" fillId="3" borderId="1" xfId="0" applyFont="1" applyFill="1" applyBorder="1" applyAlignment="1">
      <alignment horizontal="left" vertical="center"/>
    </xf>
    <xf numFmtId="4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0" xfId="0" applyFont="1" applyFill="1"/>
    <xf numFmtId="0" fontId="7" fillId="0" borderId="1" xfId="0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/>
    </xf>
    <xf numFmtId="4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17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left" vertical="center"/>
    </xf>
    <xf numFmtId="4" fontId="9" fillId="8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center"/>
    </xf>
    <xf numFmtId="16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/>
    </xf>
    <xf numFmtId="3" fontId="7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7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9" fillId="0" borderId="0" xfId="0" applyFont="1" applyFill="1"/>
    <xf numFmtId="0" fontId="7" fillId="0" borderId="1" xfId="0" quotePrefix="1" applyFont="1" applyFill="1" applyBorder="1" applyAlignment="1">
      <alignment horizontal="center" vertical="center" wrapText="1"/>
    </xf>
    <xf numFmtId="15" fontId="7" fillId="0" borderId="1" xfId="0" applyNumberFormat="1" applyFont="1" applyFill="1" applyBorder="1" applyAlignment="1">
      <alignment horizontal="center" vertical="center"/>
    </xf>
    <xf numFmtId="9" fontId="7" fillId="0" borderId="1" xfId="1" applyNumberFormat="1" applyFont="1" applyFill="1" applyBorder="1" applyAlignment="1">
      <alignment horizontal="center" vertical="center"/>
    </xf>
    <xf numFmtId="3" fontId="11" fillId="0" borderId="1" xfId="0" applyNumberFormat="1" applyFont="1" applyFill="1" applyBorder="1" applyAlignment="1">
      <alignment horizontal="justify" vertical="center"/>
    </xf>
    <xf numFmtId="4" fontId="11" fillId="0" borderId="1" xfId="0" applyNumberFormat="1" applyFont="1" applyFill="1" applyBorder="1" applyAlignment="1">
      <alignment horizontal="center" vertical="center"/>
    </xf>
    <xf numFmtId="3" fontId="11" fillId="0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/>
    <xf numFmtId="4" fontId="7" fillId="3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center"/>
    </xf>
    <xf numFmtId="0" fontId="11" fillId="0" borderId="1" xfId="0" applyFont="1" applyFill="1" applyBorder="1" applyAlignment="1">
      <alignment vertical="center"/>
    </xf>
    <xf numFmtId="49" fontId="11" fillId="0" borderId="1" xfId="0" applyNumberFormat="1" applyFont="1" applyFill="1" applyBorder="1" applyAlignment="1">
      <alignment horizontal="center" vertical="center" wrapText="1"/>
    </xf>
    <xf numFmtId="165" fontId="7" fillId="0" borderId="1" xfId="12" applyFont="1" applyFill="1" applyBorder="1" applyAlignment="1">
      <alignment horizontal="center" vertical="center"/>
    </xf>
    <xf numFmtId="0" fontId="11" fillId="0" borderId="0" xfId="0" applyFont="1" applyFill="1"/>
    <xf numFmtId="0" fontId="11" fillId="0" borderId="1" xfId="0" applyFont="1" applyFill="1" applyBorder="1"/>
    <xf numFmtId="0" fontId="11" fillId="0" borderId="1" xfId="0" applyFont="1" applyFill="1" applyBorder="1" applyAlignment="1">
      <alignment horizontal="center" vertical="center"/>
    </xf>
    <xf numFmtId="9" fontId="11" fillId="0" borderId="1" xfId="0" applyNumberFormat="1" applyFont="1" applyFill="1" applyBorder="1" applyAlignment="1">
      <alignment horizontal="center" vertical="center" wrapText="1"/>
    </xf>
    <xf numFmtId="10" fontId="7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7" fillId="0" borderId="0" xfId="0" applyFont="1" applyFill="1" applyAlignment="1">
      <alignment wrapText="1"/>
    </xf>
    <xf numFmtId="9" fontId="7" fillId="0" borderId="1" xfId="0" applyNumberFormat="1" applyFont="1" applyFill="1" applyBorder="1" applyAlignment="1">
      <alignment horizontal="center" vertical="center"/>
    </xf>
    <xf numFmtId="3" fontId="14" fillId="0" borderId="1" xfId="6" applyNumberFormat="1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6" fillId="0" borderId="0" xfId="0" applyFont="1" applyFill="1"/>
    <xf numFmtId="0" fontId="7" fillId="9" borderId="0" xfId="0" applyFont="1" applyFill="1"/>
    <xf numFmtId="17" fontId="7" fillId="9" borderId="1" xfId="0" applyNumberFormat="1" applyFont="1" applyFill="1" applyBorder="1" applyAlignment="1">
      <alignment horizontal="right" vertical="center" wrapText="1"/>
    </xf>
    <xf numFmtId="17" fontId="7" fillId="9" borderId="1" xfId="0" applyNumberFormat="1" applyFont="1" applyFill="1" applyBorder="1" applyAlignment="1">
      <alignment horizontal="center" vertical="center" wrapText="1"/>
    </xf>
    <xf numFmtId="0" fontId="9" fillId="9" borderId="1" xfId="0" applyFont="1" applyFill="1" applyBorder="1" applyAlignment="1">
      <alignment horizontal="left" vertical="center" wrapText="1"/>
    </xf>
    <xf numFmtId="4" fontId="7" fillId="9" borderId="1" xfId="0" applyNumberFormat="1" applyFont="1" applyFill="1" applyBorder="1" applyAlignment="1">
      <alignment horizontal="center" vertical="center" wrapText="1"/>
    </xf>
    <xf numFmtId="164" fontId="7" fillId="9" borderId="1" xfId="2" applyFont="1" applyFill="1" applyBorder="1" applyAlignment="1">
      <alignment horizontal="center" vertical="center" wrapText="1"/>
    </xf>
    <xf numFmtId="9" fontId="7" fillId="9" borderId="1" xfId="0" applyNumberFormat="1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horizontal="center" vertical="center"/>
    </xf>
    <xf numFmtId="3" fontId="7" fillId="9" borderId="1" xfId="0" applyNumberFormat="1" applyFont="1" applyFill="1" applyBorder="1" applyAlignment="1">
      <alignment horizontal="center" vertical="center"/>
    </xf>
    <xf numFmtId="17" fontId="7" fillId="9" borderId="1" xfId="0" applyNumberFormat="1" applyFont="1" applyFill="1" applyBorder="1" applyAlignment="1">
      <alignment horizontal="left" vertical="center" wrapText="1"/>
    </xf>
    <xf numFmtId="0" fontId="9" fillId="9" borderId="0" xfId="0" applyFont="1" applyFill="1"/>
    <xf numFmtId="165" fontId="9" fillId="0" borderId="0" xfId="0" applyNumberFormat="1" applyFont="1" applyFill="1"/>
    <xf numFmtId="164" fontId="7" fillId="0" borderId="1" xfId="2" applyFont="1" applyFill="1" applyBorder="1" applyAlignment="1">
      <alignment horizontal="center" vertical="center"/>
    </xf>
    <xf numFmtId="4" fontId="9" fillId="7" borderId="1" xfId="0" applyNumberFormat="1" applyFont="1" applyFill="1" applyBorder="1" applyAlignment="1">
      <alignment horizontal="center" vertical="center"/>
    </xf>
    <xf numFmtId="0" fontId="9" fillId="0" borderId="0" xfId="0" applyFont="1"/>
    <xf numFmtId="0" fontId="17" fillId="0" borderId="1" xfId="0" applyFont="1" applyFill="1" applyBorder="1" applyAlignment="1">
      <alignment horizontal="center" vertical="center" wrapText="1"/>
    </xf>
    <xf numFmtId="4" fontId="9" fillId="4" borderId="1" xfId="0" applyNumberFormat="1" applyFont="1" applyFill="1" applyBorder="1" applyAlignment="1">
      <alignment horizontal="center" vertical="center"/>
    </xf>
    <xf numFmtId="0" fontId="9" fillId="4" borderId="18" xfId="0" applyFont="1" applyFill="1" applyBorder="1" applyAlignment="1"/>
    <xf numFmtId="0" fontId="9" fillId="4" borderId="16" xfId="0" applyFont="1" applyFill="1" applyBorder="1" applyAlignment="1"/>
    <xf numFmtId="0" fontId="9" fillId="4" borderId="0" xfId="0" applyFont="1" applyFill="1" applyBorder="1" applyAlignment="1">
      <alignment horizontal="left"/>
    </xf>
    <xf numFmtId="0" fontId="9" fillId="4" borderId="6" xfId="0" applyFont="1" applyFill="1" applyBorder="1" applyAlignment="1"/>
    <xf numFmtId="0" fontId="9" fillId="4" borderId="7" xfId="0" applyFont="1" applyFill="1" applyBorder="1" applyAlignment="1"/>
    <xf numFmtId="0" fontId="9" fillId="4" borderId="7" xfId="0" applyFont="1" applyFill="1" applyBorder="1" applyAlignment="1">
      <alignment horizontal="left"/>
    </xf>
    <xf numFmtId="4" fontId="7" fillId="0" borderId="0" xfId="0" applyNumberFormat="1" applyFont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7" fillId="10" borderId="1" xfId="0" applyFont="1" applyFill="1" applyBorder="1" applyAlignment="1">
      <alignment horizontal="center" vertical="center" wrapText="1"/>
    </xf>
    <xf numFmtId="0" fontId="7" fillId="10" borderId="1" xfId="0" applyFont="1" applyFill="1" applyBorder="1" applyAlignment="1">
      <alignment horizontal="center" vertical="center"/>
    </xf>
    <xf numFmtId="43" fontId="7" fillId="0" borderId="1" xfId="0" applyNumberFormat="1" applyFont="1" applyFill="1" applyBorder="1" applyAlignment="1">
      <alignment horizontal="center" vertical="center"/>
    </xf>
    <xf numFmtId="0" fontId="9" fillId="4" borderId="19" xfId="0" applyFont="1" applyFill="1" applyBorder="1" applyAlignment="1">
      <alignment vertical="center"/>
    </xf>
    <xf numFmtId="0" fontId="9" fillId="4" borderId="8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18" fillId="0" borderId="1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left"/>
    </xf>
    <xf numFmtId="0" fontId="11" fillId="0" borderId="5" xfId="0" applyFont="1" applyBorder="1" applyAlignment="1">
      <alignment horizontal="left" vertical="top" wrapText="1"/>
    </xf>
    <xf numFmtId="0" fontId="8" fillId="6" borderId="1" xfId="0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/>
    <xf numFmtId="0" fontId="7" fillId="0" borderId="2" xfId="0" applyFont="1" applyBorder="1"/>
    <xf numFmtId="0" fontId="7" fillId="0" borderId="3" xfId="0" applyFont="1" applyBorder="1"/>
    <xf numFmtId="0" fontId="7" fillId="0" borderId="4" xfId="0" applyFont="1" applyBorder="1"/>
    <xf numFmtId="0" fontId="9" fillId="0" borderId="2" xfId="0" applyFont="1" applyBorder="1"/>
    <xf numFmtId="0" fontId="9" fillId="0" borderId="1" xfId="0" applyFont="1" applyBorder="1"/>
    <xf numFmtId="0" fontId="9" fillId="0" borderId="1" xfId="0" applyFont="1" applyBorder="1" applyAlignment="1">
      <alignment horizontal="center" vertical="center"/>
    </xf>
    <xf numFmtId="4" fontId="9" fillId="4" borderId="13" xfId="0" applyNumberFormat="1" applyFont="1" applyFill="1" applyBorder="1" applyAlignment="1">
      <alignment horizontal="center" vertical="center"/>
    </xf>
    <xf numFmtId="4" fontId="9" fillId="4" borderId="9" xfId="0" applyNumberFormat="1" applyFont="1" applyFill="1" applyBorder="1" applyAlignment="1">
      <alignment horizontal="center" vertical="center"/>
    </xf>
    <xf numFmtId="0" fontId="9" fillId="4" borderId="14" xfId="0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9" fillId="4" borderId="12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/>
    </xf>
    <xf numFmtId="0" fontId="9" fillId="4" borderId="15" xfId="0" applyFont="1" applyFill="1" applyBorder="1" applyAlignment="1">
      <alignment horizontal="left" vertical="center"/>
    </xf>
    <xf numFmtId="0" fontId="9" fillId="4" borderId="16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horizontal="left" vertical="center"/>
    </xf>
    <xf numFmtId="0" fontId="9" fillId="4" borderId="10" xfId="0" applyFont="1" applyFill="1" applyBorder="1" applyAlignment="1">
      <alignment horizontal="left" vertical="center"/>
    </xf>
    <xf numFmtId="0" fontId="9" fillId="4" borderId="7" xfId="0" applyFont="1" applyFill="1" applyBorder="1" applyAlignment="1">
      <alignment horizontal="left" vertical="center"/>
    </xf>
    <xf numFmtId="0" fontId="9" fillId="4" borderId="11" xfId="0" applyFont="1" applyFill="1" applyBorder="1" applyAlignment="1">
      <alignment horizontal="left" vertical="center"/>
    </xf>
  </cellXfs>
  <cellStyles count="13">
    <cellStyle name="Comma" xfId="12" builtinId="3"/>
    <cellStyle name="Currency" xfId="2" builtinId="4"/>
    <cellStyle name="Millares 2" xfId="4"/>
    <cellStyle name="Moneda 2" xfId="7"/>
    <cellStyle name="Normal" xfId="0" builtinId="0"/>
    <cellStyle name="Normal 2" xfId="6"/>
    <cellStyle name="Normal 2 2" xfId="9"/>
    <cellStyle name="Normal 3" xfId="8"/>
    <cellStyle name="Normal 4" xfId="11"/>
    <cellStyle name="Normal 5" xfId="3"/>
    <cellStyle name="Percent" xfId="1" builtinId="5"/>
    <cellStyle name="Percent 2" xfId="10"/>
    <cellStyle name="Porcentual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136"/>
  <sheetViews>
    <sheetView tabSelected="1" topLeftCell="A7" zoomScale="110" zoomScaleNormal="110" workbookViewId="0">
      <pane xSplit="4" ySplit="1" topLeftCell="E8" activePane="bottomRight" state="frozen"/>
      <selection activeCell="A7" sqref="A7"/>
      <selection pane="topRight" activeCell="E7" sqref="E7"/>
      <selection pane="bottomLeft" activeCell="A9" sqref="A9"/>
      <selection pane="bottomRight" activeCell="E22" sqref="E22"/>
    </sheetView>
  </sheetViews>
  <sheetFormatPr defaultColWidth="8.85546875" defaultRowHeight="13.5" x14ac:dyDescent="0.25"/>
  <cols>
    <col min="1" max="1" width="0.85546875" style="1" hidden="1" customWidth="1"/>
    <col min="2" max="2" width="2.140625" style="1" hidden="1" customWidth="1"/>
    <col min="3" max="3" width="0" style="5" hidden="1" customWidth="1"/>
    <col min="4" max="4" width="8.85546875" style="5"/>
    <col min="5" max="5" width="47.7109375" style="97" customWidth="1"/>
    <col min="6" max="6" width="17.7109375" style="5" customWidth="1"/>
    <col min="7" max="7" width="15.7109375" style="5" customWidth="1"/>
    <col min="8" max="8" width="15.5703125" style="5" customWidth="1"/>
    <col min="9" max="9" width="10.7109375" style="5" customWidth="1"/>
    <col min="10" max="10" width="13.42578125" style="5" customWidth="1"/>
    <col min="11" max="13" width="18.42578125" style="5" customWidth="1"/>
    <col min="14" max="14" width="13.5703125" style="1" customWidth="1"/>
    <col min="15" max="15" width="20.7109375" style="1" bestFit="1" customWidth="1"/>
    <col min="16" max="16" width="16.85546875" style="1" customWidth="1"/>
    <col min="17" max="17" width="11.7109375" style="5" customWidth="1"/>
    <col min="18" max="18" width="51.28515625" style="1" customWidth="1"/>
    <col min="19" max="19" width="9" style="1" bestFit="1" customWidth="1"/>
    <col min="20" max="16384" width="8.85546875" style="1"/>
  </cols>
  <sheetData>
    <row r="1" spans="3:64" ht="15.75" x14ac:dyDescent="0.25">
      <c r="C1" s="102" t="s">
        <v>176</v>
      </c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</row>
    <row r="2" spans="3:64" x14ac:dyDescent="0.25">
      <c r="C2" s="104" t="s">
        <v>381</v>
      </c>
      <c r="D2" s="105"/>
      <c r="E2" s="105"/>
      <c r="F2" s="105"/>
      <c r="G2" s="105"/>
      <c r="H2" s="105"/>
      <c r="I2" s="105"/>
      <c r="J2" s="106" t="s">
        <v>382</v>
      </c>
      <c r="K2" s="107"/>
      <c r="L2" s="107"/>
      <c r="M2" s="107"/>
      <c r="N2" s="107"/>
      <c r="O2" s="108"/>
      <c r="P2" s="109" t="s">
        <v>148</v>
      </c>
      <c r="Q2" s="107"/>
      <c r="R2" s="108"/>
    </row>
    <row r="3" spans="3:64" x14ac:dyDescent="0.25">
      <c r="C3" s="104" t="s">
        <v>383</v>
      </c>
      <c r="D3" s="105"/>
      <c r="E3" s="105"/>
      <c r="F3" s="105"/>
      <c r="G3" s="105"/>
      <c r="H3" s="105"/>
      <c r="I3" s="105"/>
      <c r="J3" s="110" t="s">
        <v>384</v>
      </c>
      <c r="K3" s="105"/>
      <c r="L3" s="105"/>
      <c r="M3" s="105"/>
      <c r="N3" s="105"/>
      <c r="O3" s="105"/>
      <c r="P3" s="105"/>
      <c r="Q3" s="105"/>
      <c r="R3" s="105"/>
    </row>
    <row r="4" spans="3:64" x14ac:dyDescent="0.25">
      <c r="C4" s="111" t="s">
        <v>385</v>
      </c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</row>
    <row r="5" spans="3:64" x14ac:dyDescent="0.25">
      <c r="C5" s="111" t="s">
        <v>92</v>
      </c>
      <c r="D5" s="105"/>
      <c r="E5" s="105"/>
      <c r="F5" s="105"/>
      <c r="G5" s="105"/>
      <c r="H5" s="2" t="s">
        <v>129</v>
      </c>
      <c r="I5" s="3"/>
      <c r="J5" s="4">
        <v>5000</v>
      </c>
      <c r="N5" s="6" t="s">
        <v>93</v>
      </c>
      <c r="O5" s="7"/>
      <c r="P5" s="4"/>
      <c r="Q5" s="8"/>
      <c r="R5" s="7"/>
    </row>
    <row r="6" spans="3:64" x14ac:dyDescent="0.25">
      <c r="C6" s="8"/>
      <c r="D6" s="8"/>
      <c r="E6" s="14"/>
      <c r="F6" s="8"/>
      <c r="G6" s="8"/>
      <c r="H6" s="8"/>
      <c r="I6" s="8"/>
      <c r="J6" s="8"/>
      <c r="K6" s="8"/>
      <c r="L6" s="8"/>
      <c r="M6" s="8"/>
      <c r="N6" s="7"/>
      <c r="O6" s="7"/>
      <c r="P6" s="7"/>
      <c r="Q6" s="8"/>
      <c r="R6" s="7"/>
    </row>
    <row r="7" spans="3:64" ht="54" x14ac:dyDescent="0.25">
      <c r="C7" s="9" t="s">
        <v>162</v>
      </c>
      <c r="D7" s="9" t="s">
        <v>155</v>
      </c>
      <c r="E7" s="9" t="s">
        <v>156</v>
      </c>
      <c r="F7" s="9" t="s">
        <v>157</v>
      </c>
      <c r="G7" s="9" t="s">
        <v>17</v>
      </c>
      <c r="H7" s="9" t="s">
        <v>18</v>
      </c>
      <c r="I7" s="9" t="s">
        <v>147</v>
      </c>
      <c r="J7" s="9"/>
      <c r="K7" s="9" t="s">
        <v>175</v>
      </c>
      <c r="L7" s="9" t="s">
        <v>76</v>
      </c>
      <c r="M7" s="9" t="s">
        <v>77</v>
      </c>
      <c r="N7" s="10" t="s">
        <v>19</v>
      </c>
      <c r="O7" s="9" t="s">
        <v>100</v>
      </c>
      <c r="P7" s="9" t="s">
        <v>117</v>
      </c>
      <c r="Q7" s="9" t="s">
        <v>128</v>
      </c>
      <c r="R7" s="9" t="s">
        <v>154</v>
      </c>
    </row>
    <row r="8" spans="3:64" x14ac:dyDescent="0.25">
      <c r="C8" s="11"/>
      <c r="D8" s="8" t="s">
        <v>232</v>
      </c>
      <c r="E8" s="12" t="s">
        <v>22</v>
      </c>
      <c r="F8" s="13"/>
      <c r="G8" s="8"/>
      <c r="H8" s="8"/>
      <c r="I8" s="8"/>
      <c r="J8" s="8"/>
      <c r="K8" s="8"/>
      <c r="L8" s="8"/>
      <c r="M8" s="8"/>
      <c r="N8" s="14"/>
      <c r="O8" s="14"/>
      <c r="P8" s="14"/>
      <c r="Q8" s="8"/>
      <c r="R8" s="14"/>
    </row>
    <row r="9" spans="3:64" s="15" customFormat="1" ht="27" x14ac:dyDescent="0.25">
      <c r="C9" s="16"/>
      <c r="D9" s="17" t="s">
        <v>221</v>
      </c>
      <c r="E9" s="18" t="s">
        <v>98</v>
      </c>
      <c r="F9" s="19">
        <v>53937</v>
      </c>
      <c r="G9" s="17" t="s">
        <v>139</v>
      </c>
      <c r="H9" s="20" t="s">
        <v>75</v>
      </c>
      <c r="I9" s="21">
        <v>0.51910000000000001</v>
      </c>
      <c r="J9" s="21">
        <v>0.48089999999999999</v>
      </c>
      <c r="K9" s="17" t="s">
        <v>173</v>
      </c>
      <c r="L9" s="22" t="s">
        <v>230</v>
      </c>
      <c r="M9" s="17" t="s">
        <v>165</v>
      </c>
      <c r="N9" s="23"/>
      <c r="O9" s="23"/>
      <c r="P9" s="23"/>
      <c r="Q9" s="17"/>
      <c r="R9" s="24" t="s">
        <v>212</v>
      </c>
    </row>
    <row r="10" spans="3:64" x14ac:dyDescent="0.25">
      <c r="C10" s="11"/>
      <c r="D10" s="8"/>
      <c r="E10" s="25" t="s">
        <v>2</v>
      </c>
      <c r="F10" s="26">
        <f>SUM(F9)</f>
        <v>53937</v>
      </c>
      <c r="G10" s="27"/>
      <c r="H10" s="27"/>
      <c r="I10" s="27"/>
      <c r="J10" s="28"/>
      <c r="K10" s="8"/>
      <c r="L10" s="8"/>
      <c r="M10" s="8"/>
      <c r="N10" s="14"/>
      <c r="O10" s="29"/>
      <c r="P10" s="14"/>
      <c r="Q10" s="8"/>
      <c r="R10" s="30"/>
    </row>
    <row r="11" spans="3:64" s="15" customFormat="1" x14ac:dyDescent="0.25">
      <c r="C11" s="16"/>
      <c r="D11" s="17" t="s">
        <v>232</v>
      </c>
      <c r="E11" s="31" t="s">
        <v>71</v>
      </c>
      <c r="F11" s="19"/>
      <c r="G11" s="17"/>
      <c r="H11" s="17"/>
      <c r="I11" s="17"/>
      <c r="J11" s="21"/>
      <c r="K11" s="32"/>
      <c r="L11" s="32"/>
      <c r="M11" s="32"/>
      <c r="N11" s="23"/>
      <c r="O11" s="20"/>
      <c r="P11" s="23"/>
      <c r="Q11" s="17"/>
      <c r="R11" s="33"/>
    </row>
    <row r="12" spans="3:64" s="15" customFormat="1" x14ac:dyDescent="0.25">
      <c r="C12" s="16"/>
      <c r="D12" s="17" t="s">
        <v>292</v>
      </c>
      <c r="E12" s="33" t="s">
        <v>66</v>
      </c>
      <c r="F12" s="19">
        <v>3212</v>
      </c>
      <c r="G12" s="17" t="s">
        <v>89</v>
      </c>
      <c r="H12" s="20" t="s">
        <v>75</v>
      </c>
      <c r="I12" s="17">
        <v>0</v>
      </c>
      <c r="J12" s="21">
        <v>1</v>
      </c>
      <c r="K12" s="17" t="s">
        <v>140</v>
      </c>
      <c r="L12" s="32" t="s">
        <v>224</v>
      </c>
      <c r="M12" s="32" t="s">
        <v>166</v>
      </c>
      <c r="N12" s="23"/>
      <c r="O12" s="20"/>
      <c r="P12" s="23"/>
      <c r="Q12" s="34">
        <v>3212</v>
      </c>
      <c r="R12" s="33"/>
    </row>
    <row r="13" spans="3:64" s="15" customFormat="1" x14ac:dyDescent="0.25">
      <c r="C13" s="20"/>
      <c r="D13" s="20" t="s">
        <v>293</v>
      </c>
      <c r="E13" s="23" t="s">
        <v>294</v>
      </c>
      <c r="F13" s="35">
        <v>307</v>
      </c>
      <c r="G13" s="20" t="s">
        <v>89</v>
      </c>
      <c r="H13" s="20" t="s">
        <v>75</v>
      </c>
      <c r="I13" s="21">
        <v>0</v>
      </c>
      <c r="J13" s="21">
        <v>1</v>
      </c>
      <c r="K13" s="36" t="s">
        <v>45</v>
      </c>
      <c r="L13" s="36" t="s">
        <v>226</v>
      </c>
      <c r="M13" s="20" t="s">
        <v>167</v>
      </c>
      <c r="N13" s="37"/>
      <c r="O13" s="20" t="s">
        <v>225</v>
      </c>
      <c r="P13" s="20"/>
      <c r="Q13" s="35">
        <v>307</v>
      </c>
      <c r="R13" s="3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  <c r="AR13" s="39"/>
      <c r="AS13" s="39"/>
      <c r="AT13" s="39"/>
      <c r="AU13" s="39"/>
      <c r="AV13" s="39"/>
      <c r="AW13" s="39"/>
      <c r="AX13" s="39"/>
      <c r="AY13" s="39"/>
      <c r="AZ13" s="39"/>
      <c r="BA13" s="39"/>
      <c r="BB13" s="39"/>
      <c r="BC13" s="39"/>
      <c r="BD13" s="39"/>
      <c r="BE13" s="39"/>
      <c r="BF13" s="39"/>
      <c r="BG13" s="39"/>
      <c r="BH13" s="39"/>
      <c r="BI13" s="39"/>
      <c r="BJ13" s="39"/>
      <c r="BK13" s="39"/>
      <c r="BL13" s="39"/>
    </row>
    <row r="14" spans="3:64" s="15" customFormat="1" ht="25.5" customHeight="1" x14ac:dyDescent="0.25">
      <c r="C14" s="17"/>
      <c r="D14" s="17" t="s">
        <v>295</v>
      </c>
      <c r="E14" s="24" t="s">
        <v>152</v>
      </c>
      <c r="F14" s="19">
        <v>10134</v>
      </c>
      <c r="G14" s="20" t="s">
        <v>215</v>
      </c>
      <c r="H14" s="20" t="s">
        <v>75</v>
      </c>
      <c r="I14" s="21">
        <v>0.26</v>
      </c>
      <c r="J14" s="21">
        <v>0.74</v>
      </c>
      <c r="K14" s="36" t="s">
        <v>104</v>
      </c>
      <c r="L14" s="36" t="s">
        <v>26</v>
      </c>
      <c r="M14" s="20" t="s">
        <v>167</v>
      </c>
      <c r="N14" s="23"/>
      <c r="O14" s="20" t="s">
        <v>199</v>
      </c>
      <c r="P14" s="17" t="s">
        <v>186</v>
      </c>
      <c r="Q14" s="34">
        <v>10134</v>
      </c>
      <c r="R14" s="38" t="s">
        <v>370</v>
      </c>
    </row>
    <row r="15" spans="3:64" s="15" customFormat="1" x14ac:dyDescent="0.25">
      <c r="C15" s="17"/>
      <c r="D15" s="17" t="s">
        <v>262</v>
      </c>
      <c r="E15" s="23" t="s">
        <v>168</v>
      </c>
      <c r="F15" s="19">
        <v>236486</v>
      </c>
      <c r="G15" s="20" t="s">
        <v>89</v>
      </c>
      <c r="H15" s="40" t="s">
        <v>87</v>
      </c>
      <c r="I15" s="21">
        <v>0</v>
      </c>
      <c r="J15" s="21">
        <v>1</v>
      </c>
      <c r="K15" s="36" t="s">
        <v>104</v>
      </c>
      <c r="L15" s="41">
        <v>42456</v>
      </c>
      <c r="M15" s="17" t="s">
        <v>183</v>
      </c>
      <c r="N15" s="17"/>
      <c r="O15" s="17"/>
      <c r="P15" s="17"/>
      <c r="Q15" s="17"/>
      <c r="R15" s="17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  <c r="AV15" s="39"/>
      <c r="AW15" s="39"/>
      <c r="AX15" s="39"/>
      <c r="AY15" s="39"/>
      <c r="AZ15" s="39"/>
      <c r="BA15" s="39"/>
      <c r="BB15" s="39"/>
      <c r="BC15" s="39"/>
      <c r="BD15" s="39"/>
      <c r="BE15" s="39"/>
      <c r="BF15" s="39"/>
      <c r="BG15" s="39"/>
      <c r="BH15" s="39"/>
      <c r="BI15" s="39"/>
      <c r="BJ15" s="39"/>
      <c r="BK15" s="39"/>
      <c r="BL15" s="39"/>
    </row>
    <row r="16" spans="3:64" s="15" customFormat="1" x14ac:dyDescent="0.25">
      <c r="C16" s="16"/>
      <c r="D16" s="17" t="s">
        <v>266</v>
      </c>
      <c r="E16" s="33" t="s">
        <v>149</v>
      </c>
      <c r="F16" s="19">
        <v>15331</v>
      </c>
      <c r="G16" s="17" t="s">
        <v>139</v>
      </c>
      <c r="H16" s="20" t="s">
        <v>75</v>
      </c>
      <c r="I16" s="42">
        <v>8.6499999999999994E-2</v>
      </c>
      <c r="J16" s="21">
        <v>0.91349999999999998</v>
      </c>
      <c r="K16" s="17" t="s">
        <v>106</v>
      </c>
      <c r="L16" s="17" t="s">
        <v>200</v>
      </c>
      <c r="M16" s="32" t="s">
        <v>165</v>
      </c>
      <c r="N16" s="23"/>
      <c r="O16" s="20"/>
      <c r="P16" s="23"/>
      <c r="Q16" s="17"/>
      <c r="R16" s="33" t="s">
        <v>213</v>
      </c>
    </row>
    <row r="17" spans="3:64" s="15" customFormat="1" x14ac:dyDescent="0.25">
      <c r="C17" s="17"/>
      <c r="D17" s="17" t="s">
        <v>202</v>
      </c>
      <c r="E17" s="43" t="s">
        <v>203</v>
      </c>
      <c r="F17" s="44">
        <v>10137</v>
      </c>
      <c r="G17" s="17" t="s">
        <v>139</v>
      </c>
      <c r="H17" s="20" t="s">
        <v>75</v>
      </c>
      <c r="I17" s="42">
        <v>0.36199999999999999</v>
      </c>
      <c r="J17" s="21">
        <v>0.63780000000000003</v>
      </c>
      <c r="K17" s="17" t="s">
        <v>106</v>
      </c>
      <c r="L17" s="36" t="s">
        <v>231</v>
      </c>
      <c r="M17" s="32" t="s">
        <v>165</v>
      </c>
      <c r="N17" s="17"/>
      <c r="O17" s="17"/>
      <c r="P17" s="17"/>
      <c r="Q17" s="17"/>
      <c r="R17" s="17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H17" s="39"/>
      <c r="AI17" s="39"/>
      <c r="AJ17" s="39"/>
      <c r="AK17" s="39"/>
      <c r="AL17" s="39"/>
      <c r="AM17" s="39"/>
      <c r="AN17" s="39"/>
      <c r="AO17" s="39"/>
      <c r="AP17" s="39"/>
      <c r="AQ17" s="39"/>
      <c r="AR17" s="39"/>
      <c r="AS17" s="39"/>
      <c r="AT17" s="39"/>
      <c r="AU17" s="39"/>
      <c r="AV17" s="39"/>
      <c r="AW17" s="39"/>
      <c r="AX17" s="39"/>
      <c r="AY17" s="39"/>
      <c r="AZ17" s="39"/>
      <c r="BA17" s="39"/>
      <c r="BB17" s="39"/>
      <c r="BC17" s="39"/>
      <c r="BD17" s="39"/>
      <c r="BE17" s="39"/>
      <c r="BF17" s="39"/>
      <c r="BG17" s="39"/>
      <c r="BH17" s="39"/>
      <c r="BI17" s="39"/>
      <c r="BJ17" s="39"/>
      <c r="BK17" s="39"/>
      <c r="BL17" s="39"/>
    </row>
    <row r="18" spans="3:64" s="15" customFormat="1" ht="12" customHeight="1" x14ac:dyDescent="0.25">
      <c r="C18" s="17"/>
      <c r="D18" s="17" t="s">
        <v>16</v>
      </c>
      <c r="E18" s="43" t="s">
        <v>48</v>
      </c>
      <c r="F18" s="44">
        <v>406</v>
      </c>
      <c r="G18" s="20" t="s">
        <v>89</v>
      </c>
      <c r="H18" s="40" t="s">
        <v>87</v>
      </c>
      <c r="I18" s="21">
        <v>0</v>
      </c>
      <c r="J18" s="21">
        <v>1</v>
      </c>
      <c r="K18" s="17" t="s">
        <v>15</v>
      </c>
      <c r="L18" s="36" t="s">
        <v>231</v>
      </c>
      <c r="M18" s="32" t="s">
        <v>165</v>
      </c>
      <c r="N18" s="17"/>
      <c r="O18" s="17"/>
      <c r="P18" s="17"/>
      <c r="Q18" s="17"/>
      <c r="R18" s="17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H18" s="39"/>
      <c r="AI18" s="39"/>
      <c r="AJ18" s="39"/>
      <c r="AK18" s="39"/>
      <c r="AL18" s="39"/>
      <c r="AM18" s="39"/>
      <c r="AN18" s="39"/>
      <c r="AO18" s="39"/>
      <c r="AP18" s="39"/>
      <c r="AQ18" s="39"/>
      <c r="AR18" s="39"/>
      <c r="AS18" s="39"/>
      <c r="AT18" s="39"/>
      <c r="AU18" s="39"/>
      <c r="AV18" s="39"/>
      <c r="AW18" s="39"/>
      <c r="AX18" s="39"/>
      <c r="AY18" s="39"/>
      <c r="AZ18" s="39"/>
      <c r="BA18" s="39"/>
      <c r="BB18" s="39"/>
      <c r="BC18" s="39"/>
      <c r="BD18" s="39"/>
      <c r="BE18" s="39"/>
      <c r="BF18" s="39"/>
      <c r="BG18" s="39"/>
      <c r="BH18" s="39"/>
      <c r="BI18" s="39"/>
      <c r="BJ18" s="39"/>
      <c r="BK18" s="39"/>
      <c r="BL18" s="39"/>
    </row>
    <row r="19" spans="3:64" s="15" customFormat="1" ht="12" customHeight="1" x14ac:dyDescent="0.25">
      <c r="C19" s="17"/>
      <c r="D19" s="17" t="s">
        <v>51</v>
      </c>
      <c r="E19" s="43" t="s">
        <v>49</v>
      </c>
      <c r="F19" s="44">
        <v>16999</v>
      </c>
      <c r="G19" s="20" t="s">
        <v>89</v>
      </c>
      <c r="H19" s="40" t="s">
        <v>87</v>
      </c>
      <c r="I19" s="21">
        <v>0</v>
      </c>
      <c r="J19" s="21">
        <v>1</v>
      </c>
      <c r="K19" s="17" t="s">
        <v>15</v>
      </c>
      <c r="L19" s="36" t="s">
        <v>231</v>
      </c>
      <c r="M19" s="32" t="s">
        <v>165</v>
      </c>
      <c r="N19" s="17"/>
      <c r="O19" s="17"/>
      <c r="P19" s="17"/>
      <c r="Q19" s="17"/>
      <c r="R19" s="17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39"/>
      <c r="AM19" s="39"/>
      <c r="AN19" s="39"/>
      <c r="AO19" s="39"/>
      <c r="AP19" s="39"/>
      <c r="AQ19" s="39"/>
      <c r="AR19" s="39"/>
      <c r="AS19" s="39"/>
      <c r="AT19" s="39"/>
      <c r="AU19" s="39"/>
      <c r="AV19" s="39"/>
      <c r="AW19" s="39"/>
      <c r="AX19" s="39"/>
      <c r="AY19" s="39"/>
      <c r="AZ19" s="39"/>
      <c r="BA19" s="39"/>
      <c r="BB19" s="39"/>
      <c r="BC19" s="39"/>
      <c r="BD19" s="39"/>
      <c r="BE19" s="39"/>
      <c r="BF19" s="39"/>
      <c r="BG19" s="39"/>
      <c r="BH19" s="39"/>
      <c r="BI19" s="39"/>
      <c r="BJ19" s="39"/>
      <c r="BK19" s="39"/>
      <c r="BL19" s="39"/>
    </row>
    <row r="20" spans="3:64" s="15" customFormat="1" ht="12" customHeight="1" x14ac:dyDescent="0.25">
      <c r="C20" s="17"/>
      <c r="D20" s="17" t="s">
        <v>52</v>
      </c>
      <c r="E20" s="43" t="s">
        <v>50</v>
      </c>
      <c r="F20" s="44">
        <v>0</v>
      </c>
      <c r="G20" s="20" t="s">
        <v>89</v>
      </c>
      <c r="H20" s="40" t="s">
        <v>87</v>
      </c>
      <c r="I20" s="21">
        <v>0</v>
      </c>
      <c r="J20" s="21">
        <v>1</v>
      </c>
      <c r="K20" s="17" t="s">
        <v>15</v>
      </c>
      <c r="L20" s="36" t="s">
        <v>231</v>
      </c>
      <c r="M20" s="32" t="s">
        <v>165</v>
      </c>
      <c r="N20" s="17"/>
      <c r="O20" s="17"/>
      <c r="P20" s="17"/>
      <c r="Q20" s="17"/>
      <c r="R20" s="17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39"/>
      <c r="AP20" s="39"/>
      <c r="AQ20" s="39"/>
      <c r="AR20" s="39"/>
      <c r="AS20" s="39"/>
      <c r="AT20" s="39"/>
      <c r="AU20" s="39"/>
      <c r="AV20" s="39"/>
      <c r="AW20" s="39"/>
      <c r="AX20" s="39"/>
      <c r="AY20" s="39"/>
      <c r="AZ20" s="39"/>
      <c r="BA20" s="39"/>
      <c r="BB20" s="39"/>
      <c r="BC20" s="39"/>
      <c r="BD20" s="39"/>
      <c r="BE20" s="39"/>
      <c r="BF20" s="39"/>
      <c r="BG20" s="39"/>
      <c r="BH20" s="39"/>
      <c r="BI20" s="39"/>
      <c r="BJ20" s="39"/>
      <c r="BK20" s="39"/>
      <c r="BL20" s="39"/>
    </row>
    <row r="21" spans="3:64" s="15" customFormat="1" x14ac:dyDescent="0.25">
      <c r="C21" s="17"/>
      <c r="D21" s="17" t="s">
        <v>31</v>
      </c>
      <c r="E21" s="43" t="s">
        <v>30</v>
      </c>
      <c r="F21" s="44">
        <v>8607</v>
      </c>
      <c r="G21" s="20" t="s">
        <v>89</v>
      </c>
      <c r="H21" s="40" t="s">
        <v>87</v>
      </c>
      <c r="I21" s="21">
        <v>0</v>
      </c>
      <c r="J21" s="21">
        <v>1</v>
      </c>
      <c r="K21" s="17" t="s">
        <v>15</v>
      </c>
      <c r="L21" s="36" t="s">
        <v>231</v>
      </c>
      <c r="M21" s="32" t="s">
        <v>165</v>
      </c>
      <c r="N21" s="17"/>
      <c r="O21" s="17"/>
      <c r="P21" s="17"/>
      <c r="Q21" s="17"/>
      <c r="R21" s="17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  <c r="AI21" s="39"/>
      <c r="AJ21" s="39"/>
      <c r="AK21" s="39"/>
      <c r="AL21" s="39"/>
      <c r="AM21" s="39"/>
      <c r="AN21" s="39"/>
      <c r="AO21" s="39"/>
      <c r="AP21" s="39"/>
      <c r="AQ21" s="39"/>
      <c r="AR21" s="39"/>
      <c r="AS21" s="39"/>
      <c r="AT21" s="39"/>
      <c r="AU21" s="39"/>
      <c r="AV21" s="39"/>
      <c r="AW21" s="39"/>
      <c r="AX21" s="39"/>
      <c r="AY21" s="39"/>
      <c r="AZ21" s="39"/>
      <c r="BA21" s="39"/>
      <c r="BB21" s="39"/>
      <c r="BC21" s="39"/>
      <c r="BD21" s="39"/>
      <c r="BE21" s="39"/>
      <c r="BF21" s="39"/>
      <c r="BG21" s="39"/>
      <c r="BH21" s="39"/>
      <c r="BI21" s="39"/>
      <c r="BJ21" s="39"/>
      <c r="BK21" s="39"/>
      <c r="BL21" s="39"/>
    </row>
    <row r="22" spans="3:64" s="15" customFormat="1" x14ac:dyDescent="0.25">
      <c r="C22" s="17"/>
      <c r="D22" s="17" t="s">
        <v>32</v>
      </c>
      <c r="E22" s="43" t="s">
        <v>37</v>
      </c>
      <c r="F22" s="44">
        <v>8740</v>
      </c>
      <c r="G22" s="20" t="s">
        <v>89</v>
      </c>
      <c r="H22" s="40" t="s">
        <v>87</v>
      </c>
      <c r="I22" s="21">
        <v>0</v>
      </c>
      <c r="J22" s="21">
        <v>1</v>
      </c>
      <c r="K22" s="17" t="s">
        <v>15</v>
      </c>
      <c r="L22" s="36" t="s">
        <v>231</v>
      </c>
      <c r="M22" s="32" t="s">
        <v>165</v>
      </c>
      <c r="N22" s="17"/>
      <c r="O22" s="17"/>
      <c r="P22" s="17"/>
      <c r="Q22" s="17"/>
      <c r="R22" s="17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39"/>
      <c r="AQ22" s="39"/>
      <c r="AR22" s="39"/>
      <c r="AS22" s="39"/>
      <c r="AT22" s="39"/>
      <c r="AU22" s="39"/>
      <c r="AV22" s="39"/>
      <c r="AW22" s="39"/>
      <c r="AX22" s="39"/>
      <c r="AY22" s="39"/>
      <c r="AZ22" s="39"/>
      <c r="BA22" s="39"/>
      <c r="BB22" s="39"/>
      <c r="BC22" s="39"/>
      <c r="BD22" s="39"/>
      <c r="BE22" s="39"/>
      <c r="BF22" s="39"/>
      <c r="BG22" s="39"/>
      <c r="BH22" s="39"/>
      <c r="BI22" s="39"/>
      <c r="BJ22" s="39"/>
      <c r="BK22" s="39"/>
      <c r="BL22" s="39"/>
    </row>
    <row r="23" spans="3:64" s="15" customFormat="1" x14ac:dyDescent="0.25">
      <c r="C23" s="17"/>
      <c r="D23" s="17" t="s">
        <v>33</v>
      </c>
      <c r="E23" s="43" t="s">
        <v>38</v>
      </c>
      <c r="F23" s="44">
        <v>1421</v>
      </c>
      <c r="G23" s="20" t="s">
        <v>89</v>
      </c>
      <c r="H23" s="40" t="s">
        <v>87</v>
      </c>
      <c r="I23" s="21">
        <v>0</v>
      </c>
      <c r="J23" s="21">
        <v>1</v>
      </c>
      <c r="K23" s="17" t="s">
        <v>15</v>
      </c>
      <c r="L23" s="36" t="s">
        <v>231</v>
      </c>
      <c r="M23" s="32" t="s">
        <v>165</v>
      </c>
      <c r="N23" s="17"/>
      <c r="O23" s="17"/>
      <c r="P23" s="17"/>
      <c r="Q23" s="17"/>
      <c r="R23" s="17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39"/>
      <c r="AS23" s="39"/>
      <c r="AT23" s="39"/>
      <c r="AU23" s="39"/>
      <c r="AV23" s="39"/>
      <c r="AW23" s="39"/>
      <c r="AX23" s="39"/>
      <c r="AY23" s="39"/>
      <c r="AZ23" s="39"/>
      <c r="BA23" s="39"/>
      <c r="BB23" s="39"/>
      <c r="BC23" s="39"/>
      <c r="BD23" s="39"/>
      <c r="BE23" s="39"/>
      <c r="BF23" s="39"/>
      <c r="BG23" s="39"/>
      <c r="BH23" s="39"/>
      <c r="BI23" s="39"/>
      <c r="BJ23" s="39"/>
      <c r="BK23" s="39"/>
      <c r="BL23" s="39"/>
    </row>
    <row r="24" spans="3:64" s="15" customFormat="1" x14ac:dyDescent="0.25">
      <c r="C24" s="17"/>
      <c r="D24" s="17" t="s">
        <v>79</v>
      </c>
      <c r="E24" s="23" t="s">
        <v>378</v>
      </c>
      <c r="F24" s="44">
        <v>9071</v>
      </c>
      <c r="G24" s="20" t="s">
        <v>115</v>
      </c>
      <c r="H24" s="20" t="s">
        <v>75</v>
      </c>
      <c r="I24" s="21">
        <v>0.5</v>
      </c>
      <c r="J24" s="21">
        <v>0.5</v>
      </c>
      <c r="K24" s="36" t="s">
        <v>41</v>
      </c>
      <c r="L24" s="36" t="s">
        <v>231</v>
      </c>
      <c r="M24" s="32" t="s">
        <v>165</v>
      </c>
      <c r="N24" s="17"/>
      <c r="O24" s="17"/>
      <c r="P24" s="17"/>
      <c r="Q24" s="17"/>
      <c r="R24" s="17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39"/>
      <c r="AR24" s="39"/>
      <c r="AS24" s="39"/>
      <c r="AT24" s="39"/>
      <c r="AU24" s="39"/>
      <c r="AV24" s="39"/>
      <c r="AW24" s="39"/>
      <c r="AX24" s="39"/>
      <c r="AY24" s="39"/>
      <c r="AZ24" s="39"/>
      <c r="BA24" s="39"/>
      <c r="BB24" s="39"/>
      <c r="BC24" s="39"/>
      <c r="BD24" s="39"/>
      <c r="BE24" s="39"/>
      <c r="BF24" s="39"/>
      <c r="BG24" s="39"/>
      <c r="BH24" s="39"/>
      <c r="BI24" s="39"/>
      <c r="BJ24" s="39"/>
      <c r="BK24" s="39"/>
      <c r="BL24" s="39"/>
    </row>
    <row r="25" spans="3:64" s="15" customFormat="1" x14ac:dyDescent="0.25">
      <c r="C25" s="17"/>
      <c r="D25" s="17" t="s">
        <v>137</v>
      </c>
      <c r="E25" s="23" t="s">
        <v>136</v>
      </c>
      <c r="F25" s="44">
        <v>18340</v>
      </c>
      <c r="G25" s="20" t="s">
        <v>115</v>
      </c>
      <c r="H25" s="20" t="s">
        <v>75</v>
      </c>
      <c r="I25" s="21">
        <v>0.5</v>
      </c>
      <c r="J25" s="21">
        <v>0.5</v>
      </c>
      <c r="K25" s="36" t="s">
        <v>41</v>
      </c>
      <c r="L25" s="36" t="s">
        <v>231</v>
      </c>
      <c r="M25" s="32" t="s">
        <v>165</v>
      </c>
      <c r="N25" s="17"/>
      <c r="O25" s="17"/>
      <c r="P25" s="17"/>
      <c r="Q25" s="17"/>
      <c r="R25" s="17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39"/>
      <c r="AQ25" s="39"/>
      <c r="AR25" s="39"/>
      <c r="AS25" s="39"/>
      <c r="AT25" s="39"/>
      <c r="AU25" s="39"/>
      <c r="AV25" s="39"/>
      <c r="AW25" s="39"/>
      <c r="AX25" s="39"/>
      <c r="AY25" s="39"/>
      <c r="AZ25" s="39"/>
      <c r="BA25" s="39"/>
      <c r="BB25" s="39"/>
      <c r="BC25" s="39"/>
      <c r="BD25" s="39"/>
      <c r="BE25" s="39"/>
      <c r="BF25" s="39"/>
      <c r="BG25" s="39"/>
      <c r="BH25" s="39"/>
      <c r="BI25" s="39"/>
      <c r="BJ25" s="39"/>
      <c r="BK25" s="39"/>
      <c r="BL25" s="39"/>
    </row>
    <row r="26" spans="3:64" s="15" customFormat="1" x14ac:dyDescent="0.25">
      <c r="C26" s="17"/>
      <c r="D26" s="17" t="s">
        <v>138</v>
      </c>
      <c r="E26" s="23" t="s">
        <v>379</v>
      </c>
      <c r="F26" s="44">
        <v>10833</v>
      </c>
      <c r="G26" s="20" t="s">
        <v>115</v>
      </c>
      <c r="H26" s="20" t="s">
        <v>75</v>
      </c>
      <c r="I26" s="21">
        <v>0.5</v>
      </c>
      <c r="J26" s="21">
        <v>0.5</v>
      </c>
      <c r="K26" s="36" t="s">
        <v>41</v>
      </c>
      <c r="L26" s="36" t="s">
        <v>231</v>
      </c>
      <c r="M26" s="32" t="s">
        <v>165</v>
      </c>
      <c r="N26" s="17"/>
      <c r="O26" s="17"/>
      <c r="P26" s="17"/>
      <c r="Q26" s="17"/>
      <c r="R26" s="17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9"/>
      <c r="AL26" s="39"/>
      <c r="AM26" s="39"/>
      <c r="AN26" s="39"/>
      <c r="AO26" s="39"/>
      <c r="AP26" s="39"/>
      <c r="AQ26" s="39"/>
      <c r="AR26" s="39"/>
      <c r="AS26" s="39"/>
      <c r="AT26" s="39"/>
      <c r="AU26" s="39"/>
      <c r="AV26" s="39"/>
      <c r="AW26" s="39"/>
      <c r="AX26" s="39"/>
      <c r="AY26" s="39"/>
      <c r="AZ26" s="39"/>
      <c r="BA26" s="39"/>
      <c r="BB26" s="39"/>
      <c r="BC26" s="39"/>
      <c r="BD26" s="39"/>
      <c r="BE26" s="39"/>
      <c r="BF26" s="39"/>
      <c r="BG26" s="39"/>
      <c r="BH26" s="39"/>
      <c r="BI26" s="39"/>
      <c r="BJ26" s="39"/>
      <c r="BK26" s="39"/>
      <c r="BL26" s="39"/>
    </row>
    <row r="27" spans="3:64" s="15" customFormat="1" ht="27" x14ac:dyDescent="0.25">
      <c r="C27" s="16"/>
      <c r="D27" s="17" t="s">
        <v>8</v>
      </c>
      <c r="E27" s="23" t="s">
        <v>55</v>
      </c>
      <c r="F27" s="19">
        <v>2403</v>
      </c>
      <c r="G27" s="17" t="s">
        <v>89</v>
      </c>
      <c r="H27" s="40" t="s">
        <v>265</v>
      </c>
      <c r="I27" s="21">
        <v>0</v>
      </c>
      <c r="J27" s="21">
        <v>1</v>
      </c>
      <c r="K27" s="17" t="s">
        <v>15</v>
      </c>
      <c r="L27" s="36" t="s">
        <v>231</v>
      </c>
      <c r="M27" s="32" t="s">
        <v>165</v>
      </c>
      <c r="N27" s="23"/>
      <c r="O27" s="20"/>
      <c r="P27" s="23"/>
      <c r="Q27" s="17"/>
      <c r="R27" s="38" t="s">
        <v>214</v>
      </c>
    </row>
    <row r="28" spans="3:64" s="15" customFormat="1" ht="27" x14ac:dyDescent="0.25">
      <c r="C28" s="17"/>
      <c r="D28" s="17" t="s">
        <v>243</v>
      </c>
      <c r="E28" s="45" t="s">
        <v>244</v>
      </c>
      <c r="F28" s="19">
        <v>2000</v>
      </c>
      <c r="G28" s="17" t="s">
        <v>115</v>
      </c>
      <c r="H28" s="20" t="s">
        <v>75</v>
      </c>
      <c r="I28" s="21">
        <v>1</v>
      </c>
      <c r="J28" s="21">
        <v>0</v>
      </c>
      <c r="K28" s="46" t="s">
        <v>309</v>
      </c>
      <c r="L28" s="36" t="s">
        <v>231</v>
      </c>
      <c r="M28" s="17" t="s">
        <v>264</v>
      </c>
      <c r="N28" s="17"/>
      <c r="O28" s="17"/>
      <c r="P28" s="17"/>
      <c r="Q28" s="17"/>
      <c r="R28" s="17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39"/>
      <c r="BB28" s="39"/>
      <c r="BC28" s="39"/>
      <c r="BD28" s="39"/>
      <c r="BE28" s="39"/>
      <c r="BF28" s="39"/>
      <c r="BG28" s="39"/>
      <c r="BH28" s="39"/>
      <c r="BI28" s="39"/>
      <c r="BJ28" s="39"/>
      <c r="BK28" s="39"/>
      <c r="BL28" s="39"/>
    </row>
    <row r="29" spans="3:64" s="15" customFormat="1" x14ac:dyDescent="0.25">
      <c r="C29" s="17"/>
      <c r="D29" s="17" t="s">
        <v>247</v>
      </c>
      <c r="E29" s="24" t="s">
        <v>380</v>
      </c>
      <c r="F29" s="44">
        <v>48047.74</v>
      </c>
      <c r="G29" s="20" t="s">
        <v>115</v>
      </c>
      <c r="H29" s="20" t="s">
        <v>75</v>
      </c>
      <c r="I29" s="21">
        <v>0.5</v>
      </c>
      <c r="J29" s="21">
        <v>0.5</v>
      </c>
      <c r="K29" s="32" t="s">
        <v>95</v>
      </c>
      <c r="L29" s="36" t="s">
        <v>231</v>
      </c>
      <c r="M29" s="17" t="s">
        <v>183</v>
      </c>
      <c r="N29" s="17"/>
      <c r="O29" s="17"/>
      <c r="P29" s="17"/>
      <c r="Q29" s="17"/>
      <c r="R29" s="17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39"/>
      <c r="AL29" s="39"/>
      <c r="AM29" s="39"/>
      <c r="AN29" s="39"/>
      <c r="AO29" s="39"/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39"/>
      <c r="BC29" s="39"/>
      <c r="BD29" s="39"/>
      <c r="BE29" s="39"/>
      <c r="BF29" s="39"/>
      <c r="BG29" s="39"/>
      <c r="BH29" s="39"/>
      <c r="BI29" s="39"/>
      <c r="BJ29" s="39"/>
      <c r="BK29" s="39"/>
      <c r="BL29" s="39"/>
    </row>
    <row r="30" spans="3:64" s="15" customFormat="1" x14ac:dyDescent="0.25">
      <c r="C30" s="16"/>
      <c r="D30" s="17" t="s">
        <v>248</v>
      </c>
      <c r="E30" s="23" t="s">
        <v>109</v>
      </c>
      <c r="F30" s="44">
        <v>6500</v>
      </c>
      <c r="G30" s="17" t="s">
        <v>115</v>
      </c>
      <c r="H30" s="20" t="s">
        <v>75</v>
      </c>
      <c r="I30" s="21">
        <v>0.63</v>
      </c>
      <c r="J30" s="21">
        <v>0.37</v>
      </c>
      <c r="K30" s="32" t="s">
        <v>95</v>
      </c>
      <c r="L30" s="36" t="s">
        <v>231</v>
      </c>
      <c r="M30" s="32" t="s">
        <v>183</v>
      </c>
      <c r="N30" s="23"/>
      <c r="O30" s="20"/>
      <c r="P30" s="23"/>
      <c r="Q30" s="17"/>
      <c r="R30" s="33"/>
    </row>
    <row r="31" spans="3:64" s="15" customFormat="1" x14ac:dyDescent="0.25">
      <c r="C31" s="16"/>
      <c r="D31" s="17" t="s">
        <v>249</v>
      </c>
      <c r="E31" s="23" t="s">
        <v>110</v>
      </c>
      <c r="F31" s="44">
        <v>6690</v>
      </c>
      <c r="G31" s="17" t="s">
        <v>115</v>
      </c>
      <c r="H31" s="20" t="s">
        <v>75</v>
      </c>
      <c r="I31" s="21">
        <v>0.49</v>
      </c>
      <c r="J31" s="21">
        <v>0.51</v>
      </c>
      <c r="K31" s="32" t="s">
        <v>95</v>
      </c>
      <c r="L31" s="36" t="s">
        <v>231</v>
      </c>
      <c r="M31" s="32" t="s">
        <v>183</v>
      </c>
      <c r="N31" s="23"/>
      <c r="O31" s="20"/>
      <c r="P31" s="23"/>
      <c r="Q31" s="17"/>
      <c r="R31" s="33"/>
    </row>
    <row r="32" spans="3:64" s="15" customFormat="1" x14ac:dyDescent="0.25">
      <c r="C32" s="16"/>
      <c r="D32" s="17" t="s">
        <v>250</v>
      </c>
      <c r="E32" s="23" t="s">
        <v>107</v>
      </c>
      <c r="F32" s="44">
        <v>6500</v>
      </c>
      <c r="G32" s="17" t="s">
        <v>115</v>
      </c>
      <c r="H32" s="20" t="s">
        <v>75</v>
      </c>
      <c r="I32" s="21">
        <v>1</v>
      </c>
      <c r="J32" s="21">
        <v>0</v>
      </c>
      <c r="K32" s="32" t="s">
        <v>95</v>
      </c>
      <c r="L32" s="36" t="s">
        <v>231</v>
      </c>
      <c r="M32" s="32" t="s">
        <v>183</v>
      </c>
      <c r="N32" s="23"/>
      <c r="O32" s="20"/>
      <c r="P32" s="23"/>
      <c r="Q32" s="17"/>
      <c r="R32" s="33"/>
    </row>
    <row r="33" spans="3:64" s="15" customFormat="1" x14ac:dyDescent="0.25">
      <c r="C33" s="47"/>
      <c r="D33" s="17" t="s">
        <v>251</v>
      </c>
      <c r="E33" s="23" t="s">
        <v>252</v>
      </c>
      <c r="F33" s="44">
        <v>1573</v>
      </c>
      <c r="G33" s="17" t="s">
        <v>115</v>
      </c>
      <c r="H33" s="20" t="s">
        <v>75</v>
      </c>
      <c r="I33" s="21">
        <v>1</v>
      </c>
      <c r="J33" s="21">
        <v>0</v>
      </c>
      <c r="K33" s="17"/>
      <c r="L33" s="17"/>
      <c r="M33" s="17"/>
      <c r="N33" s="47"/>
      <c r="O33" s="47"/>
      <c r="P33" s="47"/>
      <c r="Q33" s="17"/>
      <c r="R33" s="47"/>
    </row>
    <row r="34" spans="3:64" s="15" customFormat="1" x14ac:dyDescent="0.25">
      <c r="C34" s="47"/>
      <c r="D34" s="17">
        <v>4.4000000000000004</v>
      </c>
      <c r="E34" s="23" t="s">
        <v>300</v>
      </c>
      <c r="F34" s="44">
        <v>6000</v>
      </c>
      <c r="G34" s="17" t="s">
        <v>115</v>
      </c>
      <c r="H34" s="20" t="s">
        <v>75</v>
      </c>
      <c r="I34" s="21">
        <v>1</v>
      </c>
      <c r="J34" s="21">
        <v>0</v>
      </c>
      <c r="K34" s="36" t="s">
        <v>314</v>
      </c>
      <c r="L34" s="36" t="s">
        <v>231</v>
      </c>
      <c r="M34" s="32" t="s">
        <v>183</v>
      </c>
      <c r="N34" s="47"/>
      <c r="O34" s="47"/>
      <c r="P34" s="47"/>
      <c r="Q34" s="17"/>
      <c r="R34" s="33" t="s">
        <v>28</v>
      </c>
    </row>
    <row r="35" spans="3:64" s="15" customFormat="1" x14ac:dyDescent="0.25">
      <c r="C35" s="17"/>
      <c r="D35" s="17" t="s">
        <v>221</v>
      </c>
      <c r="E35" s="23" t="s">
        <v>47</v>
      </c>
      <c r="F35" s="44">
        <v>87168</v>
      </c>
      <c r="G35" s="20" t="s">
        <v>89</v>
      </c>
      <c r="H35" s="40" t="s">
        <v>87</v>
      </c>
      <c r="I35" s="21">
        <v>0</v>
      </c>
      <c r="J35" s="21">
        <v>1</v>
      </c>
      <c r="K35" s="36" t="s">
        <v>45</v>
      </c>
      <c r="L35" s="36" t="s">
        <v>231</v>
      </c>
      <c r="M35" s="32" t="s">
        <v>183</v>
      </c>
      <c r="N35" s="17"/>
      <c r="O35" s="17"/>
      <c r="P35" s="17"/>
      <c r="Q35" s="17"/>
      <c r="R35" s="17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39"/>
      <c r="BI35" s="39"/>
      <c r="BJ35" s="39"/>
      <c r="BK35" s="39"/>
      <c r="BL35" s="39"/>
    </row>
    <row r="36" spans="3:64" s="15" customFormat="1" x14ac:dyDescent="0.25">
      <c r="C36" s="16"/>
      <c r="D36" s="17" t="s">
        <v>221</v>
      </c>
      <c r="E36" s="23" t="s">
        <v>161</v>
      </c>
      <c r="F36" s="44">
        <v>89504</v>
      </c>
      <c r="G36" s="17" t="s">
        <v>163</v>
      </c>
      <c r="H36" s="20" t="s">
        <v>75</v>
      </c>
      <c r="I36" s="21">
        <v>0.22339999999999999</v>
      </c>
      <c r="J36" s="21">
        <v>0.77659999999999996</v>
      </c>
      <c r="K36" s="36" t="s">
        <v>45</v>
      </c>
      <c r="L36" s="36" t="s">
        <v>231</v>
      </c>
      <c r="M36" s="32" t="s">
        <v>183</v>
      </c>
      <c r="N36" s="23"/>
      <c r="O36" s="20"/>
      <c r="P36" s="23"/>
      <c r="Q36" s="17"/>
      <c r="R36" s="33" t="s">
        <v>28</v>
      </c>
    </row>
    <row r="37" spans="3:64" x14ac:dyDescent="0.25">
      <c r="C37" s="7"/>
      <c r="D37" s="8" t="s">
        <v>232</v>
      </c>
      <c r="E37" s="25" t="s">
        <v>127</v>
      </c>
      <c r="F37" s="26">
        <f>SUM(F12:F36)</f>
        <v>606409.74</v>
      </c>
      <c r="G37" s="27"/>
      <c r="H37" s="27"/>
      <c r="I37" s="27"/>
      <c r="J37" s="8"/>
      <c r="K37" s="8"/>
      <c r="L37" s="8"/>
      <c r="M37" s="8"/>
      <c r="N37" s="7"/>
      <c r="O37" s="7"/>
      <c r="P37" s="7"/>
      <c r="Q37" s="8"/>
      <c r="R37" s="7"/>
    </row>
    <row r="38" spans="3:64" ht="36.75" customHeight="1" x14ac:dyDescent="0.25">
      <c r="C38" s="11"/>
      <c r="D38" s="8" t="s">
        <v>232</v>
      </c>
      <c r="E38" s="12" t="s">
        <v>150</v>
      </c>
      <c r="F38" s="48"/>
      <c r="G38" s="27"/>
      <c r="H38" s="27"/>
      <c r="I38" s="27"/>
      <c r="J38" s="28"/>
      <c r="K38" s="8"/>
      <c r="L38" s="8"/>
      <c r="M38" s="8"/>
      <c r="N38" s="14"/>
      <c r="O38" s="29"/>
      <c r="P38" s="14"/>
      <c r="Q38" s="8"/>
      <c r="R38" s="49"/>
    </row>
    <row r="39" spans="3:64" s="15" customFormat="1" x14ac:dyDescent="0.25">
      <c r="C39" s="16"/>
      <c r="D39" s="17" t="s">
        <v>232</v>
      </c>
      <c r="E39" s="50" t="s">
        <v>169</v>
      </c>
      <c r="F39" s="19"/>
      <c r="G39" s="17"/>
      <c r="H39" s="17"/>
      <c r="I39" s="17"/>
      <c r="J39" s="21"/>
      <c r="K39" s="17"/>
      <c r="L39" s="17"/>
      <c r="M39" s="17"/>
      <c r="N39" s="23"/>
      <c r="O39" s="20"/>
      <c r="P39" s="23"/>
      <c r="Q39" s="17"/>
      <c r="R39" s="33"/>
    </row>
    <row r="40" spans="3:64" s="15" customFormat="1" x14ac:dyDescent="0.25">
      <c r="C40" s="20"/>
      <c r="D40" s="20" t="s">
        <v>293</v>
      </c>
      <c r="E40" s="23" t="s">
        <v>90</v>
      </c>
      <c r="F40" s="35">
        <v>16678</v>
      </c>
      <c r="G40" s="20" t="s">
        <v>70</v>
      </c>
      <c r="H40" s="20" t="s">
        <v>75</v>
      </c>
      <c r="I40" s="21">
        <v>0.74</v>
      </c>
      <c r="J40" s="21">
        <v>0.26</v>
      </c>
      <c r="K40" s="36" t="s">
        <v>45</v>
      </c>
      <c r="L40" s="36" t="s">
        <v>26</v>
      </c>
      <c r="M40" s="20" t="s">
        <v>167</v>
      </c>
      <c r="N40" s="37"/>
      <c r="O40" s="20" t="s">
        <v>191</v>
      </c>
      <c r="P40" s="20" t="s">
        <v>192</v>
      </c>
      <c r="Q40" s="34">
        <v>16678</v>
      </c>
      <c r="R40" s="3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J40" s="39"/>
      <c r="AK40" s="39"/>
      <c r="AL40" s="39"/>
      <c r="AM40" s="39"/>
      <c r="AN40" s="39"/>
      <c r="AO40" s="39"/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</row>
    <row r="41" spans="3:64" s="15" customFormat="1" ht="27" x14ac:dyDescent="0.25">
      <c r="C41" s="17"/>
      <c r="D41" s="17" t="s">
        <v>296</v>
      </c>
      <c r="E41" s="23" t="s">
        <v>375</v>
      </c>
      <c r="F41" s="19">
        <v>5039</v>
      </c>
      <c r="G41" s="20" t="s">
        <v>89</v>
      </c>
      <c r="H41" s="40" t="s">
        <v>87</v>
      </c>
      <c r="I41" s="21">
        <v>0</v>
      </c>
      <c r="J41" s="21">
        <v>1</v>
      </c>
      <c r="K41" s="36" t="s">
        <v>104</v>
      </c>
      <c r="L41" s="36" t="s">
        <v>25</v>
      </c>
      <c r="M41" s="20" t="s">
        <v>167</v>
      </c>
      <c r="N41" s="23"/>
      <c r="O41" s="20" t="s">
        <v>191</v>
      </c>
      <c r="P41" s="17" t="s">
        <v>186</v>
      </c>
      <c r="Q41" s="34">
        <v>5039</v>
      </c>
      <c r="R41" s="38" t="s">
        <v>373</v>
      </c>
    </row>
    <row r="42" spans="3:64" s="15" customFormat="1" ht="27" x14ac:dyDescent="0.25">
      <c r="C42" s="17"/>
      <c r="D42" s="17" t="s">
        <v>297</v>
      </c>
      <c r="E42" s="23" t="s">
        <v>170</v>
      </c>
      <c r="F42" s="19">
        <v>5039</v>
      </c>
      <c r="G42" s="20" t="s">
        <v>89</v>
      </c>
      <c r="H42" s="40" t="s">
        <v>87</v>
      </c>
      <c r="I42" s="21">
        <v>0</v>
      </c>
      <c r="J42" s="21">
        <v>1</v>
      </c>
      <c r="K42" s="36" t="s">
        <v>104</v>
      </c>
      <c r="L42" s="36" t="s">
        <v>25</v>
      </c>
      <c r="M42" s="20" t="s">
        <v>167</v>
      </c>
      <c r="N42" s="23"/>
      <c r="O42" s="20" t="s">
        <v>191</v>
      </c>
      <c r="P42" s="17" t="s">
        <v>186</v>
      </c>
      <c r="Q42" s="34">
        <v>5039</v>
      </c>
      <c r="R42" s="38" t="s">
        <v>373</v>
      </c>
    </row>
    <row r="43" spans="3:64" s="15" customFormat="1" ht="27" x14ac:dyDescent="0.25">
      <c r="C43" s="17"/>
      <c r="D43" s="17" t="s">
        <v>298</v>
      </c>
      <c r="E43" s="23" t="s">
        <v>171</v>
      </c>
      <c r="F43" s="19">
        <v>6758</v>
      </c>
      <c r="G43" s="20" t="s">
        <v>215</v>
      </c>
      <c r="H43" s="20" t="s">
        <v>75</v>
      </c>
      <c r="I43" s="21">
        <v>0.25</v>
      </c>
      <c r="J43" s="21">
        <v>0.75</v>
      </c>
      <c r="K43" s="36" t="s">
        <v>104</v>
      </c>
      <c r="L43" s="36" t="s">
        <v>25</v>
      </c>
      <c r="M43" s="20" t="s">
        <v>167</v>
      </c>
      <c r="N43" s="23"/>
      <c r="O43" s="20" t="s">
        <v>372</v>
      </c>
      <c r="P43" s="17" t="s">
        <v>196</v>
      </c>
      <c r="Q43" s="34"/>
      <c r="R43" s="38" t="s">
        <v>373</v>
      </c>
    </row>
    <row r="44" spans="3:64" s="15" customFormat="1" x14ac:dyDescent="0.25">
      <c r="C44" s="17"/>
      <c r="D44" s="17" t="s">
        <v>59</v>
      </c>
      <c r="E44" s="43" t="s">
        <v>62</v>
      </c>
      <c r="F44" s="44">
        <v>15100</v>
      </c>
      <c r="G44" s="20" t="s">
        <v>215</v>
      </c>
      <c r="H44" s="20" t="s">
        <v>75</v>
      </c>
      <c r="I44" s="21">
        <v>0.6</v>
      </c>
      <c r="J44" s="21">
        <v>0.4</v>
      </c>
      <c r="K44" s="36" t="s">
        <v>57</v>
      </c>
      <c r="L44" s="36" t="s">
        <v>58</v>
      </c>
      <c r="M44" s="20" t="s">
        <v>167</v>
      </c>
      <c r="N44" s="17"/>
      <c r="O44" s="17" t="s">
        <v>189</v>
      </c>
      <c r="P44" s="17" t="s">
        <v>351</v>
      </c>
      <c r="Q44" s="34">
        <v>15100</v>
      </c>
      <c r="R44" s="17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39"/>
      <c r="AJ44" s="39"/>
      <c r="AK44" s="39"/>
      <c r="AL44" s="39"/>
      <c r="AM44" s="39"/>
      <c r="AN44" s="39"/>
      <c r="AO44" s="39"/>
      <c r="AP44" s="39"/>
      <c r="AQ44" s="39"/>
      <c r="AR44" s="39"/>
      <c r="AS44" s="39"/>
      <c r="AT44" s="39"/>
      <c r="AU44" s="39"/>
      <c r="AV44" s="39"/>
      <c r="AW44" s="39"/>
      <c r="AX44" s="39"/>
      <c r="AY44" s="39"/>
      <c r="AZ44" s="39"/>
      <c r="BA44" s="39"/>
      <c r="BB44" s="39"/>
      <c r="BC44" s="39"/>
      <c r="BD44" s="39"/>
      <c r="BE44" s="39"/>
      <c r="BF44" s="39"/>
      <c r="BG44" s="39"/>
      <c r="BH44" s="39"/>
      <c r="BI44" s="39"/>
      <c r="BJ44" s="39"/>
      <c r="BK44" s="39"/>
      <c r="BL44" s="39"/>
    </row>
    <row r="45" spans="3:64" s="15" customFormat="1" ht="67.5" x14ac:dyDescent="0.25">
      <c r="C45" s="17"/>
      <c r="D45" s="17" t="s">
        <v>60</v>
      </c>
      <c r="E45" s="43" t="s">
        <v>188</v>
      </c>
      <c r="F45" s="44">
        <v>20952.34</v>
      </c>
      <c r="G45" s="20" t="s">
        <v>70</v>
      </c>
      <c r="H45" s="20" t="s">
        <v>75</v>
      </c>
      <c r="I45" s="21">
        <v>0.54720000000000002</v>
      </c>
      <c r="J45" s="21">
        <v>0.45279999999999998</v>
      </c>
      <c r="K45" s="36" t="s">
        <v>57</v>
      </c>
      <c r="L45" s="46" t="s">
        <v>230</v>
      </c>
      <c r="M45" s="20" t="s">
        <v>167</v>
      </c>
      <c r="N45" s="17"/>
      <c r="O45" s="20" t="s">
        <v>353</v>
      </c>
      <c r="P45" s="17" t="s">
        <v>352</v>
      </c>
      <c r="Q45" s="34">
        <v>20952.34</v>
      </c>
      <c r="R45" s="20" t="s">
        <v>391</v>
      </c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39"/>
      <c r="AL45" s="39"/>
      <c r="AM45" s="39"/>
      <c r="AN45" s="39"/>
      <c r="AO45" s="39"/>
      <c r="AP45" s="39"/>
      <c r="AQ45" s="39"/>
      <c r="AR45" s="39"/>
      <c r="AS45" s="39"/>
      <c r="AT45" s="39"/>
      <c r="AU45" s="39"/>
      <c r="AV45" s="39"/>
      <c r="AW45" s="39"/>
      <c r="AX45" s="39"/>
      <c r="AY45" s="39"/>
      <c r="AZ45" s="39"/>
      <c r="BA45" s="39"/>
      <c r="BB45" s="39"/>
      <c r="BC45" s="39"/>
      <c r="BD45" s="39"/>
      <c r="BE45" s="39"/>
      <c r="BF45" s="39"/>
      <c r="BG45" s="39"/>
      <c r="BH45" s="39"/>
      <c r="BI45" s="39"/>
      <c r="BJ45" s="39"/>
      <c r="BK45" s="39"/>
      <c r="BL45" s="39"/>
    </row>
    <row r="46" spans="3:64" s="15" customFormat="1" x14ac:dyDescent="0.25">
      <c r="C46" s="17"/>
      <c r="D46" s="17" t="s">
        <v>61</v>
      </c>
      <c r="E46" s="43" t="s">
        <v>63</v>
      </c>
      <c r="F46" s="44">
        <v>7827.9</v>
      </c>
      <c r="G46" s="20" t="s">
        <v>70</v>
      </c>
      <c r="H46" s="20" t="s">
        <v>75</v>
      </c>
      <c r="I46" s="21">
        <v>0.6</v>
      </c>
      <c r="J46" s="21">
        <v>0.4</v>
      </c>
      <c r="K46" s="36" t="s">
        <v>57</v>
      </c>
      <c r="L46" s="36" t="s">
        <v>58</v>
      </c>
      <c r="M46" s="20" t="s">
        <v>167</v>
      </c>
      <c r="N46" s="17"/>
      <c r="O46" s="17" t="s">
        <v>205</v>
      </c>
      <c r="P46" s="17" t="s">
        <v>357</v>
      </c>
      <c r="Q46" s="34">
        <v>7827.33</v>
      </c>
      <c r="R46" s="17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39"/>
      <c r="AS46" s="39"/>
      <c r="AT46" s="39"/>
      <c r="AU46" s="39"/>
      <c r="AV46" s="39"/>
      <c r="AW46" s="39"/>
      <c r="AX46" s="39"/>
      <c r="AY46" s="39"/>
      <c r="AZ46" s="39"/>
      <c r="BA46" s="39"/>
      <c r="BB46" s="39"/>
      <c r="BC46" s="39"/>
      <c r="BD46" s="39"/>
      <c r="BE46" s="39"/>
      <c r="BF46" s="39"/>
      <c r="BG46" s="39"/>
      <c r="BH46" s="39"/>
      <c r="BI46" s="39"/>
      <c r="BJ46" s="39"/>
      <c r="BK46" s="39"/>
      <c r="BL46" s="39"/>
    </row>
    <row r="47" spans="3:64" s="15" customFormat="1" ht="40.5" x14ac:dyDescent="0.25">
      <c r="C47" s="17"/>
      <c r="D47" s="17" t="s">
        <v>180</v>
      </c>
      <c r="E47" s="51" t="s">
        <v>201</v>
      </c>
      <c r="F47" s="44">
        <f>15187+11226</f>
        <v>26413</v>
      </c>
      <c r="G47" s="20" t="s">
        <v>348</v>
      </c>
      <c r="H47" s="20" t="s">
        <v>75</v>
      </c>
      <c r="I47" s="21">
        <v>0</v>
      </c>
      <c r="J47" s="21">
        <v>1</v>
      </c>
      <c r="K47" s="52" t="s">
        <v>179</v>
      </c>
      <c r="L47" s="52" t="s">
        <v>184</v>
      </c>
      <c r="M47" s="20" t="s">
        <v>167</v>
      </c>
      <c r="N47" s="17"/>
      <c r="O47" s="20" t="s">
        <v>347</v>
      </c>
      <c r="P47" s="17"/>
      <c r="Q47" s="34">
        <v>26412.75</v>
      </c>
      <c r="R47" s="20" t="s">
        <v>349</v>
      </c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39"/>
      <c r="AM47" s="39"/>
      <c r="AN47" s="39"/>
      <c r="AO47" s="39"/>
      <c r="AP47" s="39"/>
      <c r="AQ47" s="39"/>
      <c r="AR47" s="39"/>
      <c r="AS47" s="39"/>
      <c r="AT47" s="39"/>
      <c r="AU47" s="39"/>
      <c r="AV47" s="39"/>
      <c r="AW47" s="39"/>
      <c r="AX47" s="39"/>
      <c r="AY47" s="39"/>
      <c r="AZ47" s="39"/>
      <c r="BA47" s="39"/>
      <c r="BB47" s="39"/>
      <c r="BC47" s="39"/>
      <c r="BD47" s="39"/>
      <c r="BE47" s="39"/>
      <c r="BF47" s="39"/>
      <c r="BG47" s="39"/>
      <c r="BH47" s="39"/>
      <c r="BI47" s="39"/>
      <c r="BJ47" s="39"/>
      <c r="BK47" s="39"/>
      <c r="BL47" s="39"/>
    </row>
    <row r="48" spans="3:64" s="54" customFormat="1" ht="67.5" x14ac:dyDescent="0.25">
      <c r="C48" s="55"/>
      <c r="D48" s="56" t="s">
        <v>177</v>
      </c>
      <c r="E48" s="51" t="s">
        <v>178</v>
      </c>
      <c r="F48" s="44">
        <v>49380</v>
      </c>
      <c r="G48" s="20" t="s">
        <v>74</v>
      </c>
      <c r="H48" s="20" t="s">
        <v>75</v>
      </c>
      <c r="I48" s="57">
        <v>0.25</v>
      </c>
      <c r="J48" s="57">
        <v>0.75</v>
      </c>
      <c r="K48" s="52" t="s">
        <v>179</v>
      </c>
      <c r="L48" s="46" t="s">
        <v>230</v>
      </c>
      <c r="M48" s="17" t="s">
        <v>172</v>
      </c>
      <c r="N48" s="17"/>
      <c r="O48" s="20" t="s">
        <v>346</v>
      </c>
      <c r="P48" s="17"/>
      <c r="Q48" s="34">
        <v>15442</v>
      </c>
      <c r="R48" s="20" t="s">
        <v>345</v>
      </c>
    </row>
    <row r="49" spans="1:64" s="15" customFormat="1" x14ac:dyDescent="0.25">
      <c r="C49" s="17"/>
      <c r="D49" s="17" t="s">
        <v>268</v>
      </c>
      <c r="E49" s="45" t="s">
        <v>270</v>
      </c>
      <c r="F49" s="19">
        <v>9000</v>
      </c>
      <c r="G49" s="20" t="s">
        <v>70</v>
      </c>
      <c r="H49" s="20" t="s">
        <v>75</v>
      </c>
      <c r="I49" s="21">
        <v>1</v>
      </c>
      <c r="J49" s="21">
        <v>0</v>
      </c>
      <c r="K49" s="17" t="s">
        <v>131</v>
      </c>
      <c r="L49" s="36" t="s">
        <v>344</v>
      </c>
      <c r="M49" s="17" t="s">
        <v>330</v>
      </c>
      <c r="N49" s="17"/>
      <c r="O49" s="17" t="s">
        <v>343</v>
      </c>
      <c r="P49" s="17" t="s">
        <v>342</v>
      </c>
      <c r="Q49" s="34">
        <v>8942</v>
      </c>
      <c r="R49" s="17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9"/>
      <c r="AJ49" s="39"/>
      <c r="AK49" s="39"/>
      <c r="AL49" s="39"/>
      <c r="AM49" s="39"/>
      <c r="AN49" s="39"/>
      <c r="AO49" s="39"/>
      <c r="AP49" s="39"/>
      <c r="AQ49" s="39"/>
      <c r="AR49" s="39"/>
      <c r="AS49" s="39"/>
      <c r="AT49" s="39"/>
      <c r="AU49" s="39"/>
      <c r="AV49" s="39"/>
      <c r="AW49" s="39"/>
      <c r="AX49" s="39"/>
      <c r="AY49" s="39"/>
      <c r="AZ49" s="39"/>
      <c r="BA49" s="39"/>
      <c r="BB49" s="39"/>
      <c r="BC49" s="39"/>
      <c r="BD49" s="39"/>
      <c r="BE49" s="39"/>
      <c r="BF49" s="39"/>
      <c r="BG49" s="39"/>
      <c r="BH49" s="39"/>
      <c r="BI49" s="39"/>
      <c r="BJ49" s="39"/>
      <c r="BK49" s="39"/>
      <c r="BL49" s="39"/>
    </row>
    <row r="50" spans="1:64" s="15" customFormat="1" x14ac:dyDescent="0.25">
      <c r="C50" s="17"/>
      <c r="D50" s="17" t="s">
        <v>269</v>
      </c>
      <c r="E50" s="45" t="s">
        <v>271</v>
      </c>
      <c r="F50" s="19">
        <v>30000</v>
      </c>
      <c r="G50" s="20" t="s">
        <v>70</v>
      </c>
      <c r="H50" s="20" t="s">
        <v>75</v>
      </c>
      <c r="I50" s="21">
        <v>1</v>
      </c>
      <c r="J50" s="21">
        <v>0</v>
      </c>
      <c r="K50" s="17" t="s">
        <v>131</v>
      </c>
      <c r="L50" s="46" t="s">
        <v>230</v>
      </c>
      <c r="M50" s="17" t="s">
        <v>183</v>
      </c>
      <c r="N50" s="17"/>
      <c r="O50" s="17"/>
      <c r="P50" s="17"/>
      <c r="Q50" s="34"/>
      <c r="R50" s="17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9"/>
      <c r="AJ50" s="39"/>
      <c r="AK50" s="39"/>
      <c r="AL50" s="39"/>
      <c r="AM50" s="39"/>
      <c r="AN50" s="39"/>
      <c r="AO50" s="39"/>
      <c r="AP50" s="39"/>
      <c r="AQ50" s="39"/>
      <c r="AR50" s="39"/>
      <c r="AS50" s="39"/>
      <c r="AT50" s="39"/>
      <c r="AU50" s="39"/>
      <c r="AV50" s="39"/>
      <c r="AW50" s="39"/>
      <c r="AX50" s="39"/>
      <c r="AY50" s="39"/>
      <c r="AZ50" s="39"/>
      <c r="BA50" s="39"/>
      <c r="BB50" s="39"/>
      <c r="BC50" s="39"/>
      <c r="BD50" s="39"/>
      <c r="BE50" s="39"/>
      <c r="BF50" s="39"/>
      <c r="BG50" s="39"/>
      <c r="BH50" s="39"/>
      <c r="BI50" s="39"/>
      <c r="BJ50" s="39"/>
      <c r="BK50" s="39"/>
      <c r="BL50" s="39"/>
    </row>
    <row r="51" spans="1:64" s="15" customFormat="1" ht="27" x14ac:dyDescent="0.25">
      <c r="C51" s="17"/>
      <c r="D51" s="17" t="s">
        <v>211</v>
      </c>
      <c r="E51" s="43" t="s">
        <v>181</v>
      </c>
      <c r="F51" s="44">
        <v>28600</v>
      </c>
      <c r="G51" s="20" t="s">
        <v>70</v>
      </c>
      <c r="H51" s="20" t="s">
        <v>75</v>
      </c>
      <c r="I51" s="21">
        <v>1</v>
      </c>
      <c r="J51" s="21">
        <v>0</v>
      </c>
      <c r="K51" s="36" t="s">
        <v>182</v>
      </c>
      <c r="L51" s="46" t="s">
        <v>230</v>
      </c>
      <c r="M51" s="17" t="s">
        <v>330</v>
      </c>
      <c r="N51" s="17"/>
      <c r="O51" s="17" t="s">
        <v>332</v>
      </c>
      <c r="P51" s="17"/>
      <c r="Q51" s="34">
        <v>28576</v>
      </c>
      <c r="R51" s="17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39"/>
      <c r="AS51" s="39"/>
      <c r="AT51" s="39"/>
      <c r="AU51" s="39"/>
      <c r="AV51" s="39"/>
      <c r="AW51" s="39"/>
      <c r="AX51" s="39"/>
      <c r="AY51" s="39"/>
      <c r="AZ51" s="39"/>
      <c r="BA51" s="39"/>
      <c r="BB51" s="39"/>
      <c r="BC51" s="39"/>
      <c r="BD51" s="39"/>
      <c r="BE51" s="39"/>
      <c r="BF51" s="39"/>
      <c r="BG51" s="39"/>
      <c r="BH51" s="39"/>
      <c r="BI51" s="39"/>
      <c r="BJ51" s="39"/>
      <c r="BK51" s="39"/>
      <c r="BL51" s="39"/>
    </row>
    <row r="52" spans="1:64" s="15" customFormat="1" ht="27" x14ac:dyDescent="0.25">
      <c r="C52" s="17"/>
      <c r="D52" s="17" t="s">
        <v>29</v>
      </c>
      <c r="E52" s="45" t="s">
        <v>69</v>
      </c>
      <c r="F52" s="19">
        <v>24000</v>
      </c>
      <c r="G52" s="20" t="s">
        <v>70</v>
      </c>
      <c r="H52" s="20" t="s">
        <v>75</v>
      </c>
      <c r="I52" s="21">
        <v>1</v>
      </c>
      <c r="J52" s="21">
        <v>0</v>
      </c>
      <c r="K52" s="17" t="s">
        <v>21</v>
      </c>
      <c r="L52" s="46" t="s">
        <v>230</v>
      </c>
      <c r="M52" s="17" t="s">
        <v>183</v>
      </c>
      <c r="N52" s="17"/>
      <c r="O52" s="17"/>
      <c r="P52" s="17"/>
      <c r="Q52" s="34"/>
      <c r="R52" s="94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39"/>
      <c r="AH52" s="39"/>
      <c r="AI52" s="39"/>
      <c r="AJ52" s="39"/>
      <c r="AK52" s="39"/>
      <c r="AL52" s="39"/>
      <c r="AM52" s="39"/>
      <c r="AN52" s="39"/>
      <c r="AO52" s="39"/>
      <c r="AP52" s="39"/>
      <c r="AQ52" s="39"/>
      <c r="AR52" s="39"/>
      <c r="AS52" s="39"/>
      <c r="AT52" s="39"/>
      <c r="AU52" s="39"/>
      <c r="AV52" s="39"/>
      <c r="AW52" s="39"/>
      <c r="AX52" s="39"/>
      <c r="AY52" s="39"/>
      <c r="AZ52" s="39"/>
      <c r="BA52" s="39"/>
      <c r="BB52" s="39"/>
      <c r="BC52" s="39"/>
      <c r="BD52" s="39"/>
      <c r="BE52" s="39"/>
      <c r="BF52" s="39"/>
      <c r="BG52" s="39"/>
      <c r="BH52" s="39"/>
      <c r="BI52" s="39"/>
      <c r="BJ52" s="39"/>
      <c r="BK52" s="39"/>
      <c r="BL52" s="39"/>
    </row>
    <row r="53" spans="1:64" s="15" customFormat="1" ht="27" x14ac:dyDescent="0.25">
      <c r="C53" s="17"/>
      <c r="D53" s="17">
        <v>2.11</v>
      </c>
      <c r="E53" s="45" t="s">
        <v>133</v>
      </c>
      <c r="F53" s="19">
        <v>50500</v>
      </c>
      <c r="G53" s="20" t="s">
        <v>70</v>
      </c>
      <c r="H53" s="20" t="s">
        <v>75</v>
      </c>
      <c r="I53" s="58">
        <v>0.495</v>
      </c>
      <c r="J53" s="58">
        <v>0.505</v>
      </c>
      <c r="K53" s="17" t="s">
        <v>153</v>
      </c>
      <c r="L53" s="46" t="s">
        <v>230</v>
      </c>
      <c r="M53" s="17"/>
      <c r="N53" s="17"/>
      <c r="O53" s="20" t="s">
        <v>337</v>
      </c>
      <c r="P53" s="59" t="s">
        <v>338</v>
      </c>
      <c r="Q53" s="34">
        <v>25000</v>
      </c>
      <c r="R53" s="17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39"/>
      <c r="AS53" s="39"/>
      <c r="AT53" s="39"/>
      <c r="AU53" s="39"/>
      <c r="AV53" s="39"/>
      <c r="AW53" s="39"/>
      <c r="AX53" s="39"/>
      <c r="AY53" s="39"/>
      <c r="AZ53" s="39"/>
      <c r="BA53" s="39"/>
      <c r="BB53" s="39"/>
      <c r="BC53" s="39"/>
      <c r="BD53" s="39"/>
      <c r="BE53" s="39"/>
      <c r="BF53" s="39"/>
      <c r="BG53" s="39"/>
      <c r="BH53" s="39"/>
      <c r="BI53" s="39"/>
      <c r="BJ53" s="39"/>
      <c r="BK53" s="39"/>
      <c r="BL53" s="39"/>
    </row>
    <row r="54" spans="1:64" s="15" customFormat="1" x14ac:dyDescent="0.25">
      <c r="A54" s="60"/>
      <c r="C54" s="17"/>
      <c r="D54" s="17" t="s">
        <v>111</v>
      </c>
      <c r="E54" s="45" t="s">
        <v>113</v>
      </c>
      <c r="F54" s="19">
        <v>8001</v>
      </c>
      <c r="G54" s="20" t="s">
        <v>215</v>
      </c>
      <c r="H54" s="20" t="s">
        <v>86</v>
      </c>
      <c r="I54" s="61">
        <v>1</v>
      </c>
      <c r="J54" s="61">
        <v>0</v>
      </c>
      <c r="K54" s="17" t="s">
        <v>153</v>
      </c>
      <c r="L54" s="46" t="s">
        <v>230</v>
      </c>
      <c r="M54" s="17" t="s">
        <v>183</v>
      </c>
      <c r="N54" s="17"/>
      <c r="O54" s="20" t="s">
        <v>339</v>
      </c>
      <c r="P54" s="20" t="s">
        <v>340</v>
      </c>
      <c r="Q54" s="53">
        <v>3856</v>
      </c>
      <c r="R54" s="17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  <c r="AF54" s="39"/>
      <c r="AG54" s="39"/>
      <c r="AH54" s="39"/>
      <c r="AI54" s="39"/>
      <c r="AJ54" s="39"/>
      <c r="AK54" s="39"/>
      <c r="AL54" s="39"/>
      <c r="AM54" s="39"/>
      <c r="AN54" s="39"/>
      <c r="AO54" s="39"/>
      <c r="AP54" s="39"/>
      <c r="AQ54" s="39"/>
      <c r="AR54" s="39"/>
      <c r="AS54" s="39"/>
      <c r="AT54" s="39"/>
      <c r="AU54" s="39"/>
      <c r="AV54" s="39"/>
      <c r="AW54" s="39"/>
      <c r="AX54" s="39"/>
      <c r="AY54" s="39"/>
      <c r="AZ54" s="39"/>
      <c r="BA54" s="39"/>
      <c r="BB54" s="39"/>
      <c r="BC54" s="39"/>
      <c r="BD54" s="39"/>
      <c r="BE54" s="39"/>
      <c r="BF54" s="39"/>
      <c r="BG54" s="39"/>
      <c r="BH54" s="39"/>
      <c r="BI54" s="39"/>
      <c r="BJ54" s="39"/>
      <c r="BK54" s="39"/>
      <c r="BL54" s="39"/>
    </row>
    <row r="55" spans="1:64" s="15" customFormat="1" ht="25.5" x14ac:dyDescent="0.25">
      <c r="A55" s="60"/>
      <c r="C55" s="17"/>
      <c r="D55" s="17" t="s">
        <v>274</v>
      </c>
      <c r="E55" s="62" t="s">
        <v>283</v>
      </c>
      <c r="F55" s="19">
        <v>18000</v>
      </c>
      <c r="G55" s="20" t="s">
        <v>70</v>
      </c>
      <c r="H55" s="20" t="s">
        <v>75</v>
      </c>
      <c r="I55" s="21">
        <v>1</v>
      </c>
      <c r="J55" s="21">
        <v>0</v>
      </c>
      <c r="K55" s="17"/>
      <c r="L55" s="17"/>
      <c r="M55" s="17"/>
      <c r="N55" s="17"/>
      <c r="O55" s="17"/>
      <c r="P55" s="17"/>
      <c r="Q55" s="17"/>
      <c r="R55" s="17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39"/>
      <c r="AK55" s="39"/>
      <c r="AL55" s="39"/>
      <c r="AM55" s="39"/>
      <c r="AN55" s="39"/>
      <c r="AO55" s="39"/>
      <c r="AP55" s="39"/>
      <c r="AQ55" s="39"/>
      <c r="AR55" s="39"/>
      <c r="AS55" s="39"/>
      <c r="AT55" s="39"/>
      <c r="AU55" s="39"/>
      <c r="AV55" s="39"/>
      <c r="AW55" s="39"/>
      <c r="AX55" s="39"/>
      <c r="AY55" s="39"/>
      <c r="AZ55" s="39"/>
      <c r="BA55" s="39"/>
      <c r="BB55" s="39"/>
      <c r="BC55" s="39"/>
      <c r="BD55" s="39"/>
      <c r="BE55" s="39"/>
      <c r="BF55" s="39"/>
      <c r="BG55" s="39"/>
      <c r="BH55" s="39"/>
      <c r="BI55" s="39"/>
      <c r="BJ55" s="39"/>
      <c r="BK55" s="39"/>
      <c r="BL55" s="39"/>
    </row>
    <row r="56" spans="1:64" s="15" customFormat="1" x14ac:dyDescent="0.25">
      <c r="C56" s="17"/>
      <c r="D56" s="17" t="s">
        <v>279</v>
      </c>
      <c r="E56" s="62" t="s">
        <v>288</v>
      </c>
      <c r="F56" s="19">
        <v>15000</v>
      </c>
      <c r="G56" s="20" t="s">
        <v>70</v>
      </c>
      <c r="H56" s="20" t="s">
        <v>75</v>
      </c>
      <c r="I56" s="21">
        <v>1</v>
      </c>
      <c r="J56" s="21">
        <v>0</v>
      </c>
      <c r="K56" s="17"/>
      <c r="L56" s="17"/>
      <c r="M56" s="17"/>
      <c r="N56" s="17"/>
      <c r="O56" s="17"/>
      <c r="P56" s="17"/>
      <c r="Q56" s="17"/>
      <c r="R56" s="17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39"/>
      <c r="AO56" s="39"/>
      <c r="AP56" s="39"/>
      <c r="AQ56" s="39"/>
      <c r="AR56" s="39"/>
      <c r="AS56" s="39"/>
      <c r="AT56" s="39"/>
      <c r="AU56" s="39"/>
      <c r="AV56" s="39"/>
      <c r="AW56" s="39"/>
      <c r="AX56" s="39"/>
      <c r="AY56" s="39"/>
      <c r="AZ56" s="39"/>
      <c r="BA56" s="39"/>
      <c r="BB56" s="39"/>
      <c r="BC56" s="39"/>
      <c r="BD56" s="39"/>
      <c r="BE56" s="39"/>
      <c r="BF56" s="39"/>
      <c r="BG56" s="39"/>
      <c r="BH56" s="39"/>
      <c r="BI56" s="39"/>
      <c r="BJ56" s="39"/>
      <c r="BK56" s="39"/>
      <c r="BL56" s="39"/>
    </row>
    <row r="57" spans="1:64" s="15" customFormat="1" ht="40.5" x14ac:dyDescent="0.25">
      <c r="C57" s="17"/>
      <c r="D57" s="17" t="s">
        <v>10</v>
      </c>
      <c r="E57" s="45" t="s">
        <v>135</v>
      </c>
      <c r="F57" s="19">
        <v>31242</v>
      </c>
      <c r="G57" s="20" t="s">
        <v>215</v>
      </c>
      <c r="H57" s="20" t="s">
        <v>75</v>
      </c>
      <c r="I57" s="21">
        <v>1</v>
      </c>
      <c r="J57" s="21">
        <v>0</v>
      </c>
      <c r="K57" s="41">
        <v>41640</v>
      </c>
      <c r="L57" s="17" t="s">
        <v>132</v>
      </c>
      <c r="M57" s="17" t="s">
        <v>172</v>
      </c>
      <c r="N57" s="17" t="s">
        <v>91</v>
      </c>
      <c r="O57" s="17" t="s">
        <v>332</v>
      </c>
      <c r="P57" s="17"/>
      <c r="Q57" s="53">
        <v>23241</v>
      </c>
      <c r="R57" s="20" t="s">
        <v>334</v>
      </c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39"/>
      <c r="AN57" s="39"/>
      <c r="AO57" s="39"/>
      <c r="AP57" s="39"/>
      <c r="AQ57" s="39"/>
      <c r="AR57" s="39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  <c r="BF57" s="39"/>
      <c r="BG57" s="39"/>
      <c r="BH57" s="39"/>
      <c r="BI57" s="39"/>
      <c r="BJ57" s="39"/>
      <c r="BK57" s="39"/>
      <c r="BL57" s="39"/>
    </row>
    <row r="58" spans="1:64" s="15" customFormat="1" ht="27" x14ac:dyDescent="0.25">
      <c r="C58" s="17"/>
      <c r="D58" s="17" t="s">
        <v>101</v>
      </c>
      <c r="E58" s="45" t="s">
        <v>67</v>
      </c>
      <c r="F58" s="19">
        <v>24445</v>
      </c>
      <c r="G58" s="20" t="s">
        <v>215</v>
      </c>
      <c r="H58" s="20" t="s">
        <v>86</v>
      </c>
      <c r="I58" s="21">
        <v>0.81810000000000005</v>
      </c>
      <c r="J58" s="21">
        <v>0.66</v>
      </c>
      <c r="K58" s="46" t="s">
        <v>255</v>
      </c>
      <c r="L58" s="46" t="s">
        <v>230</v>
      </c>
      <c r="M58" s="17" t="s">
        <v>376</v>
      </c>
      <c r="N58" s="17"/>
      <c r="O58" s="17" t="s">
        <v>219</v>
      </c>
      <c r="P58" s="63" t="s">
        <v>220</v>
      </c>
      <c r="Q58" s="17"/>
      <c r="R58" s="64" t="s">
        <v>327</v>
      </c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/>
      <c r="AK58" s="39"/>
      <c r="AL58" s="39"/>
      <c r="AM58" s="39"/>
      <c r="AN58" s="39"/>
      <c r="AO58" s="39"/>
      <c r="AP58" s="39"/>
      <c r="AQ58" s="39"/>
      <c r="AR58" s="39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  <c r="BF58" s="39"/>
      <c r="BG58" s="39"/>
      <c r="BH58" s="39"/>
      <c r="BI58" s="39"/>
      <c r="BJ58" s="39"/>
      <c r="BK58" s="39"/>
      <c r="BL58" s="39"/>
    </row>
    <row r="59" spans="1:64" s="15" customFormat="1" x14ac:dyDescent="0.25">
      <c r="C59" s="17"/>
      <c r="D59" s="17" t="s">
        <v>102</v>
      </c>
      <c r="E59" s="45" t="s">
        <v>233</v>
      </c>
      <c r="F59" s="19">
        <v>15445</v>
      </c>
      <c r="G59" s="20" t="s">
        <v>89</v>
      </c>
      <c r="H59" s="20" t="s">
        <v>86</v>
      </c>
      <c r="I59" s="21">
        <v>0</v>
      </c>
      <c r="J59" s="21">
        <v>1</v>
      </c>
      <c r="K59" s="46" t="s">
        <v>255</v>
      </c>
      <c r="L59" s="46" t="s">
        <v>230</v>
      </c>
      <c r="M59" s="17"/>
      <c r="N59" s="17"/>
      <c r="O59" s="17"/>
      <c r="P59" s="17"/>
      <c r="Q59" s="17"/>
      <c r="R59" s="17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39"/>
      <c r="AL59" s="39"/>
      <c r="AM59" s="39"/>
      <c r="AN59" s="39"/>
      <c r="AO59" s="39"/>
      <c r="AP59" s="39"/>
      <c r="AQ59" s="39"/>
      <c r="AR59" s="39"/>
      <c r="AS59" s="39"/>
      <c r="AT59" s="39"/>
      <c r="AU59" s="39"/>
      <c r="AV59" s="39"/>
      <c r="AW59" s="39"/>
      <c r="AX59" s="39"/>
      <c r="AY59" s="39"/>
      <c r="AZ59" s="39"/>
      <c r="BA59" s="39"/>
      <c r="BB59" s="39"/>
      <c r="BC59" s="39"/>
      <c r="BD59" s="39"/>
      <c r="BE59" s="39"/>
      <c r="BF59" s="39"/>
      <c r="BG59" s="39"/>
      <c r="BH59" s="39"/>
      <c r="BI59" s="39"/>
      <c r="BJ59" s="39"/>
      <c r="BK59" s="39"/>
      <c r="BL59" s="39"/>
    </row>
    <row r="60" spans="1:64" s="15" customFormat="1" x14ac:dyDescent="0.25">
      <c r="C60" s="17"/>
      <c r="D60" s="17"/>
      <c r="E60" s="45"/>
      <c r="F60" s="19"/>
      <c r="G60" s="20"/>
      <c r="H60" s="20"/>
      <c r="I60" s="21"/>
      <c r="J60" s="21"/>
      <c r="K60" s="41"/>
      <c r="L60" s="17"/>
      <c r="M60" s="17"/>
      <c r="N60" s="17"/>
      <c r="O60" s="17"/>
      <c r="P60" s="17"/>
      <c r="Q60" s="17"/>
      <c r="R60" s="17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39"/>
      <c r="AI60" s="39"/>
      <c r="AJ60" s="39"/>
      <c r="AK60" s="39"/>
      <c r="AL60" s="39"/>
      <c r="AM60" s="39"/>
      <c r="AN60" s="39"/>
      <c r="AO60" s="39"/>
      <c r="AP60" s="39"/>
      <c r="AQ60" s="39"/>
      <c r="AR60" s="39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  <c r="BF60" s="39"/>
      <c r="BG60" s="39"/>
      <c r="BH60" s="39"/>
      <c r="BI60" s="39"/>
      <c r="BJ60" s="39"/>
      <c r="BK60" s="39"/>
      <c r="BL60" s="39"/>
    </row>
    <row r="61" spans="1:64" s="15" customFormat="1" x14ac:dyDescent="0.25">
      <c r="C61" s="17"/>
      <c r="D61" s="17" t="s">
        <v>239</v>
      </c>
      <c r="E61" s="45" t="s">
        <v>242</v>
      </c>
      <c r="F61" s="19">
        <v>7000</v>
      </c>
      <c r="G61" s="20" t="s">
        <v>215</v>
      </c>
      <c r="H61" s="20" t="s">
        <v>75</v>
      </c>
      <c r="I61" s="21">
        <v>1</v>
      </c>
      <c r="J61" s="21">
        <v>0</v>
      </c>
      <c r="K61" s="46" t="s">
        <v>317</v>
      </c>
      <c r="L61" s="46" t="s">
        <v>230</v>
      </c>
      <c r="M61" s="17" t="s">
        <v>183</v>
      </c>
      <c r="N61" s="17"/>
      <c r="O61" s="17"/>
      <c r="P61" s="17"/>
      <c r="Q61" s="17"/>
      <c r="R61" s="17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F61" s="39"/>
      <c r="AG61" s="39"/>
      <c r="AH61" s="39"/>
      <c r="AI61" s="39"/>
      <c r="AJ61" s="39"/>
      <c r="AK61" s="39"/>
      <c r="AL61" s="39"/>
      <c r="AM61" s="39"/>
      <c r="AN61" s="39"/>
      <c r="AO61" s="39"/>
      <c r="AP61" s="39"/>
      <c r="AQ61" s="39"/>
      <c r="AR61" s="39"/>
      <c r="AS61" s="39"/>
      <c r="AT61" s="39"/>
      <c r="AU61" s="39"/>
      <c r="AV61" s="39"/>
      <c r="AW61" s="39"/>
      <c r="AX61" s="39"/>
      <c r="AY61" s="39"/>
      <c r="AZ61" s="39"/>
      <c r="BA61" s="39"/>
      <c r="BB61" s="39"/>
      <c r="BC61" s="39"/>
      <c r="BD61" s="39"/>
      <c r="BE61" s="39"/>
      <c r="BF61" s="39"/>
      <c r="BG61" s="39"/>
      <c r="BH61" s="39"/>
      <c r="BI61" s="39"/>
      <c r="BJ61" s="39"/>
      <c r="BK61" s="39"/>
      <c r="BL61" s="39"/>
    </row>
    <row r="62" spans="1:64" s="15" customFormat="1" x14ac:dyDescent="0.25">
      <c r="C62" s="17"/>
      <c r="D62" s="17"/>
      <c r="E62" s="45"/>
      <c r="F62" s="19"/>
      <c r="G62" s="20"/>
      <c r="H62" s="20"/>
      <c r="I62" s="21"/>
      <c r="J62" s="21"/>
      <c r="K62" s="41"/>
      <c r="L62" s="17"/>
      <c r="M62" s="17"/>
      <c r="N62" s="17"/>
      <c r="O62" s="17"/>
      <c r="P62" s="17"/>
      <c r="Q62" s="17"/>
      <c r="R62" s="17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  <c r="AF62" s="39"/>
      <c r="AG62" s="39"/>
      <c r="AH62" s="39"/>
      <c r="AI62" s="39"/>
      <c r="AJ62" s="39"/>
      <c r="AK62" s="39"/>
      <c r="AL62" s="39"/>
      <c r="AM62" s="39"/>
      <c r="AN62" s="39"/>
      <c r="AO62" s="39"/>
      <c r="AP62" s="39"/>
      <c r="AQ62" s="39"/>
      <c r="AR62" s="39"/>
      <c r="AS62" s="39"/>
      <c r="AT62" s="39"/>
      <c r="AU62" s="39"/>
      <c r="AV62" s="39"/>
      <c r="AW62" s="39"/>
      <c r="AX62" s="39"/>
      <c r="AY62" s="39"/>
      <c r="AZ62" s="39"/>
      <c r="BA62" s="39"/>
      <c r="BB62" s="39"/>
      <c r="BC62" s="39"/>
      <c r="BD62" s="39"/>
      <c r="BE62" s="39"/>
      <c r="BF62" s="39"/>
      <c r="BG62" s="39"/>
      <c r="BH62" s="39"/>
      <c r="BI62" s="39"/>
      <c r="BJ62" s="39"/>
      <c r="BK62" s="39"/>
      <c r="BL62" s="39"/>
    </row>
    <row r="63" spans="1:64" s="15" customFormat="1" ht="16.5" x14ac:dyDescent="0.25">
      <c r="C63" s="17"/>
      <c r="D63" s="17" t="s">
        <v>245</v>
      </c>
      <c r="E63" s="45" t="s">
        <v>299</v>
      </c>
      <c r="F63" s="19">
        <v>38500</v>
      </c>
      <c r="G63" s="20" t="s">
        <v>215</v>
      </c>
      <c r="H63" s="20" t="s">
        <v>75</v>
      </c>
      <c r="I63" s="58">
        <v>0.93500000000000005</v>
      </c>
      <c r="J63" s="58">
        <v>6.5000000000000002E-2</v>
      </c>
      <c r="K63" s="46" t="s">
        <v>324</v>
      </c>
      <c r="L63" s="36" t="s">
        <v>231</v>
      </c>
      <c r="M63" s="17" t="s">
        <v>330</v>
      </c>
      <c r="N63" s="17"/>
      <c r="O63" s="20" t="s">
        <v>320</v>
      </c>
      <c r="P63" s="63" t="s">
        <v>321</v>
      </c>
      <c r="Q63" s="17">
        <v>24634.9</v>
      </c>
      <c r="R63" s="17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F63" s="39"/>
      <c r="AG63" s="39"/>
      <c r="AH63" s="39"/>
      <c r="AI63" s="39"/>
      <c r="AJ63" s="39"/>
      <c r="AK63" s="39"/>
      <c r="AL63" s="39"/>
      <c r="AM63" s="39"/>
      <c r="AN63" s="39"/>
      <c r="AO63" s="39"/>
      <c r="AP63" s="39"/>
      <c r="AQ63" s="39"/>
      <c r="AR63" s="39"/>
      <c r="AS63" s="39"/>
      <c r="AT63" s="39"/>
      <c r="AU63" s="39"/>
      <c r="AV63" s="39"/>
      <c r="AW63" s="39"/>
      <c r="AX63" s="39"/>
      <c r="AY63" s="39"/>
      <c r="AZ63" s="39"/>
      <c r="BA63" s="39"/>
      <c r="BB63" s="39"/>
      <c r="BC63" s="39"/>
      <c r="BD63" s="39"/>
      <c r="BE63" s="39"/>
      <c r="BF63" s="39"/>
      <c r="BG63" s="39"/>
      <c r="BH63" s="39"/>
      <c r="BI63" s="39"/>
      <c r="BJ63" s="39"/>
      <c r="BK63" s="39"/>
      <c r="BL63" s="39"/>
    </row>
    <row r="64" spans="1:64" s="15" customFormat="1" ht="27" x14ac:dyDescent="0.25">
      <c r="C64" s="17"/>
      <c r="D64" s="17" t="s">
        <v>254</v>
      </c>
      <c r="E64" s="45" t="s">
        <v>253</v>
      </c>
      <c r="F64" s="19">
        <v>29410</v>
      </c>
      <c r="G64" s="20" t="s">
        <v>215</v>
      </c>
      <c r="H64" s="20" t="s">
        <v>75</v>
      </c>
      <c r="I64" s="58">
        <v>0.91469999999999996</v>
      </c>
      <c r="J64" s="58">
        <v>8.5300000000000001E-2</v>
      </c>
      <c r="K64" s="46" t="s">
        <v>324</v>
      </c>
      <c r="L64" s="36" t="s">
        <v>231</v>
      </c>
      <c r="M64" s="17" t="s">
        <v>330</v>
      </c>
      <c r="N64" s="17"/>
      <c r="O64" s="20" t="s">
        <v>322</v>
      </c>
      <c r="P64" s="63" t="s">
        <v>323</v>
      </c>
      <c r="Q64" s="17">
        <v>15126.68</v>
      </c>
      <c r="R64" s="17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9"/>
      <c r="AI64" s="39"/>
      <c r="AJ64" s="39"/>
      <c r="AK64" s="39"/>
      <c r="AL64" s="39"/>
      <c r="AM64" s="39"/>
      <c r="AN64" s="39"/>
      <c r="AO64" s="39"/>
      <c r="AP64" s="39"/>
      <c r="AQ64" s="39"/>
      <c r="AR64" s="39"/>
      <c r="AS64" s="39"/>
      <c r="AT64" s="39"/>
      <c r="AU64" s="39"/>
      <c r="AV64" s="39"/>
      <c r="AW64" s="39"/>
      <c r="AX64" s="39"/>
      <c r="AY64" s="39"/>
      <c r="AZ64" s="39"/>
      <c r="BA64" s="39"/>
      <c r="BB64" s="39"/>
      <c r="BC64" s="39"/>
      <c r="BD64" s="39"/>
      <c r="BE64" s="39"/>
      <c r="BF64" s="39"/>
      <c r="BG64" s="39"/>
      <c r="BH64" s="39"/>
      <c r="BI64" s="39"/>
      <c r="BJ64" s="39"/>
      <c r="BK64" s="39"/>
      <c r="BL64" s="39"/>
    </row>
    <row r="65" spans="1:64" s="15" customFormat="1" ht="16.5" x14ac:dyDescent="0.25">
      <c r="C65" s="17"/>
      <c r="D65" s="17" t="s">
        <v>247</v>
      </c>
      <c r="E65" s="24" t="s">
        <v>246</v>
      </c>
      <c r="F65" s="44">
        <v>8730.26</v>
      </c>
      <c r="G65" s="20" t="s">
        <v>215</v>
      </c>
      <c r="H65" s="20" t="s">
        <v>75</v>
      </c>
      <c r="I65" s="21">
        <v>1</v>
      </c>
      <c r="J65" s="21">
        <v>0</v>
      </c>
      <c r="K65" s="36" t="s">
        <v>317</v>
      </c>
      <c r="L65" s="36" t="s">
        <v>231</v>
      </c>
      <c r="M65" s="17" t="s">
        <v>330</v>
      </c>
      <c r="N65" s="17"/>
      <c r="O65" s="20" t="s">
        <v>315</v>
      </c>
      <c r="P65" s="63" t="s">
        <v>318</v>
      </c>
      <c r="Q65" s="17">
        <v>8730.26</v>
      </c>
      <c r="R65" s="20" t="s">
        <v>316</v>
      </c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  <c r="AF65" s="39"/>
      <c r="AG65" s="39"/>
      <c r="AH65" s="39"/>
      <c r="AI65" s="39"/>
      <c r="AJ65" s="39"/>
      <c r="AK65" s="39"/>
      <c r="AL65" s="39"/>
      <c r="AM65" s="39"/>
      <c r="AN65" s="39"/>
      <c r="AO65" s="39"/>
      <c r="AP65" s="39"/>
      <c r="AQ65" s="39"/>
      <c r="AR65" s="39"/>
      <c r="AS65" s="39"/>
      <c r="AT65" s="39"/>
      <c r="AU65" s="39"/>
      <c r="AV65" s="39"/>
      <c r="AW65" s="39"/>
      <c r="AX65" s="39"/>
      <c r="AY65" s="39"/>
      <c r="AZ65" s="39"/>
      <c r="BA65" s="39"/>
      <c r="BB65" s="39"/>
      <c r="BC65" s="39"/>
      <c r="BD65" s="39"/>
      <c r="BE65" s="39"/>
      <c r="BF65" s="39"/>
      <c r="BG65" s="39"/>
      <c r="BH65" s="39"/>
      <c r="BI65" s="39"/>
      <c r="BJ65" s="39"/>
      <c r="BK65" s="39"/>
      <c r="BL65" s="39"/>
    </row>
    <row r="66" spans="1:64" s="15" customFormat="1" ht="27" x14ac:dyDescent="0.25">
      <c r="A66" s="60"/>
      <c r="C66" s="17"/>
      <c r="D66" s="17" t="s">
        <v>256</v>
      </c>
      <c r="E66" s="23" t="s">
        <v>257</v>
      </c>
      <c r="F66" s="44">
        <v>15556</v>
      </c>
      <c r="G66" s="20" t="s">
        <v>215</v>
      </c>
      <c r="H66" s="20" t="s">
        <v>75</v>
      </c>
      <c r="I66" s="21">
        <v>0.64280000000000004</v>
      </c>
      <c r="J66" s="21">
        <v>0.35720000000000002</v>
      </c>
      <c r="K66" s="46" t="s">
        <v>310</v>
      </c>
      <c r="L66" s="46" t="s">
        <v>230</v>
      </c>
      <c r="M66" s="20" t="s">
        <v>311</v>
      </c>
      <c r="N66" s="17"/>
      <c r="O66" s="20" t="s">
        <v>313</v>
      </c>
      <c r="P66" s="17"/>
      <c r="Q66" s="17">
        <v>4494.8</v>
      </c>
      <c r="R66" s="17" t="s">
        <v>312</v>
      </c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  <c r="AF66" s="39"/>
      <c r="AG66" s="39"/>
      <c r="AH66" s="39"/>
      <c r="AI66" s="39"/>
      <c r="AJ66" s="39"/>
      <c r="AK66" s="39"/>
      <c r="AL66" s="39"/>
      <c r="AM66" s="39"/>
      <c r="AN66" s="39"/>
      <c r="AO66" s="39"/>
      <c r="AP66" s="39"/>
      <c r="AQ66" s="39"/>
      <c r="AR66" s="39"/>
      <c r="AS66" s="39"/>
      <c r="AT66" s="39"/>
      <c r="AU66" s="39"/>
      <c r="AV66" s="39"/>
      <c r="AW66" s="39"/>
      <c r="AX66" s="39"/>
      <c r="AY66" s="39"/>
      <c r="AZ66" s="39"/>
      <c r="BA66" s="39"/>
      <c r="BB66" s="39"/>
      <c r="BC66" s="39"/>
      <c r="BD66" s="39"/>
      <c r="BE66" s="39"/>
      <c r="BF66" s="39"/>
      <c r="BG66" s="39"/>
      <c r="BH66" s="39"/>
      <c r="BI66" s="39"/>
      <c r="BJ66" s="39"/>
      <c r="BK66" s="39"/>
      <c r="BL66" s="39"/>
    </row>
    <row r="67" spans="1:64" s="15" customFormat="1" x14ac:dyDescent="0.25">
      <c r="C67" s="17"/>
      <c r="D67" s="17" t="s">
        <v>258</v>
      </c>
      <c r="E67" s="23" t="s">
        <v>259</v>
      </c>
      <c r="F67" s="44">
        <v>8315</v>
      </c>
      <c r="G67" s="20" t="s">
        <v>215</v>
      </c>
      <c r="H67" s="20" t="s">
        <v>75</v>
      </c>
      <c r="I67" s="21">
        <v>0.60129999999999995</v>
      </c>
      <c r="J67" s="21">
        <v>0.3987</v>
      </c>
      <c r="K67" s="46" t="s">
        <v>309</v>
      </c>
      <c r="L67" s="46" t="s">
        <v>230</v>
      </c>
      <c r="M67" s="17" t="s">
        <v>183</v>
      </c>
      <c r="N67" s="17"/>
      <c r="O67" s="17"/>
      <c r="P67" s="17"/>
      <c r="Q67" s="17"/>
      <c r="R67" s="17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F67" s="39"/>
      <c r="AG67" s="39"/>
      <c r="AH67" s="39"/>
      <c r="AI67" s="39"/>
      <c r="AJ67" s="39"/>
      <c r="AK67" s="39"/>
      <c r="AL67" s="39"/>
      <c r="AM67" s="39"/>
      <c r="AN67" s="39"/>
      <c r="AO67" s="39"/>
      <c r="AP67" s="39"/>
      <c r="AQ67" s="39"/>
      <c r="AR67" s="39"/>
      <c r="AS67" s="39"/>
      <c r="AT67" s="39"/>
      <c r="AU67" s="39"/>
      <c r="AV67" s="39"/>
      <c r="AW67" s="39"/>
      <c r="AX67" s="39"/>
      <c r="AY67" s="39"/>
      <c r="AZ67" s="39"/>
      <c r="BA67" s="39"/>
      <c r="BB67" s="39"/>
      <c r="BC67" s="39"/>
      <c r="BD67" s="39"/>
      <c r="BE67" s="39"/>
      <c r="BF67" s="39"/>
      <c r="BG67" s="39"/>
      <c r="BH67" s="39"/>
      <c r="BI67" s="39"/>
      <c r="BJ67" s="39"/>
      <c r="BK67" s="39"/>
      <c r="BL67" s="39"/>
    </row>
    <row r="68" spans="1:64" s="15" customFormat="1" ht="27" x14ac:dyDescent="0.25">
      <c r="C68" s="17"/>
      <c r="D68" s="17" t="s">
        <v>260</v>
      </c>
      <c r="E68" s="23" t="s">
        <v>261</v>
      </c>
      <c r="F68" s="44">
        <v>5000</v>
      </c>
      <c r="G68" s="20" t="s">
        <v>215</v>
      </c>
      <c r="H68" s="20" t="s">
        <v>75</v>
      </c>
      <c r="I68" s="21">
        <v>1</v>
      </c>
      <c r="J68" s="21">
        <v>0</v>
      </c>
      <c r="K68" s="46" t="s">
        <v>309</v>
      </c>
      <c r="L68" s="46" t="s">
        <v>230</v>
      </c>
      <c r="M68" s="17" t="s">
        <v>183</v>
      </c>
      <c r="N68" s="17"/>
      <c r="O68" s="17"/>
      <c r="P68" s="17"/>
      <c r="Q68" s="17"/>
      <c r="R68" s="20" t="s">
        <v>333</v>
      </c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  <c r="AF68" s="39"/>
      <c r="AG68" s="39"/>
      <c r="AH68" s="39"/>
      <c r="AI68" s="39"/>
      <c r="AJ68" s="39"/>
      <c r="AK68" s="39"/>
      <c r="AL68" s="39"/>
      <c r="AM68" s="39"/>
      <c r="AN68" s="39"/>
      <c r="AO68" s="39"/>
      <c r="AP68" s="39"/>
      <c r="AQ68" s="39"/>
      <c r="AR68" s="39"/>
      <c r="AS68" s="39"/>
      <c r="AT68" s="39"/>
      <c r="AU68" s="39"/>
      <c r="AV68" s="39"/>
      <c r="AW68" s="39"/>
      <c r="AX68" s="39"/>
      <c r="AY68" s="39"/>
      <c r="AZ68" s="39"/>
      <c r="BA68" s="39"/>
      <c r="BB68" s="39"/>
      <c r="BC68" s="39"/>
      <c r="BD68" s="39"/>
      <c r="BE68" s="39"/>
      <c r="BF68" s="39"/>
      <c r="BG68" s="39"/>
      <c r="BH68" s="39"/>
      <c r="BI68" s="39"/>
      <c r="BJ68" s="39"/>
      <c r="BK68" s="39"/>
      <c r="BL68" s="39"/>
    </row>
    <row r="69" spans="1:64" s="15" customFormat="1" ht="27" x14ac:dyDescent="0.3">
      <c r="B69" s="65"/>
      <c r="C69" s="17"/>
      <c r="D69" s="17" t="s">
        <v>221</v>
      </c>
      <c r="E69" s="23" t="s">
        <v>164</v>
      </c>
      <c r="F69" s="19">
        <v>15000</v>
      </c>
      <c r="G69" s="17" t="s">
        <v>99</v>
      </c>
      <c r="H69" s="17" t="s">
        <v>114</v>
      </c>
      <c r="I69" s="21">
        <v>1</v>
      </c>
      <c r="J69" s="21">
        <v>0</v>
      </c>
      <c r="K69" s="46" t="s">
        <v>27</v>
      </c>
      <c r="L69" s="46" t="s">
        <v>230</v>
      </c>
      <c r="M69" s="17" t="s">
        <v>264</v>
      </c>
      <c r="N69" s="17"/>
      <c r="O69" s="17"/>
      <c r="P69" s="17"/>
      <c r="Q69" s="17"/>
      <c r="R69" s="38" t="s">
        <v>174</v>
      </c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  <c r="AF69" s="39"/>
      <c r="AG69" s="39"/>
      <c r="AH69" s="39"/>
      <c r="AI69" s="39"/>
      <c r="AJ69" s="39"/>
      <c r="AK69" s="39"/>
      <c r="AL69" s="39"/>
      <c r="AM69" s="39"/>
      <c r="AN69" s="39"/>
      <c r="AO69" s="39"/>
      <c r="AP69" s="39"/>
      <c r="AQ69" s="39"/>
      <c r="AR69" s="39"/>
      <c r="AS69" s="39"/>
      <c r="AT69" s="39"/>
      <c r="AU69" s="39"/>
      <c r="AV69" s="39"/>
      <c r="AW69" s="39"/>
      <c r="AX69" s="39"/>
      <c r="AY69" s="39"/>
      <c r="AZ69" s="39"/>
      <c r="BA69" s="39"/>
      <c r="BB69" s="39"/>
      <c r="BC69" s="39"/>
      <c r="BD69" s="39"/>
      <c r="BE69" s="39"/>
      <c r="BF69" s="39"/>
      <c r="BG69" s="39"/>
      <c r="BH69" s="39"/>
      <c r="BI69" s="39"/>
      <c r="BJ69" s="39"/>
      <c r="BK69" s="39"/>
      <c r="BL69" s="39"/>
    </row>
    <row r="70" spans="1:64" s="15" customFormat="1" x14ac:dyDescent="0.25">
      <c r="C70" s="17"/>
      <c r="D70" s="17" t="s">
        <v>232</v>
      </c>
      <c r="E70" s="50" t="s">
        <v>3</v>
      </c>
      <c r="F70" s="26">
        <f>SUM(F40:F69)</f>
        <v>534931.5</v>
      </c>
      <c r="G70" s="17"/>
      <c r="H70" s="17"/>
      <c r="I70" s="21"/>
      <c r="J70" s="21"/>
      <c r="K70" s="17"/>
      <c r="L70" s="17"/>
      <c r="M70" s="17"/>
      <c r="N70" s="17"/>
      <c r="O70" s="17"/>
      <c r="P70" s="17"/>
      <c r="Q70" s="17"/>
      <c r="R70" s="17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  <c r="AF70" s="39"/>
      <c r="AG70" s="39"/>
      <c r="AH70" s="39"/>
      <c r="AI70" s="39"/>
      <c r="AJ70" s="39"/>
      <c r="AK70" s="39"/>
      <c r="AL70" s="39"/>
      <c r="AM70" s="39"/>
      <c r="AN70" s="39"/>
      <c r="AO70" s="39"/>
      <c r="AP70" s="39"/>
      <c r="AQ70" s="39"/>
      <c r="AR70" s="39"/>
      <c r="AS70" s="39"/>
      <c r="AT70" s="39"/>
      <c r="AU70" s="39"/>
      <c r="AV70" s="39"/>
      <c r="AW70" s="39"/>
      <c r="AX70" s="39"/>
      <c r="AY70" s="39"/>
      <c r="AZ70" s="39"/>
      <c r="BA70" s="39"/>
      <c r="BB70" s="39"/>
      <c r="BC70" s="39"/>
      <c r="BD70" s="39"/>
      <c r="BE70" s="39"/>
      <c r="BF70" s="39"/>
      <c r="BG70" s="39"/>
      <c r="BH70" s="39"/>
      <c r="BI70" s="39"/>
      <c r="BJ70" s="39"/>
      <c r="BK70" s="39"/>
      <c r="BL70" s="39"/>
    </row>
    <row r="71" spans="1:64" s="66" customFormat="1" x14ac:dyDescent="0.25">
      <c r="C71" s="67"/>
      <c r="D71" s="68" t="s">
        <v>232</v>
      </c>
      <c r="E71" s="69" t="s">
        <v>72</v>
      </c>
      <c r="F71" s="70"/>
      <c r="G71" s="71"/>
      <c r="H71" s="68"/>
      <c r="I71" s="68"/>
      <c r="J71" s="72"/>
      <c r="K71" s="68"/>
      <c r="L71" s="68"/>
      <c r="M71" s="68"/>
      <c r="N71" s="68"/>
      <c r="O71" s="73"/>
      <c r="P71" s="74"/>
      <c r="Q71" s="75"/>
      <c r="R71" s="76"/>
      <c r="S71" s="77"/>
      <c r="T71" s="77"/>
      <c r="U71" s="77"/>
      <c r="V71" s="77"/>
      <c r="W71" s="77"/>
      <c r="X71" s="77"/>
      <c r="Y71" s="77"/>
      <c r="Z71" s="77"/>
      <c r="AA71" s="77"/>
      <c r="AB71" s="77"/>
      <c r="AC71" s="77"/>
      <c r="AD71" s="77"/>
      <c r="AE71" s="77"/>
      <c r="AF71" s="77"/>
      <c r="AG71" s="77"/>
      <c r="AH71" s="77"/>
      <c r="AI71" s="77"/>
      <c r="AJ71" s="77"/>
      <c r="AK71" s="77"/>
      <c r="AL71" s="77"/>
      <c r="AM71" s="77"/>
      <c r="AN71" s="77"/>
      <c r="AO71" s="77"/>
      <c r="AP71" s="77"/>
      <c r="AQ71" s="77"/>
      <c r="AR71" s="77"/>
      <c r="AS71" s="77"/>
      <c r="AT71" s="77"/>
      <c r="AU71" s="77"/>
      <c r="AV71" s="77"/>
      <c r="AW71" s="77"/>
      <c r="AX71" s="77"/>
      <c r="AY71" s="77"/>
      <c r="AZ71" s="77"/>
      <c r="BA71" s="77"/>
      <c r="BB71" s="77"/>
      <c r="BC71" s="77"/>
      <c r="BD71" s="77"/>
      <c r="BE71" s="77"/>
      <c r="BF71" s="77"/>
      <c r="BG71" s="77"/>
      <c r="BH71" s="77"/>
      <c r="BI71" s="77"/>
      <c r="BJ71" s="77"/>
      <c r="BK71" s="77"/>
      <c r="BL71" s="77"/>
    </row>
    <row r="72" spans="1:64" s="15" customFormat="1" x14ac:dyDescent="0.25">
      <c r="C72" s="20">
        <v>1</v>
      </c>
      <c r="D72" s="20" t="s">
        <v>143</v>
      </c>
      <c r="E72" s="23" t="s">
        <v>141</v>
      </c>
      <c r="F72" s="35">
        <v>5754</v>
      </c>
      <c r="G72" s="20" t="s">
        <v>89</v>
      </c>
      <c r="H72" s="40" t="s">
        <v>87</v>
      </c>
      <c r="I72" s="21">
        <v>0</v>
      </c>
      <c r="J72" s="21">
        <v>1</v>
      </c>
      <c r="K72" s="36" t="s">
        <v>45</v>
      </c>
      <c r="L72" s="36" t="s">
        <v>25</v>
      </c>
      <c r="M72" s="20" t="s">
        <v>167</v>
      </c>
      <c r="N72" s="37"/>
      <c r="O72" s="20" t="s">
        <v>193</v>
      </c>
      <c r="P72" s="17" t="s">
        <v>186</v>
      </c>
      <c r="Q72" s="34">
        <v>6000</v>
      </c>
      <c r="R72" s="38" t="s">
        <v>216</v>
      </c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  <c r="AF72" s="39"/>
      <c r="AG72" s="39"/>
      <c r="AH72" s="39"/>
      <c r="AI72" s="39"/>
      <c r="AJ72" s="39"/>
      <c r="AK72" s="39"/>
      <c r="AL72" s="39"/>
      <c r="AM72" s="39"/>
      <c r="AN72" s="39"/>
      <c r="AO72" s="39"/>
      <c r="AP72" s="39"/>
      <c r="AQ72" s="39"/>
      <c r="AR72" s="39"/>
      <c r="AS72" s="39"/>
      <c r="AT72" s="39"/>
      <c r="AU72" s="39"/>
      <c r="AV72" s="39"/>
      <c r="AW72" s="39"/>
      <c r="AX72" s="39"/>
      <c r="AY72" s="39"/>
      <c r="AZ72" s="39"/>
      <c r="BA72" s="39"/>
      <c r="BB72" s="39"/>
      <c r="BC72" s="39"/>
      <c r="BD72" s="39"/>
      <c r="BE72" s="39"/>
      <c r="BF72" s="39"/>
      <c r="BG72" s="39"/>
      <c r="BH72" s="39"/>
      <c r="BI72" s="39"/>
      <c r="BJ72" s="39"/>
      <c r="BK72" s="39"/>
      <c r="BL72" s="39"/>
    </row>
    <row r="73" spans="1:64" s="15" customFormat="1" x14ac:dyDescent="0.25">
      <c r="C73" s="20">
        <v>2</v>
      </c>
      <c r="D73" s="20" t="s">
        <v>125</v>
      </c>
      <c r="E73" s="23" t="s">
        <v>130</v>
      </c>
      <c r="F73" s="35">
        <v>6497</v>
      </c>
      <c r="G73" s="20" t="s">
        <v>89</v>
      </c>
      <c r="H73" s="40" t="s">
        <v>87</v>
      </c>
      <c r="I73" s="21">
        <v>0</v>
      </c>
      <c r="J73" s="21">
        <v>1</v>
      </c>
      <c r="K73" s="36" t="s">
        <v>45</v>
      </c>
      <c r="L73" s="36" t="s">
        <v>25</v>
      </c>
      <c r="M73" s="20" t="s">
        <v>167</v>
      </c>
      <c r="N73" s="37"/>
      <c r="O73" s="20" t="s">
        <v>194</v>
      </c>
      <c r="P73" s="17" t="s">
        <v>186</v>
      </c>
      <c r="Q73" s="34">
        <v>5900</v>
      </c>
      <c r="R73" s="38" t="s">
        <v>371</v>
      </c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  <c r="AF73" s="39"/>
      <c r="AG73" s="39"/>
      <c r="AH73" s="39"/>
      <c r="AI73" s="39"/>
      <c r="AJ73" s="39"/>
      <c r="AK73" s="39"/>
      <c r="AL73" s="39"/>
      <c r="AM73" s="39"/>
      <c r="AN73" s="39"/>
      <c r="AO73" s="39"/>
      <c r="AP73" s="39"/>
      <c r="AQ73" s="39"/>
      <c r="AR73" s="39"/>
      <c r="AS73" s="39"/>
      <c r="AT73" s="39"/>
      <c r="AU73" s="39"/>
      <c r="AV73" s="39"/>
      <c r="AW73" s="39"/>
      <c r="AX73" s="39"/>
      <c r="AY73" s="39"/>
      <c r="AZ73" s="39"/>
      <c r="BA73" s="39"/>
      <c r="BB73" s="39"/>
      <c r="BC73" s="39"/>
      <c r="BD73" s="39"/>
      <c r="BE73" s="39"/>
      <c r="BF73" s="39"/>
      <c r="BG73" s="39"/>
      <c r="BH73" s="39"/>
      <c r="BI73" s="39"/>
      <c r="BJ73" s="39"/>
      <c r="BK73" s="39"/>
      <c r="BL73" s="39"/>
    </row>
    <row r="74" spans="1:64" s="15" customFormat="1" x14ac:dyDescent="0.25">
      <c r="C74" s="20"/>
      <c r="D74" s="17" t="s">
        <v>83</v>
      </c>
      <c r="E74" s="23" t="s">
        <v>374</v>
      </c>
      <c r="F74" s="19">
        <v>1686</v>
      </c>
      <c r="G74" s="20" t="s">
        <v>70</v>
      </c>
      <c r="H74" s="20" t="s">
        <v>75</v>
      </c>
      <c r="I74" s="21">
        <v>1</v>
      </c>
      <c r="J74" s="21">
        <v>0</v>
      </c>
      <c r="K74" s="36" t="s">
        <v>104</v>
      </c>
      <c r="L74" s="36" t="s">
        <v>25</v>
      </c>
      <c r="M74" s="20" t="s">
        <v>167</v>
      </c>
      <c r="N74" s="37"/>
      <c r="O74" s="20" t="s">
        <v>190</v>
      </c>
      <c r="P74" s="20" t="s">
        <v>195</v>
      </c>
      <c r="Q74" s="34">
        <v>1750</v>
      </c>
      <c r="R74" s="38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  <c r="AF74" s="39"/>
      <c r="AG74" s="39"/>
      <c r="AH74" s="39"/>
      <c r="AI74" s="39"/>
      <c r="AJ74" s="39"/>
      <c r="AK74" s="39"/>
      <c r="AL74" s="39"/>
      <c r="AM74" s="39"/>
      <c r="AN74" s="39"/>
      <c r="AO74" s="39"/>
      <c r="AP74" s="39"/>
      <c r="AQ74" s="39"/>
      <c r="AR74" s="39"/>
      <c r="AS74" s="39"/>
      <c r="AT74" s="39"/>
      <c r="AU74" s="39"/>
      <c r="AV74" s="39"/>
      <c r="AW74" s="39"/>
      <c r="AX74" s="39"/>
      <c r="AY74" s="39"/>
      <c r="AZ74" s="39"/>
      <c r="BA74" s="39"/>
      <c r="BB74" s="39"/>
      <c r="BC74" s="39"/>
      <c r="BD74" s="39"/>
      <c r="BE74" s="39"/>
      <c r="BF74" s="39"/>
      <c r="BG74" s="39"/>
      <c r="BH74" s="39"/>
      <c r="BI74" s="39"/>
      <c r="BJ74" s="39"/>
      <c r="BK74" s="39"/>
      <c r="BL74" s="39"/>
    </row>
    <row r="75" spans="1:64" s="15" customFormat="1" x14ac:dyDescent="0.25">
      <c r="C75" s="17"/>
      <c r="D75" s="17" t="s">
        <v>126</v>
      </c>
      <c r="E75" s="23" t="s">
        <v>73</v>
      </c>
      <c r="F75" s="19">
        <v>4797</v>
      </c>
      <c r="G75" s="20" t="s">
        <v>89</v>
      </c>
      <c r="H75" s="40" t="s">
        <v>87</v>
      </c>
      <c r="I75" s="21">
        <v>0</v>
      </c>
      <c r="J75" s="21">
        <v>1</v>
      </c>
      <c r="K75" s="36" t="s">
        <v>104</v>
      </c>
      <c r="L75" s="36" t="s">
        <v>230</v>
      </c>
      <c r="M75" s="20" t="s">
        <v>183</v>
      </c>
      <c r="N75" s="17"/>
      <c r="O75" s="20" t="s">
        <v>369</v>
      </c>
      <c r="P75" s="17"/>
      <c r="Q75" s="17"/>
      <c r="R75" s="17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39"/>
      <c r="AI75" s="39"/>
      <c r="AJ75" s="39"/>
      <c r="AK75" s="39"/>
      <c r="AL75" s="39"/>
      <c r="AM75" s="39"/>
      <c r="AN75" s="39"/>
      <c r="AO75" s="39"/>
      <c r="AP75" s="39"/>
      <c r="AQ75" s="39"/>
      <c r="AR75" s="39"/>
      <c r="AS75" s="39"/>
      <c r="AT75" s="39"/>
      <c r="AU75" s="39"/>
      <c r="AV75" s="39"/>
      <c r="AW75" s="39"/>
      <c r="AX75" s="39"/>
      <c r="AY75" s="39"/>
      <c r="AZ75" s="39"/>
      <c r="BA75" s="39"/>
      <c r="BB75" s="39"/>
      <c r="BC75" s="39"/>
      <c r="BD75" s="39"/>
      <c r="BE75" s="39"/>
      <c r="BF75" s="39"/>
      <c r="BG75" s="39"/>
      <c r="BH75" s="39"/>
      <c r="BI75" s="39"/>
      <c r="BJ75" s="39"/>
      <c r="BK75" s="39"/>
      <c r="BL75" s="39"/>
    </row>
    <row r="76" spans="1:64" s="15" customFormat="1" x14ac:dyDescent="0.25">
      <c r="C76" s="17"/>
      <c r="D76" s="17" t="s">
        <v>85</v>
      </c>
      <c r="E76" s="23" t="s">
        <v>78</v>
      </c>
      <c r="F76" s="19">
        <v>23000</v>
      </c>
      <c r="G76" s="20" t="s">
        <v>89</v>
      </c>
      <c r="H76" s="40" t="s">
        <v>87</v>
      </c>
      <c r="I76" s="21">
        <v>0</v>
      </c>
      <c r="J76" s="21">
        <v>1</v>
      </c>
      <c r="K76" s="36" t="s">
        <v>104</v>
      </c>
      <c r="L76" s="36" t="s">
        <v>230</v>
      </c>
      <c r="M76" s="20" t="s">
        <v>183</v>
      </c>
      <c r="N76" s="17"/>
      <c r="O76" s="20" t="s">
        <v>369</v>
      </c>
      <c r="P76" s="17"/>
      <c r="Q76" s="17"/>
      <c r="R76" s="17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39"/>
      <c r="AS76" s="39"/>
      <c r="AT76" s="39"/>
      <c r="AU76" s="39"/>
      <c r="AV76" s="39"/>
      <c r="AW76" s="39"/>
      <c r="AX76" s="39"/>
      <c r="AY76" s="39"/>
      <c r="AZ76" s="39"/>
      <c r="BA76" s="39"/>
      <c r="BB76" s="39"/>
      <c r="BC76" s="39"/>
      <c r="BD76" s="39"/>
      <c r="BE76" s="39"/>
      <c r="BF76" s="39"/>
      <c r="BG76" s="39"/>
      <c r="BH76" s="39"/>
      <c r="BI76" s="39"/>
      <c r="BJ76" s="39"/>
      <c r="BK76" s="39"/>
      <c r="BL76" s="39"/>
    </row>
    <row r="77" spans="1:64" s="15" customFormat="1" ht="27" x14ac:dyDescent="0.25">
      <c r="C77" s="17"/>
      <c r="D77" s="17">
        <v>1.5</v>
      </c>
      <c r="E77" s="24" t="s">
        <v>263</v>
      </c>
      <c r="F77" s="19">
        <v>5897</v>
      </c>
      <c r="G77" s="20" t="s">
        <v>89</v>
      </c>
      <c r="H77" s="40" t="s">
        <v>87</v>
      </c>
      <c r="I77" s="21">
        <v>1</v>
      </c>
      <c r="J77" s="21">
        <v>0</v>
      </c>
      <c r="K77" s="46" t="s">
        <v>325</v>
      </c>
      <c r="L77" s="36" t="s">
        <v>230</v>
      </c>
      <c r="M77" s="20" t="s">
        <v>167</v>
      </c>
      <c r="N77" s="17"/>
      <c r="O77" s="20" t="s">
        <v>367</v>
      </c>
      <c r="P77" s="17" t="s">
        <v>368</v>
      </c>
      <c r="Q77" s="53">
        <v>2980</v>
      </c>
      <c r="R77" s="17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/>
      <c r="AK77" s="39"/>
      <c r="AL77" s="39"/>
      <c r="AM77" s="39"/>
      <c r="AN77" s="39"/>
      <c r="AO77" s="39"/>
      <c r="AP77" s="39"/>
      <c r="AQ77" s="39"/>
      <c r="AR77" s="39"/>
      <c r="AS77" s="39"/>
      <c r="AT77" s="39"/>
      <c r="AU77" s="39"/>
      <c r="AV77" s="39"/>
      <c r="AW77" s="39"/>
      <c r="AX77" s="39"/>
      <c r="AY77" s="39"/>
      <c r="AZ77" s="39"/>
      <c r="BA77" s="39"/>
      <c r="BB77" s="39"/>
      <c r="BC77" s="39"/>
      <c r="BD77" s="39"/>
      <c r="BE77" s="39"/>
      <c r="BF77" s="39"/>
      <c r="BG77" s="39"/>
      <c r="BH77" s="39"/>
      <c r="BI77" s="39"/>
      <c r="BJ77" s="39"/>
      <c r="BK77" s="39"/>
      <c r="BL77" s="39"/>
    </row>
    <row r="78" spans="1:64" s="15" customFormat="1" ht="27" x14ac:dyDescent="0.25">
      <c r="C78" s="17"/>
      <c r="D78" s="20" t="s">
        <v>364</v>
      </c>
      <c r="E78" s="24" t="s">
        <v>24</v>
      </c>
      <c r="F78" s="19">
        <v>15653</v>
      </c>
      <c r="G78" s="17" t="s">
        <v>70</v>
      </c>
      <c r="H78" s="20" t="s">
        <v>75</v>
      </c>
      <c r="I78" s="21">
        <v>0.7</v>
      </c>
      <c r="J78" s="21">
        <v>0.3</v>
      </c>
      <c r="K78" s="36" t="s">
        <v>104</v>
      </c>
      <c r="L78" s="36" t="s">
        <v>105</v>
      </c>
      <c r="M78" s="20" t="s">
        <v>167</v>
      </c>
      <c r="N78" s="17"/>
      <c r="O78" s="38" t="s">
        <v>365</v>
      </c>
      <c r="P78" s="20" t="s">
        <v>366</v>
      </c>
      <c r="Q78" s="53">
        <v>15653</v>
      </c>
      <c r="R78" s="17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  <c r="AF78" s="39"/>
      <c r="AG78" s="39"/>
      <c r="AH78" s="39"/>
      <c r="AI78" s="39"/>
      <c r="AJ78" s="39"/>
      <c r="AK78" s="39"/>
      <c r="AL78" s="39"/>
      <c r="AM78" s="39"/>
      <c r="AN78" s="39"/>
      <c r="AO78" s="39"/>
      <c r="AP78" s="39"/>
      <c r="AQ78" s="39"/>
      <c r="AR78" s="39"/>
      <c r="AS78" s="39"/>
      <c r="AT78" s="39"/>
      <c r="AU78" s="39"/>
      <c r="AV78" s="39"/>
      <c r="AW78" s="39"/>
      <c r="AX78" s="39"/>
      <c r="AY78" s="39"/>
      <c r="AZ78" s="39"/>
      <c r="BA78" s="39"/>
      <c r="BB78" s="39"/>
      <c r="BC78" s="39"/>
      <c r="BD78" s="39"/>
      <c r="BE78" s="39"/>
      <c r="BF78" s="39"/>
      <c r="BG78" s="39"/>
      <c r="BH78" s="39"/>
      <c r="BI78" s="39"/>
      <c r="BJ78" s="39"/>
      <c r="BK78" s="39"/>
      <c r="BL78" s="39"/>
    </row>
    <row r="79" spans="1:64" s="15" customFormat="1" ht="54" x14ac:dyDescent="0.25">
      <c r="C79" s="17">
        <v>3</v>
      </c>
      <c r="D79" s="20" t="s">
        <v>5</v>
      </c>
      <c r="E79" s="23" t="s">
        <v>158</v>
      </c>
      <c r="F79" s="19">
        <v>12967</v>
      </c>
      <c r="G79" s="17" t="s">
        <v>70</v>
      </c>
      <c r="H79" s="20" t="s">
        <v>75</v>
      </c>
      <c r="I79" s="21">
        <v>0.6593</v>
      </c>
      <c r="J79" s="21">
        <v>0.3407</v>
      </c>
      <c r="K79" s="36" t="s">
        <v>104</v>
      </c>
      <c r="L79" s="36" t="s">
        <v>105</v>
      </c>
      <c r="M79" s="20" t="s">
        <v>167</v>
      </c>
      <c r="N79" s="17"/>
      <c r="O79" s="38" t="s">
        <v>392</v>
      </c>
      <c r="P79" s="20" t="s">
        <v>206</v>
      </c>
      <c r="Q79" s="93"/>
      <c r="R79" s="20" t="s">
        <v>217</v>
      </c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  <c r="AF79" s="39"/>
      <c r="AG79" s="39"/>
      <c r="AH79" s="39"/>
      <c r="AI79" s="39"/>
      <c r="AJ79" s="39"/>
      <c r="AK79" s="39"/>
      <c r="AL79" s="39"/>
      <c r="AM79" s="39"/>
      <c r="AN79" s="39"/>
      <c r="AO79" s="39"/>
      <c r="AP79" s="39"/>
      <c r="AQ79" s="39"/>
      <c r="AR79" s="39"/>
      <c r="AS79" s="39"/>
      <c r="AT79" s="39"/>
      <c r="AU79" s="39"/>
      <c r="AV79" s="39"/>
      <c r="AW79" s="39"/>
      <c r="AX79" s="39"/>
      <c r="AY79" s="39"/>
      <c r="AZ79" s="39"/>
      <c r="BA79" s="39"/>
      <c r="BB79" s="39"/>
      <c r="BC79" s="39"/>
      <c r="BD79" s="39"/>
      <c r="BE79" s="39"/>
      <c r="BF79" s="39"/>
      <c r="BG79" s="39"/>
      <c r="BH79" s="39"/>
      <c r="BI79" s="39"/>
      <c r="BJ79" s="39"/>
      <c r="BK79" s="39"/>
      <c r="BL79" s="39"/>
    </row>
    <row r="80" spans="1:64" s="15" customFormat="1" ht="27" x14ac:dyDescent="0.25">
      <c r="C80" s="17"/>
      <c r="D80" s="17" t="s">
        <v>6</v>
      </c>
      <c r="E80" s="23" t="s">
        <v>159</v>
      </c>
      <c r="F80" s="19">
        <v>6975</v>
      </c>
      <c r="G80" s="20" t="s">
        <v>89</v>
      </c>
      <c r="H80" s="20" t="s">
        <v>86</v>
      </c>
      <c r="I80" s="21">
        <v>0</v>
      </c>
      <c r="J80" s="21">
        <v>1</v>
      </c>
      <c r="K80" s="36" t="s">
        <v>104</v>
      </c>
      <c r="L80" s="36" t="s">
        <v>105</v>
      </c>
      <c r="M80" s="20" t="s">
        <v>167</v>
      </c>
      <c r="N80" s="17"/>
      <c r="O80" s="38" t="s">
        <v>209</v>
      </c>
      <c r="P80" s="17" t="s">
        <v>186</v>
      </c>
      <c r="Q80" s="19">
        <v>6975</v>
      </c>
      <c r="R80" s="20" t="s">
        <v>362</v>
      </c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F80" s="39"/>
      <c r="AG80" s="39"/>
      <c r="AH80" s="39"/>
      <c r="AI80" s="39"/>
      <c r="AJ80" s="39"/>
      <c r="AK80" s="39"/>
      <c r="AL80" s="39"/>
      <c r="AM80" s="39"/>
      <c r="AN80" s="39"/>
      <c r="AO80" s="39"/>
      <c r="AP80" s="39"/>
      <c r="AQ80" s="39"/>
      <c r="AR80" s="39"/>
      <c r="AS80" s="39"/>
      <c r="AT80" s="39"/>
      <c r="AU80" s="39"/>
      <c r="AV80" s="39"/>
      <c r="AW80" s="39"/>
      <c r="AX80" s="39"/>
      <c r="AY80" s="39"/>
      <c r="AZ80" s="39"/>
      <c r="BA80" s="39"/>
      <c r="BB80" s="39"/>
      <c r="BC80" s="39"/>
      <c r="BD80" s="39"/>
      <c r="BE80" s="39"/>
      <c r="BF80" s="39"/>
      <c r="BG80" s="39"/>
      <c r="BH80" s="39"/>
      <c r="BI80" s="39"/>
      <c r="BJ80" s="39"/>
      <c r="BK80" s="39"/>
      <c r="BL80" s="39"/>
    </row>
    <row r="81" spans="3:64" s="15" customFormat="1" x14ac:dyDescent="0.25">
      <c r="C81" s="17"/>
      <c r="D81" s="17" t="s">
        <v>160</v>
      </c>
      <c r="E81" s="43" t="s">
        <v>145</v>
      </c>
      <c r="F81" s="44">
        <v>10163</v>
      </c>
      <c r="G81" s="20" t="s">
        <v>70</v>
      </c>
      <c r="H81" s="20" t="s">
        <v>75</v>
      </c>
      <c r="I81" s="21">
        <v>0.41</v>
      </c>
      <c r="J81" s="21">
        <v>0.59</v>
      </c>
      <c r="K81" s="36" t="s">
        <v>104</v>
      </c>
      <c r="L81" s="36" t="s">
        <v>105</v>
      </c>
      <c r="M81" s="20" t="s">
        <v>167</v>
      </c>
      <c r="N81" s="17"/>
      <c r="O81" s="38" t="s">
        <v>207</v>
      </c>
      <c r="P81" s="17" t="s">
        <v>208</v>
      </c>
      <c r="Q81" s="34">
        <v>10163</v>
      </c>
      <c r="R81" s="17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F81" s="39"/>
      <c r="AG81" s="39"/>
      <c r="AH81" s="39"/>
      <c r="AI81" s="39"/>
      <c r="AJ81" s="39"/>
      <c r="AK81" s="39"/>
      <c r="AL81" s="39"/>
      <c r="AM81" s="39"/>
      <c r="AN81" s="39"/>
      <c r="AO81" s="39"/>
      <c r="AP81" s="39"/>
      <c r="AQ81" s="39"/>
      <c r="AR81" s="39"/>
      <c r="AS81" s="39"/>
      <c r="AT81" s="39"/>
      <c r="AU81" s="39"/>
      <c r="AV81" s="39"/>
      <c r="AW81" s="39"/>
      <c r="AX81" s="39"/>
      <c r="AY81" s="39"/>
      <c r="AZ81" s="39"/>
      <c r="BA81" s="39"/>
      <c r="BB81" s="39"/>
      <c r="BC81" s="39"/>
      <c r="BD81" s="39"/>
      <c r="BE81" s="39"/>
      <c r="BF81" s="39"/>
      <c r="BG81" s="39"/>
      <c r="BH81" s="39"/>
      <c r="BI81" s="39"/>
      <c r="BJ81" s="39"/>
      <c r="BK81" s="39"/>
      <c r="BL81" s="39"/>
    </row>
    <row r="82" spans="3:64" s="15" customFormat="1" ht="27" x14ac:dyDescent="0.25">
      <c r="C82" s="17"/>
      <c r="D82" s="17" t="s">
        <v>144</v>
      </c>
      <c r="E82" s="43" t="s">
        <v>146</v>
      </c>
      <c r="F82" s="44">
        <v>10247</v>
      </c>
      <c r="G82" s="20" t="s">
        <v>70</v>
      </c>
      <c r="H82" s="20" t="s">
        <v>75</v>
      </c>
      <c r="I82" s="21">
        <v>0.30570000000000003</v>
      </c>
      <c r="J82" s="21">
        <v>0.69430000000000003</v>
      </c>
      <c r="K82" s="36" t="s">
        <v>104</v>
      </c>
      <c r="L82" s="36" t="s">
        <v>105</v>
      </c>
      <c r="M82" s="20" t="s">
        <v>167</v>
      </c>
      <c r="N82" s="17"/>
      <c r="O82" s="20" t="s">
        <v>361</v>
      </c>
      <c r="P82" s="17" t="s">
        <v>360</v>
      </c>
      <c r="Q82" s="17"/>
      <c r="R82" s="20" t="s">
        <v>363</v>
      </c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39"/>
      <c r="AS82" s="39"/>
      <c r="AT82" s="39"/>
      <c r="AU82" s="39"/>
      <c r="AV82" s="39"/>
      <c r="AW82" s="39"/>
      <c r="AX82" s="39"/>
      <c r="AY82" s="39"/>
      <c r="AZ82" s="39"/>
      <c r="BA82" s="39"/>
      <c r="BB82" s="39"/>
      <c r="BC82" s="39"/>
      <c r="BD82" s="39"/>
      <c r="BE82" s="39"/>
      <c r="BF82" s="39"/>
      <c r="BG82" s="39"/>
      <c r="BH82" s="39"/>
      <c r="BI82" s="39"/>
      <c r="BJ82" s="39"/>
      <c r="BK82" s="39"/>
      <c r="BL82" s="39"/>
    </row>
    <row r="83" spans="3:64" s="15" customFormat="1" x14ac:dyDescent="0.25">
      <c r="C83" s="17"/>
      <c r="D83" s="17">
        <v>2.2000000000000002</v>
      </c>
      <c r="E83" s="43" t="s">
        <v>56</v>
      </c>
      <c r="F83" s="44">
        <v>6600.29</v>
      </c>
      <c r="G83" s="20" t="s">
        <v>70</v>
      </c>
      <c r="H83" s="20" t="s">
        <v>75</v>
      </c>
      <c r="I83" s="21">
        <v>0.75749999999999995</v>
      </c>
      <c r="J83" s="21">
        <v>0.24249999999999999</v>
      </c>
      <c r="K83" s="36" t="s">
        <v>57</v>
      </c>
      <c r="L83" s="46" t="s">
        <v>230</v>
      </c>
      <c r="M83" s="17" t="s">
        <v>183</v>
      </c>
      <c r="N83" s="17"/>
      <c r="O83" s="17"/>
      <c r="P83" s="17"/>
      <c r="Q83" s="17"/>
      <c r="R83" s="17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39"/>
      <c r="AS83" s="39"/>
      <c r="AT83" s="39"/>
      <c r="AU83" s="39"/>
      <c r="AV83" s="39"/>
      <c r="AW83" s="39"/>
      <c r="AX83" s="39"/>
      <c r="AY83" s="39"/>
      <c r="AZ83" s="39"/>
      <c r="BA83" s="39"/>
      <c r="BB83" s="39"/>
      <c r="BC83" s="39"/>
      <c r="BD83" s="39"/>
      <c r="BE83" s="39"/>
      <c r="BF83" s="39"/>
      <c r="BG83" s="39"/>
      <c r="BH83" s="39"/>
      <c r="BI83" s="39"/>
      <c r="BJ83" s="39"/>
      <c r="BK83" s="39"/>
      <c r="BL83" s="39"/>
    </row>
    <row r="84" spans="3:64" s="15" customFormat="1" ht="27" x14ac:dyDescent="0.25">
      <c r="C84" s="17"/>
      <c r="D84" s="17" t="s">
        <v>60</v>
      </c>
      <c r="E84" s="43" t="s">
        <v>188</v>
      </c>
      <c r="F84" s="44">
        <v>19128.66</v>
      </c>
      <c r="G84" s="20" t="s">
        <v>70</v>
      </c>
      <c r="H84" s="20" t="s">
        <v>75</v>
      </c>
      <c r="I84" s="21">
        <v>0.34839999999999999</v>
      </c>
      <c r="J84" s="21">
        <v>0.65169999999999995</v>
      </c>
      <c r="K84" s="36" t="s">
        <v>57</v>
      </c>
      <c r="L84" s="46" t="s">
        <v>230</v>
      </c>
      <c r="M84" s="20" t="s">
        <v>167</v>
      </c>
      <c r="N84" s="17"/>
      <c r="O84" s="20" t="s">
        <v>354</v>
      </c>
      <c r="P84" s="17" t="s">
        <v>355</v>
      </c>
      <c r="Q84" s="34">
        <v>11834</v>
      </c>
      <c r="R84" s="20" t="s">
        <v>356</v>
      </c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F84" s="39"/>
      <c r="AG84" s="39"/>
      <c r="AH84" s="39"/>
      <c r="AI84" s="39"/>
      <c r="AJ84" s="39"/>
      <c r="AK84" s="39"/>
      <c r="AL84" s="39"/>
      <c r="AM84" s="39"/>
      <c r="AN84" s="39"/>
      <c r="AO84" s="39"/>
      <c r="AP84" s="39"/>
      <c r="AQ84" s="39"/>
      <c r="AR84" s="39"/>
      <c r="AS84" s="39"/>
      <c r="AT84" s="39"/>
      <c r="AU84" s="39"/>
      <c r="AV84" s="39"/>
      <c r="AW84" s="39"/>
      <c r="AX84" s="39"/>
      <c r="AY84" s="39"/>
      <c r="AZ84" s="39"/>
      <c r="BA84" s="39"/>
      <c r="BB84" s="39"/>
      <c r="BC84" s="39"/>
      <c r="BD84" s="39"/>
      <c r="BE84" s="39"/>
      <c r="BF84" s="39"/>
      <c r="BG84" s="39"/>
      <c r="BH84" s="39"/>
      <c r="BI84" s="39"/>
      <c r="BJ84" s="39"/>
      <c r="BK84" s="39"/>
      <c r="BL84" s="39"/>
    </row>
    <row r="85" spans="3:64" s="15" customFormat="1" x14ac:dyDescent="0.25">
      <c r="C85" s="17"/>
      <c r="D85" s="17" t="s">
        <v>61</v>
      </c>
      <c r="E85" s="43" t="s">
        <v>63</v>
      </c>
      <c r="F85" s="44">
        <v>10318.1</v>
      </c>
      <c r="G85" s="20" t="s">
        <v>70</v>
      </c>
      <c r="H85" s="20" t="s">
        <v>75</v>
      </c>
      <c r="I85" s="21">
        <v>0</v>
      </c>
      <c r="J85" s="21">
        <v>1</v>
      </c>
      <c r="K85" s="36" t="s">
        <v>57</v>
      </c>
      <c r="L85" s="36" t="s">
        <v>58</v>
      </c>
      <c r="M85" s="20" t="s">
        <v>167</v>
      </c>
      <c r="N85" s="17"/>
      <c r="O85" s="17" t="s">
        <v>358</v>
      </c>
      <c r="P85" s="17" t="s">
        <v>186</v>
      </c>
      <c r="Q85" s="34">
        <v>10318.1</v>
      </c>
      <c r="R85" s="17" t="s">
        <v>359</v>
      </c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F85" s="39"/>
      <c r="AG85" s="39"/>
      <c r="AH85" s="39"/>
      <c r="AI85" s="39"/>
      <c r="AJ85" s="39"/>
      <c r="AK85" s="39"/>
      <c r="AL85" s="39"/>
      <c r="AM85" s="39"/>
      <c r="AN85" s="39"/>
      <c r="AO85" s="39"/>
      <c r="AP85" s="39"/>
      <c r="AQ85" s="39"/>
      <c r="AR85" s="39"/>
      <c r="AS85" s="39"/>
      <c r="AT85" s="39"/>
      <c r="AU85" s="39"/>
      <c r="AV85" s="39"/>
      <c r="AW85" s="39"/>
      <c r="AX85" s="39"/>
      <c r="AY85" s="39"/>
      <c r="AZ85" s="39"/>
      <c r="BA85" s="39"/>
      <c r="BB85" s="39"/>
      <c r="BC85" s="39"/>
      <c r="BD85" s="39"/>
      <c r="BE85" s="39"/>
      <c r="BF85" s="39"/>
      <c r="BG85" s="39"/>
      <c r="BH85" s="39"/>
      <c r="BI85" s="39"/>
      <c r="BJ85" s="39"/>
      <c r="BK85" s="39"/>
      <c r="BL85" s="39"/>
    </row>
    <row r="86" spans="3:64" s="15" customFormat="1" x14ac:dyDescent="0.25">
      <c r="C86" s="17"/>
      <c r="D86" s="17" t="s">
        <v>34</v>
      </c>
      <c r="E86" s="43" t="s">
        <v>35</v>
      </c>
      <c r="F86" s="44">
        <v>8460</v>
      </c>
      <c r="G86" s="20" t="s">
        <v>215</v>
      </c>
      <c r="H86" s="20" t="s">
        <v>86</v>
      </c>
      <c r="I86" s="21">
        <v>0</v>
      </c>
      <c r="J86" s="21">
        <v>1</v>
      </c>
      <c r="K86" s="36" t="s">
        <v>41</v>
      </c>
      <c r="L86" s="46" t="s">
        <v>230</v>
      </c>
      <c r="M86" s="20" t="s">
        <v>167</v>
      </c>
      <c r="N86" s="17"/>
      <c r="O86" s="17" t="s">
        <v>185</v>
      </c>
      <c r="P86" s="17" t="s">
        <v>186</v>
      </c>
      <c r="Q86" s="34">
        <v>2893</v>
      </c>
      <c r="R86" s="17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39"/>
      <c r="AS86" s="39"/>
      <c r="AT86" s="39"/>
      <c r="AU86" s="39"/>
      <c r="AV86" s="39"/>
      <c r="AW86" s="39"/>
      <c r="AX86" s="39"/>
      <c r="AY86" s="39"/>
      <c r="AZ86" s="39"/>
      <c r="BA86" s="39"/>
      <c r="BB86" s="39"/>
      <c r="BC86" s="39"/>
      <c r="BD86" s="39"/>
      <c r="BE86" s="39"/>
      <c r="BF86" s="39"/>
      <c r="BG86" s="39"/>
      <c r="BH86" s="39"/>
      <c r="BI86" s="39"/>
      <c r="BJ86" s="39"/>
      <c r="BK86" s="39"/>
      <c r="BL86" s="39"/>
    </row>
    <row r="87" spans="3:64" s="15" customFormat="1" x14ac:dyDescent="0.25">
      <c r="C87" s="17"/>
      <c r="D87" s="17" t="s">
        <v>36</v>
      </c>
      <c r="E87" s="43" t="s">
        <v>267</v>
      </c>
      <c r="F87" s="44">
        <v>40766</v>
      </c>
      <c r="G87" s="20" t="s">
        <v>74</v>
      </c>
      <c r="H87" s="20" t="s">
        <v>75</v>
      </c>
      <c r="I87" s="21">
        <v>1</v>
      </c>
      <c r="J87" s="21">
        <v>0</v>
      </c>
      <c r="K87" s="36" t="s">
        <v>204</v>
      </c>
      <c r="L87" s="46" t="s">
        <v>230</v>
      </c>
      <c r="M87" s="17" t="s">
        <v>183</v>
      </c>
      <c r="N87" s="17"/>
      <c r="O87" s="17"/>
      <c r="P87" s="17"/>
      <c r="Q87" s="34"/>
      <c r="R87" s="17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9"/>
      <c r="AJ87" s="39"/>
      <c r="AK87" s="39"/>
      <c r="AL87" s="39"/>
      <c r="AM87" s="39"/>
      <c r="AN87" s="39"/>
      <c r="AO87" s="39"/>
      <c r="AP87" s="39"/>
      <c r="AQ87" s="39"/>
      <c r="AR87" s="39"/>
      <c r="AS87" s="39"/>
      <c r="AT87" s="39"/>
      <c r="AU87" s="39"/>
      <c r="AV87" s="39"/>
      <c r="AW87" s="39"/>
      <c r="AX87" s="39"/>
      <c r="AY87" s="39"/>
      <c r="AZ87" s="39"/>
      <c r="BA87" s="39"/>
      <c r="BB87" s="39"/>
      <c r="BC87" s="39"/>
      <c r="BD87" s="39"/>
      <c r="BE87" s="39"/>
      <c r="BF87" s="39"/>
      <c r="BG87" s="39"/>
      <c r="BH87" s="39"/>
      <c r="BI87" s="39"/>
      <c r="BJ87" s="39"/>
      <c r="BK87" s="39"/>
      <c r="BL87" s="39"/>
    </row>
    <row r="88" spans="3:64" s="15" customFormat="1" ht="27" x14ac:dyDescent="0.25">
      <c r="C88" s="17"/>
      <c r="D88" s="17" t="s">
        <v>39</v>
      </c>
      <c r="E88" s="43" t="s">
        <v>40</v>
      </c>
      <c r="F88" s="44">
        <v>10833</v>
      </c>
      <c r="G88" s="20" t="s">
        <v>89</v>
      </c>
      <c r="H88" s="20" t="s">
        <v>86</v>
      </c>
      <c r="I88" s="21">
        <v>0</v>
      </c>
      <c r="J88" s="21">
        <v>1</v>
      </c>
      <c r="K88" s="36" t="s">
        <v>41</v>
      </c>
      <c r="L88" s="46" t="s">
        <v>230</v>
      </c>
      <c r="M88" s="20" t="s">
        <v>167</v>
      </c>
      <c r="N88" s="17"/>
      <c r="O88" s="17" t="s">
        <v>187</v>
      </c>
      <c r="P88" s="17" t="s">
        <v>186</v>
      </c>
      <c r="Q88" s="44">
        <v>5570</v>
      </c>
      <c r="R88" s="20" t="s">
        <v>218</v>
      </c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39"/>
      <c r="AS88" s="39"/>
      <c r="AT88" s="39"/>
      <c r="AU88" s="39"/>
      <c r="AV88" s="39"/>
      <c r="AW88" s="39"/>
      <c r="AX88" s="39"/>
      <c r="AY88" s="39"/>
      <c r="AZ88" s="39"/>
      <c r="BA88" s="39"/>
      <c r="BB88" s="39"/>
      <c r="BC88" s="39"/>
      <c r="BD88" s="39"/>
      <c r="BE88" s="39"/>
      <c r="BF88" s="39"/>
      <c r="BG88" s="39"/>
      <c r="BH88" s="39"/>
      <c r="BI88" s="39"/>
      <c r="BJ88" s="39"/>
      <c r="BK88" s="39"/>
      <c r="BL88" s="39"/>
    </row>
    <row r="89" spans="3:64" s="15" customFormat="1" ht="40.5" x14ac:dyDescent="0.25">
      <c r="C89" s="17"/>
      <c r="D89" s="17" t="s">
        <v>180</v>
      </c>
      <c r="E89" s="56" t="s">
        <v>201</v>
      </c>
      <c r="F89" s="44">
        <f>37597-F47</f>
        <v>11184</v>
      </c>
      <c r="G89" s="20" t="s">
        <v>89</v>
      </c>
      <c r="H89" s="20" t="s">
        <v>75</v>
      </c>
      <c r="I89" s="21">
        <v>0</v>
      </c>
      <c r="J89" s="21">
        <v>1</v>
      </c>
      <c r="K89" s="52" t="s">
        <v>179</v>
      </c>
      <c r="L89" s="46" t="s">
        <v>230</v>
      </c>
      <c r="M89" s="17" t="s">
        <v>172</v>
      </c>
      <c r="N89" s="17"/>
      <c r="O89" s="92" t="s">
        <v>347</v>
      </c>
      <c r="P89" s="17"/>
      <c r="Q89" s="53">
        <v>8557.3799999999992</v>
      </c>
      <c r="R89" s="20" t="s">
        <v>350</v>
      </c>
      <c r="S89" s="78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9"/>
      <c r="AJ89" s="39"/>
      <c r="AK89" s="39"/>
      <c r="AL89" s="39"/>
      <c r="AM89" s="39"/>
      <c r="AN89" s="39"/>
      <c r="AO89" s="39"/>
      <c r="AP89" s="39"/>
      <c r="AQ89" s="39"/>
      <c r="AR89" s="39"/>
      <c r="AS89" s="39"/>
      <c r="AT89" s="39"/>
      <c r="AU89" s="39"/>
      <c r="AV89" s="39"/>
      <c r="AW89" s="39"/>
      <c r="AX89" s="39"/>
      <c r="AY89" s="39"/>
      <c r="AZ89" s="39"/>
      <c r="BA89" s="39"/>
      <c r="BB89" s="39"/>
      <c r="BC89" s="39"/>
      <c r="BD89" s="39"/>
      <c r="BE89" s="39"/>
      <c r="BF89" s="39"/>
      <c r="BG89" s="39"/>
      <c r="BH89" s="39"/>
      <c r="BI89" s="39"/>
      <c r="BJ89" s="39"/>
      <c r="BK89" s="39"/>
      <c r="BL89" s="39"/>
    </row>
    <row r="90" spans="3:64" s="15" customFormat="1" ht="54" x14ac:dyDescent="0.25">
      <c r="C90" s="17"/>
      <c r="D90" s="17" t="s">
        <v>84</v>
      </c>
      <c r="E90" s="24" t="s">
        <v>142</v>
      </c>
      <c r="F90" s="44">
        <v>19400</v>
      </c>
      <c r="G90" s="20" t="s">
        <v>89</v>
      </c>
      <c r="H90" s="20" t="s">
        <v>86</v>
      </c>
      <c r="I90" s="21">
        <v>0</v>
      </c>
      <c r="J90" s="21">
        <v>1</v>
      </c>
      <c r="K90" s="36" t="s">
        <v>88</v>
      </c>
      <c r="L90" s="46" t="s">
        <v>230</v>
      </c>
      <c r="M90" s="32" t="s">
        <v>330</v>
      </c>
      <c r="N90" s="17"/>
      <c r="O90" s="20" t="s">
        <v>393</v>
      </c>
      <c r="P90" s="17" t="s">
        <v>186</v>
      </c>
      <c r="Q90" s="79">
        <v>19360</v>
      </c>
      <c r="R90" s="17"/>
    </row>
    <row r="91" spans="3:64" s="15" customFormat="1" ht="27" x14ac:dyDescent="0.25">
      <c r="C91" s="17"/>
      <c r="D91" s="17" t="s">
        <v>272</v>
      </c>
      <c r="E91" s="45" t="s">
        <v>273</v>
      </c>
      <c r="F91" s="19">
        <v>3333</v>
      </c>
      <c r="G91" s="20" t="s">
        <v>89</v>
      </c>
      <c r="H91" s="20" t="s">
        <v>75</v>
      </c>
      <c r="I91" s="21">
        <v>0</v>
      </c>
      <c r="J91" s="21">
        <v>1</v>
      </c>
      <c r="K91" s="17" t="s">
        <v>131</v>
      </c>
      <c r="L91" s="46" t="s">
        <v>230</v>
      </c>
      <c r="M91" s="17" t="s">
        <v>330</v>
      </c>
      <c r="N91" s="17"/>
      <c r="O91" s="20" t="s">
        <v>394</v>
      </c>
      <c r="P91" s="17" t="s">
        <v>186</v>
      </c>
      <c r="Q91" s="53">
        <v>1044</v>
      </c>
      <c r="R91" s="17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39"/>
      <c r="AS91" s="39"/>
      <c r="AT91" s="39"/>
      <c r="AU91" s="39"/>
      <c r="AV91" s="39"/>
      <c r="AW91" s="39"/>
      <c r="AX91" s="39"/>
      <c r="AY91" s="39"/>
      <c r="AZ91" s="39"/>
      <c r="BA91" s="39"/>
      <c r="BB91" s="39"/>
      <c r="BC91" s="39"/>
      <c r="BD91" s="39"/>
      <c r="BE91" s="39"/>
      <c r="BF91" s="39"/>
      <c r="BG91" s="39"/>
      <c r="BH91" s="39"/>
      <c r="BI91" s="39"/>
      <c r="BJ91" s="39"/>
      <c r="BK91" s="39"/>
      <c r="BL91" s="39"/>
    </row>
    <row r="92" spans="3:64" s="15" customFormat="1" x14ac:dyDescent="0.25">
      <c r="C92" s="17"/>
      <c r="D92" s="17">
        <v>2.8</v>
      </c>
      <c r="E92" s="45" t="s">
        <v>20</v>
      </c>
      <c r="F92" s="19">
        <v>9000</v>
      </c>
      <c r="G92" s="20" t="s">
        <v>70</v>
      </c>
      <c r="H92" s="20" t="s">
        <v>75</v>
      </c>
      <c r="I92" s="21">
        <v>1</v>
      </c>
      <c r="J92" s="21">
        <v>0</v>
      </c>
      <c r="K92" s="46" t="s">
        <v>325</v>
      </c>
      <c r="L92" s="36" t="s">
        <v>231</v>
      </c>
      <c r="M92" s="17" t="s">
        <v>183</v>
      </c>
      <c r="N92" s="17"/>
      <c r="O92" s="17"/>
      <c r="P92" s="17"/>
      <c r="Q92" s="17"/>
      <c r="R92" s="17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F92" s="39"/>
      <c r="AG92" s="39"/>
      <c r="AH92" s="39"/>
      <c r="AI92" s="39"/>
      <c r="AJ92" s="39"/>
      <c r="AK92" s="39"/>
      <c r="AL92" s="39"/>
      <c r="AM92" s="39"/>
      <c r="AN92" s="39"/>
      <c r="AO92" s="39"/>
      <c r="AP92" s="39"/>
      <c r="AQ92" s="39"/>
      <c r="AR92" s="39"/>
      <c r="AS92" s="39"/>
      <c r="AT92" s="39"/>
      <c r="AU92" s="39"/>
      <c r="AV92" s="39"/>
      <c r="AW92" s="39"/>
      <c r="AX92" s="39"/>
      <c r="AY92" s="39"/>
      <c r="AZ92" s="39"/>
      <c r="BA92" s="39"/>
      <c r="BB92" s="39"/>
      <c r="BC92" s="39"/>
      <c r="BD92" s="39"/>
      <c r="BE92" s="39"/>
      <c r="BF92" s="39"/>
      <c r="BG92" s="39"/>
      <c r="BH92" s="39"/>
      <c r="BI92" s="39"/>
      <c r="BJ92" s="39"/>
      <c r="BK92" s="39"/>
      <c r="BL92" s="39"/>
    </row>
    <row r="93" spans="3:64" s="15" customFormat="1" ht="27" x14ac:dyDescent="0.25">
      <c r="C93" s="17"/>
      <c r="D93" s="17" t="s">
        <v>68</v>
      </c>
      <c r="E93" s="45" t="s">
        <v>23</v>
      </c>
      <c r="F93" s="19">
        <v>21000</v>
      </c>
      <c r="G93" s="20" t="s">
        <v>70</v>
      </c>
      <c r="H93" s="20" t="s">
        <v>75</v>
      </c>
      <c r="I93" s="21">
        <v>1</v>
      </c>
      <c r="J93" s="21">
        <v>0</v>
      </c>
      <c r="K93" s="46" t="s">
        <v>325</v>
      </c>
      <c r="L93" s="36" t="s">
        <v>231</v>
      </c>
      <c r="M93" s="32" t="s">
        <v>165</v>
      </c>
      <c r="N93" s="17"/>
      <c r="O93" s="17" t="s">
        <v>210</v>
      </c>
      <c r="P93" s="17" t="s">
        <v>341</v>
      </c>
      <c r="Q93" s="53">
        <v>20965.099999999999</v>
      </c>
      <c r="R93" s="17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39"/>
      <c r="AS93" s="39"/>
      <c r="AT93" s="39"/>
      <c r="AU93" s="39"/>
      <c r="AV93" s="39"/>
      <c r="AW93" s="39"/>
      <c r="AX93" s="39"/>
      <c r="AY93" s="39"/>
      <c r="AZ93" s="39"/>
      <c r="BA93" s="39"/>
      <c r="BB93" s="39"/>
      <c r="BC93" s="39"/>
      <c r="BD93" s="39"/>
      <c r="BE93" s="39"/>
      <c r="BF93" s="39"/>
      <c r="BG93" s="39"/>
      <c r="BH93" s="39"/>
      <c r="BI93" s="39"/>
      <c r="BJ93" s="39"/>
      <c r="BK93" s="39"/>
      <c r="BL93" s="39"/>
    </row>
    <row r="94" spans="3:64" s="15" customFormat="1" x14ac:dyDescent="0.25">
      <c r="C94" s="17"/>
      <c r="D94" s="17" t="s">
        <v>112</v>
      </c>
      <c r="E94" s="45" t="s">
        <v>80</v>
      </c>
      <c r="F94" s="19">
        <v>5556</v>
      </c>
      <c r="G94" s="20" t="s">
        <v>89</v>
      </c>
      <c r="H94" s="20" t="s">
        <v>86</v>
      </c>
      <c r="I94" s="61">
        <v>0</v>
      </c>
      <c r="J94" s="61">
        <v>1</v>
      </c>
      <c r="K94" s="17" t="s">
        <v>153</v>
      </c>
      <c r="L94" s="17" t="s">
        <v>132</v>
      </c>
      <c r="M94" s="17" t="s">
        <v>377</v>
      </c>
      <c r="N94" s="17"/>
      <c r="O94" s="17" t="s">
        <v>197</v>
      </c>
      <c r="P94" s="17" t="s">
        <v>198</v>
      </c>
      <c r="Q94" s="17"/>
      <c r="R94" s="17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F94" s="39"/>
      <c r="AG94" s="39"/>
      <c r="AH94" s="39"/>
      <c r="AI94" s="39"/>
      <c r="AJ94" s="39"/>
      <c r="AK94" s="39"/>
      <c r="AL94" s="39"/>
      <c r="AM94" s="39"/>
      <c r="AN94" s="39"/>
      <c r="AO94" s="39"/>
      <c r="AP94" s="39"/>
      <c r="AQ94" s="39"/>
      <c r="AR94" s="39"/>
      <c r="AS94" s="39"/>
      <c r="AT94" s="39"/>
      <c r="AU94" s="39"/>
      <c r="AV94" s="39"/>
      <c r="AW94" s="39"/>
      <c r="AX94" s="39"/>
      <c r="AY94" s="39"/>
      <c r="AZ94" s="39"/>
      <c r="BA94" s="39"/>
      <c r="BB94" s="39"/>
      <c r="BC94" s="39"/>
      <c r="BD94" s="39"/>
      <c r="BE94" s="39"/>
      <c r="BF94" s="39"/>
      <c r="BG94" s="39"/>
      <c r="BH94" s="39"/>
      <c r="BI94" s="39"/>
      <c r="BJ94" s="39"/>
      <c r="BK94" s="39"/>
      <c r="BL94" s="39"/>
    </row>
    <row r="95" spans="3:64" s="15" customFormat="1" x14ac:dyDescent="0.25">
      <c r="C95" s="17"/>
      <c r="D95" s="17" t="s">
        <v>275</v>
      </c>
      <c r="E95" s="62" t="s">
        <v>285</v>
      </c>
      <c r="F95" s="19">
        <v>5000</v>
      </c>
      <c r="G95" s="20" t="s">
        <v>70</v>
      </c>
      <c r="H95" s="20" t="s">
        <v>75</v>
      </c>
      <c r="I95" s="21">
        <v>1</v>
      </c>
      <c r="J95" s="21">
        <v>0</v>
      </c>
      <c r="K95" s="46" t="s">
        <v>325</v>
      </c>
      <c r="L95" s="36" t="s">
        <v>231</v>
      </c>
      <c r="M95" s="17"/>
      <c r="N95" s="17"/>
      <c r="O95" s="17"/>
      <c r="P95" s="17"/>
      <c r="Q95" s="17"/>
      <c r="R95" s="17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F95" s="39"/>
      <c r="AG95" s="39"/>
      <c r="AH95" s="39"/>
      <c r="AI95" s="39"/>
      <c r="AJ95" s="39"/>
      <c r="AK95" s="39"/>
      <c r="AL95" s="39"/>
      <c r="AM95" s="39"/>
      <c r="AN95" s="39"/>
      <c r="AO95" s="39"/>
      <c r="AP95" s="39"/>
      <c r="AQ95" s="39"/>
      <c r="AR95" s="39"/>
      <c r="AS95" s="39"/>
      <c r="AT95" s="39"/>
      <c r="AU95" s="39"/>
      <c r="AV95" s="39"/>
      <c r="AW95" s="39"/>
      <c r="AX95" s="39"/>
      <c r="AY95" s="39"/>
      <c r="AZ95" s="39"/>
      <c r="BA95" s="39"/>
      <c r="BB95" s="39"/>
      <c r="BC95" s="39"/>
      <c r="BD95" s="39"/>
      <c r="BE95" s="39"/>
      <c r="BF95" s="39"/>
      <c r="BG95" s="39"/>
      <c r="BH95" s="39"/>
      <c r="BI95" s="39"/>
      <c r="BJ95" s="39"/>
      <c r="BK95" s="39"/>
      <c r="BL95" s="39"/>
    </row>
    <row r="96" spans="3:64" s="15" customFormat="1" x14ac:dyDescent="0.25">
      <c r="C96" s="17"/>
      <c r="D96" s="17" t="s">
        <v>276</v>
      </c>
      <c r="E96" s="62" t="s">
        <v>284</v>
      </c>
      <c r="F96" s="19">
        <v>8000</v>
      </c>
      <c r="G96" s="20" t="s">
        <v>70</v>
      </c>
      <c r="H96" s="20" t="s">
        <v>75</v>
      </c>
      <c r="I96" s="21">
        <v>1</v>
      </c>
      <c r="J96" s="21">
        <v>0</v>
      </c>
      <c r="K96" s="46" t="s">
        <v>325</v>
      </c>
      <c r="L96" s="36" t="s">
        <v>231</v>
      </c>
      <c r="M96" s="17"/>
      <c r="N96" s="17"/>
      <c r="O96" s="17"/>
      <c r="P96" s="17"/>
      <c r="Q96" s="17"/>
      <c r="R96" s="17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39"/>
      <c r="AQ96" s="39"/>
      <c r="AR96" s="39"/>
      <c r="AS96" s="39"/>
      <c r="AT96" s="39"/>
      <c r="AU96" s="39"/>
      <c r="AV96" s="39"/>
      <c r="AW96" s="39"/>
      <c r="AX96" s="39"/>
      <c r="AY96" s="39"/>
      <c r="AZ96" s="39"/>
      <c r="BA96" s="39"/>
      <c r="BB96" s="39"/>
      <c r="BC96" s="39"/>
      <c r="BD96" s="39"/>
      <c r="BE96" s="39"/>
      <c r="BF96" s="39"/>
      <c r="BG96" s="39"/>
      <c r="BH96" s="39"/>
      <c r="BI96" s="39"/>
      <c r="BJ96" s="39"/>
      <c r="BK96" s="39"/>
      <c r="BL96" s="39"/>
    </row>
    <row r="97" spans="3:64" s="15" customFormat="1" x14ac:dyDescent="0.25">
      <c r="C97" s="17"/>
      <c r="D97" s="17" t="s">
        <v>277</v>
      </c>
      <c r="E97" s="62" t="s">
        <v>286</v>
      </c>
      <c r="F97" s="19">
        <v>5000</v>
      </c>
      <c r="G97" s="20" t="s">
        <v>70</v>
      </c>
      <c r="H97" s="20" t="s">
        <v>75</v>
      </c>
      <c r="I97" s="21">
        <v>1</v>
      </c>
      <c r="J97" s="21">
        <v>0</v>
      </c>
      <c r="K97" s="46" t="s">
        <v>325</v>
      </c>
      <c r="L97" s="36" t="s">
        <v>231</v>
      </c>
      <c r="M97" s="17"/>
      <c r="N97" s="17"/>
      <c r="O97" s="17"/>
      <c r="P97" s="17"/>
      <c r="Q97" s="17"/>
      <c r="R97" s="17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  <c r="AR97" s="39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  <c r="BF97" s="39"/>
      <c r="BG97" s="39"/>
      <c r="BH97" s="39"/>
      <c r="BI97" s="39"/>
      <c r="BJ97" s="39"/>
      <c r="BK97" s="39"/>
      <c r="BL97" s="39"/>
    </row>
    <row r="98" spans="3:64" s="15" customFormat="1" x14ac:dyDescent="0.25">
      <c r="C98" s="17"/>
      <c r="D98" s="17" t="s">
        <v>278</v>
      </c>
      <c r="E98" s="62" t="s">
        <v>287</v>
      </c>
      <c r="F98" s="19">
        <v>13000</v>
      </c>
      <c r="G98" s="20" t="s">
        <v>70</v>
      </c>
      <c r="H98" s="20" t="s">
        <v>75</v>
      </c>
      <c r="I98" s="21">
        <v>1</v>
      </c>
      <c r="J98" s="21">
        <v>0</v>
      </c>
      <c r="K98" s="46" t="s">
        <v>325</v>
      </c>
      <c r="L98" s="36" t="s">
        <v>231</v>
      </c>
      <c r="M98" s="17"/>
      <c r="N98" s="17"/>
      <c r="O98" s="17"/>
      <c r="P98" s="17"/>
      <c r="Q98" s="17"/>
      <c r="R98" s="17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F98" s="39"/>
      <c r="AG98" s="39"/>
      <c r="AH98" s="39"/>
      <c r="AI98" s="39"/>
      <c r="AJ98" s="39"/>
      <c r="AK98" s="39"/>
      <c r="AL98" s="39"/>
      <c r="AM98" s="39"/>
      <c r="AN98" s="39"/>
      <c r="AO98" s="39"/>
      <c r="AP98" s="39"/>
      <c r="AQ98" s="39"/>
      <c r="AR98" s="39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  <c r="BF98" s="39"/>
      <c r="BG98" s="39"/>
      <c r="BH98" s="39"/>
      <c r="BI98" s="39"/>
      <c r="BJ98" s="39"/>
      <c r="BK98" s="39"/>
      <c r="BL98" s="39"/>
    </row>
    <row r="99" spans="3:64" s="15" customFormat="1" x14ac:dyDescent="0.25">
      <c r="C99" s="17"/>
      <c r="D99" s="17" t="s">
        <v>280</v>
      </c>
      <c r="E99" s="62" t="s">
        <v>289</v>
      </c>
      <c r="F99" s="19">
        <v>5000</v>
      </c>
      <c r="G99" s="20" t="s">
        <v>70</v>
      </c>
      <c r="H99" s="20" t="s">
        <v>75</v>
      </c>
      <c r="I99" s="21">
        <v>1</v>
      </c>
      <c r="J99" s="21">
        <v>0</v>
      </c>
      <c r="K99" s="46" t="s">
        <v>325</v>
      </c>
      <c r="L99" s="36" t="s">
        <v>231</v>
      </c>
      <c r="M99" s="17"/>
      <c r="N99" s="17"/>
      <c r="O99" s="17"/>
      <c r="P99" s="17"/>
      <c r="Q99" s="17"/>
      <c r="R99" s="17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F99" s="39"/>
      <c r="AG99" s="39"/>
      <c r="AH99" s="39"/>
      <c r="AI99" s="39"/>
      <c r="AJ99" s="39"/>
      <c r="AK99" s="39"/>
      <c r="AL99" s="39"/>
      <c r="AM99" s="39"/>
      <c r="AN99" s="39"/>
      <c r="AO99" s="39"/>
      <c r="AP99" s="39"/>
      <c r="AQ99" s="39"/>
      <c r="AR99" s="39"/>
      <c r="AS99" s="39"/>
      <c r="AT99" s="39"/>
      <c r="AU99" s="39"/>
      <c r="AV99" s="39"/>
      <c r="AW99" s="39"/>
      <c r="AX99" s="39"/>
      <c r="AY99" s="39"/>
      <c r="AZ99" s="39"/>
      <c r="BA99" s="39"/>
      <c r="BB99" s="39"/>
      <c r="BC99" s="39"/>
      <c r="BD99" s="39"/>
      <c r="BE99" s="39"/>
      <c r="BF99" s="39"/>
      <c r="BG99" s="39"/>
      <c r="BH99" s="39"/>
      <c r="BI99" s="39"/>
      <c r="BJ99" s="39"/>
      <c r="BK99" s="39"/>
      <c r="BL99" s="39"/>
    </row>
    <row r="100" spans="3:64" s="15" customFormat="1" x14ac:dyDescent="0.25">
      <c r="C100" s="17"/>
      <c r="D100" s="17" t="s">
        <v>281</v>
      </c>
      <c r="E100" s="62" t="s">
        <v>290</v>
      </c>
      <c r="F100" s="19">
        <v>157000</v>
      </c>
      <c r="G100" s="20" t="s">
        <v>70</v>
      </c>
      <c r="H100" s="20" t="s">
        <v>75</v>
      </c>
      <c r="I100" s="21">
        <v>1</v>
      </c>
      <c r="J100" s="21">
        <v>0</v>
      </c>
      <c r="K100" s="46" t="s">
        <v>325</v>
      </c>
      <c r="L100" s="36" t="s">
        <v>231</v>
      </c>
      <c r="M100" s="17"/>
      <c r="N100" s="17"/>
      <c r="O100" s="17"/>
      <c r="P100" s="17"/>
      <c r="Q100" s="17"/>
      <c r="R100" s="17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F100" s="39"/>
      <c r="AG100" s="39"/>
      <c r="AH100" s="39"/>
      <c r="AI100" s="39"/>
      <c r="AJ100" s="39"/>
      <c r="AK100" s="39"/>
      <c r="AL100" s="39"/>
      <c r="AM100" s="39"/>
      <c r="AN100" s="39"/>
      <c r="AO100" s="39"/>
      <c r="AP100" s="39"/>
      <c r="AQ100" s="39"/>
      <c r="AR100" s="39"/>
      <c r="AS100" s="39"/>
      <c r="AT100" s="39"/>
      <c r="AU100" s="39"/>
      <c r="AV100" s="39"/>
      <c r="AW100" s="39"/>
      <c r="AX100" s="39"/>
      <c r="AY100" s="39"/>
      <c r="AZ100" s="39"/>
      <c r="BA100" s="39"/>
      <c r="BB100" s="39"/>
      <c r="BC100" s="39"/>
      <c r="BD100" s="39"/>
      <c r="BE100" s="39"/>
      <c r="BF100" s="39"/>
      <c r="BG100" s="39"/>
      <c r="BH100" s="39"/>
      <c r="BI100" s="39"/>
      <c r="BJ100" s="39"/>
      <c r="BK100" s="39"/>
      <c r="BL100" s="39"/>
    </row>
    <row r="101" spans="3:64" s="15" customFormat="1" x14ac:dyDescent="0.25">
      <c r="C101" s="17"/>
      <c r="D101" s="17" t="s">
        <v>282</v>
      </c>
      <c r="E101" s="62" t="s">
        <v>291</v>
      </c>
      <c r="F101" s="19">
        <v>10000</v>
      </c>
      <c r="G101" s="20" t="s">
        <v>70</v>
      </c>
      <c r="H101" s="20" t="s">
        <v>75</v>
      </c>
      <c r="I101" s="21">
        <v>1</v>
      </c>
      <c r="J101" s="21">
        <v>0</v>
      </c>
      <c r="K101" s="46" t="s">
        <v>325</v>
      </c>
      <c r="L101" s="36" t="s">
        <v>231</v>
      </c>
      <c r="M101" s="17"/>
      <c r="N101" s="17"/>
      <c r="O101" s="17"/>
      <c r="P101" s="17"/>
      <c r="Q101" s="17"/>
      <c r="R101" s="17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F101" s="39"/>
      <c r="AG101" s="39"/>
      <c r="AH101" s="39"/>
      <c r="AI101" s="39"/>
      <c r="AJ101" s="39"/>
      <c r="AK101" s="39"/>
      <c r="AL101" s="39"/>
      <c r="AM101" s="39"/>
      <c r="AN101" s="39"/>
      <c r="AO101" s="39"/>
      <c r="AP101" s="39"/>
      <c r="AQ101" s="39"/>
      <c r="AR101" s="39"/>
      <c r="AS101" s="39"/>
      <c r="AT101" s="39"/>
      <c r="AU101" s="39"/>
      <c r="AV101" s="39"/>
      <c r="AW101" s="39"/>
      <c r="AX101" s="39"/>
      <c r="AY101" s="39"/>
      <c r="AZ101" s="39"/>
      <c r="BA101" s="39"/>
      <c r="BB101" s="39"/>
      <c r="BC101" s="39"/>
      <c r="BD101" s="39"/>
      <c r="BE101" s="39"/>
      <c r="BF101" s="39"/>
      <c r="BG101" s="39"/>
      <c r="BH101" s="39"/>
      <c r="BI101" s="39"/>
      <c r="BJ101" s="39"/>
      <c r="BK101" s="39"/>
      <c r="BL101" s="39"/>
    </row>
    <row r="102" spans="3:64" s="15" customFormat="1" x14ac:dyDescent="0.25">
      <c r="C102" s="17"/>
      <c r="D102" s="17" t="s">
        <v>118</v>
      </c>
      <c r="E102" s="33" t="s">
        <v>124</v>
      </c>
      <c r="F102" s="19">
        <v>5000</v>
      </c>
      <c r="G102" s="20" t="s">
        <v>70</v>
      </c>
      <c r="H102" s="20" t="s">
        <v>75</v>
      </c>
      <c r="I102" s="21">
        <v>1</v>
      </c>
      <c r="J102" s="21">
        <v>0</v>
      </c>
      <c r="K102" s="46" t="s">
        <v>58</v>
      </c>
      <c r="L102" s="36" t="s">
        <v>231</v>
      </c>
      <c r="M102" s="17"/>
      <c r="N102" s="17"/>
      <c r="O102" s="17" t="s">
        <v>335</v>
      </c>
      <c r="P102" s="17" t="s">
        <v>336</v>
      </c>
      <c r="Q102" s="17">
        <v>5500</v>
      </c>
      <c r="R102" s="17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F102" s="39"/>
      <c r="AG102" s="39"/>
      <c r="AH102" s="39"/>
      <c r="AI102" s="39"/>
      <c r="AJ102" s="39"/>
      <c r="AK102" s="39"/>
      <c r="AL102" s="39"/>
      <c r="AM102" s="39"/>
      <c r="AN102" s="39"/>
      <c r="AO102" s="39"/>
      <c r="AP102" s="39"/>
      <c r="AQ102" s="39"/>
      <c r="AR102" s="39"/>
      <c r="AS102" s="39"/>
      <c r="AT102" s="39"/>
      <c r="AU102" s="39"/>
      <c r="AV102" s="39"/>
      <c r="AW102" s="39"/>
      <c r="AX102" s="39"/>
      <c r="AY102" s="39"/>
      <c r="AZ102" s="39"/>
      <c r="BA102" s="39"/>
      <c r="BB102" s="39"/>
      <c r="BC102" s="39"/>
      <c r="BD102" s="39"/>
      <c r="BE102" s="39"/>
      <c r="BF102" s="39"/>
      <c r="BG102" s="39"/>
      <c r="BH102" s="39"/>
      <c r="BI102" s="39"/>
      <c r="BJ102" s="39"/>
      <c r="BK102" s="39"/>
      <c r="BL102" s="39"/>
    </row>
    <row r="103" spans="3:64" s="15" customFormat="1" x14ac:dyDescent="0.25">
      <c r="C103" s="17"/>
      <c r="D103" s="17" t="s">
        <v>119</v>
      </c>
      <c r="E103" s="33" t="s">
        <v>120</v>
      </c>
      <c r="F103" s="19">
        <v>2400</v>
      </c>
      <c r="G103" s="20" t="s">
        <v>89</v>
      </c>
      <c r="H103" s="20" t="s">
        <v>86</v>
      </c>
      <c r="I103" s="21">
        <v>0</v>
      </c>
      <c r="J103" s="21">
        <v>1</v>
      </c>
      <c r="K103" s="46" t="s">
        <v>58</v>
      </c>
      <c r="L103" s="36" t="s">
        <v>231</v>
      </c>
      <c r="M103" s="17"/>
      <c r="N103" s="17"/>
      <c r="O103" s="17"/>
      <c r="P103" s="17"/>
      <c r="Q103" s="17"/>
      <c r="R103" s="17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F103" s="39"/>
      <c r="AG103" s="39"/>
      <c r="AH103" s="39"/>
      <c r="AI103" s="39"/>
      <c r="AJ103" s="39"/>
      <c r="AK103" s="39"/>
      <c r="AL103" s="39"/>
      <c r="AM103" s="39"/>
      <c r="AN103" s="39"/>
      <c r="AO103" s="39"/>
      <c r="AP103" s="39"/>
      <c r="AQ103" s="39"/>
      <c r="AR103" s="39"/>
      <c r="AS103" s="39"/>
      <c r="AT103" s="39"/>
      <c r="AU103" s="39"/>
      <c r="AV103" s="39"/>
      <c r="AW103" s="39"/>
      <c r="AX103" s="39"/>
      <c r="AY103" s="39"/>
      <c r="AZ103" s="39"/>
      <c r="BA103" s="39"/>
      <c r="BB103" s="39"/>
      <c r="BC103" s="39"/>
      <c r="BD103" s="39"/>
      <c r="BE103" s="39"/>
      <c r="BF103" s="39"/>
      <c r="BG103" s="39"/>
      <c r="BH103" s="39"/>
      <c r="BI103" s="39"/>
      <c r="BJ103" s="39"/>
      <c r="BK103" s="39"/>
      <c r="BL103" s="39"/>
    </row>
    <row r="104" spans="3:64" s="15" customFormat="1" x14ac:dyDescent="0.25">
      <c r="C104" s="17"/>
      <c r="D104" s="17" t="s">
        <v>121</v>
      </c>
      <c r="E104" s="33" t="s">
        <v>122</v>
      </c>
      <c r="F104" s="19">
        <v>8000</v>
      </c>
      <c r="G104" s="20" t="s">
        <v>89</v>
      </c>
      <c r="H104" s="20" t="s">
        <v>86</v>
      </c>
      <c r="I104" s="21">
        <v>0</v>
      </c>
      <c r="J104" s="21">
        <v>1</v>
      </c>
      <c r="K104" s="46" t="s">
        <v>58</v>
      </c>
      <c r="L104" s="36" t="s">
        <v>231</v>
      </c>
      <c r="M104" s="17"/>
      <c r="N104" s="17"/>
      <c r="O104" s="17"/>
      <c r="P104" s="17"/>
      <c r="Q104" s="17"/>
      <c r="R104" s="17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F104" s="39"/>
      <c r="AG104" s="39"/>
      <c r="AH104" s="39"/>
      <c r="AI104" s="39"/>
      <c r="AJ104" s="39"/>
      <c r="AK104" s="39"/>
      <c r="AL104" s="39"/>
      <c r="AM104" s="39"/>
      <c r="AN104" s="39"/>
      <c r="AO104" s="39"/>
      <c r="AP104" s="39"/>
      <c r="AQ104" s="39"/>
      <c r="AR104" s="39"/>
      <c r="AS104" s="39"/>
      <c r="AT104" s="39"/>
      <c r="AU104" s="39"/>
      <c r="AV104" s="39"/>
      <c r="AW104" s="39"/>
      <c r="AX104" s="39"/>
      <c r="AY104" s="39"/>
      <c r="AZ104" s="39"/>
      <c r="BA104" s="39"/>
      <c r="BB104" s="39"/>
      <c r="BC104" s="39"/>
      <c r="BD104" s="39"/>
      <c r="BE104" s="39"/>
      <c r="BF104" s="39"/>
      <c r="BG104" s="39"/>
      <c r="BH104" s="39"/>
      <c r="BI104" s="39"/>
      <c r="BJ104" s="39"/>
      <c r="BK104" s="39"/>
      <c r="BL104" s="39"/>
    </row>
    <row r="105" spans="3:64" s="15" customFormat="1" x14ac:dyDescent="0.25">
      <c r="C105" s="17"/>
      <c r="D105" s="17" t="s">
        <v>123</v>
      </c>
      <c r="E105" s="33" t="s">
        <v>0</v>
      </c>
      <c r="F105" s="19">
        <v>26600</v>
      </c>
      <c r="G105" s="20" t="s">
        <v>89</v>
      </c>
      <c r="H105" s="20" t="s">
        <v>86</v>
      </c>
      <c r="I105" s="21">
        <v>0</v>
      </c>
      <c r="J105" s="21">
        <v>1</v>
      </c>
      <c r="K105" s="46" t="s">
        <v>58</v>
      </c>
      <c r="L105" s="36" t="s">
        <v>231</v>
      </c>
      <c r="M105" s="17"/>
      <c r="N105" s="17"/>
      <c r="O105" s="17"/>
      <c r="P105" s="17"/>
      <c r="Q105" s="17"/>
      <c r="R105" s="17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F105" s="39"/>
      <c r="AG105" s="39"/>
      <c r="AH105" s="39"/>
      <c r="AI105" s="39"/>
      <c r="AJ105" s="39"/>
      <c r="AK105" s="39"/>
      <c r="AL105" s="39"/>
      <c r="AM105" s="39"/>
      <c r="AN105" s="39"/>
      <c r="AO105" s="39"/>
      <c r="AP105" s="39"/>
      <c r="AQ105" s="39"/>
      <c r="AR105" s="39"/>
      <c r="AS105" s="39"/>
      <c r="AT105" s="39"/>
      <c r="AU105" s="39"/>
      <c r="AV105" s="39"/>
      <c r="AW105" s="39"/>
      <c r="AX105" s="39"/>
      <c r="AY105" s="39"/>
      <c r="AZ105" s="39"/>
      <c r="BA105" s="39"/>
      <c r="BB105" s="39"/>
      <c r="BC105" s="39"/>
      <c r="BD105" s="39"/>
      <c r="BE105" s="39"/>
      <c r="BF105" s="39"/>
      <c r="BG105" s="39"/>
      <c r="BH105" s="39"/>
      <c r="BI105" s="39"/>
      <c r="BJ105" s="39"/>
      <c r="BK105" s="39"/>
      <c r="BL105" s="39"/>
    </row>
    <row r="106" spans="3:64" s="15" customFormat="1" x14ac:dyDescent="0.25">
      <c r="C106" s="17"/>
      <c r="D106" s="17" t="s">
        <v>42</v>
      </c>
      <c r="E106" s="33" t="s">
        <v>7</v>
      </c>
      <c r="F106" s="19">
        <v>26600</v>
      </c>
      <c r="G106" s="20" t="s">
        <v>89</v>
      </c>
      <c r="H106" s="20" t="s">
        <v>86</v>
      </c>
      <c r="I106" s="21">
        <v>0</v>
      </c>
      <c r="J106" s="21">
        <v>1</v>
      </c>
      <c r="K106" s="46" t="s">
        <v>58</v>
      </c>
      <c r="L106" s="36" t="s">
        <v>231</v>
      </c>
      <c r="M106" s="17"/>
      <c r="N106" s="17"/>
      <c r="O106" s="17"/>
      <c r="P106" s="17"/>
      <c r="Q106" s="17"/>
      <c r="R106" s="17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F106" s="39"/>
      <c r="AG106" s="39"/>
      <c r="AH106" s="39"/>
      <c r="AI106" s="39"/>
      <c r="AJ106" s="39"/>
      <c r="AK106" s="39"/>
      <c r="AL106" s="39"/>
      <c r="AM106" s="39"/>
      <c r="AN106" s="39"/>
      <c r="AO106" s="39"/>
      <c r="AP106" s="39"/>
      <c r="AQ106" s="39"/>
      <c r="AR106" s="39"/>
      <c r="AS106" s="39"/>
      <c r="AT106" s="39"/>
      <c r="AU106" s="39"/>
      <c r="AV106" s="39"/>
      <c r="AW106" s="39"/>
      <c r="AX106" s="39"/>
      <c r="AY106" s="39"/>
      <c r="AZ106" s="39"/>
      <c r="BA106" s="39"/>
      <c r="BB106" s="39"/>
      <c r="BC106" s="39"/>
      <c r="BD106" s="39"/>
      <c r="BE106" s="39"/>
      <c r="BF106" s="39"/>
      <c r="BG106" s="39"/>
      <c r="BH106" s="39"/>
      <c r="BI106" s="39"/>
      <c r="BJ106" s="39"/>
      <c r="BK106" s="39"/>
      <c r="BL106" s="39"/>
    </row>
    <row r="107" spans="3:64" s="15" customFormat="1" x14ac:dyDescent="0.25">
      <c r="C107" s="17"/>
      <c r="D107" s="17" t="s">
        <v>11</v>
      </c>
      <c r="E107" s="45" t="s">
        <v>9</v>
      </c>
      <c r="F107" s="19">
        <v>14000</v>
      </c>
      <c r="G107" s="20" t="s">
        <v>74</v>
      </c>
      <c r="H107" s="20" t="s">
        <v>75</v>
      </c>
      <c r="I107" s="21">
        <v>1</v>
      </c>
      <c r="J107" s="21">
        <v>0</v>
      </c>
      <c r="K107" s="17" t="s">
        <v>134</v>
      </c>
      <c r="L107" s="17" t="s">
        <v>132</v>
      </c>
      <c r="M107" s="17" t="s">
        <v>183</v>
      </c>
      <c r="N107" s="17" t="s">
        <v>91</v>
      </c>
      <c r="O107" s="17"/>
      <c r="P107" s="17"/>
      <c r="Q107" s="17"/>
      <c r="R107" s="17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F107" s="39"/>
      <c r="AG107" s="39"/>
      <c r="AH107" s="39"/>
      <c r="AI107" s="39"/>
      <c r="AJ107" s="39"/>
      <c r="AK107" s="39"/>
      <c r="AL107" s="39"/>
      <c r="AM107" s="39"/>
      <c r="AN107" s="39"/>
      <c r="AO107" s="39"/>
      <c r="AP107" s="39"/>
      <c r="AQ107" s="39"/>
      <c r="AR107" s="39"/>
      <c r="AS107" s="39"/>
      <c r="AT107" s="39"/>
      <c r="AU107" s="39"/>
      <c r="AV107" s="39"/>
      <c r="AW107" s="39"/>
      <c r="AX107" s="39"/>
      <c r="AY107" s="39"/>
      <c r="AZ107" s="39"/>
      <c r="BA107" s="39"/>
      <c r="BB107" s="39"/>
      <c r="BC107" s="39"/>
      <c r="BD107" s="39"/>
      <c r="BE107" s="39"/>
      <c r="BF107" s="39"/>
      <c r="BG107" s="39"/>
      <c r="BH107" s="39"/>
      <c r="BI107" s="39"/>
      <c r="BJ107" s="39"/>
      <c r="BK107" s="39"/>
      <c r="BL107" s="39"/>
    </row>
    <row r="108" spans="3:64" s="15" customFormat="1" ht="54" x14ac:dyDescent="0.25">
      <c r="C108" s="17"/>
      <c r="D108" s="17" t="s">
        <v>12</v>
      </c>
      <c r="E108" s="45" t="s">
        <v>53</v>
      </c>
      <c r="F108" s="19">
        <v>15968</v>
      </c>
      <c r="G108" s="20" t="s">
        <v>70</v>
      </c>
      <c r="H108" s="20" t="s">
        <v>75</v>
      </c>
      <c r="I108" s="21">
        <v>0</v>
      </c>
      <c r="J108" s="21">
        <v>1</v>
      </c>
      <c r="K108" s="46" t="s">
        <v>14</v>
      </c>
      <c r="L108" s="46" t="s">
        <v>329</v>
      </c>
      <c r="M108" s="17" t="s">
        <v>183</v>
      </c>
      <c r="N108" s="17"/>
      <c r="O108" s="17"/>
      <c r="P108" s="17"/>
      <c r="Q108" s="17">
        <v>15968</v>
      </c>
      <c r="R108" s="20" t="s">
        <v>331</v>
      </c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F108" s="39"/>
      <c r="AG108" s="39"/>
      <c r="AH108" s="39"/>
      <c r="AI108" s="39"/>
      <c r="AJ108" s="39"/>
      <c r="AK108" s="39"/>
      <c r="AL108" s="39"/>
      <c r="AM108" s="39"/>
      <c r="AN108" s="39"/>
      <c r="AO108" s="39"/>
      <c r="AP108" s="39"/>
      <c r="AQ108" s="39"/>
      <c r="AR108" s="39"/>
      <c r="AS108" s="39"/>
      <c r="AT108" s="39"/>
      <c r="AU108" s="39"/>
      <c r="AV108" s="39"/>
      <c r="AW108" s="39"/>
      <c r="AX108" s="39"/>
      <c r="AY108" s="39"/>
      <c r="AZ108" s="39"/>
      <c r="BA108" s="39"/>
      <c r="BB108" s="39"/>
      <c r="BC108" s="39"/>
      <c r="BD108" s="39"/>
      <c r="BE108" s="39"/>
      <c r="BF108" s="39"/>
      <c r="BG108" s="39"/>
      <c r="BH108" s="39"/>
      <c r="BI108" s="39"/>
      <c r="BJ108" s="39"/>
      <c r="BK108" s="39"/>
      <c r="BL108" s="39"/>
    </row>
    <row r="109" spans="3:64" s="15" customFormat="1" ht="27" x14ac:dyDescent="0.25">
      <c r="C109" s="17"/>
      <c r="D109" s="17" t="s">
        <v>13</v>
      </c>
      <c r="E109" s="45" t="s">
        <v>54</v>
      </c>
      <c r="F109" s="19">
        <v>3067</v>
      </c>
      <c r="G109" s="20" t="s">
        <v>70</v>
      </c>
      <c r="H109" s="20" t="s">
        <v>75</v>
      </c>
      <c r="I109" s="21">
        <v>0</v>
      </c>
      <c r="J109" s="21">
        <v>1</v>
      </c>
      <c r="K109" s="46" t="s">
        <v>14</v>
      </c>
      <c r="L109" s="46" t="s">
        <v>329</v>
      </c>
      <c r="M109" s="17" t="s">
        <v>330</v>
      </c>
      <c r="N109" s="17"/>
      <c r="O109" s="17"/>
      <c r="P109" s="17"/>
      <c r="Q109" s="17">
        <v>3067</v>
      </c>
      <c r="R109" s="20" t="s">
        <v>328</v>
      </c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F109" s="39"/>
      <c r="AG109" s="39"/>
      <c r="AH109" s="39"/>
      <c r="AI109" s="39"/>
      <c r="AJ109" s="39"/>
      <c r="AK109" s="39"/>
      <c r="AL109" s="39"/>
      <c r="AM109" s="39"/>
      <c r="AN109" s="39"/>
      <c r="AO109" s="39"/>
      <c r="AP109" s="39"/>
      <c r="AQ109" s="39"/>
      <c r="AR109" s="39"/>
      <c r="AS109" s="39"/>
      <c r="AT109" s="39"/>
      <c r="AU109" s="39"/>
      <c r="AV109" s="39"/>
      <c r="AW109" s="39"/>
      <c r="AX109" s="39"/>
      <c r="AY109" s="39"/>
      <c r="AZ109" s="39"/>
      <c r="BA109" s="39"/>
      <c r="BB109" s="39"/>
      <c r="BC109" s="39"/>
      <c r="BD109" s="39"/>
      <c r="BE109" s="39"/>
      <c r="BF109" s="39"/>
      <c r="BG109" s="39"/>
      <c r="BH109" s="39"/>
      <c r="BI109" s="39"/>
      <c r="BJ109" s="39"/>
      <c r="BK109" s="39"/>
      <c r="BL109" s="39"/>
    </row>
    <row r="110" spans="3:64" s="15" customFormat="1" x14ac:dyDescent="0.25">
      <c r="C110" s="47"/>
      <c r="D110" s="17" t="s">
        <v>235</v>
      </c>
      <c r="E110" s="23" t="s">
        <v>234</v>
      </c>
      <c r="F110" s="19">
        <v>15000</v>
      </c>
      <c r="G110" s="20" t="s">
        <v>70</v>
      </c>
      <c r="H110" s="20" t="s">
        <v>75</v>
      </c>
      <c r="I110" s="21">
        <v>1</v>
      </c>
      <c r="J110" s="21">
        <v>0</v>
      </c>
      <c r="K110" s="46" t="s">
        <v>325</v>
      </c>
      <c r="L110" s="36" t="s">
        <v>231</v>
      </c>
      <c r="M110" s="17" t="s">
        <v>183</v>
      </c>
      <c r="N110" s="47"/>
      <c r="O110" s="47"/>
      <c r="P110" s="47"/>
      <c r="Q110" s="17"/>
      <c r="R110" s="47"/>
    </row>
    <row r="111" spans="3:64" s="15" customFormat="1" x14ac:dyDescent="0.25">
      <c r="C111" s="17"/>
      <c r="D111" s="17" t="s">
        <v>236</v>
      </c>
      <c r="E111" s="45" t="s">
        <v>103</v>
      </c>
      <c r="F111" s="19">
        <v>8667</v>
      </c>
      <c r="G111" s="20" t="s">
        <v>70</v>
      </c>
      <c r="H111" s="20" t="s">
        <v>75</v>
      </c>
      <c r="I111" s="21">
        <v>1</v>
      </c>
      <c r="J111" s="21">
        <v>0</v>
      </c>
      <c r="K111" s="46" t="s">
        <v>325</v>
      </c>
      <c r="L111" s="36" t="s">
        <v>231</v>
      </c>
      <c r="M111" s="17" t="s">
        <v>183</v>
      </c>
      <c r="N111" s="17"/>
      <c r="O111" s="17"/>
      <c r="P111" s="17"/>
      <c r="Q111" s="17"/>
      <c r="R111" s="17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F111" s="39"/>
      <c r="AG111" s="39"/>
      <c r="AH111" s="39"/>
      <c r="AI111" s="39"/>
      <c r="AJ111" s="39"/>
      <c r="AK111" s="39"/>
      <c r="AL111" s="39"/>
      <c r="AM111" s="39"/>
      <c r="AN111" s="39"/>
      <c r="AO111" s="39"/>
      <c r="AP111" s="39"/>
      <c r="AQ111" s="39"/>
      <c r="AR111" s="39"/>
      <c r="AS111" s="39"/>
      <c r="AT111" s="39"/>
      <c r="AU111" s="39"/>
      <c r="AV111" s="39"/>
      <c r="AW111" s="39"/>
      <c r="AX111" s="39"/>
      <c r="AY111" s="39"/>
      <c r="AZ111" s="39"/>
      <c r="BA111" s="39"/>
      <c r="BB111" s="39"/>
      <c r="BC111" s="39"/>
      <c r="BD111" s="39"/>
      <c r="BE111" s="39"/>
      <c r="BF111" s="39"/>
      <c r="BG111" s="39"/>
      <c r="BH111" s="39"/>
      <c r="BI111" s="39"/>
      <c r="BJ111" s="39"/>
      <c r="BK111" s="39"/>
      <c r="BL111" s="39"/>
    </row>
    <row r="112" spans="3:64" s="15" customFormat="1" x14ac:dyDescent="0.25">
      <c r="C112" s="17"/>
      <c r="D112" s="17" t="s">
        <v>237</v>
      </c>
      <c r="E112" s="45" t="s">
        <v>240</v>
      </c>
      <c r="F112" s="19">
        <v>2500</v>
      </c>
      <c r="G112" s="20" t="s">
        <v>70</v>
      </c>
      <c r="H112" s="20" t="s">
        <v>75</v>
      </c>
      <c r="I112" s="21">
        <v>1</v>
      </c>
      <c r="J112" s="21">
        <v>0</v>
      </c>
      <c r="K112" s="46" t="s">
        <v>325</v>
      </c>
      <c r="L112" s="36" t="s">
        <v>231</v>
      </c>
      <c r="M112" s="17" t="s">
        <v>183</v>
      </c>
      <c r="N112" s="17"/>
      <c r="O112" s="17" t="s">
        <v>326</v>
      </c>
      <c r="P112" s="17"/>
      <c r="Q112" s="17"/>
      <c r="R112" s="17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F112" s="39"/>
      <c r="AG112" s="39"/>
      <c r="AH112" s="39"/>
      <c r="AI112" s="39"/>
      <c r="AJ112" s="39"/>
      <c r="AK112" s="39"/>
      <c r="AL112" s="39"/>
      <c r="AM112" s="39"/>
      <c r="AN112" s="39"/>
      <c r="AO112" s="39"/>
      <c r="AP112" s="39"/>
      <c r="AQ112" s="39"/>
      <c r="AR112" s="39"/>
      <c r="AS112" s="39"/>
      <c r="AT112" s="39"/>
      <c r="AU112" s="39"/>
      <c r="AV112" s="39"/>
      <c r="AW112" s="39"/>
      <c r="AX112" s="39"/>
      <c r="AY112" s="39"/>
      <c r="AZ112" s="39"/>
      <c r="BA112" s="39"/>
      <c r="BB112" s="39"/>
      <c r="BC112" s="39"/>
      <c r="BD112" s="39"/>
      <c r="BE112" s="39"/>
      <c r="BF112" s="39"/>
      <c r="BG112" s="39"/>
      <c r="BH112" s="39"/>
      <c r="BI112" s="39"/>
      <c r="BJ112" s="39"/>
      <c r="BK112" s="39"/>
      <c r="BL112" s="39"/>
    </row>
    <row r="113" spans="3:64" s="15" customFormat="1" x14ac:dyDescent="0.25">
      <c r="C113" s="17"/>
      <c r="D113" s="17" t="s">
        <v>238</v>
      </c>
      <c r="E113" s="45" t="s">
        <v>241</v>
      </c>
      <c r="F113" s="19">
        <v>18000</v>
      </c>
      <c r="G113" s="20" t="s">
        <v>70</v>
      </c>
      <c r="H113" s="20" t="s">
        <v>75</v>
      </c>
      <c r="I113" s="21">
        <v>1</v>
      </c>
      <c r="J113" s="21">
        <v>0</v>
      </c>
      <c r="K113" s="46" t="s">
        <v>325</v>
      </c>
      <c r="L113" s="36" t="s">
        <v>231</v>
      </c>
      <c r="M113" s="17"/>
      <c r="N113" s="17"/>
      <c r="O113" s="17"/>
      <c r="P113" s="17"/>
      <c r="Q113" s="17"/>
      <c r="R113" s="17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F113" s="39"/>
      <c r="AG113" s="39"/>
      <c r="AH113" s="39"/>
      <c r="AI113" s="39"/>
      <c r="AJ113" s="39"/>
      <c r="AK113" s="39"/>
      <c r="AL113" s="39"/>
      <c r="AM113" s="39"/>
      <c r="AN113" s="39"/>
      <c r="AO113" s="39"/>
      <c r="AP113" s="39"/>
      <c r="AQ113" s="39"/>
      <c r="AR113" s="39"/>
      <c r="AS113" s="39"/>
      <c r="AT113" s="39"/>
      <c r="AU113" s="39"/>
      <c r="AV113" s="39"/>
      <c r="AW113" s="39"/>
      <c r="AX113" s="39"/>
      <c r="AY113" s="39"/>
      <c r="AZ113" s="39"/>
      <c r="BA113" s="39"/>
      <c r="BB113" s="39"/>
      <c r="BC113" s="39"/>
      <c r="BD113" s="39"/>
      <c r="BE113" s="39"/>
      <c r="BF113" s="39"/>
      <c r="BG113" s="39"/>
      <c r="BH113" s="39"/>
      <c r="BI113" s="39"/>
      <c r="BJ113" s="39"/>
      <c r="BK113" s="39"/>
      <c r="BL113" s="39"/>
    </row>
    <row r="114" spans="3:64" s="15" customFormat="1" ht="27" x14ac:dyDescent="0.25">
      <c r="C114" s="17"/>
      <c r="D114" s="17" t="s">
        <v>260</v>
      </c>
      <c r="E114" s="23" t="s">
        <v>261</v>
      </c>
      <c r="F114" s="44">
        <v>10000</v>
      </c>
      <c r="G114" s="20" t="s">
        <v>215</v>
      </c>
      <c r="H114" s="20" t="s">
        <v>75</v>
      </c>
      <c r="I114" s="21">
        <v>0.75</v>
      </c>
      <c r="J114" s="21">
        <v>0.25</v>
      </c>
      <c r="K114" s="46" t="s">
        <v>325</v>
      </c>
      <c r="L114" s="46" t="s">
        <v>230</v>
      </c>
      <c r="M114" s="17"/>
      <c r="N114" s="17"/>
      <c r="O114" s="17"/>
      <c r="P114" s="17"/>
      <c r="Q114" s="17"/>
      <c r="R114" s="20" t="s">
        <v>319</v>
      </c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F114" s="39"/>
      <c r="AG114" s="39"/>
      <c r="AH114" s="39"/>
      <c r="AI114" s="39"/>
      <c r="AJ114" s="39"/>
      <c r="AK114" s="39"/>
      <c r="AL114" s="39"/>
      <c r="AM114" s="39"/>
      <c r="AN114" s="39"/>
      <c r="AO114" s="39"/>
      <c r="AP114" s="39"/>
      <c r="AQ114" s="39"/>
      <c r="AR114" s="39"/>
      <c r="AS114" s="39"/>
      <c r="AT114" s="39"/>
      <c r="AU114" s="39"/>
      <c r="AV114" s="39"/>
      <c r="AW114" s="39"/>
      <c r="AX114" s="39"/>
      <c r="AY114" s="39"/>
      <c r="AZ114" s="39"/>
      <c r="BA114" s="39"/>
      <c r="BB114" s="39"/>
      <c r="BC114" s="39"/>
      <c r="BD114" s="39"/>
      <c r="BE114" s="39"/>
      <c r="BF114" s="39"/>
      <c r="BG114" s="39"/>
      <c r="BH114" s="39"/>
      <c r="BI114" s="39"/>
      <c r="BJ114" s="39"/>
      <c r="BK114" s="39"/>
      <c r="BL114" s="39"/>
    </row>
    <row r="115" spans="3:64" s="15" customFormat="1" x14ac:dyDescent="0.25">
      <c r="C115" s="17"/>
      <c r="D115" s="17">
        <v>5.8</v>
      </c>
      <c r="E115" s="45" t="s">
        <v>81</v>
      </c>
      <c r="F115" s="19">
        <v>2000</v>
      </c>
      <c r="G115" s="20" t="s">
        <v>89</v>
      </c>
      <c r="H115" s="20" t="s">
        <v>86</v>
      </c>
      <c r="I115" s="21">
        <v>0</v>
      </c>
      <c r="J115" s="21">
        <v>1</v>
      </c>
      <c r="K115" s="17" t="s">
        <v>21</v>
      </c>
      <c r="L115" s="46" t="s">
        <v>82</v>
      </c>
      <c r="M115" s="17" t="s">
        <v>305</v>
      </c>
      <c r="N115" s="17"/>
      <c r="O115" s="17" t="s">
        <v>306</v>
      </c>
      <c r="P115" s="17"/>
      <c r="Q115" s="17">
        <v>2000</v>
      </c>
      <c r="R115" s="17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F115" s="39"/>
      <c r="AG115" s="39"/>
      <c r="AH115" s="39"/>
      <c r="AI115" s="39"/>
      <c r="AJ115" s="39"/>
      <c r="AK115" s="39"/>
      <c r="AL115" s="39"/>
      <c r="AM115" s="39"/>
      <c r="AN115" s="39"/>
      <c r="AO115" s="39"/>
      <c r="AP115" s="39"/>
      <c r="AQ115" s="39"/>
      <c r="AR115" s="39"/>
      <c r="AS115" s="39"/>
      <c r="AT115" s="39"/>
      <c r="AU115" s="39"/>
      <c r="AV115" s="39"/>
      <c r="AW115" s="39"/>
      <c r="AX115" s="39"/>
      <c r="AY115" s="39"/>
      <c r="AZ115" s="39"/>
      <c r="BA115" s="39"/>
      <c r="BB115" s="39"/>
      <c r="BC115" s="39"/>
      <c r="BD115" s="39"/>
      <c r="BE115" s="39"/>
      <c r="BF115" s="39"/>
      <c r="BG115" s="39"/>
      <c r="BH115" s="39"/>
      <c r="BI115" s="39"/>
      <c r="BJ115" s="39"/>
      <c r="BK115" s="39"/>
      <c r="BL115" s="39"/>
    </row>
    <row r="116" spans="3:64" s="15" customFormat="1" x14ac:dyDescent="0.25">
      <c r="C116" s="17"/>
      <c r="D116" s="17" t="s">
        <v>232</v>
      </c>
      <c r="E116" s="25" t="s">
        <v>3</v>
      </c>
      <c r="F116" s="26">
        <f>SUM(F72:F115)</f>
        <v>630017.05000000005</v>
      </c>
      <c r="G116" s="20"/>
      <c r="H116" s="20"/>
      <c r="I116" s="21"/>
      <c r="J116" s="21"/>
      <c r="K116" s="46"/>
      <c r="L116" s="46"/>
      <c r="M116" s="17"/>
      <c r="N116" s="17"/>
      <c r="O116" s="17"/>
      <c r="P116" s="17"/>
      <c r="Q116" s="17"/>
      <c r="R116" s="17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F116" s="39"/>
      <c r="AG116" s="39"/>
      <c r="AH116" s="39"/>
      <c r="AI116" s="39"/>
      <c r="AJ116" s="39"/>
      <c r="AK116" s="39"/>
      <c r="AL116" s="39"/>
      <c r="AM116" s="39"/>
      <c r="AN116" s="39"/>
      <c r="AO116" s="39"/>
      <c r="AP116" s="39"/>
      <c r="AQ116" s="39"/>
      <c r="AR116" s="39"/>
      <c r="AS116" s="39"/>
      <c r="AT116" s="39"/>
      <c r="AU116" s="39"/>
      <c r="AV116" s="39"/>
      <c r="AW116" s="39"/>
      <c r="AX116" s="39"/>
      <c r="AY116" s="39"/>
      <c r="AZ116" s="39"/>
      <c r="BA116" s="39"/>
      <c r="BB116" s="39"/>
      <c r="BC116" s="39"/>
      <c r="BD116" s="39"/>
      <c r="BE116" s="39"/>
      <c r="BF116" s="39"/>
      <c r="BG116" s="39"/>
      <c r="BH116" s="39"/>
      <c r="BI116" s="39"/>
      <c r="BJ116" s="39"/>
      <c r="BK116" s="39"/>
      <c r="BL116" s="39"/>
    </row>
    <row r="117" spans="3:64" x14ac:dyDescent="0.25">
      <c r="C117" s="8"/>
      <c r="D117" s="8" t="s">
        <v>232</v>
      </c>
      <c r="E117" s="25" t="s">
        <v>4</v>
      </c>
      <c r="F117" s="80">
        <f>SUM(F116+F70)</f>
        <v>1164948.55</v>
      </c>
      <c r="G117" s="29"/>
      <c r="H117" s="29"/>
      <c r="I117" s="28"/>
      <c r="J117" s="28"/>
      <c r="K117" s="8"/>
      <c r="L117" s="8"/>
      <c r="M117" s="8"/>
      <c r="N117" s="8"/>
      <c r="O117" s="8"/>
      <c r="P117" s="8"/>
      <c r="Q117" s="17"/>
      <c r="R117" s="8"/>
      <c r="S117" s="81"/>
      <c r="T117" s="81"/>
      <c r="U117" s="81"/>
      <c r="V117" s="81"/>
      <c r="W117" s="81"/>
      <c r="X117" s="81"/>
      <c r="Y117" s="81"/>
      <c r="Z117" s="81"/>
      <c r="AA117" s="81"/>
      <c r="AB117" s="81"/>
      <c r="AC117" s="81"/>
      <c r="AD117" s="81"/>
      <c r="AE117" s="81"/>
      <c r="AF117" s="81"/>
      <c r="AG117" s="81"/>
      <c r="AH117" s="81"/>
      <c r="AI117" s="81"/>
      <c r="AJ117" s="81"/>
      <c r="AK117" s="81"/>
      <c r="AL117" s="81"/>
      <c r="AM117" s="81"/>
      <c r="AN117" s="81"/>
      <c r="AO117" s="81"/>
      <c r="AP117" s="81"/>
      <c r="AQ117" s="81"/>
      <c r="AR117" s="81"/>
      <c r="AS117" s="81"/>
      <c r="AT117" s="81"/>
      <c r="AU117" s="81"/>
      <c r="AV117" s="81"/>
      <c r="AW117" s="81"/>
      <c r="AX117" s="81"/>
      <c r="AY117" s="81"/>
      <c r="AZ117" s="81"/>
      <c r="BA117" s="81"/>
      <c r="BB117" s="81"/>
      <c r="BC117" s="81"/>
      <c r="BD117" s="81"/>
      <c r="BE117" s="81"/>
      <c r="BF117" s="81"/>
      <c r="BG117" s="81"/>
      <c r="BH117" s="81"/>
      <c r="BI117" s="81"/>
      <c r="BJ117" s="81"/>
      <c r="BK117" s="81"/>
      <c r="BL117" s="81"/>
    </row>
    <row r="118" spans="3:64" s="15" customFormat="1" ht="40.5" x14ac:dyDescent="0.25">
      <c r="C118" s="17"/>
      <c r="D118" s="17">
        <v>5.0999999999999996</v>
      </c>
      <c r="E118" s="45" t="s">
        <v>97</v>
      </c>
      <c r="F118" s="19">
        <v>153761</v>
      </c>
      <c r="G118" s="20" t="s">
        <v>74</v>
      </c>
      <c r="H118" s="20" t="s">
        <v>75</v>
      </c>
      <c r="I118" s="21">
        <v>1</v>
      </c>
      <c r="J118" s="21">
        <v>0</v>
      </c>
      <c r="K118" s="46" t="s">
        <v>151</v>
      </c>
      <c r="L118" s="46" t="s">
        <v>227</v>
      </c>
      <c r="M118" s="17" t="s">
        <v>183</v>
      </c>
      <c r="N118" s="17"/>
      <c r="O118" s="20" t="s">
        <v>228</v>
      </c>
      <c r="P118" s="20" t="s">
        <v>308</v>
      </c>
      <c r="Q118" s="17">
        <f>50113+48856.85+18037.15+38722.13</f>
        <v>155729.13</v>
      </c>
      <c r="R118" s="17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F118" s="39"/>
      <c r="AG118" s="39"/>
      <c r="AH118" s="39"/>
      <c r="AI118" s="39"/>
      <c r="AJ118" s="39"/>
      <c r="AK118" s="39"/>
      <c r="AL118" s="39"/>
      <c r="AM118" s="39"/>
      <c r="AN118" s="39"/>
      <c r="AO118" s="39"/>
      <c r="AP118" s="39"/>
      <c r="AQ118" s="39"/>
      <c r="AR118" s="39"/>
      <c r="AS118" s="39"/>
      <c r="AT118" s="39"/>
      <c r="AU118" s="39"/>
      <c r="AV118" s="39"/>
      <c r="AW118" s="39"/>
      <c r="AX118" s="39"/>
      <c r="AY118" s="39"/>
      <c r="AZ118" s="39"/>
      <c r="BA118" s="39"/>
      <c r="BB118" s="39"/>
      <c r="BC118" s="39"/>
      <c r="BD118" s="39"/>
      <c r="BE118" s="39"/>
      <c r="BF118" s="39"/>
      <c r="BG118" s="39"/>
      <c r="BH118" s="39"/>
      <c r="BI118" s="39"/>
      <c r="BJ118" s="39"/>
      <c r="BK118" s="39"/>
      <c r="BL118" s="39"/>
    </row>
    <row r="119" spans="3:64" s="15" customFormat="1" ht="40.5" x14ac:dyDescent="0.25">
      <c r="C119" s="17"/>
      <c r="D119" s="17">
        <v>5.2</v>
      </c>
      <c r="E119" s="45" t="s">
        <v>96</v>
      </c>
      <c r="F119" s="19">
        <v>66969</v>
      </c>
      <c r="G119" s="20" t="s">
        <v>74</v>
      </c>
      <c r="H119" s="20" t="s">
        <v>75</v>
      </c>
      <c r="I119" s="21">
        <v>1</v>
      </c>
      <c r="J119" s="21">
        <v>0</v>
      </c>
      <c r="K119" s="46" t="s">
        <v>43</v>
      </c>
      <c r="L119" s="46" t="s">
        <v>227</v>
      </c>
      <c r="M119" s="17" t="s">
        <v>183</v>
      </c>
      <c r="N119" s="17"/>
      <c r="O119" s="20" t="s">
        <v>229</v>
      </c>
      <c r="P119" s="82" t="s">
        <v>307</v>
      </c>
      <c r="Q119" s="17">
        <f>20070.6+16236.79+5663.92+11064.07+13916.54</f>
        <v>66951.92</v>
      </c>
      <c r="R119" s="17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F119" s="39"/>
      <c r="AG119" s="39"/>
      <c r="AH119" s="39"/>
      <c r="AI119" s="39"/>
      <c r="AJ119" s="39"/>
      <c r="AK119" s="39"/>
      <c r="AL119" s="39"/>
      <c r="AM119" s="39"/>
      <c r="AN119" s="39"/>
      <c r="AO119" s="39"/>
      <c r="AP119" s="39"/>
      <c r="AQ119" s="39"/>
      <c r="AR119" s="39"/>
      <c r="AS119" s="39"/>
      <c r="AT119" s="39"/>
      <c r="AU119" s="39"/>
      <c r="AV119" s="39"/>
      <c r="AW119" s="39"/>
      <c r="AX119" s="39"/>
      <c r="AY119" s="39"/>
      <c r="AZ119" s="39"/>
      <c r="BA119" s="39"/>
      <c r="BB119" s="39"/>
      <c r="BC119" s="39"/>
      <c r="BD119" s="39"/>
      <c r="BE119" s="39"/>
      <c r="BF119" s="39"/>
      <c r="BG119" s="39"/>
      <c r="BH119" s="39"/>
      <c r="BI119" s="39"/>
      <c r="BJ119" s="39"/>
      <c r="BK119" s="39"/>
      <c r="BL119" s="39"/>
    </row>
    <row r="120" spans="3:64" s="15" customFormat="1" x14ac:dyDescent="0.25">
      <c r="C120" s="17"/>
      <c r="D120" s="17">
        <v>5.3</v>
      </c>
      <c r="E120" s="23" t="s">
        <v>44</v>
      </c>
      <c r="F120" s="44">
        <v>70000</v>
      </c>
      <c r="G120" s="20" t="s">
        <v>89</v>
      </c>
      <c r="H120" s="40" t="s">
        <v>87</v>
      </c>
      <c r="I120" s="21">
        <v>0</v>
      </c>
      <c r="J120" s="21">
        <v>1</v>
      </c>
      <c r="K120" s="36" t="s">
        <v>45</v>
      </c>
      <c r="L120" s="36" t="s">
        <v>231</v>
      </c>
      <c r="M120" s="17"/>
      <c r="N120" s="17"/>
      <c r="O120" s="17"/>
      <c r="P120" s="17"/>
      <c r="Q120" s="17"/>
      <c r="R120" s="17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F120" s="39"/>
      <c r="AG120" s="39"/>
      <c r="AH120" s="39"/>
      <c r="AI120" s="39"/>
      <c r="AJ120" s="39"/>
      <c r="AK120" s="39"/>
      <c r="AL120" s="39"/>
      <c r="AM120" s="39"/>
      <c r="AN120" s="39"/>
      <c r="AO120" s="39"/>
      <c r="AP120" s="39"/>
      <c r="AQ120" s="39"/>
      <c r="AR120" s="39"/>
      <c r="AS120" s="39"/>
      <c r="AT120" s="39"/>
      <c r="AU120" s="39"/>
      <c r="AV120" s="39"/>
      <c r="AW120" s="39"/>
      <c r="AX120" s="39"/>
      <c r="AY120" s="39"/>
      <c r="AZ120" s="39"/>
      <c r="BA120" s="39"/>
      <c r="BB120" s="39"/>
      <c r="BC120" s="39"/>
      <c r="BD120" s="39"/>
      <c r="BE120" s="39"/>
      <c r="BF120" s="39"/>
      <c r="BG120" s="39"/>
      <c r="BH120" s="39"/>
      <c r="BI120" s="39"/>
      <c r="BJ120" s="39"/>
      <c r="BK120" s="39"/>
      <c r="BL120" s="39"/>
    </row>
    <row r="121" spans="3:64" s="15" customFormat="1" x14ac:dyDescent="0.25">
      <c r="C121" s="17"/>
      <c r="D121" s="17">
        <v>5.4</v>
      </c>
      <c r="E121" s="23" t="s">
        <v>46</v>
      </c>
      <c r="F121" s="44">
        <v>70000</v>
      </c>
      <c r="G121" s="20" t="s">
        <v>89</v>
      </c>
      <c r="H121" s="40" t="s">
        <v>87</v>
      </c>
      <c r="I121" s="21">
        <v>0</v>
      </c>
      <c r="J121" s="21">
        <v>1</v>
      </c>
      <c r="K121" s="36" t="s">
        <v>45</v>
      </c>
      <c r="L121" s="36" t="s">
        <v>231</v>
      </c>
      <c r="M121" s="17"/>
      <c r="N121" s="17"/>
      <c r="O121" s="17"/>
      <c r="P121" s="17"/>
      <c r="Q121" s="17"/>
      <c r="R121" s="17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F121" s="39"/>
      <c r="AG121" s="39"/>
      <c r="AH121" s="39"/>
      <c r="AI121" s="39"/>
      <c r="AJ121" s="39"/>
      <c r="AK121" s="39"/>
      <c r="AL121" s="39"/>
      <c r="AM121" s="39"/>
      <c r="AN121" s="39"/>
      <c r="AO121" s="39"/>
      <c r="AP121" s="39"/>
      <c r="AQ121" s="39"/>
      <c r="AR121" s="39"/>
      <c r="AS121" s="39"/>
      <c r="AT121" s="39"/>
      <c r="AU121" s="39"/>
      <c r="AV121" s="39"/>
      <c r="AW121" s="39"/>
      <c r="AX121" s="39"/>
      <c r="AY121" s="39"/>
      <c r="AZ121" s="39"/>
      <c r="BA121" s="39"/>
      <c r="BB121" s="39"/>
      <c r="BC121" s="39"/>
      <c r="BD121" s="39"/>
      <c r="BE121" s="39"/>
      <c r="BF121" s="39"/>
      <c r="BG121" s="39"/>
      <c r="BH121" s="39"/>
      <c r="BI121" s="39"/>
      <c r="BJ121" s="39"/>
      <c r="BK121" s="39"/>
      <c r="BL121" s="39"/>
    </row>
    <row r="122" spans="3:64" s="15" customFormat="1" x14ac:dyDescent="0.25">
      <c r="C122" s="17"/>
      <c r="D122" s="17" t="s">
        <v>221</v>
      </c>
      <c r="E122" s="45" t="s">
        <v>116</v>
      </c>
      <c r="F122" s="19">
        <v>20910</v>
      </c>
      <c r="G122" s="20" t="s">
        <v>74</v>
      </c>
      <c r="H122" s="20" t="s">
        <v>75</v>
      </c>
      <c r="I122" s="21">
        <v>1</v>
      </c>
      <c r="J122" s="21">
        <v>0</v>
      </c>
      <c r="K122" s="36" t="s">
        <v>45</v>
      </c>
      <c r="L122" s="36" t="s">
        <v>231</v>
      </c>
      <c r="M122" s="17" t="s">
        <v>330</v>
      </c>
      <c r="N122" s="17"/>
      <c r="O122" s="20" t="s">
        <v>303</v>
      </c>
      <c r="P122" s="17" t="s">
        <v>304</v>
      </c>
      <c r="Q122" s="17">
        <v>10000</v>
      </c>
      <c r="R122" s="17" t="s">
        <v>302</v>
      </c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F122" s="39"/>
      <c r="AG122" s="39"/>
      <c r="AH122" s="39"/>
      <c r="AI122" s="39"/>
      <c r="AJ122" s="39"/>
      <c r="AK122" s="39"/>
      <c r="AL122" s="39"/>
      <c r="AM122" s="39"/>
      <c r="AN122" s="39"/>
      <c r="AO122" s="39"/>
      <c r="AP122" s="39"/>
      <c r="AQ122" s="39"/>
      <c r="AR122" s="39"/>
      <c r="AS122" s="39"/>
      <c r="AT122" s="39"/>
      <c r="AU122" s="39"/>
      <c r="AV122" s="39"/>
      <c r="AW122" s="39"/>
      <c r="AX122" s="39"/>
      <c r="AY122" s="39"/>
      <c r="AZ122" s="39"/>
      <c r="BA122" s="39"/>
      <c r="BB122" s="39"/>
      <c r="BC122" s="39"/>
      <c r="BD122" s="39"/>
      <c r="BE122" s="39"/>
      <c r="BF122" s="39"/>
      <c r="BG122" s="39"/>
      <c r="BH122" s="39"/>
      <c r="BI122" s="39"/>
      <c r="BJ122" s="39"/>
      <c r="BK122" s="39"/>
      <c r="BL122" s="39"/>
    </row>
    <row r="123" spans="3:64" s="15" customFormat="1" x14ac:dyDescent="0.25">
      <c r="C123" s="17"/>
      <c r="D123" s="17" t="s">
        <v>221</v>
      </c>
      <c r="E123" s="45" t="s">
        <v>1</v>
      </c>
      <c r="F123" s="19">
        <v>54073</v>
      </c>
      <c r="G123" s="20" t="s">
        <v>94</v>
      </c>
      <c r="H123" s="20" t="s">
        <v>94</v>
      </c>
      <c r="I123" s="21">
        <v>0.51910000000000001</v>
      </c>
      <c r="J123" s="21">
        <v>0.48089999999999999</v>
      </c>
      <c r="K123" s="36" t="s">
        <v>45</v>
      </c>
      <c r="L123" s="36" t="s">
        <v>231</v>
      </c>
      <c r="M123" s="17" t="s">
        <v>183</v>
      </c>
      <c r="N123" s="17"/>
      <c r="O123" s="17"/>
      <c r="P123" s="17"/>
      <c r="Q123" s="17"/>
      <c r="R123" s="17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F123" s="39"/>
      <c r="AG123" s="39"/>
      <c r="AH123" s="39"/>
      <c r="AI123" s="39"/>
      <c r="AJ123" s="39"/>
      <c r="AK123" s="39"/>
      <c r="AL123" s="39"/>
      <c r="AM123" s="39"/>
      <c r="AN123" s="39"/>
      <c r="AO123" s="39"/>
      <c r="AP123" s="39"/>
      <c r="AQ123" s="39"/>
      <c r="AR123" s="39"/>
      <c r="AS123" s="39"/>
      <c r="AT123" s="39"/>
      <c r="AU123" s="39"/>
      <c r="AV123" s="39"/>
      <c r="AW123" s="39"/>
      <c r="AX123" s="39"/>
      <c r="AY123" s="39"/>
      <c r="AZ123" s="39"/>
      <c r="BA123" s="39"/>
      <c r="BB123" s="39"/>
      <c r="BC123" s="39"/>
      <c r="BD123" s="39"/>
      <c r="BE123" s="39"/>
      <c r="BF123" s="39"/>
      <c r="BG123" s="39"/>
      <c r="BH123" s="39"/>
      <c r="BI123" s="39"/>
      <c r="BJ123" s="39"/>
      <c r="BK123" s="39"/>
      <c r="BL123" s="39"/>
    </row>
    <row r="124" spans="3:64" x14ac:dyDescent="0.25">
      <c r="C124" s="8"/>
      <c r="D124" s="8" t="s">
        <v>232</v>
      </c>
      <c r="E124" s="25" t="s">
        <v>3</v>
      </c>
      <c r="F124" s="83">
        <f>SUM(F118:F123)</f>
        <v>435713</v>
      </c>
      <c r="G124" s="29"/>
      <c r="H124" s="29"/>
      <c r="I124" s="28">
        <v>0.51</v>
      </c>
      <c r="J124" s="28">
        <v>0.49</v>
      </c>
      <c r="K124" s="8"/>
      <c r="L124" s="8"/>
      <c r="M124" s="8"/>
      <c r="N124" s="8"/>
      <c r="O124" s="8"/>
      <c r="P124" s="8"/>
      <c r="Q124" s="8"/>
      <c r="R124" s="8"/>
      <c r="S124" s="81"/>
      <c r="T124" s="81"/>
      <c r="U124" s="81"/>
      <c r="V124" s="81"/>
      <c r="W124" s="81"/>
      <c r="X124" s="81"/>
      <c r="Y124" s="81"/>
      <c r="Z124" s="81"/>
      <c r="AA124" s="81"/>
      <c r="AB124" s="81"/>
      <c r="AC124" s="81"/>
      <c r="AD124" s="81"/>
      <c r="AE124" s="81"/>
      <c r="AF124" s="81"/>
      <c r="AG124" s="81"/>
      <c r="AH124" s="81"/>
      <c r="AI124" s="81"/>
      <c r="AJ124" s="81"/>
      <c r="AK124" s="81"/>
      <c r="AL124" s="81"/>
      <c r="AM124" s="81"/>
      <c r="AN124" s="81"/>
      <c r="AO124" s="81"/>
      <c r="AP124" s="81"/>
      <c r="AQ124" s="81"/>
      <c r="AR124" s="81"/>
      <c r="AS124" s="81"/>
      <c r="AT124" s="81"/>
      <c r="AU124" s="81"/>
      <c r="AV124" s="81"/>
      <c r="AW124" s="81"/>
      <c r="AX124" s="81"/>
      <c r="AY124" s="81"/>
      <c r="AZ124" s="81"/>
      <c r="BA124" s="81"/>
      <c r="BB124" s="81"/>
      <c r="BC124" s="81"/>
      <c r="BD124" s="81"/>
      <c r="BE124" s="81"/>
      <c r="BF124" s="81"/>
      <c r="BG124" s="81"/>
      <c r="BH124" s="81"/>
      <c r="BI124" s="81"/>
      <c r="BJ124" s="81"/>
      <c r="BK124" s="81"/>
      <c r="BL124" s="81"/>
    </row>
    <row r="125" spans="3:64" s="15" customFormat="1" x14ac:dyDescent="0.25">
      <c r="C125" s="17"/>
      <c r="D125" s="17" t="s">
        <v>221</v>
      </c>
      <c r="E125" s="50" t="s">
        <v>64</v>
      </c>
      <c r="F125" s="19">
        <v>55714</v>
      </c>
      <c r="G125" s="20"/>
      <c r="H125" s="20"/>
      <c r="I125" s="21"/>
      <c r="J125" s="21"/>
      <c r="K125" s="17"/>
      <c r="L125" s="17"/>
      <c r="M125" s="17"/>
      <c r="N125" s="17"/>
      <c r="O125" s="17"/>
      <c r="P125" s="17"/>
      <c r="Q125" s="17"/>
      <c r="R125" s="17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F125" s="39"/>
      <c r="AG125" s="39"/>
      <c r="AH125" s="39"/>
      <c r="AI125" s="39"/>
      <c r="AJ125" s="39"/>
      <c r="AK125" s="39"/>
      <c r="AL125" s="39"/>
      <c r="AM125" s="39"/>
      <c r="AN125" s="39"/>
      <c r="AO125" s="39"/>
      <c r="AP125" s="39"/>
      <c r="AQ125" s="39"/>
      <c r="AR125" s="39"/>
      <c r="AS125" s="39"/>
      <c r="AT125" s="39"/>
      <c r="AU125" s="39"/>
      <c r="AV125" s="39"/>
      <c r="AW125" s="39"/>
      <c r="AX125" s="39"/>
      <c r="AY125" s="39"/>
      <c r="AZ125" s="39"/>
      <c r="BA125" s="39"/>
      <c r="BB125" s="39"/>
      <c r="BC125" s="39"/>
      <c r="BD125" s="39"/>
      <c r="BE125" s="39"/>
      <c r="BF125" s="39"/>
      <c r="BG125" s="39"/>
      <c r="BH125" s="39"/>
      <c r="BI125" s="39"/>
      <c r="BJ125" s="39"/>
      <c r="BK125" s="39"/>
      <c r="BL125" s="39"/>
    </row>
    <row r="126" spans="3:64" s="15" customFormat="1" x14ac:dyDescent="0.25">
      <c r="C126" s="17"/>
      <c r="D126" s="17" t="s">
        <v>221</v>
      </c>
      <c r="E126" s="50" t="s">
        <v>65</v>
      </c>
      <c r="F126" s="19">
        <v>30000</v>
      </c>
      <c r="G126" s="20"/>
      <c r="H126" s="20"/>
      <c r="I126" s="21"/>
      <c r="J126" s="21"/>
      <c r="K126" s="17"/>
      <c r="L126" s="17"/>
      <c r="M126" s="17"/>
      <c r="N126" s="17"/>
      <c r="O126" s="17"/>
      <c r="P126" s="17"/>
      <c r="Q126" s="17"/>
      <c r="R126" s="17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F126" s="39"/>
      <c r="AG126" s="39"/>
      <c r="AH126" s="39"/>
      <c r="AI126" s="39"/>
      <c r="AJ126" s="39"/>
      <c r="AK126" s="39"/>
      <c r="AL126" s="39"/>
      <c r="AM126" s="39"/>
      <c r="AN126" s="39"/>
      <c r="AO126" s="39"/>
      <c r="AP126" s="39"/>
      <c r="AQ126" s="39"/>
      <c r="AR126" s="39"/>
      <c r="AS126" s="39"/>
      <c r="AT126" s="39"/>
      <c r="AU126" s="39"/>
      <c r="AV126" s="39"/>
      <c r="AW126" s="39"/>
      <c r="AX126" s="39"/>
      <c r="AY126" s="39"/>
      <c r="AZ126" s="39"/>
      <c r="BA126" s="39"/>
      <c r="BB126" s="39"/>
      <c r="BC126" s="39"/>
      <c r="BD126" s="39"/>
      <c r="BE126" s="39"/>
      <c r="BF126" s="39"/>
      <c r="BG126" s="39"/>
      <c r="BH126" s="39"/>
      <c r="BI126" s="39"/>
      <c r="BJ126" s="39"/>
      <c r="BK126" s="39"/>
      <c r="BL126" s="39"/>
    </row>
    <row r="127" spans="3:64" x14ac:dyDescent="0.25">
      <c r="C127" s="84" t="s">
        <v>108</v>
      </c>
      <c r="D127" s="85" t="s">
        <v>221</v>
      </c>
      <c r="E127" s="95"/>
      <c r="F127" s="112">
        <f>F10+F37+F70+F116+F124+F125+F126</f>
        <v>2346722.29</v>
      </c>
      <c r="G127" s="114" t="s">
        <v>223</v>
      </c>
      <c r="H127" s="115"/>
      <c r="I127" s="115"/>
      <c r="J127" s="115"/>
      <c r="K127" s="116"/>
      <c r="L127" s="86"/>
      <c r="M127" s="86"/>
      <c r="N127" s="120" t="s">
        <v>222</v>
      </c>
      <c r="O127" s="121"/>
      <c r="P127" s="121"/>
      <c r="Q127" s="121"/>
      <c r="R127" s="122"/>
      <c r="S127" s="81"/>
      <c r="T127" s="81"/>
      <c r="U127" s="81"/>
      <c r="V127" s="81"/>
      <c r="W127" s="81"/>
      <c r="X127" s="81"/>
      <c r="Y127" s="81"/>
      <c r="Z127" s="81"/>
      <c r="AA127" s="81"/>
      <c r="AB127" s="81"/>
      <c r="AC127" s="81"/>
      <c r="AD127" s="81"/>
      <c r="AE127" s="81"/>
      <c r="AF127" s="81"/>
      <c r="AG127" s="81"/>
      <c r="AH127" s="81"/>
      <c r="AI127" s="81"/>
      <c r="AJ127" s="81"/>
      <c r="AK127" s="81"/>
      <c r="AL127" s="81"/>
      <c r="AM127" s="81"/>
      <c r="AN127" s="81"/>
      <c r="AO127" s="81"/>
      <c r="AP127" s="81"/>
      <c r="AQ127" s="81"/>
      <c r="AR127" s="81"/>
      <c r="AS127" s="81"/>
      <c r="AT127" s="81"/>
      <c r="AU127" s="81"/>
      <c r="AV127" s="81"/>
      <c r="AW127" s="81"/>
      <c r="AX127" s="81"/>
      <c r="AY127" s="81"/>
      <c r="AZ127" s="81"/>
      <c r="BA127" s="81"/>
      <c r="BB127" s="81"/>
      <c r="BC127" s="81"/>
      <c r="BD127" s="81"/>
      <c r="BE127" s="81"/>
      <c r="BF127" s="81"/>
      <c r="BG127" s="81"/>
      <c r="BH127" s="81"/>
      <c r="BI127" s="81"/>
      <c r="BJ127" s="81"/>
      <c r="BK127" s="81"/>
      <c r="BL127" s="81"/>
    </row>
    <row r="128" spans="3:64" ht="14.25" thickBot="1" x14ac:dyDescent="0.3">
      <c r="C128" s="87"/>
      <c r="D128" s="88" t="s">
        <v>221</v>
      </c>
      <c r="E128" s="96"/>
      <c r="F128" s="113"/>
      <c r="G128" s="117"/>
      <c r="H128" s="118"/>
      <c r="I128" s="118"/>
      <c r="J128" s="118"/>
      <c r="K128" s="119"/>
      <c r="L128" s="89"/>
      <c r="M128" s="89"/>
      <c r="N128" s="123"/>
      <c r="O128" s="124"/>
      <c r="P128" s="124"/>
      <c r="Q128" s="124"/>
      <c r="R128" s="125"/>
      <c r="S128" s="81"/>
      <c r="T128" s="81"/>
      <c r="U128" s="81"/>
      <c r="V128" s="81"/>
      <c r="W128" s="81"/>
      <c r="X128" s="81"/>
      <c r="Y128" s="81"/>
      <c r="Z128" s="81"/>
      <c r="AA128" s="81"/>
      <c r="AB128" s="81"/>
      <c r="AC128" s="81"/>
      <c r="AD128" s="81"/>
      <c r="AE128" s="81"/>
      <c r="AF128" s="81"/>
      <c r="AG128" s="81"/>
      <c r="AH128" s="81"/>
      <c r="AI128" s="81"/>
      <c r="AJ128" s="81"/>
      <c r="AK128" s="81"/>
      <c r="AL128" s="81"/>
      <c r="AM128" s="81"/>
      <c r="AN128" s="81"/>
      <c r="AO128" s="81"/>
      <c r="AP128" s="81"/>
      <c r="AQ128" s="81"/>
      <c r="AR128" s="81"/>
      <c r="AS128" s="81"/>
      <c r="AT128" s="81"/>
      <c r="AU128" s="81"/>
      <c r="AV128" s="81"/>
      <c r="AW128" s="81"/>
      <c r="AX128" s="81"/>
      <c r="AY128" s="81"/>
      <c r="AZ128" s="81"/>
      <c r="BA128" s="81"/>
      <c r="BB128" s="81"/>
      <c r="BC128" s="81"/>
      <c r="BD128" s="81"/>
      <c r="BE128" s="81"/>
      <c r="BF128" s="81"/>
      <c r="BG128" s="81"/>
      <c r="BH128" s="81"/>
      <c r="BI128" s="81"/>
      <c r="BJ128" s="81"/>
      <c r="BK128" s="81"/>
      <c r="BL128" s="81"/>
    </row>
    <row r="129" spans="3:64" ht="14.25" thickTop="1" x14ac:dyDescent="0.25">
      <c r="C129" s="101" t="s">
        <v>301</v>
      </c>
      <c r="D129" s="101"/>
      <c r="E129" s="101"/>
      <c r="F129" s="101"/>
      <c r="G129" s="101"/>
      <c r="H129" s="101"/>
      <c r="I129" s="101"/>
      <c r="J129" s="101"/>
      <c r="K129" s="101"/>
      <c r="L129" s="101"/>
      <c r="M129" s="101"/>
      <c r="N129" s="101"/>
      <c r="O129" s="101"/>
      <c r="P129" s="101"/>
      <c r="Q129" s="101"/>
      <c r="R129" s="101"/>
      <c r="S129" s="81"/>
      <c r="T129" s="81"/>
      <c r="U129" s="81"/>
      <c r="V129" s="81"/>
      <c r="W129" s="81"/>
      <c r="X129" s="81"/>
      <c r="Y129" s="81"/>
      <c r="Z129" s="81"/>
      <c r="AA129" s="81"/>
      <c r="AB129" s="81"/>
      <c r="AC129" s="81"/>
      <c r="AD129" s="81"/>
      <c r="AE129" s="81"/>
      <c r="AF129" s="81"/>
      <c r="AG129" s="81"/>
      <c r="AH129" s="81"/>
      <c r="AI129" s="81"/>
      <c r="AJ129" s="81"/>
      <c r="AK129" s="81"/>
      <c r="AL129" s="81"/>
      <c r="AM129" s="81"/>
      <c r="AN129" s="81"/>
      <c r="AO129" s="81"/>
      <c r="AP129" s="81"/>
      <c r="AQ129" s="81"/>
      <c r="AR129" s="81"/>
      <c r="AS129" s="81"/>
      <c r="AT129" s="81"/>
      <c r="AU129" s="81"/>
      <c r="AV129" s="81"/>
      <c r="AW129" s="81"/>
      <c r="AX129" s="81"/>
      <c r="AY129" s="81"/>
      <c r="AZ129" s="81"/>
      <c r="BA129" s="81"/>
      <c r="BB129" s="81"/>
      <c r="BC129" s="81"/>
      <c r="BD129" s="81"/>
      <c r="BE129" s="81"/>
      <c r="BF129" s="81"/>
      <c r="BG129" s="81"/>
      <c r="BH129" s="81"/>
      <c r="BI129" s="81"/>
      <c r="BJ129" s="81"/>
      <c r="BK129" s="81"/>
      <c r="BL129" s="81"/>
    </row>
    <row r="130" spans="3:64" ht="15.75" x14ac:dyDescent="0.25">
      <c r="C130" s="99" t="s">
        <v>386</v>
      </c>
      <c r="D130" s="99"/>
      <c r="E130" s="99"/>
      <c r="F130" s="99"/>
      <c r="G130" s="99"/>
      <c r="H130" s="99"/>
      <c r="I130" s="99"/>
      <c r="J130" s="99"/>
      <c r="K130" s="99"/>
      <c r="L130" s="99"/>
      <c r="M130" s="99"/>
      <c r="N130" s="99"/>
      <c r="O130" s="99"/>
      <c r="P130" s="99"/>
      <c r="Q130" s="99"/>
      <c r="R130" s="99"/>
      <c r="S130" s="81"/>
      <c r="T130" s="81"/>
      <c r="U130" s="81"/>
      <c r="V130" s="81"/>
      <c r="W130" s="81"/>
      <c r="X130" s="81"/>
      <c r="Y130" s="81"/>
      <c r="Z130" s="81"/>
      <c r="AA130" s="81"/>
      <c r="AB130" s="81"/>
      <c r="AC130" s="81"/>
      <c r="AD130" s="81"/>
      <c r="AE130" s="81"/>
      <c r="AF130" s="81"/>
      <c r="AG130" s="81"/>
      <c r="AH130" s="81"/>
      <c r="AI130" s="81"/>
      <c r="AJ130" s="81"/>
      <c r="AK130" s="81"/>
      <c r="AL130" s="81"/>
      <c r="AM130" s="81"/>
      <c r="AN130" s="81"/>
      <c r="AO130" s="81"/>
      <c r="AP130" s="81"/>
      <c r="AQ130" s="81"/>
      <c r="AR130" s="81"/>
      <c r="AS130" s="81"/>
      <c r="AT130" s="81"/>
      <c r="AU130" s="81"/>
      <c r="AV130" s="81"/>
      <c r="AW130" s="81"/>
      <c r="AX130" s="81"/>
      <c r="AY130" s="81"/>
      <c r="AZ130" s="81"/>
      <c r="BA130" s="81"/>
      <c r="BB130" s="81"/>
      <c r="BC130" s="81"/>
      <c r="BD130" s="81"/>
      <c r="BE130" s="81"/>
      <c r="BF130" s="81"/>
      <c r="BG130" s="81"/>
      <c r="BH130" s="81"/>
      <c r="BI130" s="81"/>
      <c r="BJ130" s="81"/>
      <c r="BK130" s="81"/>
      <c r="BL130" s="81"/>
    </row>
    <row r="131" spans="3:64" ht="15.75" x14ac:dyDescent="0.25">
      <c r="C131" s="99" t="s">
        <v>387</v>
      </c>
      <c r="D131" s="99"/>
      <c r="E131" s="99"/>
      <c r="F131" s="99"/>
      <c r="G131" s="99"/>
      <c r="H131" s="99"/>
      <c r="I131" s="99"/>
      <c r="J131" s="99"/>
      <c r="K131" s="99"/>
      <c r="L131" s="99"/>
      <c r="M131" s="99"/>
      <c r="N131" s="99"/>
      <c r="O131" s="99"/>
      <c r="P131" s="99"/>
      <c r="Q131" s="99"/>
      <c r="R131" s="99"/>
      <c r="S131" s="81"/>
      <c r="T131" s="81"/>
      <c r="U131" s="81"/>
      <c r="V131" s="81"/>
      <c r="W131" s="81"/>
      <c r="X131" s="81"/>
      <c r="Y131" s="81"/>
      <c r="Z131" s="81"/>
      <c r="AA131" s="81"/>
      <c r="AB131" s="81"/>
      <c r="AC131" s="81"/>
      <c r="AD131" s="81"/>
      <c r="AE131" s="81"/>
      <c r="AF131" s="81"/>
      <c r="AG131" s="81"/>
      <c r="AH131" s="81"/>
      <c r="AI131" s="81"/>
      <c r="AJ131" s="81"/>
      <c r="AK131" s="81"/>
      <c r="AL131" s="81"/>
      <c r="AM131" s="81"/>
      <c r="AN131" s="81"/>
      <c r="AO131" s="81"/>
      <c r="AP131" s="81"/>
      <c r="AQ131" s="81"/>
      <c r="AR131" s="81"/>
      <c r="AS131" s="81"/>
      <c r="AT131" s="81"/>
      <c r="AU131" s="81"/>
      <c r="AV131" s="81"/>
      <c r="AW131" s="81"/>
      <c r="AX131" s="81"/>
      <c r="AY131" s="81"/>
      <c r="AZ131" s="81"/>
      <c r="BA131" s="81"/>
      <c r="BB131" s="81"/>
      <c r="BC131" s="81"/>
      <c r="BD131" s="81"/>
      <c r="BE131" s="81"/>
      <c r="BF131" s="81"/>
      <c r="BG131" s="81"/>
      <c r="BH131" s="81"/>
      <c r="BI131" s="81"/>
      <c r="BJ131" s="81"/>
      <c r="BK131" s="81"/>
      <c r="BL131" s="81"/>
    </row>
    <row r="132" spans="3:64" ht="15.75" x14ac:dyDescent="0.25">
      <c r="C132" s="99" t="s">
        <v>388</v>
      </c>
      <c r="D132" s="99"/>
      <c r="E132" s="99"/>
      <c r="F132" s="99"/>
      <c r="G132" s="99"/>
      <c r="H132" s="99"/>
      <c r="I132" s="99"/>
      <c r="J132" s="99"/>
      <c r="K132" s="99"/>
      <c r="L132" s="99"/>
      <c r="M132" s="99"/>
      <c r="N132" s="99"/>
      <c r="O132" s="99"/>
      <c r="P132" s="99"/>
      <c r="Q132" s="99"/>
      <c r="R132" s="99"/>
      <c r="S132" s="81"/>
      <c r="T132" s="81"/>
      <c r="U132" s="81"/>
      <c r="V132" s="81"/>
      <c r="W132" s="81"/>
      <c r="X132" s="81"/>
      <c r="Y132" s="81"/>
      <c r="Z132" s="81"/>
      <c r="AA132" s="81"/>
      <c r="AB132" s="81"/>
      <c r="AC132" s="81"/>
      <c r="AD132" s="81"/>
      <c r="AE132" s="81"/>
      <c r="AF132" s="81"/>
      <c r="AG132" s="81"/>
      <c r="AH132" s="81"/>
      <c r="AI132" s="81"/>
      <c r="AJ132" s="81"/>
      <c r="AK132" s="81"/>
      <c r="AL132" s="81"/>
      <c r="AM132" s="81"/>
      <c r="AN132" s="81"/>
      <c r="AO132" s="81"/>
      <c r="AP132" s="81"/>
      <c r="AQ132" s="81"/>
      <c r="AR132" s="81"/>
      <c r="AS132" s="81"/>
      <c r="AT132" s="81"/>
      <c r="AU132" s="81"/>
      <c r="AV132" s="81"/>
      <c r="AW132" s="81"/>
      <c r="AX132" s="81"/>
      <c r="AY132" s="81"/>
      <c r="AZ132" s="81"/>
      <c r="BA132" s="81"/>
      <c r="BB132" s="81"/>
      <c r="BC132" s="81"/>
      <c r="BD132" s="81"/>
      <c r="BE132" s="81"/>
      <c r="BF132" s="81"/>
      <c r="BG132" s="81"/>
      <c r="BH132" s="81"/>
      <c r="BI132" s="81"/>
      <c r="BJ132" s="81"/>
      <c r="BK132" s="81"/>
      <c r="BL132" s="81"/>
    </row>
    <row r="133" spans="3:64" ht="15.75" x14ac:dyDescent="0.25">
      <c r="C133" s="100" t="s">
        <v>389</v>
      </c>
      <c r="D133" s="100"/>
      <c r="E133" s="100"/>
      <c r="F133" s="100"/>
      <c r="G133" s="100"/>
      <c r="H133" s="100"/>
      <c r="I133" s="100"/>
      <c r="J133" s="100"/>
      <c r="K133" s="100"/>
      <c r="L133" s="100"/>
      <c r="M133" s="100"/>
      <c r="N133" s="100"/>
      <c r="O133" s="100"/>
      <c r="P133" s="100"/>
      <c r="Q133" s="100"/>
      <c r="R133" s="100"/>
      <c r="S133" s="81"/>
      <c r="T133" s="81"/>
      <c r="U133" s="81"/>
      <c r="V133" s="81"/>
      <c r="W133" s="81"/>
      <c r="X133" s="81"/>
      <c r="Y133" s="81"/>
      <c r="Z133" s="81"/>
      <c r="AA133" s="81"/>
      <c r="AB133" s="81"/>
      <c r="AC133" s="81"/>
      <c r="AD133" s="81"/>
      <c r="AE133" s="81"/>
      <c r="AF133" s="81"/>
      <c r="AG133" s="81"/>
      <c r="AH133" s="81"/>
      <c r="AI133" s="81"/>
      <c r="AJ133" s="81"/>
      <c r="AK133" s="81"/>
      <c r="AL133" s="81"/>
      <c r="AM133" s="81"/>
      <c r="AN133" s="81"/>
      <c r="AO133" s="81"/>
      <c r="AP133" s="81"/>
      <c r="AQ133" s="81"/>
      <c r="AR133" s="81"/>
      <c r="AS133" s="81"/>
      <c r="AT133" s="81"/>
      <c r="AU133" s="81"/>
      <c r="AV133" s="81"/>
      <c r="AW133" s="81"/>
      <c r="AX133" s="81"/>
      <c r="AY133" s="81"/>
      <c r="AZ133" s="81"/>
      <c r="BA133" s="81"/>
      <c r="BB133" s="81"/>
      <c r="BC133" s="81"/>
      <c r="BD133" s="81"/>
      <c r="BE133" s="81"/>
      <c r="BF133" s="81"/>
      <c r="BG133" s="81"/>
      <c r="BH133" s="81"/>
      <c r="BI133" s="81"/>
      <c r="BJ133" s="81"/>
      <c r="BK133" s="81"/>
      <c r="BL133" s="81"/>
    </row>
    <row r="134" spans="3:64" ht="15.75" x14ac:dyDescent="0.25">
      <c r="C134" s="100" t="s">
        <v>390</v>
      </c>
      <c r="D134" s="100"/>
      <c r="E134" s="100"/>
      <c r="F134" s="100"/>
      <c r="G134" s="100"/>
      <c r="H134" s="100"/>
      <c r="I134" s="100"/>
      <c r="J134" s="100"/>
      <c r="K134" s="100"/>
      <c r="L134" s="100"/>
      <c r="M134" s="100"/>
      <c r="N134" s="100"/>
      <c r="O134" s="100"/>
      <c r="P134" s="100"/>
      <c r="Q134" s="100"/>
      <c r="R134" s="100"/>
      <c r="S134" s="81"/>
      <c r="T134" s="81"/>
      <c r="U134" s="81"/>
      <c r="V134" s="81"/>
      <c r="W134" s="81"/>
      <c r="X134" s="81"/>
      <c r="Y134" s="81"/>
      <c r="Z134" s="81"/>
      <c r="AA134" s="81"/>
      <c r="AB134" s="81"/>
      <c r="AC134" s="81"/>
      <c r="AD134" s="81"/>
      <c r="AE134" s="81"/>
      <c r="AF134" s="81"/>
      <c r="AG134" s="81"/>
      <c r="AH134" s="81"/>
      <c r="AI134" s="81"/>
      <c r="AJ134" s="81"/>
      <c r="AK134" s="81"/>
      <c r="AL134" s="81"/>
      <c r="AM134" s="81"/>
      <c r="AN134" s="81"/>
      <c r="AO134" s="81"/>
      <c r="AP134" s="81"/>
      <c r="AQ134" s="81"/>
      <c r="AR134" s="81"/>
      <c r="AS134" s="81"/>
      <c r="AT134" s="81"/>
      <c r="AU134" s="81"/>
      <c r="AV134" s="81"/>
      <c r="AW134" s="81"/>
      <c r="AX134" s="81"/>
      <c r="AY134" s="81"/>
      <c r="AZ134" s="81"/>
      <c r="BA134" s="81"/>
      <c r="BB134" s="81"/>
      <c r="BC134" s="81"/>
      <c r="BD134" s="81"/>
      <c r="BE134" s="81"/>
      <c r="BF134" s="81"/>
      <c r="BG134" s="81"/>
      <c r="BH134" s="81"/>
      <c r="BI134" s="81"/>
      <c r="BJ134" s="81"/>
      <c r="BK134" s="81"/>
      <c r="BL134" s="81"/>
    </row>
    <row r="135" spans="3:64" x14ac:dyDescent="0.25">
      <c r="C135" s="1"/>
      <c r="F135" s="90">
        <f>F127-2346722.29</f>
        <v>0</v>
      </c>
      <c r="S135" s="81"/>
      <c r="T135" s="81"/>
      <c r="U135" s="81"/>
      <c r="V135" s="81"/>
      <c r="W135" s="81"/>
      <c r="X135" s="81"/>
      <c r="Y135" s="81"/>
      <c r="Z135" s="81"/>
      <c r="AA135" s="81"/>
      <c r="AB135" s="81"/>
      <c r="AC135" s="81"/>
      <c r="AD135" s="81"/>
      <c r="AE135" s="81"/>
      <c r="AF135" s="81"/>
      <c r="AG135" s="81"/>
      <c r="AH135" s="81"/>
      <c r="AI135" s="81"/>
      <c r="AJ135" s="81"/>
      <c r="AK135" s="81"/>
      <c r="AL135" s="81"/>
      <c r="AM135" s="81"/>
      <c r="AN135" s="81"/>
      <c r="AO135" s="81"/>
      <c r="AP135" s="81"/>
      <c r="AQ135" s="81"/>
      <c r="AR135" s="81"/>
      <c r="AS135" s="81"/>
      <c r="AT135" s="81"/>
      <c r="AU135" s="81"/>
      <c r="AV135" s="81"/>
      <c r="AW135" s="81"/>
      <c r="AX135" s="81"/>
      <c r="AY135" s="81"/>
      <c r="AZ135" s="81"/>
      <c r="BA135" s="81"/>
      <c r="BB135" s="81"/>
      <c r="BC135" s="81"/>
      <c r="BD135" s="81"/>
      <c r="BE135" s="81"/>
      <c r="BF135" s="81"/>
      <c r="BG135" s="81"/>
      <c r="BH135" s="81"/>
      <c r="BI135" s="81"/>
      <c r="BJ135" s="81"/>
      <c r="BK135" s="81"/>
      <c r="BL135" s="81"/>
    </row>
    <row r="136" spans="3:64" x14ac:dyDescent="0.25">
      <c r="C136" s="91"/>
      <c r="D136" s="91"/>
      <c r="E136" s="98"/>
      <c r="F136" s="91"/>
      <c r="G136" s="91"/>
      <c r="H136" s="91"/>
      <c r="I136" s="91"/>
      <c r="J136" s="91"/>
      <c r="K136" s="91"/>
      <c r="L136" s="91"/>
      <c r="M136" s="91"/>
      <c r="N136" s="15"/>
      <c r="O136" s="15"/>
      <c r="P136" s="15"/>
      <c r="Q136" s="91"/>
      <c r="R136" s="15"/>
      <c r="S136" s="81"/>
      <c r="T136" s="81"/>
      <c r="U136" s="81"/>
      <c r="V136" s="81"/>
      <c r="W136" s="81"/>
      <c r="X136" s="81"/>
      <c r="Y136" s="81"/>
      <c r="Z136" s="81"/>
      <c r="AA136" s="81"/>
      <c r="AB136" s="81"/>
      <c r="AC136" s="81"/>
      <c r="AD136" s="81"/>
      <c r="AE136" s="81"/>
      <c r="AF136" s="81"/>
      <c r="AG136" s="81"/>
      <c r="AH136" s="81"/>
      <c r="AI136" s="81"/>
      <c r="AJ136" s="81"/>
      <c r="AK136" s="81"/>
      <c r="AL136" s="81"/>
      <c r="AM136" s="81"/>
      <c r="AN136" s="81"/>
      <c r="AO136" s="81"/>
      <c r="AP136" s="81"/>
      <c r="AQ136" s="81"/>
      <c r="AR136" s="81"/>
      <c r="AS136" s="81"/>
      <c r="AT136" s="81"/>
      <c r="AU136" s="81"/>
      <c r="AV136" s="81"/>
      <c r="AW136" s="81"/>
      <c r="AX136" s="81"/>
      <c r="AY136" s="81"/>
      <c r="AZ136" s="81"/>
      <c r="BA136" s="81"/>
      <c r="BB136" s="81"/>
      <c r="BC136" s="81"/>
      <c r="BD136" s="81"/>
      <c r="BE136" s="81"/>
      <c r="BF136" s="81"/>
      <c r="BG136" s="81"/>
      <c r="BH136" s="81"/>
      <c r="BI136" s="81"/>
      <c r="BJ136" s="81"/>
      <c r="BK136" s="81"/>
      <c r="BL136" s="81"/>
    </row>
  </sheetData>
  <mergeCells count="17">
    <mergeCell ref="C129:R129"/>
    <mergeCell ref="C1:R1"/>
    <mergeCell ref="C2:I2"/>
    <mergeCell ref="J2:O2"/>
    <mergeCell ref="P2:R2"/>
    <mergeCell ref="C3:I3"/>
    <mergeCell ref="J3:R3"/>
    <mergeCell ref="C4:R4"/>
    <mergeCell ref="C5:G5"/>
    <mergeCell ref="F127:F128"/>
    <mergeCell ref="G127:K128"/>
    <mergeCell ref="N127:R128"/>
    <mergeCell ref="C130:R130"/>
    <mergeCell ref="C131:R131"/>
    <mergeCell ref="C132:R132"/>
    <mergeCell ref="C133:R133"/>
    <mergeCell ref="C134:R134"/>
  </mergeCells>
  <pageMargins left="0.7" right="0.7" top="0.75" bottom="0.75" header="0.3" footer="0.3"/>
  <pageSetup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pe:Receivers xmlns:spe="http://schemas.microsoft.com/sharepoint/events"/>
</file>

<file path=customXml/item2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BCF8896E1841C842949D0F901AA0D771" ma:contentTypeVersion="6" ma:contentTypeDescription="A content type to manage public (operations) IDB documents" ma:contentTypeScope="" ma:versionID="28d57614af468b43995be6ab741f33c4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50f030eb203ca362cf5a8997bcd04b6d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  <xsd:element ref="ns2:TaxKeywordTaxHTFiel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304e1e40-5c2d-4772-8def-99c6b9ea1318}" ma:internalName="TaxCatchAll" ma:showField="CatchAllData" ma:web="233f10b4-5a4f-4cf6-afe0-2b7183415a0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304e1e40-5c2d-4772-8def-99c6b9ea1318}" ma:internalName="TaxCatchAllLabel" ma:readOnly="true" ma:showField="CatchAllDataLabel" ma:web="233f10b4-5a4f-4cf6-afe0-2b7183415a0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TaxKeywordTaxHTField" ma:index="55" nillable="true" ma:taxonomy="true" ma:internalName="TaxKeywordTaxHTField" ma:taxonomyFieldName="TaxKeyword" ma:displayName="Tags" ma:fieldId="{23f27201-bee3-471e-b2e7-b64fd8b7ca38}" ma:taxonomyMulti="true" ma:sspId="ae61f9b1-e23d-4f49-b3d7-56b991556c4b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Business_x0020_Area xmlns="cdc7663a-08f0-4737-9e8c-148ce897a09c" xsi:nil="true"/>
    <IDBDocs_x0020_Number xmlns="cdc7663a-08f0-4737-9e8c-148ce897a09c">39733457</IDBDocs_x0020_Number>
    <TaxCatchAll xmlns="cdc7663a-08f0-4737-9e8c-148ce897a09c">
      <Value>5</Value>
      <Value>81</Value>
    </TaxCatchAll>
    <Issue_x0020_Date xmlns="cdc7663a-08f0-4737-9e8c-148ce897a09c" xsi:nil="true"/>
    <Phase xmlns="cdc7663a-08f0-4737-9e8c-148ce897a09c" xsi:nil="true"/>
    <SISCOR_x0020_Number xmlns="cdc7663a-08f0-4737-9e8c-148ce897a09c" xsi:nil="true"/>
    <Disclosed xmlns="cdc7663a-08f0-4737-9e8c-148ce897a09c">false</Disclosed>
    <Publication_x0020_Type xmlns="cdc7663a-08f0-4737-9e8c-148ce897a09c" xsi:nil="true"/>
    <Division_x0020_or_x0020_Unit xmlns="cdc7663a-08f0-4737-9e8c-148ce897a09c">MIF/CME</Division_x0020_or_x0020_Unit>
    <Approval_x0020_Number xmlns="cdc7663a-08f0-4737-9e8c-148ce897a09c" xsi:nil="true"/>
    <Document_x0020_Author xmlns="cdc7663a-08f0-4737-9e8c-148ce897a09c">Rodriguez Gonzalez, Ericka</Document_x0020_Author>
    <Disclosure_x0020_Activity xmlns="cdc7663a-08f0-4737-9e8c-148ce897a09c">Procurement Plan</Disclosure_x0020_Activity>
    <Fiscal_x0020_Year_x0020_IDB xmlns="cdc7663a-08f0-4737-9e8c-148ce897a09c">2015</Fiscal_x0020_Year_x0020_IDB>
    <Webtopic xmlns="cdc7663a-08f0-4737-9e8c-148ce897a09c">Remittances</Webtopic>
    <Other_x0020_Author xmlns="cdc7663a-08f0-4737-9e8c-148ce897a09c" xsi:nil="true"/>
    <Abstract xmlns="cdc7663a-08f0-4737-9e8c-148ce897a09c">ME-M1070 Plan de adquisiciones junio 2015</Abstract>
    <Project_x0020_Number xmlns="cdc7663a-08f0-4737-9e8c-148ce897a09c">N/A</Project_x0020_Number>
    <Package_x0020_Code xmlns="cdc7663a-08f0-4737-9e8c-148ce897a09c" xsi:nil="true"/>
    <Key_x0020_Document xmlns="cdc7663a-08f0-4737-9e8c-148ce897a09c">false</Key_x0020_Document>
    <Migration_x0020_Info xmlns="cdc7663a-08f0-4737-9e8c-148ce897a09c">&lt;Data&gt;&lt;APPLICATION&gt;MS EXCEL&lt;/APPLICATION&gt;&lt;STAGE_CODE&gt;PA&lt;/STAGE_CODE&gt;&lt;USER_STAGE&gt;Procurement Plan&lt;/USER_STAGE&gt;&lt;PD_OBJ_TYPE&gt;0&lt;/PD_OBJ_TYPE&gt;&lt;MAKERECORD&gt;N&lt;/MAKERECORD&gt;&lt;/Data&gt;</Migration_x0020_Info>
    <Operation_x0020_Type xmlns="cdc7663a-08f0-4737-9e8c-148ce897a09c" xsi:nil="true"/>
    <KP_x0020_Topics xmlns="cdc7663a-08f0-4737-9e8c-148ce897a09c" xsi:nil="true"/>
    <Record_x0020_Number xmlns="cdc7663a-08f0-4737-9e8c-148ce897a09c" xsi:nil="true"/>
    <TaxKeywordTaxHTField xmlns="cdc7663a-08f0-4737-9e8c-148ce897a09c">
      <Terms xmlns="http://schemas.microsoft.com/office/infopath/2007/PartnerControls"/>
    </TaxKeywordTaxHTField>
    <Editor1 xmlns="cdc7663a-08f0-4737-9e8c-148ce897a09c" xsi:nil="true"/>
    <Region xmlns="cdc7663a-08f0-4737-9e8c-148ce897a09c" xsi:nil="true"/>
    <Document_x0020_Language_x0020_IDB xmlns="cdc7663a-08f0-4737-9e8c-148ce897a09c">Spanish</Document_x0020_Language_x0020_IDB>
    <Identifier xmlns="cdc7663a-08f0-4737-9e8c-148ce897a09c">ME-M1070 Plan de adquisiciones junio 2015 FULL DOC</Identifier>
    <Publishing_x0020_House xmlns="cdc7663a-08f0-4737-9e8c-148ce897a09c" xsi:nil="true"/>
    <Access_x0020_to_x0020_Information_x00a0_Policy xmlns="cdc7663a-08f0-4737-9e8c-148ce897a09c">Confidential</Access_x0020_to_x0020_Information_x00a0_Policy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Mexico</TermName>
          <TermId xmlns="http://schemas.microsoft.com/office/infopath/2007/PartnerControls">0eba6470-e7ea-46fd-a959-d4c243acaf26</TermId>
        </TermInfo>
      </Terms>
    </ic46d7e087fd4a108fb86518ca413cc6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e46fe2894295491da65140ffd2369f49>
    <b2ec7cfb18674cb8803df6b262e8b107 xmlns="cdc7663a-08f0-4737-9e8c-148ce897a09c">
      <Terms xmlns="http://schemas.microsoft.com/office/infopath/2007/PartnerControls"/>
    </b2ec7cfb18674cb8803df6b262e8b107>
    <g511464f9e53401d84b16fa9b379a574 xmlns="cdc7663a-08f0-4737-9e8c-148ce897a09c">
      <Terms xmlns="http://schemas.microsoft.com/office/infopath/2007/PartnerControls"/>
    </g511464f9e53401d84b16fa9b379a574>
    <Related_x0020_SisCor_x0020_Number xmlns="cdc7663a-08f0-4737-9e8c-148ce897a09c" xsi:nil="true"/>
    <nddeef1749674d76abdbe4b239a70bc6 xmlns="cdc7663a-08f0-4737-9e8c-148ce897a09c">
      <Terms xmlns="http://schemas.microsoft.com/office/infopath/2007/PartnerControls"/>
    </nddeef1749674d76abdbe4b239a70bc6>
    <_dlc_DocId xmlns="cdc7663a-08f0-4737-9e8c-148ce897a09c" xsi:nil="true"/>
  </documentManagement>
</p:properties>
</file>

<file path=customXml/item6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3F57F307-5881-4AB3-9755-5F7BA0DF45EF}"/>
</file>

<file path=customXml/itemProps2.xml><?xml version="1.0" encoding="utf-8"?>
<ds:datastoreItem xmlns:ds="http://schemas.openxmlformats.org/officeDocument/2006/customXml" ds:itemID="{95B94DDC-0620-437B-91A0-7B5E7034642C}"/>
</file>

<file path=customXml/itemProps3.xml><?xml version="1.0" encoding="utf-8"?>
<ds:datastoreItem xmlns:ds="http://schemas.openxmlformats.org/officeDocument/2006/customXml" ds:itemID="{FB942B69-FB1D-4191-A387-EB8335B5C4B1}"/>
</file>

<file path=customXml/itemProps4.xml><?xml version="1.0" encoding="utf-8"?>
<ds:datastoreItem xmlns:ds="http://schemas.openxmlformats.org/officeDocument/2006/customXml" ds:itemID="{0ED664D2-8FFC-4138-9B2D-88C348CFB845}"/>
</file>

<file path=customXml/itemProps5.xml><?xml version="1.0" encoding="utf-8"?>
<ds:datastoreItem xmlns:ds="http://schemas.openxmlformats.org/officeDocument/2006/customXml" ds:itemID="{662C1E37-6FF0-4C79-A5FC-B1FECB86945A}"/>
</file>

<file path=customXml/itemProps6.xml><?xml version="1.0" encoding="utf-8"?>
<ds:datastoreItem xmlns:ds="http://schemas.openxmlformats.org/officeDocument/2006/customXml" ds:itemID="{D736EC7F-4810-47FC-8D3A-64277B802CF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nuevo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ME-M1070 Plan de adquisiciones junio 2015</dc:title>
  <dc:creator>lorenzo</dc:creator>
  <cp:keywords/>
  <cp:lastModifiedBy>Ericka Rodríguez G.</cp:lastModifiedBy>
  <cp:lastPrinted>2014-10-22T17:57:32Z</cp:lastPrinted>
  <dcterms:created xsi:type="dcterms:W3CDTF">2011-08-23T21:54:36Z</dcterms:created>
  <dcterms:modified xsi:type="dcterms:W3CDTF">2015-07-15T22:43:32Z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0x0101001A458A224826124E8B45B1D613300CFC00BCF8896E1841C842949D0F901AA0D771</vt:lpwstr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7" name="Fund IDB">
    <vt:lpwstr/>
  </property>
  <property fmtid="{D5CDD505-2E9C-101B-9397-08002B2CF9AE}" pid="8" name="Country">
    <vt:lpwstr>5;#Mexico|0eba6470-e7ea-46fd-a959-d4c243acaf26</vt:lpwstr>
  </property>
  <property fmtid="{D5CDD505-2E9C-101B-9397-08002B2CF9AE}" pid="9" name="Series_x0020_Operations_x0020_IDB">
    <vt:lpwstr/>
  </property>
  <property fmtid="{D5CDD505-2E9C-101B-9397-08002B2CF9AE}" pid="10" name="Sector IDB">
    <vt:lpwstr/>
  </property>
  <property fmtid="{D5CDD505-2E9C-101B-9397-08002B2CF9AE}" pid="11" name="Function Operations IDB">
    <vt:lpwstr>81;#IDBDocs|cca77002-e150-4b2d-ab1f-1d7a7cdcae16</vt:lpwstr>
  </property>
  <property fmtid="{D5CDD505-2E9C-101B-9397-08002B2CF9AE}" pid="14" name="From:">
    <vt:lpwstr/>
  </property>
  <property fmtid="{D5CDD505-2E9C-101B-9397-08002B2CF9AE}" pid="15" name="To:">
    <vt:lpwstr/>
  </property>
  <property fmtid="{D5CDD505-2E9C-101B-9397-08002B2CF9AE}" pid="16" name="Series Operations IDB">
    <vt:lpwstr/>
  </property>
  <property fmtid="{D5CDD505-2E9C-101B-9397-08002B2CF9AE}" pid="17" name="Sub-Sector">
    <vt:lpwstr/>
  </property>
</Properties>
</file>