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4880" windowHeight="8265"/>
  </bookViews>
  <sheets>
    <sheet name="Disbursement per Components" sheetId="2" r:id="rId1"/>
  </sheets>
  <calcPr calcId="145621"/>
</workbook>
</file>

<file path=xl/calcChain.xml><?xml version="1.0" encoding="utf-8"?>
<calcChain xmlns="http://schemas.openxmlformats.org/spreadsheetml/2006/main">
  <c r="X16" i="2" l="1"/>
  <c r="C16" i="2"/>
  <c r="W12" i="2" l="1"/>
  <c r="N12" i="2"/>
  <c r="J12" i="2"/>
  <c r="F12" i="2"/>
  <c r="AA11" i="2"/>
  <c r="W11" i="2"/>
  <c r="N11" i="2"/>
  <c r="J11" i="2"/>
  <c r="F11" i="2"/>
  <c r="W10" i="2"/>
  <c r="N10" i="2"/>
  <c r="J10" i="2"/>
  <c r="F10" i="2"/>
  <c r="Y7" i="2"/>
  <c r="X7" i="2"/>
  <c r="L16" i="2" l="1"/>
  <c r="D16" i="2"/>
  <c r="G16" i="2" l="1"/>
  <c r="H16" i="2"/>
  <c r="I16" i="2"/>
  <c r="R13" i="2"/>
  <c r="R12" i="2"/>
  <c r="R11" i="2"/>
  <c r="R10" i="2"/>
  <c r="Q16" i="2"/>
  <c r="P16" i="2"/>
  <c r="O16" i="2"/>
  <c r="M16" i="2"/>
  <c r="K16" i="2"/>
  <c r="E16" i="2"/>
  <c r="F14" i="2"/>
  <c r="F16" i="2" l="1"/>
  <c r="N16" i="2"/>
  <c r="J16" i="2"/>
  <c r="Z13" i="2"/>
  <c r="Y13" i="2"/>
  <c r="X13" i="2"/>
  <c r="Z12" i="2"/>
  <c r="Y12" i="2"/>
  <c r="X12" i="2"/>
  <c r="Y10" i="2"/>
  <c r="Z11" i="2"/>
  <c r="Y11" i="2"/>
  <c r="X11" i="2"/>
  <c r="Z10" i="2"/>
  <c r="X10" i="2"/>
  <c r="AA12" i="2" l="1"/>
  <c r="Z9" i="2"/>
  <c r="Y9" i="2"/>
  <c r="Y16" i="2" s="1"/>
  <c r="Z8" i="2"/>
  <c r="Y8" i="2"/>
  <c r="Z7" i="2"/>
  <c r="Z16" i="2" l="1"/>
  <c r="AA7" i="2"/>
  <c r="R16" i="2"/>
  <c r="W9" i="2"/>
  <c r="W8" i="2"/>
  <c r="W7" i="2"/>
  <c r="B16" i="2"/>
  <c r="V16" i="2"/>
  <c r="T16" i="2"/>
  <c r="W16" i="2" l="1"/>
  <c r="R9" i="2"/>
  <c r="F7" i="2"/>
  <c r="N7" i="2"/>
  <c r="J7" i="2"/>
  <c r="R7" i="2"/>
  <c r="F8" i="2"/>
  <c r="J9" i="2"/>
  <c r="F9" i="2"/>
  <c r="J8" i="2"/>
  <c r="N9" i="2" l="1"/>
  <c r="X9" i="2"/>
  <c r="X8" i="2"/>
  <c r="N8" i="2"/>
  <c r="R8" i="2"/>
  <c r="AA16" i="2" l="1"/>
  <c r="AA8" i="2"/>
  <c r="AA9" i="2"/>
</calcChain>
</file>

<file path=xl/sharedStrings.xml><?xml version="1.0" encoding="utf-8"?>
<sst xmlns="http://schemas.openxmlformats.org/spreadsheetml/2006/main" count="45" uniqueCount="15">
  <si>
    <t>DFATD</t>
  </si>
  <si>
    <t>DFID</t>
  </si>
  <si>
    <t>IDB</t>
  </si>
  <si>
    <t>CSJP III Indicative Disbursements</t>
  </si>
  <si>
    <t>GRAND TOTAL</t>
  </si>
  <si>
    <t>IDB - Retro Financing</t>
  </si>
  <si>
    <t>TOTAL</t>
  </si>
  <si>
    <t>Component 1.  Culture Change for Peaceful Co-existence and Community Governance.</t>
  </si>
  <si>
    <t>Component 2.  Labour Market Attachment  and Employability</t>
  </si>
  <si>
    <t>Component 3.  Community Justice Services</t>
  </si>
  <si>
    <t>Transition Plan</t>
  </si>
  <si>
    <t>Monitoring and Evaluation</t>
  </si>
  <si>
    <t>Programme Management</t>
  </si>
  <si>
    <t>Technical Advisory Team</t>
  </si>
  <si>
    <t>Administrative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</si>
</sst>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0" fillId="0" borderId="1" xfId="0" applyBorder="1"/>
    <xf numFmtId="0" fontId="2" fillId="0" borderId="1" xfId="0" applyFont="1" applyBorder="1"/>
    <xf numFmtId="43" fontId="0" fillId="0" borderId="0" xfId="1" applyFont="1"/>
    <xf numFmtId="0" fontId="4" fillId="0" borderId="1" xfId="0" applyFont="1" applyFill="1" applyBorder="1" applyAlignment="1">
      <alignment horizontal="center"/>
    </xf>
    <xf numFmtId="0" fontId="5" fillId="0" borderId="0" xfId="0" applyFont="1" applyFill="1"/>
    <xf numFmtId="43" fontId="5" fillId="0" borderId="0" xfId="1" applyFont="1" applyFill="1"/>
    <xf numFmtId="0" fontId="5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6" fillId="0" borderId="1" xfId="1" applyFont="1" applyFill="1" applyBorder="1"/>
    <xf numFmtId="43" fontId="7" fillId="0" borderId="1" xfId="1" applyFont="1" applyFill="1" applyBorder="1"/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/>
    <xf numFmtId="43" fontId="7" fillId="0" borderId="3" xfId="1" applyFont="1" applyFill="1" applyBorder="1"/>
    <xf numFmtId="43" fontId="6" fillId="0" borderId="3" xfId="1" applyFont="1" applyFill="1" applyBorder="1"/>
    <xf numFmtId="43" fontId="7" fillId="0" borderId="0" xfId="1" applyFont="1" applyFill="1"/>
    <xf numFmtId="0" fontId="4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43" fontId="7" fillId="0" borderId="1" xfId="1" applyNumberFormat="1" applyFont="1" applyFill="1" applyBorder="1"/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"/>
  <sheetViews>
    <sheetView tabSelected="1" topLeftCell="N1" zoomScaleNormal="100" workbookViewId="0">
      <selection activeCell="U7" sqref="U7"/>
    </sheetView>
  </sheetViews>
  <sheetFormatPr defaultRowHeight="15" x14ac:dyDescent="0.25"/>
  <cols>
    <col min="1" max="1" width="23.7109375" customWidth="1"/>
    <col min="2" max="2" width="12.5703125" customWidth="1"/>
    <col min="3" max="3" width="11.5703125" customWidth="1"/>
    <col min="4" max="4" width="11" customWidth="1"/>
    <col min="5" max="5" width="10.5703125" customWidth="1"/>
    <col min="6" max="6" width="12" customWidth="1"/>
    <col min="7" max="8" width="10.5703125" customWidth="1"/>
    <col min="9" max="9" width="10.7109375" customWidth="1"/>
    <col min="10" max="10" width="11.42578125" customWidth="1"/>
    <col min="11" max="11" width="10.7109375" customWidth="1"/>
    <col min="12" max="12" width="14.5703125" customWidth="1"/>
    <col min="13" max="13" width="10.7109375" customWidth="1"/>
    <col min="14" max="14" width="11.7109375" customWidth="1"/>
    <col min="15" max="15" width="10.5703125" customWidth="1"/>
    <col min="16" max="16" width="10.7109375" customWidth="1"/>
    <col min="17" max="17" width="10.5703125" customWidth="1"/>
    <col min="18" max="18" width="12.85546875" customWidth="1"/>
    <col min="19" max="19" width="23.28515625" customWidth="1"/>
    <col min="20" max="20" width="7.5703125" customWidth="1"/>
    <col min="21" max="21" width="13.28515625" customWidth="1"/>
    <col min="22" max="22" width="5.7109375" customWidth="1"/>
    <col min="23" max="23" width="13.28515625" bestFit="1" customWidth="1"/>
    <col min="24" max="24" width="14.28515625" customWidth="1"/>
    <col min="25" max="25" width="14.140625" customWidth="1"/>
    <col min="26" max="26" width="14" customWidth="1"/>
    <col min="27" max="27" width="14.28515625" bestFit="1" customWidth="1"/>
    <col min="28" max="28" width="15.140625" bestFit="1" customWidth="1"/>
  </cols>
  <sheetData>
    <row r="1" spans="1:27" ht="18.75" x14ac:dyDescent="0.3">
      <c r="A1" s="1" t="s">
        <v>3</v>
      </c>
      <c r="B1" s="1"/>
      <c r="C1" s="1"/>
    </row>
    <row r="2" spans="1:27" ht="18.75" x14ac:dyDescent="0.3">
      <c r="A2" s="1"/>
      <c r="B2" s="1"/>
      <c r="C2" s="1"/>
    </row>
    <row r="3" spans="1:27" ht="18.75" x14ac:dyDescent="0.3">
      <c r="A3" s="1"/>
      <c r="B3" s="1"/>
      <c r="C3" s="1"/>
    </row>
    <row r="4" spans="1:27" x14ac:dyDescent="0.25">
      <c r="B4" s="5">
        <v>2014</v>
      </c>
      <c r="C4" s="22">
        <v>2014</v>
      </c>
      <c r="D4" s="23"/>
      <c r="E4" s="23"/>
      <c r="F4" s="24"/>
      <c r="G4" s="22">
        <v>2015</v>
      </c>
      <c r="H4" s="23"/>
      <c r="I4" s="23"/>
      <c r="J4" s="24"/>
      <c r="K4" s="22">
        <v>2016</v>
      </c>
      <c r="L4" s="23"/>
      <c r="M4" s="23"/>
      <c r="N4" s="24"/>
      <c r="O4" s="22">
        <v>2017</v>
      </c>
      <c r="P4" s="23"/>
      <c r="Q4" s="23"/>
      <c r="R4" s="24"/>
      <c r="S4" s="17"/>
      <c r="T4" s="25">
        <v>2018</v>
      </c>
      <c r="U4" s="25"/>
      <c r="V4" s="25"/>
      <c r="W4" s="25"/>
      <c r="X4" s="22" t="s">
        <v>4</v>
      </c>
      <c r="Y4" s="23"/>
      <c r="Z4" s="23"/>
      <c r="AA4" s="24"/>
    </row>
    <row r="5" spans="1:27" ht="30" x14ac:dyDescent="0.25">
      <c r="B5" s="9" t="s">
        <v>5</v>
      </c>
      <c r="C5" s="5" t="s">
        <v>0</v>
      </c>
      <c r="D5" s="5" t="s">
        <v>1</v>
      </c>
      <c r="E5" s="5" t="s">
        <v>2</v>
      </c>
      <c r="F5" s="5" t="s">
        <v>6</v>
      </c>
      <c r="G5" s="5" t="s">
        <v>0</v>
      </c>
      <c r="H5" s="5" t="s">
        <v>1</v>
      </c>
      <c r="I5" s="5" t="s">
        <v>2</v>
      </c>
      <c r="J5" s="5" t="s">
        <v>6</v>
      </c>
      <c r="K5" s="5" t="s">
        <v>0</v>
      </c>
      <c r="L5" s="5" t="s">
        <v>1</v>
      </c>
      <c r="M5" s="5" t="s">
        <v>2</v>
      </c>
      <c r="N5" s="5" t="s">
        <v>6</v>
      </c>
      <c r="O5" s="5" t="s">
        <v>0</v>
      </c>
      <c r="P5" s="5" t="s">
        <v>1</v>
      </c>
      <c r="Q5" s="5" t="s">
        <v>2</v>
      </c>
      <c r="R5" s="5" t="s">
        <v>6</v>
      </c>
      <c r="S5" s="17"/>
      <c r="T5" s="5" t="s">
        <v>0</v>
      </c>
      <c r="U5" s="5" t="s">
        <v>1</v>
      </c>
      <c r="V5" s="5" t="s">
        <v>2</v>
      </c>
      <c r="W5" s="5" t="s">
        <v>6</v>
      </c>
      <c r="X5" s="12" t="s">
        <v>0</v>
      </c>
      <c r="Y5" s="5" t="s">
        <v>1</v>
      </c>
      <c r="Z5" s="5" t="s">
        <v>2</v>
      </c>
      <c r="AA5" s="5" t="s">
        <v>6</v>
      </c>
    </row>
    <row r="6" spans="1:27" x14ac:dyDescent="0.25">
      <c r="A6" s="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13"/>
      <c r="Y6" s="8"/>
      <c r="Z6" s="8"/>
      <c r="AA6" s="8"/>
    </row>
    <row r="7" spans="1:27" ht="65.25" customHeight="1" x14ac:dyDescent="0.25">
      <c r="A7" s="18" t="s">
        <v>7</v>
      </c>
      <c r="B7" s="10">
        <v>1698485.36528455</v>
      </c>
      <c r="C7" s="11">
        <v>1433000</v>
      </c>
      <c r="D7" s="11">
        <v>562584</v>
      </c>
      <c r="E7" s="11">
        <v>1240416</v>
      </c>
      <c r="F7" s="10">
        <f>SUM(C7:E7)</f>
        <v>3236000</v>
      </c>
      <c r="G7" s="11">
        <v>1700000</v>
      </c>
      <c r="H7" s="11">
        <v>714584</v>
      </c>
      <c r="I7" s="11">
        <v>824916</v>
      </c>
      <c r="J7" s="10">
        <f t="shared" ref="J7:J12" si="0">SUM(G7:I7)</f>
        <v>3239500</v>
      </c>
      <c r="K7" s="11">
        <v>1200000</v>
      </c>
      <c r="L7" s="21">
        <v>1069584</v>
      </c>
      <c r="M7" s="11">
        <v>1304416</v>
      </c>
      <c r="N7" s="10">
        <f t="shared" ref="N7:N12" si="1">SUM(K7:M7)</f>
        <v>3574000</v>
      </c>
      <c r="O7" s="11">
        <v>1500000</v>
      </c>
      <c r="P7" s="11">
        <v>1114584</v>
      </c>
      <c r="Q7" s="11">
        <v>2872699</v>
      </c>
      <c r="R7" s="10">
        <f t="shared" ref="R7:R13" si="2">SUM(O7:Q7)</f>
        <v>5487283</v>
      </c>
      <c r="S7" s="20" t="s">
        <v>7</v>
      </c>
      <c r="T7" s="11"/>
      <c r="U7" s="11">
        <v>543217</v>
      </c>
      <c r="V7" s="11"/>
      <c r="W7" s="10">
        <f>SUM(T7:V7)</f>
        <v>543217</v>
      </c>
      <c r="X7" s="14">
        <f>SUM(C7,G7,K7,O7,T7)</f>
        <v>5833000</v>
      </c>
      <c r="Y7" s="11">
        <f>SUM(D7,H7,L7,P7,U7)</f>
        <v>4004553</v>
      </c>
      <c r="Z7" s="11">
        <f>SUM(E7,I7,M7,Q7)</f>
        <v>6242447</v>
      </c>
      <c r="AA7" s="11">
        <f>SUM(X7,Y7,Z7)</f>
        <v>16080000</v>
      </c>
    </row>
    <row r="8" spans="1:27" ht="45" customHeight="1" x14ac:dyDescent="0.25">
      <c r="A8" s="18" t="s">
        <v>8</v>
      </c>
      <c r="B8" s="10">
        <v>2007012.11364447</v>
      </c>
      <c r="C8" s="11">
        <v>800000</v>
      </c>
      <c r="D8" s="11">
        <v>645833</v>
      </c>
      <c r="E8" s="11">
        <v>1917667</v>
      </c>
      <c r="F8" s="10">
        <f>SUM(C8:E8)</f>
        <v>3363500</v>
      </c>
      <c r="G8" s="11">
        <v>1570000</v>
      </c>
      <c r="H8" s="11">
        <v>815833</v>
      </c>
      <c r="I8" s="11">
        <v>977167</v>
      </c>
      <c r="J8" s="10">
        <f t="shared" si="0"/>
        <v>3363000</v>
      </c>
      <c r="K8" s="11">
        <v>1800000</v>
      </c>
      <c r="L8" s="21">
        <v>735832</v>
      </c>
      <c r="M8" s="11">
        <v>903668</v>
      </c>
      <c r="N8" s="10">
        <f t="shared" si="1"/>
        <v>3439500</v>
      </c>
      <c r="O8" s="11">
        <v>1950000</v>
      </c>
      <c r="P8" s="11">
        <v>595833</v>
      </c>
      <c r="Q8" s="11">
        <v>2651167</v>
      </c>
      <c r="R8" s="10">
        <f t="shared" si="2"/>
        <v>5197000</v>
      </c>
      <c r="S8" s="20" t="s">
        <v>8</v>
      </c>
      <c r="T8" s="11"/>
      <c r="U8" s="11">
        <v>612000</v>
      </c>
      <c r="V8" s="11"/>
      <c r="W8" s="10">
        <f>SUM(T8:V8)</f>
        <v>612000</v>
      </c>
      <c r="X8" s="14">
        <f t="shared" ref="X8:Y9" si="3">SUM(C8,G8,K8,O8,T8)</f>
        <v>6120000</v>
      </c>
      <c r="Y8" s="11">
        <f t="shared" si="3"/>
        <v>3405331</v>
      </c>
      <c r="Z8" s="11">
        <f>SUM(E8,I8,M8,Q8,V8)</f>
        <v>6449669</v>
      </c>
      <c r="AA8" s="11">
        <f>SUM(X8,Y8,Z8)</f>
        <v>15975000</v>
      </c>
    </row>
    <row r="9" spans="1:27" ht="44.25" customHeight="1" x14ac:dyDescent="0.25">
      <c r="A9" s="18" t="s">
        <v>9</v>
      </c>
      <c r="B9" s="10">
        <v>294581.38855260401</v>
      </c>
      <c r="C9" s="11">
        <v>1000000</v>
      </c>
      <c r="D9" s="11">
        <v>574583</v>
      </c>
      <c r="E9" s="11">
        <v>1095517</v>
      </c>
      <c r="F9" s="10">
        <f>SUM(C9:E9)</f>
        <v>2670100</v>
      </c>
      <c r="G9" s="11">
        <v>1190000</v>
      </c>
      <c r="H9" s="11">
        <v>729583</v>
      </c>
      <c r="I9" s="11">
        <v>873267</v>
      </c>
      <c r="J9" s="10">
        <f t="shared" si="0"/>
        <v>2792850</v>
      </c>
      <c r="K9" s="11">
        <v>1150000</v>
      </c>
      <c r="L9" s="21">
        <v>644584</v>
      </c>
      <c r="M9" s="11">
        <v>949766</v>
      </c>
      <c r="N9" s="10">
        <f t="shared" si="1"/>
        <v>2744350</v>
      </c>
      <c r="O9" s="11">
        <v>1174000</v>
      </c>
      <c r="P9" s="11">
        <v>763583</v>
      </c>
      <c r="Q9" s="11">
        <v>2524267</v>
      </c>
      <c r="R9" s="10">
        <f t="shared" si="2"/>
        <v>4461850</v>
      </c>
      <c r="S9" s="20" t="s">
        <v>9</v>
      </c>
      <c r="T9" s="11"/>
      <c r="U9" s="11">
        <v>275850</v>
      </c>
      <c r="V9" s="11"/>
      <c r="W9" s="10">
        <f>SUM(T9:V9)</f>
        <v>275850</v>
      </c>
      <c r="X9" s="14">
        <f t="shared" si="3"/>
        <v>4514000</v>
      </c>
      <c r="Y9" s="11">
        <f t="shared" si="3"/>
        <v>2988183</v>
      </c>
      <c r="Z9" s="11">
        <f>SUM(E9,I9,M9,Q9,V9)</f>
        <v>5442817</v>
      </c>
      <c r="AA9" s="11">
        <f>SUM(X9,Y9,Z9)</f>
        <v>12945000</v>
      </c>
    </row>
    <row r="10" spans="1:27" x14ac:dyDescent="0.25">
      <c r="A10" s="19" t="s">
        <v>10</v>
      </c>
      <c r="B10" s="10"/>
      <c r="C10" s="11">
        <v>2000</v>
      </c>
      <c r="D10" s="11">
        <v>2000</v>
      </c>
      <c r="E10" s="11">
        <v>2000</v>
      </c>
      <c r="F10" s="10">
        <f>SUM(C10,D10,E10)</f>
        <v>6000</v>
      </c>
      <c r="G10" s="11">
        <v>60000</v>
      </c>
      <c r="H10" s="11">
        <v>60000</v>
      </c>
      <c r="I10" s="11">
        <v>81000</v>
      </c>
      <c r="J10" s="10">
        <f t="shared" si="0"/>
        <v>201000</v>
      </c>
      <c r="K10" s="11">
        <v>50000</v>
      </c>
      <c r="L10" s="21">
        <v>50000</v>
      </c>
      <c r="M10" s="11">
        <v>101000</v>
      </c>
      <c r="N10" s="10">
        <f t="shared" si="1"/>
        <v>201000</v>
      </c>
      <c r="O10" s="11">
        <v>14000</v>
      </c>
      <c r="P10" s="11">
        <v>14000</v>
      </c>
      <c r="Q10" s="11">
        <v>21000</v>
      </c>
      <c r="R10" s="10">
        <f t="shared" si="2"/>
        <v>49000</v>
      </c>
      <c r="S10" s="19" t="s">
        <v>10</v>
      </c>
      <c r="T10" s="11"/>
      <c r="U10" s="11">
        <v>43000</v>
      </c>
      <c r="V10" s="11"/>
      <c r="W10" s="10">
        <f>SUM(U10)</f>
        <v>43000</v>
      </c>
      <c r="X10" s="14">
        <f>SUM(T10,O10,K10,G10,C10)</f>
        <v>126000</v>
      </c>
      <c r="Y10" s="11">
        <f>SUM(U10,P10,L10,H10,D10)</f>
        <v>169000</v>
      </c>
      <c r="Z10" s="11">
        <f>SUM(Q10,M10,I10,E10)</f>
        <v>205000</v>
      </c>
      <c r="AA10" s="11">
        <v>500000</v>
      </c>
    </row>
    <row r="11" spans="1:27" ht="30" x14ac:dyDescent="0.25">
      <c r="A11" s="18" t="s">
        <v>11</v>
      </c>
      <c r="B11" s="10"/>
      <c r="C11" s="11">
        <v>200000</v>
      </c>
      <c r="D11" s="11">
        <v>200000</v>
      </c>
      <c r="E11" s="11">
        <v>470834</v>
      </c>
      <c r="F11" s="10">
        <f>SUM(C11:E11)</f>
        <v>870834</v>
      </c>
      <c r="G11" s="11">
        <v>130000</v>
      </c>
      <c r="H11" s="11">
        <v>130000</v>
      </c>
      <c r="I11" s="11">
        <v>239500</v>
      </c>
      <c r="J11" s="10">
        <f t="shared" si="0"/>
        <v>499500</v>
      </c>
      <c r="K11" s="11">
        <v>250000</v>
      </c>
      <c r="L11" s="21">
        <v>250000</v>
      </c>
      <c r="M11" s="11">
        <v>184333</v>
      </c>
      <c r="N11" s="10">
        <f t="shared" si="1"/>
        <v>684333</v>
      </c>
      <c r="O11" s="11">
        <v>100000</v>
      </c>
      <c r="P11" s="11">
        <v>150000</v>
      </c>
      <c r="Q11" s="11">
        <v>201000</v>
      </c>
      <c r="R11" s="10">
        <f t="shared" si="2"/>
        <v>451000</v>
      </c>
      <c r="S11" s="18" t="s">
        <v>11</v>
      </c>
      <c r="T11" s="11"/>
      <c r="U11" s="11">
        <v>734333</v>
      </c>
      <c r="V11" s="11"/>
      <c r="W11" s="10">
        <f>U11</f>
        <v>734333</v>
      </c>
      <c r="X11" s="14">
        <f>SUM(O11,K11,G11,C11)</f>
        <v>680000</v>
      </c>
      <c r="Y11" s="11">
        <f t="shared" ref="Y11:Z13" si="4">SUM(U11,P11,L11,H11,D11)</f>
        <v>1464333</v>
      </c>
      <c r="Z11" s="11">
        <f t="shared" si="4"/>
        <v>1095667</v>
      </c>
      <c r="AA11" s="10">
        <f>SUM(X11:Z11)</f>
        <v>3240000</v>
      </c>
    </row>
    <row r="12" spans="1:27" ht="23.25" customHeight="1" x14ac:dyDescent="0.25">
      <c r="A12" s="18" t="s">
        <v>12</v>
      </c>
      <c r="B12" s="10"/>
      <c r="C12" s="11">
        <v>515000</v>
      </c>
      <c r="D12" s="11">
        <v>215000</v>
      </c>
      <c r="E12" s="11">
        <v>67600</v>
      </c>
      <c r="F12" s="10">
        <f>SUM(C12:E12)</f>
        <v>797600</v>
      </c>
      <c r="G12" s="11">
        <v>300000</v>
      </c>
      <c r="H12" s="11">
        <v>500000</v>
      </c>
      <c r="I12" s="11">
        <v>24600</v>
      </c>
      <c r="J12" s="10">
        <f t="shared" si="0"/>
        <v>824600</v>
      </c>
      <c r="K12" s="11">
        <v>500000</v>
      </c>
      <c r="L12" s="21">
        <v>200000</v>
      </c>
      <c r="M12" s="11">
        <v>164600</v>
      </c>
      <c r="N12" s="10">
        <f t="shared" si="1"/>
        <v>864600</v>
      </c>
      <c r="O12" s="11">
        <v>212000</v>
      </c>
      <c r="P12" s="11">
        <v>312000</v>
      </c>
      <c r="Q12" s="11">
        <v>307600</v>
      </c>
      <c r="R12" s="10">
        <f t="shared" si="2"/>
        <v>831600</v>
      </c>
      <c r="S12" s="18" t="s">
        <v>12</v>
      </c>
      <c r="T12" s="11"/>
      <c r="U12" s="11">
        <v>691600</v>
      </c>
      <c r="V12" s="11"/>
      <c r="W12" s="10">
        <f>U12</f>
        <v>691600</v>
      </c>
      <c r="X12" s="14">
        <f>SUM(T12,O12,K12,G12,C12)</f>
        <v>1527000</v>
      </c>
      <c r="Y12" s="11">
        <f t="shared" si="4"/>
        <v>1918600</v>
      </c>
      <c r="Z12" s="11">
        <f t="shared" si="4"/>
        <v>564400</v>
      </c>
      <c r="AA12" s="10">
        <f>SUM(X12:Z12)</f>
        <v>4010000</v>
      </c>
    </row>
    <row r="13" spans="1:27" x14ac:dyDescent="0.25">
      <c r="A13" s="18" t="s">
        <v>13</v>
      </c>
      <c r="B13" s="10"/>
      <c r="C13" s="11">
        <v>50000</v>
      </c>
      <c r="D13" s="11">
        <v>50000</v>
      </c>
      <c r="E13" s="11"/>
      <c r="F13" s="10">
        <v>100000</v>
      </c>
      <c r="G13" s="11">
        <v>50000</v>
      </c>
      <c r="H13" s="11">
        <v>50000</v>
      </c>
      <c r="I13" s="11"/>
      <c r="J13" s="10">
        <v>100000</v>
      </c>
      <c r="K13" s="11">
        <v>50000</v>
      </c>
      <c r="L13" s="21">
        <v>50000</v>
      </c>
      <c r="M13" s="11"/>
      <c r="N13" s="10">
        <v>100000</v>
      </c>
      <c r="O13" s="11">
        <v>50000</v>
      </c>
      <c r="P13" s="11">
        <v>50000</v>
      </c>
      <c r="Q13" s="11"/>
      <c r="R13" s="10">
        <f t="shared" si="2"/>
        <v>100000</v>
      </c>
      <c r="S13" s="18" t="s">
        <v>13</v>
      </c>
      <c r="T13" s="11"/>
      <c r="U13" s="11">
        <v>100000</v>
      </c>
      <c r="V13" s="11"/>
      <c r="W13" s="10">
        <v>100000</v>
      </c>
      <c r="X13" s="14">
        <f>SUM(T13,O13,K13,G13,C13)</f>
        <v>200000</v>
      </c>
      <c r="Y13" s="11">
        <f t="shared" si="4"/>
        <v>300000</v>
      </c>
      <c r="Z13" s="11">
        <f t="shared" si="4"/>
        <v>0</v>
      </c>
      <c r="AA13" s="10">
        <v>500000</v>
      </c>
    </row>
    <row r="14" spans="1:27" hidden="1" x14ac:dyDescent="0.25">
      <c r="A14" s="18" t="s">
        <v>14</v>
      </c>
      <c r="B14" s="10"/>
      <c r="C14" s="11">
        <v>1000000</v>
      </c>
      <c r="D14" s="11">
        <v>750000</v>
      </c>
      <c r="E14" s="11"/>
      <c r="F14" s="10">
        <f>SUM(C14:D14)</f>
        <v>1750000</v>
      </c>
      <c r="G14" s="11"/>
      <c r="H14" s="11"/>
      <c r="I14" s="11"/>
      <c r="J14" s="10"/>
      <c r="K14" s="11"/>
      <c r="L14" s="11"/>
      <c r="M14" s="11"/>
      <c r="N14" s="10"/>
      <c r="O14" s="11"/>
      <c r="P14" s="11"/>
      <c r="Q14" s="11"/>
      <c r="R14" s="10"/>
      <c r="S14" s="18"/>
      <c r="T14" s="11"/>
      <c r="U14" s="11"/>
      <c r="V14" s="11"/>
      <c r="W14" s="10"/>
      <c r="X14" s="14"/>
      <c r="Y14" s="11"/>
      <c r="Z14" s="11"/>
      <c r="AA14" s="10"/>
    </row>
    <row r="15" spans="1:27" x14ac:dyDescent="0.25">
      <c r="A15" s="18" t="s">
        <v>14</v>
      </c>
      <c r="B15" s="10"/>
      <c r="C15" s="11">
        <v>1000000</v>
      </c>
      <c r="D15" s="11">
        <v>750000</v>
      </c>
      <c r="E15" s="11"/>
      <c r="F15" s="10">
        <v>17500000</v>
      </c>
      <c r="G15" s="11"/>
      <c r="H15" s="11"/>
      <c r="I15" s="11"/>
      <c r="J15" s="10"/>
      <c r="K15" s="11"/>
      <c r="L15" s="11"/>
      <c r="M15" s="11"/>
      <c r="N15" s="10"/>
      <c r="O15" s="11"/>
      <c r="P15" s="11"/>
      <c r="Q15" s="11"/>
      <c r="R15" s="10"/>
      <c r="S15" s="18"/>
      <c r="T15" s="11"/>
      <c r="U15" s="11"/>
      <c r="V15" s="11"/>
      <c r="W15" s="10"/>
      <c r="X15" s="14"/>
      <c r="Y15" s="11"/>
      <c r="Z15" s="11"/>
      <c r="AA15" s="10"/>
    </row>
    <row r="16" spans="1:27" x14ac:dyDescent="0.25">
      <c r="A16" s="3" t="s">
        <v>4</v>
      </c>
      <c r="B16" s="10">
        <f>SUM(B7:B11)</f>
        <v>4000078.8674816238</v>
      </c>
      <c r="C16" s="11">
        <f>SUM(C7,C8,C9,C10,C11,C12,C13,C15)</f>
        <v>5000000</v>
      </c>
      <c r="D16" s="11">
        <f>SUM(D7,D8,D9,D10,D11,D12,D13,D15)</f>
        <v>3000000</v>
      </c>
      <c r="E16" s="11">
        <f>SUM(E7:E14)</f>
        <v>4794034</v>
      </c>
      <c r="F16" s="10">
        <f>SUM(C16:E16)</f>
        <v>12794034</v>
      </c>
      <c r="G16" s="11">
        <f>SUM(G7:G14)</f>
        <v>5000000</v>
      </c>
      <c r="H16" s="11">
        <f>SUM(H7:H13)</f>
        <v>3000000</v>
      </c>
      <c r="I16" s="11">
        <f>SUM(I7:I14)</f>
        <v>3020450</v>
      </c>
      <c r="J16" s="10">
        <f>SUM(G16:I16)</f>
        <v>11020450</v>
      </c>
      <c r="K16" s="11">
        <f>SUM(K7:K13)</f>
        <v>5000000</v>
      </c>
      <c r="L16" s="11">
        <f>SUM(L7,L8,L9,L10,L11,L12,L13)</f>
        <v>3000000</v>
      </c>
      <c r="M16" s="11">
        <f>SUM(M7:M13)</f>
        <v>3607783</v>
      </c>
      <c r="N16" s="10">
        <f>SUM(K16:M16)</f>
        <v>11607783</v>
      </c>
      <c r="O16" s="11">
        <f>SUM(O7:O13)</f>
        <v>5000000</v>
      </c>
      <c r="P16" s="11">
        <f>SUM(P7:P13)</f>
        <v>3000000</v>
      </c>
      <c r="Q16" s="11">
        <f>SUM(Q7:Q13)</f>
        <v>8577733</v>
      </c>
      <c r="R16" s="10">
        <f>SUM(O16:Q16)</f>
        <v>16577733</v>
      </c>
      <c r="S16" s="3" t="s">
        <v>4</v>
      </c>
      <c r="T16" s="10">
        <f>SUM(T7:T11)</f>
        <v>0</v>
      </c>
      <c r="U16" s="10"/>
      <c r="V16" s="10">
        <f>SUM(V7:V11)</f>
        <v>0</v>
      </c>
      <c r="W16" s="10">
        <f>SUM(W13,W12,W11,W10,W9,W8,W7)</f>
        <v>3000000</v>
      </c>
      <c r="X16" s="15">
        <f>SUM(X7,X8,X9,X10,X11,X12,X13,C15)</f>
        <v>20000000</v>
      </c>
      <c r="Y16" s="10">
        <f>SUM(Y7,Y8,Y9,Y10,Y11,Y12,Y13,D15)</f>
        <v>15000000</v>
      </c>
      <c r="Z16" s="10">
        <f>SUM(Z7,Z8,Z9,Z10,Z11,Z12)</f>
        <v>20000000</v>
      </c>
      <c r="AA16" s="10">
        <f>SUM(X16:Z16)</f>
        <v>55000000</v>
      </c>
    </row>
    <row r="17" spans="1:27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4"/>
      <c r="Y17" s="11"/>
      <c r="Z17" s="11"/>
      <c r="AA17" s="11"/>
    </row>
    <row r="18" spans="1:27" x14ac:dyDescent="0.25">
      <c r="A18" s="2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4"/>
      <c r="Y18" s="11"/>
      <c r="Z18" s="11"/>
      <c r="AA18" s="11"/>
    </row>
    <row r="19" spans="1:27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x14ac:dyDescent="0.25">
      <c r="B20" s="7"/>
      <c r="C20" s="1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6"/>
    </row>
    <row r="21" spans="1:27" x14ac:dyDescent="0.25">
      <c r="B21" s="7"/>
      <c r="C21" s="1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6"/>
    </row>
    <row r="22" spans="1:27" x14ac:dyDescent="0.25">
      <c r="B22" s="7"/>
      <c r="C22" s="1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6"/>
    </row>
    <row r="23" spans="1:27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6"/>
    </row>
    <row r="24" spans="1:27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6"/>
    </row>
    <row r="25" spans="1:27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6"/>
    </row>
    <row r="26" spans="1:27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6"/>
    </row>
    <row r="27" spans="1:27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6"/>
    </row>
    <row r="28" spans="1:27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6"/>
    </row>
    <row r="29" spans="1:27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6"/>
    </row>
    <row r="30" spans="1:27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6"/>
    </row>
    <row r="31" spans="1:27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6"/>
    </row>
    <row r="32" spans="1:27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6"/>
    </row>
    <row r="33" spans="2:27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6"/>
    </row>
    <row r="34" spans="2:27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6"/>
    </row>
    <row r="35" spans="2:27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6"/>
    </row>
    <row r="36" spans="2:27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6"/>
    </row>
    <row r="37" spans="2:27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6"/>
    </row>
    <row r="38" spans="2:27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6"/>
    </row>
    <row r="39" spans="2:27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6"/>
    </row>
    <row r="40" spans="2:27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6"/>
    </row>
    <row r="41" spans="2:27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6"/>
    </row>
    <row r="42" spans="2:27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6"/>
    </row>
    <row r="43" spans="2:27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6"/>
    </row>
    <row r="44" spans="2:27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6"/>
    </row>
    <row r="45" spans="2:27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6"/>
    </row>
    <row r="46" spans="2:27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6"/>
    </row>
    <row r="47" spans="2:27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spans="2:27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55" spans="2:26" x14ac:dyDescent="0.2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2:26" x14ac:dyDescent="0.25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2:26" x14ac:dyDescent="0.2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2:26" x14ac:dyDescent="0.2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2:26" x14ac:dyDescent="0.2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2:26" x14ac:dyDescent="0.2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2:26" x14ac:dyDescent="0.2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2:26" x14ac:dyDescent="0.2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</sheetData>
  <mergeCells count="6">
    <mergeCell ref="C4:F4"/>
    <mergeCell ref="G4:J4"/>
    <mergeCell ref="K4:N4"/>
    <mergeCell ref="O4:R4"/>
    <mergeCell ref="X4:AA4"/>
    <mergeCell ref="T4:W4"/>
  </mergeCells>
  <pageMargins left="0.7" right="0.7" top="0.75" bottom="0.75" header="0.3" footer="0.3"/>
  <pageSetup paperSize="5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EC1AFA8051C3E48B43CDC3339411595" ma:contentTypeVersion="0" ma:contentTypeDescription="A content type to manage public (operations) IDB documents" ma:contentTypeScope="" ma:versionID="45d4ea492f3c115f16256cfedcb2e9d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38312283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JA-L1043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Directors&lt;/APPROVAL_DESC&gt;&lt;PD_OBJ_TYPE&gt;0&lt;/PD_OBJ_TYPE&gt;&lt;DTAPPROVAL&gt;Jun 18 2014 12:00AM&lt;/DTAPPROVAL&gt;&lt;MAKERECORD&gt;N&lt;/MAKERECORD&gt;&lt;PD_FILEPT_NO&gt;PO-JA-L1043-Anl&lt;/PD_FILEPT_NO&gt;&lt;/Data&gt;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C3439044-C945-4DE4-ADD6-8A757BCD0F22}"/>
</file>

<file path=customXml/itemProps2.xml><?xml version="1.0" encoding="utf-8"?>
<ds:datastoreItem xmlns:ds="http://schemas.openxmlformats.org/officeDocument/2006/customXml" ds:itemID="{DE206B08-3984-4C8B-80C6-1EEAAAC8C4AC}"/>
</file>

<file path=customXml/itemProps3.xml><?xml version="1.0" encoding="utf-8"?>
<ds:datastoreItem xmlns:ds="http://schemas.openxmlformats.org/officeDocument/2006/customXml" ds:itemID="{5BF58892-4216-4C54-8518-8F6DD9A9F075}"/>
</file>

<file path=customXml/itemProps4.xml><?xml version="1.0" encoding="utf-8"?>
<ds:datastoreItem xmlns:ds="http://schemas.openxmlformats.org/officeDocument/2006/customXml" ds:itemID="{9B142939-B045-446A-9F0F-FCBAA09046D2}"/>
</file>

<file path=customXml/itemProps5.xml><?xml version="1.0" encoding="utf-8"?>
<ds:datastoreItem xmlns:ds="http://schemas.openxmlformats.org/officeDocument/2006/customXml" ds:itemID="{D7E11B13-FD1C-4393-B08B-06C1F2F501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Disbursement per Components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Projection Disbursement Table</dc:title>
  <dc:creator>Joel Korn</dc:creator>
  <cp:lastModifiedBy>Inter-American Development Bank</cp:lastModifiedBy>
  <cp:lastPrinted>2013-11-12T19:14:24Z</cp:lastPrinted>
  <dcterms:created xsi:type="dcterms:W3CDTF">2013-10-11T17:12:10Z</dcterms:created>
  <dcterms:modified xsi:type="dcterms:W3CDTF">2014-04-08T20:46:03Z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0x01010046CF21643EE8D14686A648AA6DAD089200FEC1AFA8051C3E48B43CDC3339411595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