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0" yWindow="120" windowWidth="18900" windowHeight="11640" activeTab="1"/>
  </bookViews>
  <sheets>
    <sheet name="DEM questionnaire" sheetId="2" r:id="rId1"/>
    <sheet name="Summary DEM" sheetId="1" r:id="rId2"/>
  </sheets>
  <definedNames>
    <definedName name="OLE_LINK5" localSheetId="0">'DEM questionnaire'!#REF!</definedName>
    <definedName name="OLE_LINK5" localSheetId="1">'Summary DEM'!#REF!</definedName>
  </definedNames>
  <calcPr calcId="125725" calcOnSave="0"/>
</workbook>
</file>

<file path=xl/calcChain.xml><?xml version="1.0" encoding="utf-8"?>
<calcChain xmlns="http://schemas.openxmlformats.org/spreadsheetml/2006/main">
  <c r="E31" i="2"/>
  <c r="E45"/>
  <c r="E75"/>
  <c r="E76"/>
  <c r="E78"/>
  <c r="E80"/>
  <c r="E81"/>
  <c r="E82"/>
  <c r="E84"/>
  <c r="E85"/>
  <c r="E87"/>
  <c r="E86" s="1"/>
  <c r="E71"/>
  <c r="E70" s="1"/>
  <c r="E43"/>
  <c r="E42"/>
  <c r="E39"/>
  <c r="E38"/>
  <c r="E37"/>
  <c r="E44"/>
  <c r="E41"/>
  <c r="E36"/>
  <c r="E60"/>
  <c r="E25"/>
  <c r="E13" s="1"/>
  <c r="E50"/>
  <c r="E51"/>
  <c r="E52"/>
  <c r="E55"/>
  <c r="E56"/>
  <c r="E57"/>
  <c r="E59"/>
  <c r="E65"/>
  <c r="E49"/>
  <c r="E22"/>
  <c r="E23"/>
  <c r="E21"/>
  <c r="E15"/>
  <c r="E18"/>
  <c r="E19"/>
  <c r="E73"/>
  <c r="E72" s="1"/>
  <c r="E40"/>
  <c r="E35"/>
  <c r="E34" s="1"/>
  <c r="E47" l="1"/>
  <c r="C8" i="1" s="1"/>
  <c r="E69" i="2"/>
  <c r="C9" i="1" s="1"/>
  <c r="C7" l="1"/>
</calcChain>
</file>

<file path=xl/sharedStrings.xml><?xml version="1.0" encoding="utf-8"?>
<sst xmlns="http://schemas.openxmlformats.org/spreadsheetml/2006/main" count="113" uniqueCount="90">
  <si>
    <t>Criterion</t>
  </si>
  <si>
    <t>Instructions:</t>
  </si>
  <si>
    <r>
      <t xml:space="preserve">In those cells where you are requested to fill in information, please provide the requested information by writing it in the same cell.  Fill the "Yes/No column" with </t>
    </r>
    <r>
      <rPr>
        <b/>
        <sz val="10"/>
        <rFont val="Arial"/>
        <family val="2"/>
      </rPr>
      <t>"Yes"</t>
    </r>
    <r>
      <rPr>
        <sz val="10"/>
        <rFont val="Arial"/>
        <family val="2"/>
      </rPr>
      <t xml:space="preserve"> if you provided the information.</t>
    </r>
  </si>
  <si>
    <t>Information &amp; References</t>
  </si>
  <si>
    <t>Provide document identification for Country Strategy Matrix</t>
  </si>
  <si>
    <t>Indicator and baseline of above objective</t>
  </si>
  <si>
    <t>Country Strategy Matrix</t>
  </si>
  <si>
    <t>Provide document identification for Country Program Matrix</t>
  </si>
  <si>
    <t>Indicator, baseline and target of above objective</t>
  </si>
  <si>
    <t>Section 1. IDB Strategic Development Objectives</t>
  </si>
  <si>
    <t>Social policy for equity and productivity</t>
  </si>
  <si>
    <t>Infrastructure for competitiveness and social welfare</t>
  </si>
  <si>
    <t>Institutions for growth and social welfare</t>
  </si>
  <si>
    <t>Competitive regional and global international integration</t>
  </si>
  <si>
    <t>Protecting the environment, responding to climate change, promoting renewable energy, and enhancing food security</t>
  </si>
  <si>
    <t>Fill in with GN # or other reference</t>
  </si>
  <si>
    <t xml:space="preserve">Section 2. Country Strategy Development Objectives </t>
  </si>
  <si>
    <t>Policy and Capacity Development</t>
  </si>
  <si>
    <t>Country Diversification</t>
  </si>
  <si>
    <t>Target 1: Country Group</t>
  </si>
  <si>
    <t>C&amp;D Countries</t>
  </si>
  <si>
    <t>A&amp;B Countries</t>
  </si>
  <si>
    <t>Target 2: Sub-Region C&amp;D</t>
  </si>
  <si>
    <t>Caribbean</t>
  </si>
  <si>
    <t>Central America</t>
  </si>
  <si>
    <t>South America</t>
  </si>
  <si>
    <t xml:space="preserve"> Provide evidence of the relevance of this KCP product to country development challenges</t>
  </si>
  <si>
    <t>Section 4. Monitoring and Evaluation</t>
  </si>
  <si>
    <t>Relation to IDB´s Institutional Priorities</t>
  </si>
  <si>
    <t>Recipient-executed</t>
  </si>
  <si>
    <t>Bank-executed</t>
  </si>
  <si>
    <t xml:space="preserve">Results Framework Quality </t>
  </si>
  <si>
    <t>Vertical Logic</t>
  </si>
  <si>
    <t>I. Monitoring and Evaluation Plan</t>
  </si>
  <si>
    <t>III. Dissemination Plan</t>
  </si>
  <si>
    <t>Indicators</t>
  </si>
  <si>
    <t>Every indicator has one source of data, or a clear plan for collecting it.</t>
  </si>
  <si>
    <t>Yes/No 
(1/0)</t>
  </si>
  <si>
    <t>Entity Responsable for Execution</t>
  </si>
  <si>
    <t>Diagnosis</t>
  </si>
  <si>
    <t>Link (provide a results chain) KCP outcome to country strategy objective</t>
  </si>
  <si>
    <t>If country strategy matrix or country program matrix are not available</t>
  </si>
  <si>
    <t xml:space="preserve">Section 3. KCP Intervention Logic </t>
  </si>
  <si>
    <t>Each level of the result matrix logically contributes to the next higher level. That is, KCP outputs contribute to achieving outcomes.</t>
  </si>
  <si>
    <t>At least one indicator is identified for each outcome/ output
Indicators are the selected metrics  by which it is verified if the desired change is taking place</t>
  </si>
  <si>
    <t xml:space="preserve">Every indicator has a baseline value or a predetermined starting point for subsequent comparison of performance. 
</t>
  </si>
  <si>
    <t xml:space="preserve">Every indicator has a target value. A target is a predetermined level of success that is expected within a specific timeframe. </t>
  </si>
  <si>
    <t>Estimated total cost of each KCP output is identified.</t>
  </si>
  <si>
    <t xml:space="preserve">The sum of the total estimated costs for all outputs is equivalent to the total KCP amount (including counterpart) </t>
  </si>
  <si>
    <t xml:space="preserve">Costs </t>
  </si>
  <si>
    <r>
      <t xml:space="preserve">Outcomes are clearly stated
</t>
    </r>
    <r>
      <rPr>
        <sz val="10"/>
        <rFont val="Arial"/>
        <family val="2"/>
      </rPr>
      <t xml:space="preserve">Outcomes: direct effects of the intervention to be observed in the short and medium term. Outcomes should describe what is expected to be different as a consequence of the delivery of KCP outputs and not the activities or the outputs themselves. 
</t>
    </r>
  </si>
  <si>
    <r>
      <t xml:space="preserve">Outputs/Products are clearly stated
</t>
    </r>
    <r>
      <rPr>
        <sz val="10"/>
        <rFont val="Arial"/>
        <family val="2"/>
      </rPr>
      <t xml:space="preserve"> Outputs: KCP “deliverables,” or what the KCP is contractually accountable for.   
</t>
    </r>
  </si>
  <si>
    <t>Quality</t>
  </si>
  <si>
    <t>Project Management</t>
  </si>
  <si>
    <t>Risks are properly identified and mitigated</t>
  </si>
  <si>
    <t>Policy and Capacity Deverlopment</t>
  </si>
  <si>
    <t>Relation to Country Strategy and Program</t>
  </si>
  <si>
    <t>II. Quality Measurements  at Completion</t>
  </si>
  <si>
    <t>Relevance</t>
  </si>
  <si>
    <r>
      <t xml:space="preserve">Fill the white cells of the "Yes/No column" with </t>
    </r>
    <r>
      <rPr>
        <b/>
        <sz val="10"/>
        <rFont val="Arial"/>
        <family val="2"/>
      </rPr>
      <t xml:space="preserve">"Yes" </t>
    </r>
    <r>
      <rPr>
        <sz val="10"/>
        <rFont val="Arial"/>
        <family val="2"/>
      </rPr>
      <t>if the KCP fulfills the criterion. If the KCP doesn't fulfill the criterion, leave the cell blank.</t>
    </r>
  </si>
  <si>
    <t>Indicators are SMART (Specific, Measurable, Achievable, Realistic and Timely)</t>
  </si>
  <si>
    <t>DEM Summary for KCPs</t>
  </si>
  <si>
    <t>Evaluability</t>
  </si>
  <si>
    <t>There are provisions for quality peer review of the KCP (at least two anonymous reviewers)</t>
  </si>
  <si>
    <t xml:space="preserve">There are provisions for participants to rate the quality of KCP in the case of workshops </t>
  </si>
  <si>
    <t>There are provisions to measure how much participants learned in the case of workshops</t>
  </si>
  <si>
    <t>KCP indicates how results achieved relate to country strategy</t>
  </si>
  <si>
    <t xml:space="preserve">KCP indicates how results achieved relate to country program </t>
  </si>
  <si>
    <t>KCP relevance to policy dialogue or design is specified</t>
  </si>
  <si>
    <t>There are provisions to report deliverables achieved  against delivery plan</t>
  </si>
  <si>
    <t>The knowledge gap that the KCP intends to close is clearly specified</t>
  </si>
  <si>
    <t>The relevance of the knowledge gap is assessed</t>
  </si>
  <si>
    <t>Previous attempts by the Bank or others to close the knowledge gap are specified</t>
  </si>
  <si>
    <t>KCP-DEM is a Yes/No checklist of analytical and informational requirements</t>
  </si>
  <si>
    <t xml:space="preserve">KCP Intervention Logic </t>
  </si>
  <si>
    <t>Monitoring and Evaluation</t>
  </si>
  <si>
    <t>SCORE</t>
  </si>
  <si>
    <t>KCP Type</t>
  </si>
  <si>
    <t>Relevant lessons learned from previous similar interventions in this country or other country (For example, PCRs or other evaluation document) are taken into consideration</t>
  </si>
  <si>
    <t>Fill in</t>
  </si>
  <si>
    <t>KCP is included in the corresponding CPD</t>
  </si>
  <si>
    <t>Development Effectiveness Matrix  (DEM) for KCPs</t>
  </si>
  <si>
    <t>The DEM is a Yes/No checklist of analytical and informational requirements for KCPs</t>
  </si>
  <si>
    <t>Country Strategy Objective to which KCP outcome is expected to contribute</t>
  </si>
  <si>
    <t>Country Program Matrix (When Available)</t>
  </si>
  <si>
    <t>Costs are annualized.</t>
  </si>
  <si>
    <t>KCP has a dissemination plan, with a timeline for key activities, person/institution responsible for implementation and budget</t>
  </si>
  <si>
    <t>KCP has a monitoring and evaluation plan, with a timeline for key activities, person/institution responsible for implementation and budget</t>
  </si>
  <si>
    <t>YES</t>
  </si>
  <si>
    <t>This KCP contributes to several countries' strategies.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</si>
</sst>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b/>
      <sz val="12"/>
      <color indexed="9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i/>
      <sz val="10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Protection="0">
      <alignment horizontal="center"/>
    </xf>
    <xf numFmtId="0" fontId="1" fillId="6" borderId="0" applyNumberFormat="0" applyBorder="0" applyProtection="0">
      <alignment horizontal="center" vertical="center"/>
    </xf>
    <xf numFmtId="0" fontId="4" fillId="5" borderId="0" applyNumberFormat="0" applyBorder="0" applyAlignment="0" applyProtection="0"/>
    <xf numFmtId="0" fontId="6" fillId="8" borderId="1" applyNumberFormat="0" applyAlignment="0" applyProtection="0"/>
    <xf numFmtId="0" fontId="5" fillId="7" borderId="2" applyNumberFormat="0" applyAlignment="0" applyProtection="0"/>
  </cellStyleXfs>
  <cellXfs count="115">
    <xf numFmtId="0" fontId="0" fillId="0" borderId="0" xfId="0"/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7" fillId="1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10" borderId="0" xfId="0" applyFont="1" applyFill="1" applyBorder="1" applyAlignment="1">
      <alignment horizontal="center" vertical="center" wrapText="1"/>
    </xf>
    <xf numFmtId="0" fontId="17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1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7" fillId="13" borderId="4" xfId="0" applyFont="1" applyFill="1" applyBorder="1" applyAlignment="1">
      <alignment vertical="center" wrapText="1"/>
    </xf>
    <xf numFmtId="0" fontId="7" fillId="13" borderId="5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6" fillId="1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7" fillId="13" borderId="5" xfId="0" applyFont="1" applyFill="1" applyBorder="1" applyAlignment="1">
      <alignment vertical="center" wrapText="1"/>
    </xf>
    <xf numFmtId="0" fontId="17" fillId="11" borderId="6" xfId="1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12" borderId="3" xfId="0" applyFont="1" applyFill="1" applyBorder="1" applyAlignment="1">
      <alignment vertical="center" wrapText="1"/>
    </xf>
    <xf numFmtId="0" fontId="3" fillId="12" borderId="3" xfId="0" applyFont="1" applyFill="1" applyBorder="1" applyAlignment="1">
      <alignment vertical="center" wrapText="1"/>
    </xf>
    <xf numFmtId="0" fontId="7" fillId="1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12" borderId="6" xfId="0" applyFont="1" applyFill="1" applyBorder="1" applyAlignment="1">
      <alignment vertical="center" wrapText="1"/>
    </xf>
    <xf numFmtId="0" fontId="3" fillId="9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12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9" fontId="17" fillId="11" borderId="3" xfId="0" applyNumberFormat="1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vertical="center" wrapText="1"/>
    </xf>
    <xf numFmtId="0" fontId="7" fillId="14" borderId="6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13" borderId="14" xfId="0" applyFont="1" applyFill="1" applyBorder="1" applyAlignment="1">
      <alignment horizontal="center" vertical="center"/>
    </xf>
    <xf numFmtId="0" fontId="7" fillId="11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12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7" fillId="13" borderId="19" xfId="0" applyFont="1" applyFill="1" applyBorder="1" applyAlignment="1">
      <alignment horizontal="center" vertical="center"/>
    </xf>
    <xf numFmtId="0" fontId="7" fillId="11" borderId="20" xfId="0" applyFont="1" applyFill="1" applyBorder="1" applyAlignment="1">
      <alignment horizontal="center" vertical="center"/>
    </xf>
    <xf numFmtId="0" fontId="7" fillId="12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7" fillId="13" borderId="14" xfId="0" applyFont="1" applyFill="1" applyBorder="1" applyAlignment="1">
      <alignment horizontal="center" vertical="center" wrapText="1"/>
    </xf>
    <xf numFmtId="0" fontId="17" fillId="11" borderId="15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8" fillId="11" borderId="15" xfId="0" applyFont="1" applyFill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17" fillId="11" borderId="15" xfId="0" applyFont="1" applyFill="1" applyBorder="1" applyAlignment="1">
      <alignment vertical="center" wrapText="1"/>
    </xf>
    <xf numFmtId="0" fontId="17" fillId="11" borderId="20" xfId="0" applyFont="1" applyFill="1" applyBorder="1" applyAlignment="1">
      <alignment horizontal="center" vertical="center" wrapText="1"/>
    </xf>
    <xf numFmtId="0" fontId="7" fillId="12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12" borderId="15" xfId="0" applyFont="1" applyFill="1" applyBorder="1" applyAlignment="1">
      <alignment vertical="center" wrapText="1"/>
    </xf>
    <xf numFmtId="0" fontId="7" fillId="12" borderId="15" xfId="0" applyFont="1" applyFill="1" applyBorder="1" applyAlignment="1">
      <alignment horizontal="left" vertical="center" wrapText="1"/>
    </xf>
    <xf numFmtId="0" fontId="7" fillId="12" borderId="2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7" fillId="13" borderId="14" xfId="0" applyFont="1" applyFill="1" applyBorder="1" applyAlignment="1">
      <alignment vertical="center" wrapText="1"/>
    </xf>
    <xf numFmtId="9" fontId="7" fillId="0" borderId="15" xfId="0" applyNumberFormat="1" applyFont="1" applyFill="1" applyBorder="1" applyAlignment="1">
      <alignment horizontal="center" vertical="center" wrapText="1"/>
    </xf>
    <xf numFmtId="9" fontId="17" fillId="11" borderId="15" xfId="0" applyNumberFormat="1" applyFont="1" applyFill="1" applyBorder="1" applyAlignment="1">
      <alignment horizontal="center" vertical="center" wrapText="1"/>
    </xf>
    <xf numFmtId="0" fontId="7" fillId="14" borderId="15" xfId="0" applyFont="1" applyFill="1" applyBorder="1" applyAlignment="1">
      <alignment vertical="center" wrapText="1"/>
    </xf>
    <xf numFmtId="0" fontId="7" fillId="0" borderId="18" xfId="0" applyFont="1" applyBorder="1" applyAlignment="1">
      <alignment horizontal="center" vertical="center"/>
    </xf>
    <xf numFmtId="1" fontId="17" fillId="13" borderId="19" xfId="0" applyNumberFormat="1" applyFont="1" applyFill="1" applyBorder="1" applyAlignment="1">
      <alignment horizontal="center" vertical="center" wrapText="1"/>
    </xf>
    <xf numFmtId="1" fontId="17" fillId="11" borderId="20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1" fontId="3" fillId="0" borderId="21" xfId="0" applyNumberFormat="1" applyFont="1" applyFill="1" applyBorder="1" applyAlignment="1">
      <alignment horizontal="center" vertical="center"/>
    </xf>
    <xf numFmtId="0" fontId="7" fillId="14" borderId="20" xfId="0" applyFont="1" applyFill="1" applyBorder="1" applyAlignment="1">
      <alignment horizontal="center" vertical="center" wrapText="1"/>
    </xf>
    <xf numFmtId="0" fontId="17" fillId="15" borderId="6" xfId="0" applyFont="1" applyFill="1" applyBorder="1" applyAlignment="1">
      <alignment vertical="center" wrapText="1"/>
    </xf>
    <xf numFmtId="0" fontId="17" fillId="15" borderId="22" xfId="0" applyFont="1" applyFill="1" applyBorder="1" applyAlignment="1">
      <alignment horizontal="center" vertical="center" wrapText="1"/>
    </xf>
    <xf numFmtId="0" fontId="19" fillId="16" borderId="6" xfId="0" applyFont="1" applyFill="1" applyBorder="1" applyAlignment="1">
      <alignment vertical="center"/>
    </xf>
    <xf numFmtId="0" fontId="19" fillId="16" borderId="22" xfId="0" applyFont="1" applyFill="1" applyBorder="1" applyAlignment="1">
      <alignment horizontal="center" vertical="center"/>
    </xf>
    <xf numFmtId="0" fontId="17" fillId="15" borderId="7" xfId="0" applyFont="1" applyFill="1" applyBorder="1" applyAlignment="1">
      <alignment vertical="center" wrapText="1"/>
    </xf>
    <xf numFmtId="0" fontId="17" fillId="15" borderId="2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</cellXfs>
  <cellStyles count="9">
    <cellStyle name="20% - Accent1" xfId="2" builtinId="30" customBuiltin="1"/>
    <cellStyle name="40% - Accent1" xfId="3" builtinId="31" customBuiltin="1"/>
    <cellStyle name="60% - Accent1" xfId="4" builtinId="32" customBuiltin="1"/>
    <cellStyle name="Accent1" xfId="5" builtinId="29" customBuiltin="1"/>
    <cellStyle name="Accent4" xfId="6" builtinId="41" customBuiltin="1"/>
    <cellStyle name="Check Cell" xfId="7" builtinId="23" customBuiltin="1"/>
    <cellStyle name="Normal" xfId="0" builtinId="0"/>
    <cellStyle name="Output" xfId="8" builtinId="21" customBuiltin="1"/>
    <cellStyle name="RowLevel_2" xfId="1" builtinId="1" iLevel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E87"/>
  <sheetViews>
    <sheetView zoomScaleNormal="100" workbookViewId="0">
      <selection activeCell="C90" sqref="C90"/>
    </sheetView>
  </sheetViews>
  <sheetFormatPr defaultRowHeight="12.75"/>
  <cols>
    <col min="1" max="1" width="4" style="2" customWidth="1"/>
    <col min="2" max="2" width="82.85546875" style="4" customWidth="1"/>
    <col min="3" max="3" width="45.28515625" style="2" customWidth="1"/>
    <col min="4" max="4" width="25.28515625" style="10" customWidth="1"/>
    <col min="5" max="5" width="14.28515625" style="2" customWidth="1"/>
    <col min="6" max="16384" width="9.140625" style="2"/>
  </cols>
  <sheetData>
    <row r="2" spans="1:5">
      <c r="B2" s="105" t="s">
        <v>81</v>
      </c>
      <c r="C2" s="105"/>
      <c r="D2" s="105"/>
      <c r="E2" s="105"/>
    </row>
    <row r="3" spans="1:5">
      <c r="B3" s="1" t="s">
        <v>82</v>
      </c>
      <c r="C3" s="1"/>
      <c r="D3" s="1"/>
      <c r="E3" s="1"/>
    </row>
    <row r="4" spans="1:5">
      <c r="B4" s="104"/>
      <c r="C4" s="104"/>
      <c r="D4" s="104"/>
      <c r="E4" s="104"/>
    </row>
    <row r="5" spans="1:5">
      <c r="B5" s="104"/>
      <c r="C5" s="104"/>
      <c r="D5" s="104"/>
      <c r="E5" s="104"/>
    </row>
    <row r="6" spans="1:5">
      <c r="A6" s="112" t="s">
        <v>1</v>
      </c>
      <c r="B6" s="113"/>
      <c r="C6" s="113"/>
      <c r="D6" s="113"/>
    </row>
    <row r="7" spans="1:5" ht="25.5" customHeight="1">
      <c r="A7" s="12">
        <v>1</v>
      </c>
      <c r="B7" s="111" t="s">
        <v>59</v>
      </c>
      <c r="C7" s="111"/>
      <c r="D7" s="111"/>
    </row>
    <row r="8" spans="1:5" ht="27" customHeight="1">
      <c r="A8" s="12">
        <v>2</v>
      </c>
      <c r="B8" s="111" t="s">
        <v>2</v>
      </c>
      <c r="C8" s="111"/>
      <c r="D8" s="111"/>
    </row>
    <row r="9" spans="1:5" ht="27" customHeight="1">
      <c r="C9" s="4"/>
      <c r="D9" s="11"/>
    </row>
    <row r="11" spans="1:5" ht="15.75" customHeight="1">
      <c r="B11" s="13" t="s">
        <v>0</v>
      </c>
      <c r="C11" s="8" t="s">
        <v>3</v>
      </c>
      <c r="D11" s="13" t="s">
        <v>37</v>
      </c>
      <c r="E11" s="8" t="s">
        <v>76</v>
      </c>
    </row>
    <row r="12" spans="1:5" s="9" customFormat="1" ht="15.75" customHeight="1" thickBot="1">
      <c r="B12" s="6"/>
      <c r="C12" s="5"/>
      <c r="D12" s="5"/>
    </row>
    <row r="13" spans="1:5" s="9" customFormat="1" ht="15.75" customHeight="1">
      <c r="B13" s="20" t="s">
        <v>9</v>
      </c>
      <c r="C13" s="21"/>
      <c r="D13" s="62"/>
      <c r="E13" s="69">
        <f>IF(E25=1, 10, 0)</f>
        <v>10</v>
      </c>
    </row>
    <row r="14" spans="1:5" s="9" customFormat="1" ht="15.75" customHeight="1">
      <c r="B14" s="22" t="s">
        <v>77</v>
      </c>
      <c r="C14" s="15"/>
      <c r="D14" s="63"/>
      <c r="E14" s="70"/>
    </row>
    <row r="15" spans="1:5" s="9" customFormat="1" ht="15.75" customHeight="1">
      <c r="B15" s="23" t="s">
        <v>17</v>
      </c>
      <c r="C15" s="17"/>
      <c r="D15" s="64" t="s">
        <v>88</v>
      </c>
      <c r="E15" s="72">
        <f t="shared" ref="E15:E23" si="0">IF(D15="yes", 1, 0)</f>
        <v>1</v>
      </c>
    </row>
    <row r="16" spans="1:5" s="9" customFormat="1" ht="15.75" customHeight="1">
      <c r="B16" s="22" t="s">
        <v>18</v>
      </c>
      <c r="C16" s="15"/>
      <c r="D16" s="63"/>
      <c r="E16" s="70"/>
    </row>
    <row r="17" spans="2:5" s="9" customFormat="1" ht="15.75" customHeight="1">
      <c r="B17" s="24" t="s">
        <v>19</v>
      </c>
      <c r="C17" s="18"/>
      <c r="D17" s="65"/>
      <c r="E17" s="71"/>
    </row>
    <row r="18" spans="2:5" s="9" customFormat="1" ht="15.75" customHeight="1">
      <c r="B18" s="25" t="s">
        <v>20</v>
      </c>
      <c r="C18" s="17"/>
      <c r="D18" s="64" t="s">
        <v>88</v>
      </c>
      <c r="E18" s="72">
        <f t="shared" si="0"/>
        <v>1</v>
      </c>
    </row>
    <row r="19" spans="2:5" s="9" customFormat="1" ht="15.75" customHeight="1">
      <c r="B19" s="25" t="s">
        <v>21</v>
      </c>
      <c r="C19" s="17"/>
      <c r="D19" s="64"/>
      <c r="E19" s="72">
        <f t="shared" si="0"/>
        <v>0</v>
      </c>
    </row>
    <row r="20" spans="2:5" s="9" customFormat="1" ht="15.75" customHeight="1">
      <c r="B20" s="24" t="s">
        <v>22</v>
      </c>
      <c r="C20" s="18"/>
      <c r="D20" s="65"/>
      <c r="E20" s="71"/>
    </row>
    <row r="21" spans="2:5" s="9" customFormat="1" ht="15.75" customHeight="1">
      <c r="B21" s="25" t="s">
        <v>23</v>
      </c>
      <c r="C21" s="17"/>
      <c r="D21" s="64"/>
      <c r="E21" s="72">
        <f t="shared" si="0"/>
        <v>0</v>
      </c>
    </row>
    <row r="22" spans="2:5" s="9" customFormat="1" ht="15.75" customHeight="1">
      <c r="B22" s="25" t="s">
        <v>24</v>
      </c>
      <c r="C22" s="17"/>
      <c r="D22" s="64" t="s">
        <v>88</v>
      </c>
      <c r="E22" s="72">
        <f t="shared" si="0"/>
        <v>1</v>
      </c>
    </row>
    <row r="23" spans="2:5" s="9" customFormat="1" ht="15.75" customHeight="1">
      <c r="B23" s="58" t="s">
        <v>25</v>
      </c>
      <c r="C23" s="59"/>
      <c r="D23" s="66"/>
      <c r="E23" s="72">
        <f t="shared" si="0"/>
        <v>0</v>
      </c>
    </row>
    <row r="24" spans="2:5" s="9" customFormat="1" ht="15.75" customHeight="1">
      <c r="B24" s="22" t="s">
        <v>28</v>
      </c>
      <c r="C24" s="15"/>
      <c r="D24" s="63"/>
      <c r="E24" s="70"/>
    </row>
    <row r="25" spans="2:5" s="9" customFormat="1" ht="15.75" customHeight="1">
      <c r="B25" s="60" t="s">
        <v>10</v>
      </c>
      <c r="C25" s="61"/>
      <c r="D25" s="67"/>
      <c r="E25" s="108">
        <f>IF(OR(D25="yes",  D26="yes", D27="yes", D28="yes", D29="yes"), 1, 0)</f>
        <v>1</v>
      </c>
    </row>
    <row r="26" spans="2:5" s="9" customFormat="1" ht="15.75" customHeight="1">
      <c r="B26" s="23" t="s">
        <v>11</v>
      </c>
      <c r="C26" s="17"/>
      <c r="D26" s="64"/>
      <c r="E26" s="109"/>
    </row>
    <row r="27" spans="2:5" s="9" customFormat="1" ht="15.75" customHeight="1">
      <c r="B27" s="23" t="s">
        <v>12</v>
      </c>
      <c r="C27" s="17"/>
      <c r="D27" s="64" t="s">
        <v>88</v>
      </c>
      <c r="E27" s="109"/>
    </row>
    <row r="28" spans="2:5" s="9" customFormat="1" ht="15.75" customHeight="1">
      <c r="B28" s="23" t="s">
        <v>13</v>
      </c>
      <c r="C28" s="17"/>
      <c r="D28" s="64" t="s">
        <v>88</v>
      </c>
      <c r="E28" s="109"/>
    </row>
    <row r="29" spans="2:5" s="9" customFormat="1" ht="25.5">
      <c r="B29" s="23" t="s">
        <v>14</v>
      </c>
      <c r="C29" s="17"/>
      <c r="D29" s="64"/>
      <c r="E29" s="109"/>
    </row>
    <row r="30" spans="2:5" s="9" customFormat="1">
      <c r="B30" s="22" t="s">
        <v>38</v>
      </c>
      <c r="C30" s="15"/>
      <c r="D30" s="63"/>
      <c r="E30" s="70"/>
    </row>
    <row r="31" spans="2:5" s="9" customFormat="1">
      <c r="B31" s="23" t="s">
        <v>29</v>
      </c>
      <c r="C31" s="17"/>
      <c r="D31" s="64"/>
      <c r="E31" s="106">
        <f>IF(OR(D31="yes", D32="yes"), 1, 0)</f>
        <v>1</v>
      </c>
    </row>
    <row r="32" spans="2:5" s="9" customFormat="1" ht="13.5" thickBot="1">
      <c r="B32" s="26" t="s">
        <v>30</v>
      </c>
      <c r="C32" s="27"/>
      <c r="D32" s="68" t="s">
        <v>88</v>
      </c>
      <c r="E32" s="107"/>
    </row>
    <row r="33" spans="1:5" s="9" customFormat="1" ht="13.5" thickBot="1">
      <c r="B33" s="7"/>
      <c r="C33" s="5"/>
      <c r="D33" s="5"/>
      <c r="E33" s="57"/>
    </row>
    <row r="34" spans="1:5" ht="15.75" customHeight="1">
      <c r="B34" s="20" t="s">
        <v>16</v>
      </c>
      <c r="C34" s="30"/>
      <c r="D34" s="75"/>
      <c r="E34" s="69">
        <f>IF(OR(E35&gt;0,E40&gt;0),SUM(E35,E40),E44)</f>
        <v>2.1</v>
      </c>
    </row>
    <row r="35" spans="1:5" ht="15.75" customHeight="1">
      <c r="B35" s="22" t="s">
        <v>6</v>
      </c>
      <c r="C35" s="28"/>
      <c r="D35" s="76"/>
      <c r="E35" s="81">
        <f>SUM(E36:E39)</f>
        <v>2.1</v>
      </c>
    </row>
    <row r="36" spans="1:5" ht="15.75" customHeight="1">
      <c r="A36" s="9"/>
      <c r="B36" s="23" t="s">
        <v>4</v>
      </c>
      <c r="C36" s="29" t="s">
        <v>15</v>
      </c>
      <c r="D36" s="77"/>
      <c r="E36" s="72">
        <f>IF(D36="yes", 0, 0)</f>
        <v>0</v>
      </c>
    </row>
    <row r="37" spans="1:5" ht="15.75" customHeight="1">
      <c r="A37" s="9"/>
      <c r="B37" s="25" t="s">
        <v>83</v>
      </c>
      <c r="C37" s="29" t="s">
        <v>89</v>
      </c>
      <c r="D37" s="77" t="s">
        <v>88</v>
      </c>
      <c r="E37" s="72">
        <f>IF(D37="yes", 2.1, 0)</f>
        <v>2.1</v>
      </c>
    </row>
    <row r="38" spans="1:5" ht="15.75" customHeight="1">
      <c r="A38" s="9"/>
      <c r="B38" s="25" t="s">
        <v>5</v>
      </c>
      <c r="C38" s="29"/>
      <c r="D38" s="77"/>
      <c r="E38" s="72">
        <f>IF(D38="yes", 2.1, 0)</f>
        <v>0</v>
      </c>
    </row>
    <row r="39" spans="1:5" ht="15.75" customHeight="1">
      <c r="A39" s="9"/>
      <c r="B39" s="25" t="s">
        <v>40</v>
      </c>
      <c r="C39" s="29" t="s">
        <v>79</v>
      </c>
      <c r="D39" s="77"/>
      <c r="E39" s="72">
        <f>IF(D39="yes", 2.8, 0)</f>
        <v>0</v>
      </c>
    </row>
    <row r="40" spans="1:5" ht="15.75" customHeight="1">
      <c r="B40" s="31" t="s">
        <v>84</v>
      </c>
      <c r="C40" s="28"/>
      <c r="D40" s="76"/>
      <c r="E40" s="81">
        <f>SUM(E41:E43)</f>
        <v>0</v>
      </c>
    </row>
    <row r="41" spans="1:5" ht="15.75" customHeight="1">
      <c r="B41" s="23" t="s">
        <v>7</v>
      </c>
      <c r="C41" s="29" t="s">
        <v>15</v>
      </c>
      <c r="D41" s="77"/>
      <c r="E41" s="72">
        <f>IF(D41="yes", 0, 0)</f>
        <v>0</v>
      </c>
    </row>
    <row r="42" spans="1:5" ht="15.75" customHeight="1">
      <c r="B42" s="23" t="s">
        <v>80</v>
      </c>
      <c r="C42" s="29"/>
      <c r="D42" s="77"/>
      <c r="E42" s="72">
        <f>IF(D42="yes", 1.5, 0)</f>
        <v>0</v>
      </c>
    </row>
    <row r="43" spans="1:5" ht="15.75" customHeight="1">
      <c r="B43" s="25" t="s">
        <v>8</v>
      </c>
      <c r="C43" s="29"/>
      <c r="D43" s="77"/>
      <c r="E43" s="72">
        <f>IF(D43="yes", 1.5, 0)</f>
        <v>0</v>
      </c>
    </row>
    <row r="44" spans="1:5" ht="15.75" customHeight="1">
      <c r="B44" s="22" t="s">
        <v>41</v>
      </c>
      <c r="C44" s="28"/>
      <c r="D44" s="78"/>
      <c r="E44" s="81">
        <f>E45</f>
        <v>0</v>
      </c>
    </row>
    <row r="45" spans="1:5" ht="15.75" customHeight="1" thickBot="1">
      <c r="B45" s="32" t="s">
        <v>26</v>
      </c>
      <c r="C45" s="33"/>
      <c r="D45" s="79"/>
      <c r="E45" s="73">
        <f>IF(D45="yes", 1, 0)</f>
        <v>0</v>
      </c>
    </row>
    <row r="46" spans="1:5" ht="15.75" customHeight="1" thickBot="1">
      <c r="E46" s="74"/>
    </row>
    <row r="47" spans="1:5" ht="15.75" customHeight="1">
      <c r="B47" s="20" t="s">
        <v>42</v>
      </c>
      <c r="C47" s="30"/>
      <c r="D47" s="75"/>
      <c r="E47" s="69">
        <f>E49+E50+E51+E52+E55+E56+E57+E59+E60+E65</f>
        <v>8</v>
      </c>
    </row>
    <row r="48" spans="1:5" ht="15.75" customHeight="1">
      <c r="B48" s="22" t="s">
        <v>39</v>
      </c>
      <c r="C48" s="28"/>
      <c r="D48" s="76"/>
      <c r="E48" s="81"/>
    </row>
    <row r="49" spans="2:5" ht="15.75" customHeight="1">
      <c r="B49" s="25" t="s">
        <v>70</v>
      </c>
      <c r="C49" s="19"/>
      <c r="D49" s="77" t="s">
        <v>88</v>
      </c>
      <c r="E49" s="72">
        <f t="shared" ref="E49:E65" si="1">IF(D49="yes", 1, 0)</f>
        <v>1</v>
      </c>
    </row>
    <row r="50" spans="2:5" ht="15.75" customHeight="1">
      <c r="B50" s="25" t="s">
        <v>71</v>
      </c>
      <c r="C50" s="19"/>
      <c r="D50" s="77" t="s">
        <v>88</v>
      </c>
      <c r="E50" s="72">
        <f t="shared" si="1"/>
        <v>1</v>
      </c>
    </row>
    <row r="51" spans="2:5" ht="15.75" customHeight="1">
      <c r="B51" s="23" t="s">
        <v>72</v>
      </c>
      <c r="C51" s="19"/>
      <c r="D51" s="77"/>
      <c r="E51" s="72">
        <f t="shared" si="1"/>
        <v>0</v>
      </c>
    </row>
    <row r="52" spans="2:5" ht="25.5">
      <c r="B52" s="25" t="s">
        <v>78</v>
      </c>
      <c r="C52" s="19"/>
      <c r="D52" s="77"/>
      <c r="E52" s="72">
        <f t="shared" si="1"/>
        <v>0</v>
      </c>
    </row>
    <row r="53" spans="2:5" ht="15.75" customHeight="1">
      <c r="B53" s="22" t="s">
        <v>31</v>
      </c>
      <c r="C53" s="28"/>
      <c r="D53" s="76"/>
      <c r="E53" s="81"/>
    </row>
    <row r="54" spans="2:5" s="9" customFormat="1" ht="14.25" customHeight="1">
      <c r="B54" s="38" t="s">
        <v>32</v>
      </c>
      <c r="C54" s="35"/>
      <c r="D54" s="82"/>
      <c r="E54" s="86"/>
    </row>
    <row r="55" spans="2:5" s="9" customFormat="1" ht="31.5" customHeight="1">
      <c r="B55" s="40" t="s">
        <v>51</v>
      </c>
      <c r="C55" s="16"/>
      <c r="D55" s="83" t="s">
        <v>88</v>
      </c>
      <c r="E55" s="72">
        <f t="shared" si="1"/>
        <v>1</v>
      </c>
    </row>
    <row r="56" spans="2:5" s="9" customFormat="1" ht="54" customHeight="1">
      <c r="B56" s="40" t="s">
        <v>50</v>
      </c>
      <c r="C56" s="16"/>
      <c r="D56" s="83" t="s">
        <v>88</v>
      </c>
      <c r="E56" s="72">
        <f t="shared" si="1"/>
        <v>1</v>
      </c>
    </row>
    <row r="57" spans="2:5" s="9" customFormat="1" ht="14.25" customHeight="1">
      <c r="B57" s="39" t="s">
        <v>43</v>
      </c>
      <c r="C57" s="16"/>
      <c r="D57" s="83" t="s">
        <v>88</v>
      </c>
      <c r="E57" s="72">
        <f t="shared" si="1"/>
        <v>1</v>
      </c>
    </row>
    <row r="58" spans="2:5" s="9" customFormat="1" ht="18.75" customHeight="1">
      <c r="B58" s="38" t="s">
        <v>35</v>
      </c>
      <c r="C58" s="34"/>
      <c r="D58" s="84"/>
      <c r="E58" s="86"/>
    </row>
    <row r="59" spans="2:5" s="9" customFormat="1" ht="38.25">
      <c r="B59" s="25" t="s">
        <v>44</v>
      </c>
      <c r="C59" s="16"/>
      <c r="D59" s="83" t="s">
        <v>88</v>
      </c>
      <c r="E59" s="72">
        <f t="shared" si="1"/>
        <v>1</v>
      </c>
    </row>
    <row r="60" spans="2:5" s="9" customFormat="1">
      <c r="B60" s="25" t="s">
        <v>60</v>
      </c>
      <c r="C60" s="16"/>
      <c r="D60" s="83" t="s">
        <v>88</v>
      </c>
      <c r="E60" s="108">
        <f>IF(D60="yes", 1, 0)</f>
        <v>1</v>
      </c>
    </row>
    <row r="61" spans="2:5" s="9" customFormat="1" ht="36" customHeight="1">
      <c r="B61" s="25" t="s">
        <v>45</v>
      </c>
      <c r="C61" s="16"/>
      <c r="D61" s="83"/>
      <c r="E61" s="109"/>
    </row>
    <row r="62" spans="2:5" s="9" customFormat="1" ht="25.5">
      <c r="B62" s="25" t="s">
        <v>46</v>
      </c>
      <c r="C62" s="16"/>
      <c r="D62" s="83"/>
      <c r="E62" s="109"/>
    </row>
    <row r="63" spans="2:5" s="9" customFormat="1">
      <c r="B63" s="25" t="s">
        <v>36</v>
      </c>
      <c r="C63" s="16"/>
      <c r="D63" s="83"/>
      <c r="E63" s="109"/>
    </row>
    <row r="64" spans="2:5" s="9" customFormat="1">
      <c r="B64" s="41" t="s">
        <v>49</v>
      </c>
      <c r="C64" s="36"/>
      <c r="D64" s="85"/>
      <c r="E64" s="86"/>
    </row>
    <row r="65" spans="2:5" s="9" customFormat="1">
      <c r="B65" s="42" t="s">
        <v>47</v>
      </c>
      <c r="C65" s="37"/>
      <c r="D65" s="83" t="s">
        <v>88</v>
      </c>
      <c r="E65" s="108">
        <f t="shared" si="1"/>
        <v>1</v>
      </c>
    </row>
    <row r="66" spans="2:5" s="9" customFormat="1" ht="25.5">
      <c r="B66" s="42" t="s">
        <v>48</v>
      </c>
      <c r="C66" s="37"/>
      <c r="D66" s="83" t="s">
        <v>88</v>
      </c>
      <c r="E66" s="109"/>
    </row>
    <row r="67" spans="2:5" s="9" customFormat="1" ht="13.5" thickBot="1">
      <c r="B67" s="43" t="s">
        <v>85</v>
      </c>
      <c r="C67" s="44"/>
      <c r="D67" s="87" t="s">
        <v>88</v>
      </c>
      <c r="E67" s="110"/>
    </row>
    <row r="68" spans="2:5" ht="15.75" customHeight="1" thickBot="1">
      <c r="E68" s="74"/>
    </row>
    <row r="69" spans="2:5" ht="15.75" customHeight="1">
      <c r="B69" s="20" t="s">
        <v>27</v>
      </c>
      <c r="C69" s="30"/>
      <c r="D69" s="88"/>
      <c r="E69" s="93">
        <f>E70+E72+E86</f>
        <v>5.5</v>
      </c>
    </row>
    <row r="70" spans="2:5" ht="15.75" customHeight="1">
      <c r="B70" s="22" t="s">
        <v>33</v>
      </c>
      <c r="C70" s="14"/>
      <c r="D70" s="80"/>
      <c r="E70" s="94">
        <f>E71</f>
        <v>0</v>
      </c>
    </row>
    <row r="71" spans="2:5" ht="36" customHeight="1">
      <c r="B71" s="23" t="s">
        <v>87</v>
      </c>
      <c r="C71" s="45"/>
      <c r="D71" s="89"/>
      <c r="E71" s="95">
        <f>IF(D71="yes", 3, 0)</f>
        <v>0</v>
      </c>
    </row>
    <row r="72" spans="2:5" ht="15.75" customHeight="1">
      <c r="B72" s="22" t="s">
        <v>57</v>
      </c>
      <c r="C72" s="46"/>
      <c r="D72" s="90"/>
      <c r="E72" s="94">
        <f>SUM(E73)</f>
        <v>2.5</v>
      </c>
    </row>
    <row r="73" spans="2:5" s="9" customFormat="1" ht="15.75" customHeight="1">
      <c r="B73" s="38" t="s">
        <v>55</v>
      </c>
      <c r="C73" s="34"/>
      <c r="D73" s="84"/>
      <c r="E73" s="86">
        <f>E75+E76+E78+E80+E81+E82+E84+E85</f>
        <v>2.5</v>
      </c>
    </row>
    <row r="74" spans="2:5" s="9" customFormat="1" ht="15.75" customHeight="1">
      <c r="B74" s="48" t="s">
        <v>56</v>
      </c>
      <c r="C74" s="47"/>
      <c r="D74" s="91"/>
      <c r="E74" s="97"/>
    </row>
    <row r="75" spans="2:5" s="9" customFormat="1" ht="15.75" customHeight="1">
      <c r="B75" s="23" t="s">
        <v>66</v>
      </c>
      <c r="C75" s="45"/>
      <c r="D75" s="89" t="s">
        <v>88</v>
      </c>
      <c r="E75" s="95">
        <f t="shared" ref="E75:E85" si="2">IF(D75="yes", 0.5, 0)</f>
        <v>0.5</v>
      </c>
    </row>
    <row r="76" spans="2:5" s="9" customFormat="1" ht="15.75" customHeight="1">
      <c r="B76" s="23" t="s">
        <v>67</v>
      </c>
      <c r="C76" s="45"/>
      <c r="D76" s="89" t="s">
        <v>88</v>
      </c>
      <c r="E76" s="95">
        <f t="shared" si="2"/>
        <v>0.5</v>
      </c>
    </row>
    <row r="77" spans="2:5" s="9" customFormat="1" ht="15.75" customHeight="1">
      <c r="B77" s="48" t="s">
        <v>58</v>
      </c>
      <c r="C77" s="47"/>
      <c r="D77" s="91"/>
      <c r="E77" s="97"/>
    </row>
    <row r="78" spans="2:5" s="9" customFormat="1" ht="15.75" customHeight="1">
      <c r="B78" s="23" t="s">
        <v>68</v>
      </c>
      <c r="C78" s="45"/>
      <c r="D78" s="89" t="s">
        <v>88</v>
      </c>
      <c r="E78" s="95">
        <f t="shared" si="2"/>
        <v>0.5</v>
      </c>
    </row>
    <row r="79" spans="2:5" s="9" customFormat="1" ht="15.75" customHeight="1">
      <c r="B79" s="48" t="s">
        <v>52</v>
      </c>
      <c r="C79" s="47"/>
      <c r="D79" s="91"/>
      <c r="E79" s="97"/>
    </row>
    <row r="80" spans="2:5" s="9" customFormat="1" ht="15.75" customHeight="1">
      <c r="B80" s="25" t="s">
        <v>63</v>
      </c>
      <c r="C80" s="16"/>
      <c r="D80" s="83" t="s">
        <v>88</v>
      </c>
      <c r="E80" s="95">
        <f t="shared" si="2"/>
        <v>0.5</v>
      </c>
    </row>
    <row r="81" spans="2:5" s="9" customFormat="1" ht="15.75" customHeight="1">
      <c r="B81" s="25" t="s">
        <v>64</v>
      </c>
      <c r="C81" s="45"/>
      <c r="D81" s="89"/>
      <c r="E81" s="95">
        <f t="shared" si="2"/>
        <v>0</v>
      </c>
    </row>
    <row r="82" spans="2:5" s="9" customFormat="1" ht="15.75" customHeight="1">
      <c r="B82" s="56" t="s">
        <v>65</v>
      </c>
      <c r="C82" s="45"/>
      <c r="D82" s="89"/>
      <c r="E82" s="95">
        <f t="shared" si="2"/>
        <v>0</v>
      </c>
    </row>
    <row r="83" spans="2:5" s="9" customFormat="1" ht="15.75" customHeight="1">
      <c r="B83" s="48" t="s">
        <v>53</v>
      </c>
      <c r="C83" s="47"/>
      <c r="D83" s="91"/>
      <c r="E83" s="97"/>
    </row>
    <row r="84" spans="2:5" s="9" customFormat="1" ht="15.75" customHeight="1">
      <c r="B84" s="23" t="s">
        <v>69</v>
      </c>
      <c r="C84" s="45"/>
      <c r="D84" s="89" t="s">
        <v>88</v>
      </c>
      <c r="E84" s="95">
        <f t="shared" si="2"/>
        <v>0.5</v>
      </c>
    </row>
    <row r="85" spans="2:5" s="9" customFormat="1" ht="15.75" customHeight="1">
      <c r="B85" s="23" t="s">
        <v>54</v>
      </c>
      <c r="C85" s="45"/>
      <c r="D85" s="89"/>
      <c r="E85" s="95">
        <f t="shared" si="2"/>
        <v>0</v>
      </c>
    </row>
    <row r="86" spans="2:5">
      <c r="B86" s="22" t="s">
        <v>34</v>
      </c>
      <c r="C86" s="46"/>
      <c r="D86" s="90"/>
      <c r="E86" s="94">
        <f>E87</f>
        <v>3</v>
      </c>
    </row>
    <row r="87" spans="2:5" ht="16.5" customHeight="1" thickBot="1">
      <c r="B87" s="32" t="s">
        <v>86</v>
      </c>
      <c r="C87" s="49"/>
      <c r="D87" s="92" t="s">
        <v>88</v>
      </c>
      <c r="E87" s="96">
        <f>IF(D87="yes", 3, 0)</f>
        <v>3</v>
      </c>
    </row>
  </sheetData>
  <sheetProtection formatCells="0" formatColumns="0" formatRows="0" insertColumns="0" insertRows="0" deleteColumns="0" deleteRows="0"/>
  <mergeCells count="9">
    <mergeCell ref="B3:E3"/>
    <mergeCell ref="B2:E2"/>
    <mergeCell ref="E31:E32"/>
    <mergeCell ref="E60:E63"/>
    <mergeCell ref="E65:E67"/>
    <mergeCell ref="B7:D7"/>
    <mergeCell ref="B8:D8"/>
    <mergeCell ref="A6:D6"/>
    <mergeCell ref="E25:E29"/>
  </mergeCells>
  <phoneticPr fontId="8" type="noConversion"/>
  <pageMargins left="0.75" right="0.75" top="1" bottom="1" header="0.5" footer="0.5"/>
  <pageSetup scale="7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C22"/>
  <sheetViews>
    <sheetView tabSelected="1" workbookViewId="0">
      <selection activeCell="C8" sqref="C8"/>
    </sheetView>
  </sheetViews>
  <sheetFormatPr defaultRowHeight="12.75"/>
  <cols>
    <col min="1" max="1" width="4" style="51" customWidth="1"/>
    <col min="2" max="2" width="75.85546875" style="51" customWidth="1"/>
    <col min="3" max="3" width="17.85546875" style="51" customWidth="1"/>
    <col min="4" max="16384" width="9.140625" style="51"/>
  </cols>
  <sheetData>
    <row r="2" spans="2:3">
      <c r="B2" s="5" t="s">
        <v>61</v>
      </c>
    </row>
    <row r="4" spans="2:3">
      <c r="B4" s="114" t="s">
        <v>73</v>
      </c>
      <c r="C4" s="114"/>
    </row>
    <row r="5" spans="2:3">
      <c r="B5" s="5"/>
      <c r="C5" s="5"/>
    </row>
    <row r="6" spans="2:3">
      <c r="C6" s="5"/>
    </row>
    <row r="7" spans="2:3" s="53" customFormat="1" ht="15" customHeight="1">
      <c r="B7" s="100" t="s">
        <v>62</v>
      </c>
      <c r="C7" s="101" t="str">
        <f>IF(AND(C8&gt;=7,C9&gt;=10),"High Evaluability",IF(OR(C8&gt;=7,C9&gt;=10),"Evaluability","No Evaluability"))</f>
        <v>Evaluability</v>
      </c>
    </row>
    <row r="8" spans="2:3" s="53" customFormat="1" ht="15" customHeight="1">
      <c r="B8" s="98" t="s">
        <v>74</v>
      </c>
      <c r="C8" s="99">
        <f>'DEM questionnaire'!E47</f>
        <v>8</v>
      </c>
    </row>
    <row r="9" spans="2:3" s="54" customFormat="1" ht="13.5" thickBot="1">
      <c r="B9" s="102" t="s">
        <v>75</v>
      </c>
      <c r="C9" s="103">
        <f>'DEM questionnaire'!E69</f>
        <v>5.5</v>
      </c>
    </row>
    <row r="10" spans="2:3" s="53" customFormat="1" ht="12.75" customHeight="1">
      <c r="B10" s="52"/>
    </row>
    <row r="11" spans="2:3" s="53" customFormat="1">
      <c r="B11" s="52"/>
    </row>
    <row r="12" spans="2:3" s="53" customFormat="1" ht="111.75" customHeight="1">
      <c r="B12" s="55"/>
    </row>
    <row r="13" spans="2:3" ht="81.75" customHeight="1">
      <c r="B13" s="55"/>
    </row>
    <row r="14" spans="2:3" s="53" customFormat="1">
      <c r="B14" s="52"/>
    </row>
    <row r="15" spans="2:3" s="53" customFormat="1">
      <c r="B15" s="3"/>
    </row>
    <row r="16" spans="2:3" s="53" customFormat="1">
      <c r="B16" s="3"/>
    </row>
    <row r="17" spans="2:2" s="53" customFormat="1">
      <c r="B17" s="3"/>
    </row>
    <row r="18" spans="2:2" s="53" customFormat="1">
      <c r="B18" s="3"/>
    </row>
    <row r="19" spans="2:2" s="53" customFormat="1">
      <c r="B19" s="50"/>
    </row>
    <row r="20" spans="2:2" ht="125.25" customHeight="1">
      <c r="B20" s="55"/>
    </row>
    <row r="21" spans="2:2" ht="125.25" customHeight="1">
      <c r="B21" s="55"/>
    </row>
    <row r="22" spans="2:2" ht="125.25" customHeight="1">
      <c r="B22" s="55"/>
    </row>
  </sheetData>
  <mergeCells count="1">
    <mergeCell ref="B4:C4"/>
  </mergeCells>
  <phoneticPr fontId="8" type="noConversion"/>
  <pageMargins left="0.75" right="0.75" top="1" bottom="1" header="0.5" footer="0.5"/>
  <pageSetup scale="84" orientation="portrait" r:id="rId1"/>
  <headerFooter alignWithMargins="0">
    <oddHeader>&amp;R&amp;"Arial,Bold"Annex I&amp;"Arial,Regular"
&amp;"Arial,Bold"(RG-T2005)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5BA13836F72984899173CDB79B69941" ma:contentTypeVersion="607" ma:contentTypeDescription="The base project type from which other project content types inherit their information." ma:contentTypeScope="" ma:versionID="9542d3d6162f5062ee1a9817c2adfa4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7e235ab9b5fa7c807f9bd565e74bd2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35752700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IFD/FMM</Division_x0020_or_x0020_Unit>
    <Approval_x0020_Number xmlns="cdc7663a-08f0-4737-9e8c-148ce897a09c">ATN/FI-12824-RG</Approval_x0020_Number>
    <Document_x0020_Author xmlns="cdc7663a-08f0-4737-9e8c-148ce897a09c">Barreix, Alberto Daniel</Document_x0020_Author>
    <Fiscal_x0020_Year_x0020_IDB xmlns="cdc7663a-08f0-4737-9e8c-148ce897a09c">2011</Fiscal_x0020_Year_x0020_IDB>
    <Other_x0020_Author xmlns="cdc7663a-08f0-4737-9e8c-148ce897a09c" xsi:nil="true"/>
    <Project_x0020_Number xmlns="cdc7663a-08f0-4737-9e8c-148ce897a09c">RG-T2005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EXCELTC-DOCUMENTApproved TC document0YCentral American Free Trade Agreement</Migration_x0020_Info>
    <Operation_x0020_Type xmlns="cdc7663a-08f0-4737-9e8c-148ce897a09c" xsi:nil="true"/>
    <Record_x0020_Number xmlns="cdc7663a-08f0-4737-9e8c-148ce897a09c">R0002787143</Record_x0020_Number>
    <Document_x0020_Language_x0020_IDB xmlns="cdc7663a-08f0-4737-9e8c-148ce897a09c">Spanish</Document_x0020_Language_x0020_IDB>
    <Identifier xmlns="cdc7663a-08f0-4737-9e8c-148ce897a09c"> TECFILE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EZSHARE-1504304572-14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https://idbg.sharepoint.com/teams/EZ-RG-TCP/RG-T2005/_layouts/15/DocIdRedir.aspx?ID=EZSHARE-1504304572-14</Url>
      <Description>EZSHARE-1504304572-14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5BA13836F72984899173CDB79B69941" ma:contentTypeVersion="2034" ma:contentTypeDescription="The base project type from which other project content types inherit their information." ma:contentTypeScope="" ma:versionID="ba73362826de2b72aed22bd730bcbf6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ebd62a969ab0658bee3269b05fb9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6F49D356-3CC3-43A7-9FCE-27FFD5952DE4}"/>
</file>

<file path=customXml/itemProps2.xml><?xml version="1.0" encoding="utf-8"?>
<ds:datastoreItem xmlns:ds="http://schemas.openxmlformats.org/officeDocument/2006/customXml" ds:itemID="{004A7D64-FA8D-4D2A-8278-863E683F5935}"/>
</file>

<file path=customXml/itemProps3.xml><?xml version="1.0" encoding="utf-8"?>
<ds:datastoreItem xmlns:ds="http://schemas.openxmlformats.org/officeDocument/2006/customXml" ds:itemID="{DC60AA60-EE7C-4CA4-AECF-3882E0BD7A48}"/>
</file>

<file path=customXml/itemProps4.xml><?xml version="1.0" encoding="utf-8"?>
<ds:datastoreItem xmlns:ds="http://schemas.openxmlformats.org/officeDocument/2006/customXml" ds:itemID="{CADE3C00-BCBF-4F7D-A654-2D56DD6E12A7}"/>
</file>

<file path=customXml/itemProps5.xml><?xml version="1.0" encoding="utf-8"?>
<ds:datastoreItem xmlns:ds="http://schemas.openxmlformats.org/officeDocument/2006/customXml" ds:itemID="{28B50FA7-98F4-4A2D-9C0B-A6F72311A2AB}"/>
</file>

<file path=customXml/itemProps6.xml><?xml version="1.0" encoding="utf-8"?>
<ds:datastoreItem xmlns:ds="http://schemas.openxmlformats.org/officeDocument/2006/customXml" ds:itemID="{B527876A-A071-4F1A-A674-8E7C0BA8DD66}"/>
</file>

<file path=customXml/itemProps7.xml><?xml version="1.0" encoding="utf-8"?>
<ds:datastoreItem xmlns:ds="http://schemas.openxmlformats.org/officeDocument/2006/customXml" ds:itemID="{C87A4D07-7FCD-426D-87DA-2BDEDD0E3844}"/>
</file>

<file path=customXml/itemProps8.xml><?xml version="1.0" encoding="utf-8"?>
<ds:datastoreItem xmlns:ds="http://schemas.openxmlformats.org/officeDocument/2006/customXml" ds:itemID="{EB8B8E16-DF70-4347-A998-0F595F0384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 questionnaire</vt:lpstr>
      <vt:lpstr>Summary DEM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Resumen y Cuestionario</dc:title>
  <dc:creator>Carola Alvarez</dc:creator>
  <cp:lastModifiedBy>MEL</cp:lastModifiedBy>
  <cp:lastPrinted>2011-04-21T15:43:43Z</cp:lastPrinted>
  <dcterms:created xsi:type="dcterms:W3CDTF">2009-01-21T14:19:32Z</dcterms:created>
  <dcterms:modified xsi:type="dcterms:W3CDTF">2011-04-21T15:43:47Z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0x010100ACF722E9F6B0B149B0CD8BE2560A66720025BA13836F72984899173CDB79B69941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/>
  </property>
  <property fmtid="{D5CDD505-2E9C-101B-9397-08002B2CF9AE}" pid="16" name="Sub-Sector">
    <vt:lpwstr/>
  </property>
  <property fmtid="{D5CDD505-2E9C-101B-9397-08002B2CF9AE}" pid="17" name="Order">
    <vt:r8>1400</vt:r8>
  </property>
  <property fmtid="{D5CDD505-2E9C-101B-9397-08002B2CF9AE}" pid="19" name="Disclosure Activity">
    <vt:lpwstr>Approved TC document</vt:lpwstr>
  </property>
  <property fmtid="{D5CDD505-2E9C-101B-9397-08002B2CF9AE}" pid="23" name="Webtopic">
    <vt:lpwstr>Fiscal Issues and Public Finance</vt:lpwstr>
  </property>
  <property fmtid="{D5CDD505-2E9C-101B-9397-08002B2CF9AE}" pid="25" name="Disclosed">
    <vt:bool>true</vt:bool>
  </property>
  <property fmtid="{D5CDD505-2E9C-101B-9397-08002B2CF9AE}" pid="29" name="_dlc_DocIdItemGuid">
    <vt:lpwstr>a14ae1f9-9294-401c-926a-4a0ed1920ee7</vt:lpwstr>
  </property>
</Properties>
</file>