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2" windowWidth="16152" windowHeight="5868"/>
  </bookViews>
  <sheets>
    <sheet name="tabla costos detallados" sheetId="2" r:id="rId1"/>
    <sheet name="tabla 2" sheetId="3" r:id="rId2"/>
  </sheets>
  <calcPr calcId="145621" concurrentCalc="0"/>
</workbook>
</file>

<file path=xl/calcChain.xml><?xml version="1.0" encoding="utf-8"?>
<calcChain xmlns="http://schemas.openxmlformats.org/spreadsheetml/2006/main">
  <c r="F58" i="2" l="1"/>
  <c r="E58" i="2"/>
  <c r="E57" i="2"/>
  <c r="F57" i="2"/>
  <c r="C58" i="2"/>
  <c r="D58" i="2"/>
  <c r="M36" i="2"/>
  <c r="J36" i="2"/>
  <c r="G36" i="2"/>
  <c r="D36" i="2"/>
  <c r="B37" i="2"/>
  <c r="C7" i="2"/>
  <c r="B7" i="2"/>
  <c r="D7" i="2"/>
  <c r="E7" i="2"/>
  <c r="E37" i="2"/>
  <c r="F7" i="2"/>
  <c r="G7" i="2"/>
  <c r="H7" i="2"/>
  <c r="H37" i="2"/>
  <c r="I7" i="2"/>
  <c r="I37" i="2"/>
  <c r="J7" i="2"/>
  <c r="K7" i="2"/>
  <c r="K37" i="2"/>
  <c r="L7" i="2"/>
  <c r="L37" i="2"/>
  <c r="M7" i="2"/>
  <c r="G56" i="2"/>
  <c r="G55" i="2"/>
  <c r="N7" i="2"/>
  <c r="M25" i="2"/>
  <c r="C16" i="2"/>
  <c r="B16" i="2"/>
  <c r="O36" i="2"/>
  <c r="N36" i="2"/>
  <c r="N16" i="2"/>
  <c r="N26" i="2"/>
  <c r="N25" i="2"/>
  <c r="O16" i="2"/>
  <c r="O26" i="2"/>
  <c r="O25" i="2"/>
  <c r="O37" i="2"/>
  <c r="P5" i="2"/>
  <c r="O7" i="2"/>
  <c r="N3" i="2"/>
  <c r="O3" i="2"/>
  <c r="P3" i="2"/>
  <c r="N32" i="2"/>
  <c r="O32" i="2"/>
  <c r="O8" i="2"/>
  <c r="N8" i="2"/>
  <c r="P18" i="2"/>
  <c r="P19" i="2"/>
  <c r="P20" i="2"/>
  <c r="P21" i="2"/>
  <c r="P22" i="2"/>
  <c r="P23" i="2"/>
  <c r="P17" i="2"/>
  <c r="P10" i="2"/>
  <c r="P11" i="2"/>
  <c r="P12" i="2"/>
  <c r="P13" i="2"/>
  <c r="P14" i="2"/>
  <c r="P15" i="2"/>
  <c r="P9" i="2"/>
  <c r="G37" i="2"/>
  <c r="D57" i="2"/>
  <c r="G8" i="2"/>
  <c r="H3" i="2"/>
  <c r="I3" i="2"/>
  <c r="J3" i="2"/>
  <c r="K3" i="2"/>
  <c r="L3" i="2"/>
  <c r="M3" i="2"/>
  <c r="C3" i="2"/>
  <c r="D3" i="2"/>
  <c r="E3" i="2"/>
  <c r="F3" i="2"/>
  <c r="G3" i="2"/>
  <c r="B3" i="2"/>
  <c r="D8" i="2"/>
  <c r="M37" i="2"/>
  <c r="P35" i="2"/>
  <c r="G16" i="2"/>
  <c r="J8" i="2"/>
  <c r="P8" i="2"/>
  <c r="O4" i="2"/>
  <c r="P4" i="2"/>
  <c r="D16" i="2"/>
  <c r="D37" i="2"/>
  <c r="D26" i="2"/>
  <c r="D25" i="2"/>
  <c r="M27" i="2"/>
  <c r="M28" i="2"/>
  <c r="M26" i="2"/>
  <c r="G26" i="2"/>
  <c r="G25" i="2"/>
  <c r="J26" i="2"/>
  <c r="J25" i="2"/>
  <c r="B26" i="2"/>
  <c r="B25" i="2"/>
  <c r="C55" i="2"/>
  <c r="C26" i="2"/>
  <c r="C25" i="2"/>
  <c r="C37" i="2"/>
  <c r="E16" i="2"/>
  <c r="E26" i="2"/>
  <c r="E25" i="2"/>
  <c r="F16" i="2"/>
  <c r="F26" i="2"/>
  <c r="F25" i="2"/>
  <c r="H16" i="2"/>
  <c r="H26" i="2"/>
  <c r="H25" i="2"/>
  <c r="I16" i="2"/>
  <c r="I26" i="2"/>
  <c r="I25" i="2"/>
  <c r="K16" i="2"/>
  <c r="K26" i="2"/>
  <c r="K25" i="2"/>
  <c r="L16" i="2"/>
  <c r="L26" i="2"/>
  <c r="L25" i="2"/>
  <c r="P26" i="2"/>
  <c r="P27" i="2"/>
  <c r="P28" i="2"/>
  <c r="P31" i="2"/>
  <c r="P25" i="2"/>
  <c r="P32" i="2"/>
  <c r="P34" i="2"/>
  <c r="F55" i="2"/>
  <c r="E55" i="2"/>
  <c r="E56" i="2"/>
  <c r="F56" i="2"/>
  <c r="C56" i="2"/>
  <c r="C57" i="2"/>
  <c r="N37" i="2"/>
  <c r="D55" i="2"/>
  <c r="F37" i="2"/>
  <c r="D56" i="2"/>
  <c r="P16" i="2"/>
  <c r="J37" i="2"/>
  <c r="P7" i="2"/>
  <c r="P36" i="2"/>
  <c r="P37" i="2"/>
  <c r="G57" i="2"/>
  <c r="E43" i="2"/>
</calcChain>
</file>

<file path=xl/sharedStrings.xml><?xml version="1.0" encoding="utf-8"?>
<sst xmlns="http://schemas.openxmlformats.org/spreadsheetml/2006/main" count="70" uniqueCount="46">
  <si>
    <t xml:space="preserve">COMPONENTES </t>
  </si>
  <si>
    <t>BID</t>
  </si>
  <si>
    <t>Total</t>
  </si>
  <si>
    <t>TOTAL</t>
  </si>
  <si>
    <t>Local</t>
  </si>
  <si>
    <t>%</t>
  </si>
  <si>
    <t>Año 1</t>
  </si>
  <si>
    <t>Año 2</t>
  </si>
  <si>
    <t>Año 3</t>
  </si>
  <si>
    <t>Desembolsos anuales</t>
  </si>
  <si>
    <t xml:space="preserve">Nota: </t>
  </si>
  <si>
    <t>Componente 1. Ampliación y mejoramiento de la infraestructura de educación parvularia</t>
  </si>
  <si>
    <t>Construccion de nuevas salas cuna y jardines</t>
  </si>
  <si>
    <t>Equipamiento de nuevas salas cuna y jardines</t>
  </si>
  <si>
    <t>Componente 2. Apoyo al aseguramiento de estándares de calidad en la educación parvularia y monitoreo y evaluación del programa</t>
  </si>
  <si>
    <t>Consultorias Inicial</t>
  </si>
  <si>
    <t>Compra de licencias</t>
  </si>
  <si>
    <t>Compra de computadores</t>
  </si>
  <si>
    <t>Levantamiento de datos</t>
  </si>
  <si>
    <t>Actualizacion y perfectamiento del equipo de supervisores</t>
  </si>
  <si>
    <t>Jornadas Zonales</t>
  </si>
  <si>
    <t>Talleres Regionales</t>
  </si>
  <si>
    <t>Pasantias</t>
  </si>
  <si>
    <t>Diseno, produccion y diseminacion de materiales</t>
  </si>
  <si>
    <t>Formacion continua</t>
  </si>
  <si>
    <t>Documento con recomendaciones para cerrar las brechas</t>
  </si>
  <si>
    <t>Construccion de un sistema de informacion georefernciado</t>
  </si>
  <si>
    <t>-</t>
  </si>
  <si>
    <t>Auditoria tecnica</t>
  </si>
  <si>
    <t>Plataforma web, servidor</t>
  </si>
  <si>
    <t>Capacitacion</t>
  </si>
  <si>
    <t>Elaboracion Plan</t>
  </si>
  <si>
    <t>Licitacion de Consultores</t>
  </si>
  <si>
    <t>Margen</t>
  </si>
  <si>
    <t>Georeferenciacion</t>
  </si>
  <si>
    <t>Compra de software</t>
  </si>
  <si>
    <t>Elaboracion de un nuevo sistema de gestion de instituciones de educacion parvularia en Chile</t>
  </si>
  <si>
    <t>Consultores individuales</t>
  </si>
  <si>
    <t>Apoyo al Plan de Regulacion de la Educacion Parvularia</t>
  </si>
  <si>
    <t>Firma Consultora para levantamiento de informacion de SC y JI</t>
  </si>
  <si>
    <t>Evaluacion de los efectos del programa</t>
  </si>
  <si>
    <t>Fortalecimiento de las practicas pedagogicas en las instituciones de educacion parvularia</t>
  </si>
  <si>
    <t>Plataforma para alumnos</t>
  </si>
  <si>
    <t>Plataforma para docentes</t>
  </si>
  <si>
    <t>Administracion y seguimiento</t>
  </si>
  <si>
    <t>Año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</si>
</sst>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164" fontId="3" fillId="0" borderId="0" xfId="1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164" fontId="2" fillId="0" borderId="0" xfId="1" applyNumberFormat="1" applyFont="1" applyBorder="1" applyAlignment="1">
      <alignment horizontal="right"/>
    </xf>
    <xf numFmtId="164" fontId="2" fillId="0" borderId="0" xfId="1" applyNumberFormat="1" applyFont="1" applyBorder="1"/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Font="1"/>
    <xf numFmtId="0" fontId="6" fillId="0" borderId="0" xfId="0" applyFont="1" applyBorder="1"/>
    <xf numFmtId="0" fontId="6" fillId="0" borderId="0" xfId="0" applyFont="1"/>
    <xf numFmtId="9" fontId="3" fillId="0" borderId="0" xfId="2" applyFont="1" applyBorder="1"/>
    <xf numFmtId="165" fontId="0" fillId="0" borderId="0" xfId="0" applyNumberFormat="1"/>
    <xf numFmtId="0" fontId="5" fillId="0" borderId="1" xfId="0" applyFont="1" applyBorder="1"/>
    <xf numFmtId="164" fontId="2" fillId="0" borderId="1" xfId="1" applyNumberFormat="1" applyFont="1" applyBorder="1" applyAlignment="1">
      <alignment horizontal="right"/>
    </xf>
    <xf numFmtId="164" fontId="5" fillId="0" borderId="1" xfId="0" applyNumberFormat="1" applyFont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9" fontId="5" fillId="0" borderId="1" xfId="2" applyFont="1" applyBorder="1"/>
    <xf numFmtId="0" fontId="5" fillId="0" borderId="0" xfId="0" applyFont="1"/>
    <xf numFmtId="0" fontId="5" fillId="4" borderId="0" xfId="0" applyFont="1" applyFill="1"/>
    <xf numFmtId="0" fontId="6" fillId="0" borderId="0" xfId="0" applyFont="1" applyFill="1"/>
    <xf numFmtId="0" fontId="5" fillId="0" borderId="0" xfId="0" applyFont="1" applyFill="1"/>
    <xf numFmtId="164" fontId="5" fillId="0" borderId="0" xfId="0" applyNumberFormat="1" applyFont="1" applyFill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wrapText="1"/>
    </xf>
    <xf numFmtId="164" fontId="2" fillId="5" borderId="1" xfId="1" applyNumberFormat="1" applyFont="1" applyFill="1" applyBorder="1" applyAlignment="1">
      <alignment horizontal="right"/>
    </xf>
    <xf numFmtId="164" fontId="3" fillId="0" borderId="1" xfId="1" applyNumberFormat="1" applyFont="1" applyBorder="1"/>
    <xf numFmtId="164" fontId="3" fillId="0" borderId="1" xfId="1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164" fontId="2" fillId="0" borderId="1" xfId="1" applyNumberFormat="1" applyFont="1" applyBorder="1"/>
    <xf numFmtId="0" fontId="3" fillId="6" borderId="1" xfId="0" applyFont="1" applyFill="1" applyBorder="1" applyAlignment="1">
      <alignment wrapText="1"/>
    </xf>
    <xf numFmtId="164" fontId="3" fillId="6" borderId="1" xfId="1" applyNumberFormat="1" applyFont="1" applyFill="1" applyBorder="1" applyAlignment="1">
      <alignment horizontal="right"/>
    </xf>
    <xf numFmtId="164" fontId="2" fillId="6" borderId="1" xfId="1" applyNumberFormat="1" applyFont="1" applyFill="1" applyBorder="1" applyAlignment="1">
      <alignment horizontal="right"/>
    </xf>
    <xf numFmtId="164" fontId="3" fillId="6" borderId="1" xfId="1" applyNumberFormat="1" applyFont="1" applyFill="1" applyBorder="1"/>
    <xf numFmtId="0" fontId="4" fillId="0" borderId="1" xfId="0" applyFont="1" applyBorder="1" applyAlignment="1">
      <alignment wrapText="1"/>
    </xf>
    <xf numFmtId="0" fontId="6" fillId="7" borderId="1" xfId="0" applyFont="1" applyFill="1" applyBorder="1"/>
    <xf numFmtId="0" fontId="7" fillId="8" borderId="1" xfId="0" applyFont="1" applyFill="1" applyBorder="1" applyAlignment="1">
      <alignment wrapText="1"/>
    </xf>
    <xf numFmtId="164" fontId="3" fillId="8" borderId="1" xfId="1" applyNumberFormat="1" applyFont="1" applyFill="1" applyBorder="1"/>
    <xf numFmtId="164" fontId="2" fillId="8" borderId="1" xfId="1" applyNumberFormat="1" applyFont="1" applyFill="1" applyBorder="1" applyAlignment="1">
      <alignment horizontal="right"/>
    </xf>
    <xf numFmtId="164" fontId="3" fillId="8" borderId="1" xfId="1" applyNumberFormat="1" applyFont="1" applyFill="1" applyBorder="1" applyAlignment="1">
      <alignment horizontal="right"/>
    </xf>
    <xf numFmtId="0" fontId="7" fillId="8" borderId="1" xfId="0" applyFont="1" applyFill="1" applyBorder="1" applyAlignment="1">
      <alignment vertical="top" wrapText="1"/>
    </xf>
    <xf numFmtId="164" fontId="2" fillId="8" borderId="1" xfId="1" applyNumberFormat="1" applyFont="1" applyFill="1" applyBorder="1"/>
    <xf numFmtId="164" fontId="2" fillId="5" borderId="1" xfId="1" applyNumberFormat="1" applyFont="1" applyFill="1" applyBorder="1"/>
    <xf numFmtId="3" fontId="5" fillId="0" borderId="0" xfId="0" applyNumberFormat="1" applyFont="1" applyFill="1"/>
    <xf numFmtId="0" fontId="3" fillId="3" borderId="1" xfId="0" applyFont="1" applyFill="1" applyBorder="1" applyAlignment="1">
      <alignment vertical="top" wrapText="1"/>
    </xf>
    <xf numFmtId="164" fontId="3" fillId="3" borderId="1" xfId="1" applyNumberFormat="1" applyFont="1" applyFill="1" applyBorder="1" applyAlignment="1">
      <alignment horizontal="right"/>
    </xf>
    <xf numFmtId="164" fontId="3" fillId="3" borderId="1" xfId="1" applyNumberFormat="1" applyFont="1" applyFill="1" applyBorder="1"/>
    <xf numFmtId="164" fontId="2" fillId="3" borderId="1" xfId="1" applyNumberFormat="1" applyFont="1" applyFill="1" applyBorder="1" applyAlignment="1">
      <alignment horizontal="right"/>
    </xf>
    <xf numFmtId="0" fontId="5" fillId="3" borderId="0" xfId="0" applyFont="1" applyFill="1"/>
    <xf numFmtId="164" fontId="2" fillId="3" borderId="1" xfId="1" applyNumberFormat="1" applyFont="1" applyFill="1" applyBorder="1"/>
    <xf numFmtId="164" fontId="2" fillId="9" borderId="1" xfId="1" applyNumberFormat="1" applyFont="1" applyFill="1" applyBorder="1"/>
    <xf numFmtId="164" fontId="2" fillId="9" borderId="1" xfId="1" applyNumberFormat="1" applyFont="1" applyFill="1" applyBorder="1" applyAlignment="1">
      <alignment horizontal="right"/>
    </xf>
    <xf numFmtId="0" fontId="5" fillId="9" borderId="0" xfId="0" applyFont="1" applyFill="1"/>
    <xf numFmtId="0" fontId="3" fillId="9" borderId="1" xfId="0" applyFont="1" applyFill="1" applyBorder="1" applyAlignment="1">
      <alignment vertical="top" wrapText="1"/>
    </xf>
    <xf numFmtId="164" fontId="3" fillId="9" borderId="1" xfId="1" applyNumberFormat="1" applyFont="1" applyFill="1" applyBorder="1" applyAlignment="1">
      <alignment horizontal="right"/>
    </xf>
    <xf numFmtId="164" fontId="3" fillId="9" borderId="1" xfId="1" applyNumberFormat="1" applyFont="1" applyFill="1" applyBorder="1"/>
    <xf numFmtId="0" fontId="3" fillId="9" borderId="1" xfId="0" applyFont="1" applyFill="1" applyBorder="1" applyAlignment="1">
      <alignment wrapText="1"/>
    </xf>
    <xf numFmtId="164" fontId="5" fillId="9" borderId="0" xfId="0" applyNumberFormat="1" applyFont="1" applyFill="1"/>
    <xf numFmtId="3" fontId="6" fillId="0" borderId="0" xfId="0" applyNumberFormat="1" applyFont="1" applyFill="1"/>
    <xf numFmtId="164" fontId="5" fillId="0" borderId="0" xfId="0" applyNumberFormat="1" applyFont="1"/>
    <xf numFmtId="164" fontId="2" fillId="6" borderId="1" xfId="1" applyNumberFormat="1" applyFont="1" applyFill="1" applyBorder="1"/>
    <xf numFmtId="164" fontId="5" fillId="0" borderId="1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9" fontId="5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tabSelected="1" topLeftCell="H21" zoomScale="60" zoomScaleNormal="60" workbookViewId="0">
      <selection activeCell="N32" sqref="N32"/>
    </sheetView>
  </sheetViews>
  <sheetFormatPr defaultColWidth="11.5546875" defaultRowHeight="13.8" x14ac:dyDescent="0.25"/>
  <cols>
    <col min="1" max="1" width="26" style="23" bestFit="1" customWidth="1"/>
    <col min="2" max="3" width="15.109375" style="23" customWidth="1"/>
    <col min="4" max="4" width="17" style="23" customWidth="1"/>
    <col min="5" max="6" width="15.109375" style="23" customWidth="1"/>
    <col min="7" max="7" width="19.109375" style="23" customWidth="1"/>
    <col min="8" max="8" width="13.21875" style="23" bestFit="1" customWidth="1"/>
    <col min="9" max="9" width="12.88671875" style="23" bestFit="1" customWidth="1"/>
    <col min="10" max="10" width="15.5546875" style="23" customWidth="1"/>
    <col min="11" max="12" width="13.6640625" style="23" bestFit="1" customWidth="1"/>
    <col min="13" max="13" width="15.44140625" style="23" customWidth="1"/>
    <col min="14" max="15" width="16.44140625" style="23" customWidth="1"/>
    <col min="16" max="16" width="19.109375" style="23" customWidth="1"/>
    <col min="17" max="17" width="13.33203125" style="26" bestFit="1" customWidth="1"/>
    <col min="18" max="36" width="11.5546875" style="26"/>
    <col min="37" max="16384" width="11.5546875" style="23"/>
  </cols>
  <sheetData>
    <row r="1" spans="1:36" s="14" customFormat="1" ht="13.95" x14ac:dyDescent="0.25">
      <c r="A1" s="44"/>
      <c r="B1" s="73">
        <v>2015</v>
      </c>
      <c r="C1" s="73"/>
      <c r="D1" s="73"/>
      <c r="E1" s="73">
        <v>2016</v>
      </c>
      <c r="F1" s="73"/>
      <c r="G1" s="73"/>
      <c r="H1" s="73">
        <v>2017</v>
      </c>
      <c r="I1" s="73"/>
      <c r="J1" s="73"/>
      <c r="K1" s="73">
        <v>2018</v>
      </c>
      <c r="L1" s="73"/>
      <c r="M1" s="73"/>
      <c r="N1" s="73" t="s">
        <v>2</v>
      </c>
      <c r="O1" s="73"/>
      <c r="P1" s="73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</row>
    <row r="2" spans="1:36" ht="13.95" x14ac:dyDescent="0.25">
      <c r="A2" s="28" t="s">
        <v>0</v>
      </c>
      <c r="B2" s="29" t="s">
        <v>1</v>
      </c>
      <c r="C2" s="28" t="s">
        <v>4</v>
      </c>
      <c r="D2" s="29" t="s">
        <v>2</v>
      </c>
      <c r="E2" s="29" t="s">
        <v>1</v>
      </c>
      <c r="F2" s="28" t="s">
        <v>4</v>
      </c>
      <c r="G2" s="29" t="s">
        <v>2</v>
      </c>
      <c r="H2" s="29" t="s">
        <v>1</v>
      </c>
      <c r="I2" s="28" t="s">
        <v>4</v>
      </c>
      <c r="J2" s="29" t="s">
        <v>2</v>
      </c>
      <c r="K2" s="29" t="s">
        <v>1</v>
      </c>
      <c r="L2" s="28" t="s">
        <v>4</v>
      </c>
      <c r="M2" s="29" t="s">
        <v>2</v>
      </c>
      <c r="N2" s="29" t="s">
        <v>1</v>
      </c>
      <c r="O2" s="28" t="s">
        <v>4</v>
      </c>
      <c r="P2" s="29" t="s">
        <v>2</v>
      </c>
    </row>
    <row r="3" spans="1:36" ht="69.599999999999994" customHeight="1" x14ac:dyDescent="0.25">
      <c r="A3" s="30" t="s">
        <v>11</v>
      </c>
      <c r="B3" s="31">
        <f>B4+B5</f>
        <v>30000000</v>
      </c>
      <c r="C3" s="31">
        <f t="shared" ref="C3:H3" si="0">C4+C5</f>
        <v>31250000</v>
      </c>
      <c r="D3" s="31">
        <f t="shared" si="0"/>
        <v>61250000</v>
      </c>
      <c r="E3" s="31">
        <f t="shared" si="0"/>
        <v>30000000</v>
      </c>
      <c r="F3" s="31">
        <f t="shared" si="0"/>
        <v>31250000</v>
      </c>
      <c r="G3" s="31">
        <f t="shared" si="0"/>
        <v>61250000</v>
      </c>
      <c r="H3" s="31">
        <f t="shared" si="0"/>
        <v>0</v>
      </c>
      <c r="I3" s="31">
        <f t="shared" ref="I3" si="1">I4+I5</f>
        <v>0</v>
      </c>
      <c r="J3" s="31">
        <f t="shared" ref="J3" si="2">J4+J5</f>
        <v>0</v>
      </c>
      <c r="K3" s="31">
        <f t="shared" ref="K3" si="3">K4+K5</f>
        <v>0</v>
      </c>
      <c r="L3" s="31">
        <f t="shared" ref="L3" si="4">L4+L5</f>
        <v>0</v>
      </c>
      <c r="M3" s="31">
        <f t="shared" ref="M3:N3" si="5">M4+M5</f>
        <v>0</v>
      </c>
      <c r="N3" s="31">
        <f t="shared" si="5"/>
        <v>60000000</v>
      </c>
      <c r="O3" s="31">
        <f t="shared" ref="O3" si="6">O4+O5</f>
        <v>62500000</v>
      </c>
      <c r="P3" s="31">
        <f>P4+P5</f>
        <v>122500000</v>
      </c>
      <c r="Q3" s="52"/>
    </row>
    <row r="4" spans="1:36" ht="26.4" x14ac:dyDescent="0.25">
      <c r="A4" s="45" t="s">
        <v>12</v>
      </c>
      <c r="B4" s="50">
        <v>30000000</v>
      </c>
      <c r="C4" s="50">
        <v>30000000</v>
      </c>
      <c r="D4" s="47">
        <v>60000000</v>
      </c>
      <c r="E4" s="50">
        <v>30000000</v>
      </c>
      <c r="F4" s="50">
        <v>30000000</v>
      </c>
      <c r="G4" s="47">
        <v>60000000</v>
      </c>
      <c r="H4" s="50"/>
      <c r="I4" s="50"/>
      <c r="J4" s="47"/>
      <c r="K4" s="50"/>
      <c r="L4" s="50"/>
      <c r="M4" s="47"/>
      <c r="N4" s="50">
        <v>60000000</v>
      </c>
      <c r="O4" s="50">
        <f>C4+F4</f>
        <v>60000000</v>
      </c>
      <c r="P4" s="47">
        <f>N4+O4</f>
        <v>120000000</v>
      </c>
    </row>
    <row r="5" spans="1:36" ht="26.4" x14ac:dyDescent="0.25">
      <c r="A5" s="45" t="s">
        <v>13</v>
      </c>
      <c r="B5" s="47"/>
      <c r="C5" s="47">
        <v>1250000</v>
      </c>
      <c r="D5" s="47">
        <v>1250000</v>
      </c>
      <c r="E5" s="47"/>
      <c r="F5" s="47">
        <v>1250000</v>
      </c>
      <c r="G5" s="47">
        <v>1250000</v>
      </c>
      <c r="H5" s="47"/>
      <c r="I5" s="47"/>
      <c r="J5" s="47"/>
      <c r="K5" s="47"/>
      <c r="L5" s="47"/>
      <c r="M5" s="47"/>
      <c r="N5" s="47">
        <v>0</v>
      </c>
      <c r="O5" s="47">
        <v>2500000</v>
      </c>
      <c r="P5" s="47">
        <f>D5+G5</f>
        <v>2500000</v>
      </c>
    </row>
    <row r="6" spans="1:36" ht="13.95" x14ac:dyDescent="0.25">
      <c r="A6" s="34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36" ht="95.4" customHeight="1" x14ac:dyDescent="0.25">
      <c r="A7" s="30" t="s">
        <v>14</v>
      </c>
      <c r="B7" s="51">
        <f>B16+B8+B25+B32+B35</f>
        <v>2332500</v>
      </c>
      <c r="C7" s="51">
        <f>C16+C8+C25+C32+C35</f>
        <v>2015000</v>
      </c>
      <c r="D7" s="51">
        <f t="shared" ref="D7:M7" si="7">D16+D8+D25+D32+D35</f>
        <v>4347500</v>
      </c>
      <c r="E7" s="51">
        <f t="shared" si="7"/>
        <v>3287500</v>
      </c>
      <c r="F7" s="51">
        <f t="shared" si="7"/>
        <v>2607500</v>
      </c>
      <c r="G7" s="51">
        <f t="shared" si="7"/>
        <v>5895000</v>
      </c>
      <c r="H7" s="51">
        <f t="shared" si="7"/>
        <v>4195000</v>
      </c>
      <c r="I7" s="51">
        <f t="shared" si="7"/>
        <v>1166250</v>
      </c>
      <c r="J7" s="51">
        <f t="shared" si="7"/>
        <v>5361250</v>
      </c>
      <c r="K7" s="51">
        <f t="shared" si="7"/>
        <v>2525000</v>
      </c>
      <c r="L7" s="51">
        <f t="shared" si="7"/>
        <v>3981250</v>
      </c>
      <c r="M7" s="51">
        <f t="shared" si="7"/>
        <v>6506250</v>
      </c>
      <c r="N7" s="31">
        <f>N8+N16+N25+N32+N35</f>
        <v>12340000</v>
      </c>
      <c r="O7" s="31">
        <f>O8+O16+O25+O32+O35</f>
        <v>9770000</v>
      </c>
      <c r="P7" s="31">
        <f>D7+G7+J7+M7</f>
        <v>22110000</v>
      </c>
      <c r="Q7" s="52"/>
    </row>
    <row r="8" spans="1:36" s="24" customFormat="1" ht="41.4" customHeight="1" x14ac:dyDescent="0.25">
      <c r="A8" s="49" t="s">
        <v>38</v>
      </c>
      <c r="B8" s="50">
        <v>600000</v>
      </c>
      <c r="C8" s="50">
        <v>600000</v>
      </c>
      <c r="D8" s="47">
        <f>D9+D14</f>
        <v>1200000</v>
      </c>
      <c r="E8" s="50">
        <v>1500000</v>
      </c>
      <c r="F8" s="50">
        <v>1500000</v>
      </c>
      <c r="G8" s="47">
        <f>G9</f>
        <v>3000000</v>
      </c>
      <c r="H8" s="50">
        <v>50000</v>
      </c>
      <c r="I8" s="50">
        <v>0</v>
      </c>
      <c r="J8" s="47">
        <f>SUM(J10:J15)</f>
        <v>50000</v>
      </c>
      <c r="K8" s="50">
        <v>0</v>
      </c>
      <c r="L8" s="50">
        <v>0</v>
      </c>
      <c r="M8" s="47">
        <v>0</v>
      </c>
      <c r="N8" s="50">
        <f>SUM(N9:N15)</f>
        <v>2150000</v>
      </c>
      <c r="O8" s="50">
        <f>SUM(O9:O15)</f>
        <v>2100000</v>
      </c>
      <c r="P8" s="47">
        <f>D8+G8+J8+M8</f>
        <v>4250000</v>
      </c>
      <c r="Q8" s="27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</row>
    <row r="9" spans="1:36" s="61" customFormat="1" ht="39.6" x14ac:dyDescent="0.25">
      <c r="A9" s="62" t="s">
        <v>39</v>
      </c>
      <c r="B9" s="64">
        <v>500000</v>
      </c>
      <c r="C9" s="64">
        <v>500000</v>
      </c>
      <c r="D9" s="63">
        <v>1000000</v>
      </c>
      <c r="E9" s="64">
        <v>1500000</v>
      </c>
      <c r="F9" s="64">
        <v>1500000</v>
      </c>
      <c r="G9" s="63">
        <v>3000000</v>
      </c>
      <c r="H9" s="64">
        <v>0</v>
      </c>
      <c r="I9" s="64">
        <v>0</v>
      </c>
      <c r="J9" s="63">
        <v>0</v>
      </c>
      <c r="K9" s="59">
        <v>0</v>
      </c>
      <c r="L9" s="59">
        <v>0</v>
      </c>
      <c r="M9" s="60">
        <v>0</v>
      </c>
      <c r="N9" s="59">
        <v>2000000</v>
      </c>
      <c r="O9" s="59">
        <v>2000000</v>
      </c>
      <c r="P9" s="60">
        <f>D9+G9+J9+M9</f>
        <v>4000000</v>
      </c>
      <c r="Q9" s="66"/>
    </row>
    <row r="10" spans="1:36" s="57" customFormat="1" hidden="1" x14ac:dyDescent="0.25">
      <c r="A10" s="53" t="s">
        <v>31</v>
      </c>
      <c r="B10" s="55"/>
      <c r="C10" s="55"/>
      <c r="D10" s="54"/>
      <c r="E10" s="55"/>
      <c r="F10" s="55"/>
      <c r="G10" s="54"/>
      <c r="H10" s="55"/>
      <c r="I10" s="55"/>
      <c r="J10" s="54"/>
      <c r="K10" s="58"/>
      <c r="L10" s="58"/>
      <c r="M10" s="56"/>
      <c r="N10" s="58"/>
      <c r="O10" s="58"/>
      <c r="P10" s="60">
        <f t="shared" ref="P10:P15" si="8">D10+G10+J10+M10</f>
        <v>0</v>
      </c>
    </row>
    <row r="11" spans="1:36" s="57" customFormat="1" hidden="1" x14ac:dyDescent="0.25">
      <c r="A11" s="53" t="s">
        <v>32</v>
      </c>
      <c r="B11" s="55"/>
      <c r="C11" s="55"/>
      <c r="D11" s="54"/>
      <c r="E11" s="55"/>
      <c r="F11" s="55"/>
      <c r="G11" s="54"/>
      <c r="H11" s="55"/>
      <c r="I11" s="55"/>
      <c r="J11" s="54"/>
      <c r="K11" s="58"/>
      <c r="L11" s="58"/>
      <c r="M11" s="56"/>
      <c r="N11" s="58"/>
      <c r="O11" s="58"/>
      <c r="P11" s="60">
        <f t="shared" si="8"/>
        <v>0</v>
      </c>
    </row>
    <row r="12" spans="1:36" s="57" customFormat="1" hidden="1" x14ac:dyDescent="0.25">
      <c r="A12" s="53" t="s">
        <v>18</v>
      </c>
      <c r="B12" s="55"/>
      <c r="C12" s="55"/>
      <c r="D12" s="54"/>
      <c r="E12" s="55"/>
      <c r="F12" s="55"/>
      <c r="G12" s="54"/>
      <c r="H12" s="55"/>
      <c r="I12" s="55"/>
      <c r="J12" s="54"/>
      <c r="K12" s="58"/>
      <c r="L12" s="58"/>
      <c r="M12" s="56"/>
      <c r="N12" s="58"/>
      <c r="O12" s="58"/>
      <c r="P12" s="60">
        <f t="shared" si="8"/>
        <v>0</v>
      </c>
    </row>
    <row r="13" spans="1:36" s="57" customFormat="1" ht="39.6" hidden="1" x14ac:dyDescent="0.25">
      <c r="A13" s="53" t="s">
        <v>25</v>
      </c>
      <c r="B13" s="55"/>
      <c r="C13" s="55"/>
      <c r="D13" s="54"/>
      <c r="E13" s="55"/>
      <c r="F13" s="55"/>
      <c r="G13" s="54"/>
      <c r="H13" s="55"/>
      <c r="I13" s="55"/>
      <c r="J13" s="54"/>
      <c r="K13" s="58"/>
      <c r="L13" s="58"/>
      <c r="M13" s="56"/>
      <c r="N13" s="58"/>
      <c r="O13" s="58"/>
      <c r="P13" s="60">
        <f t="shared" si="8"/>
        <v>0</v>
      </c>
    </row>
    <row r="14" spans="1:36" s="61" customFormat="1" x14ac:dyDescent="0.25">
      <c r="A14" s="62" t="s">
        <v>37</v>
      </c>
      <c r="B14" s="64">
        <v>100000</v>
      </c>
      <c r="C14" s="64">
        <v>100000</v>
      </c>
      <c r="D14" s="63">
        <v>200000</v>
      </c>
      <c r="E14" s="64">
        <v>0</v>
      </c>
      <c r="F14" s="64">
        <v>0</v>
      </c>
      <c r="G14" s="63">
        <v>0</v>
      </c>
      <c r="H14" s="64">
        <v>0</v>
      </c>
      <c r="I14" s="64">
        <v>0</v>
      </c>
      <c r="J14" s="63">
        <v>0</v>
      </c>
      <c r="K14" s="59">
        <v>0</v>
      </c>
      <c r="L14" s="59">
        <v>0</v>
      </c>
      <c r="M14" s="60">
        <v>0</v>
      </c>
      <c r="N14" s="59">
        <v>100000</v>
      </c>
      <c r="O14" s="59">
        <v>100000</v>
      </c>
      <c r="P14" s="60">
        <f t="shared" si="8"/>
        <v>200000</v>
      </c>
    </row>
    <row r="15" spans="1:36" ht="13.95" x14ac:dyDescent="0.25">
      <c r="A15" s="37" t="s">
        <v>28</v>
      </c>
      <c r="B15" s="38">
        <v>0</v>
      </c>
      <c r="C15" s="38">
        <v>0</v>
      </c>
      <c r="D15" s="33">
        <v>0</v>
      </c>
      <c r="E15" s="32">
        <v>0</v>
      </c>
      <c r="F15" s="32">
        <v>0</v>
      </c>
      <c r="G15" s="33">
        <v>0</v>
      </c>
      <c r="H15" s="32">
        <v>50000</v>
      </c>
      <c r="I15" s="32">
        <v>0</v>
      </c>
      <c r="J15" s="33">
        <v>50000</v>
      </c>
      <c r="K15" s="38">
        <v>0</v>
      </c>
      <c r="L15" s="38">
        <v>0</v>
      </c>
      <c r="M15" s="18">
        <v>0</v>
      </c>
      <c r="N15" s="38">
        <v>50000</v>
      </c>
      <c r="O15" s="38"/>
      <c r="P15" s="60">
        <f t="shared" si="8"/>
        <v>50000</v>
      </c>
    </row>
    <row r="16" spans="1:36" s="24" customFormat="1" ht="42.6" customHeight="1" x14ac:dyDescent="0.25">
      <c r="A16" s="49" t="s">
        <v>26</v>
      </c>
      <c r="B16" s="47">
        <f>SUM(B17:B23)</f>
        <v>300000</v>
      </c>
      <c r="C16" s="47">
        <f>SUM(C17:C23)</f>
        <v>380000</v>
      </c>
      <c r="D16" s="47">
        <f>SUM(D17:D23)</f>
        <v>680000</v>
      </c>
      <c r="E16" s="47">
        <f>SUM(E17:E23)</f>
        <v>300000</v>
      </c>
      <c r="F16" s="47">
        <f>SUM(F17:F23)</f>
        <v>20000</v>
      </c>
      <c r="G16" s="47">
        <f>SUM(G17:G24)</f>
        <v>320000</v>
      </c>
      <c r="H16" s="47">
        <f>SUM(H17:H23)</f>
        <v>0</v>
      </c>
      <c r="I16" s="47">
        <f>SUM(I17:I23)</f>
        <v>0</v>
      </c>
      <c r="J16" s="47">
        <v>0</v>
      </c>
      <c r="K16" s="47">
        <f>SUM(K17:K23)</f>
        <v>0</v>
      </c>
      <c r="L16" s="47">
        <f>SUM(L17:L23)</f>
        <v>0</v>
      </c>
      <c r="M16" s="47">
        <v>0</v>
      </c>
      <c r="N16" s="47">
        <f>SUM(N17:N23)</f>
        <v>600000</v>
      </c>
      <c r="O16" s="47">
        <f>SUM(O17:O23)</f>
        <v>400000</v>
      </c>
      <c r="P16" s="47">
        <f>D16+G16</f>
        <v>1000000</v>
      </c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</row>
    <row r="17" spans="1:36" ht="13.95" x14ac:dyDescent="0.25">
      <c r="A17" s="35" t="s">
        <v>15</v>
      </c>
      <c r="B17" s="33">
        <v>300000</v>
      </c>
      <c r="C17" s="32"/>
      <c r="D17" s="33">
        <v>300000</v>
      </c>
      <c r="E17" s="33">
        <v>0</v>
      </c>
      <c r="F17" s="32">
        <v>0</v>
      </c>
      <c r="G17" s="33">
        <v>0</v>
      </c>
      <c r="H17" s="33">
        <v>0</v>
      </c>
      <c r="I17" s="32">
        <v>0</v>
      </c>
      <c r="J17" s="18">
        <v>0</v>
      </c>
      <c r="K17" s="33">
        <v>0</v>
      </c>
      <c r="L17" s="32">
        <v>0</v>
      </c>
      <c r="M17" s="18">
        <v>0</v>
      </c>
      <c r="N17" s="33">
        <v>300000</v>
      </c>
      <c r="O17" s="32"/>
      <c r="P17" s="18">
        <f>D17+G17+J17+M17</f>
        <v>300000</v>
      </c>
    </row>
    <row r="18" spans="1:36" ht="13.95" x14ac:dyDescent="0.25">
      <c r="A18" s="36" t="s">
        <v>16</v>
      </c>
      <c r="B18" s="33">
        <v>0</v>
      </c>
      <c r="C18" s="32">
        <v>20000</v>
      </c>
      <c r="D18" s="33">
        <v>20000</v>
      </c>
      <c r="E18" s="33">
        <v>0</v>
      </c>
      <c r="F18" s="32">
        <v>0</v>
      </c>
      <c r="G18" s="33">
        <v>0</v>
      </c>
      <c r="H18" s="33">
        <v>0</v>
      </c>
      <c r="I18" s="32">
        <v>0</v>
      </c>
      <c r="J18" s="18">
        <v>0</v>
      </c>
      <c r="K18" s="33">
        <v>0</v>
      </c>
      <c r="L18" s="32">
        <v>0</v>
      </c>
      <c r="M18" s="18">
        <v>0</v>
      </c>
      <c r="N18" s="33"/>
      <c r="O18" s="32">
        <v>20000</v>
      </c>
      <c r="P18" s="18">
        <f t="shared" ref="P18:P23" si="9">D18+G18+J18+M18</f>
        <v>20000</v>
      </c>
    </row>
    <row r="19" spans="1:36" ht="13.95" x14ac:dyDescent="0.25">
      <c r="A19" s="37" t="s">
        <v>17</v>
      </c>
      <c r="B19" s="33">
        <v>0</v>
      </c>
      <c r="C19" s="32">
        <v>300000</v>
      </c>
      <c r="D19" s="33">
        <v>300000</v>
      </c>
      <c r="E19" s="33">
        <v>0</v>
      </c>
      <c r="F19" s="32">
        <v>0</v>
      </c>
      <c r="G19" s="33">
        <v>0</v>
      </c>
      <c r="H19" s="33">
        <v>0</v>
      </c>
      <c r="I19" s="32">
        <v>0</v>
      </c>
      <c r="J19" s="18">
        <v>0</v>
      </c>
      <c r="K19" s="33">
        <v>0</v>
      </c>
      <c r="L19" s="32">
        <v>0</v>
      </c>
      <c r="M19" s="18">
        <v>0</v>
      </c>
      <c r="N19" s="33"/>
      <c r="O19" s="32">
        <v>300000</v>
      </c>
      <c r="P19" s="18">
        <f t="shared" si="9"/>
        <v>300000</v>
      </c>
    </row>
    <row r="20" spans="1:36" ht="13.95" x14ac:dyDescent="0.25">
      <c r="A20" s="37" t="s">
        <v>29</v>
      </c>
      <c r="B20" s="33">
        <v>0</v>
      </c>
      <c r="C20" s="32">
        <v>10000</v>
      </c>
      <c r="D20" s="33">
        <v>10000</v>
      </c>
      <c r="E20" s="33">
        <v>0</v>
      </c>
      <c r="F20" s="32">
        <v>0</v>
      </c>
      <c r="G20" s="33">
        <v>0</v>
      </c>
      <c r="H20" s="33">
        <v>0</v>
      </c>
      <c r="I20" s="32">
        <v>0</v>
      </c>
      <c r="J20" s="18">
        <v>0</v>
      </c>
      <c r="K20" s="33">
        <v>0</v>
      </c>
      <c r="L20" s="32">
        <v>0</v>
      </c>
      <c r="M20" s="18">
        <v>0</v>
      </c>
      <c r="N20" s="33"/>
      <c r="O20" s="32">
        <v>10000</v>
      </c>
      <c r="P20" s="18">
        <f t="shared" si="9"/>
        <v>10000</v>
      </c>
    </row>
    <row r="21" spans="1:36" ht="13.95" x14ac:dyDescent="0.25">
      <c r="A21" s="37" t="s">
        <v>35</v>
      </c>
      <c r="B21" s="33">
        <v>0</v>
      </c>
      <c r="C21" s="32">
        <v>50000</v>
      </c>
      <c r="D21" s="33">
        <v>50000</v>
      </c>
      <c r="E21" s="33">
        <v>0</v>
      </c>
      <c r="F21" s="32">
        <v>0</v>
      </c>
      <c r="G21" s="33">
        <v>0</v>
      </c>
      <c r="H21" s="33">
        <v>0</v>
      </c>
      <c r="I21" s="32">
        <v>0</v>
      </c>
      <c r="J21" s="18">
        <v>0</v>
      </c>
      <c r="K21" s="33">
        <v>0</v>
      </c>
      <c r="L21" s="32">
        <v>0</v>
      </c>
      <c r="M21" s="18">
        <v>0</v>
      </c>
      <c r="N21" s="33"/>
      <c r="O21" s="32">
        <v>50000</v>
      </c>
      <c r="P21" s="18">
        <f t="shared" si="9"/>
        <v>50000</v>
      </c>
    </row>
    <row r="22" spans="1:36" ht="13.95" x14ac:dyDescent="0.25">
      <c r="A22" s="37" t="s">
        <v>30</v>
      </c>
      <c r="B22" s="33">
        <v>0</v>
      </c>
      <c r="C22" s="32">
        <v>0</v>
      </c>
      <c r="D22" s="17">
        <v>0</v>
      </c>
      <c r="E22" s="33">
        <v>0</v>
      </c>
      <c r="F22" s="32">
        <v>20000</v>
      </c>
      <c r="G22" s="33">
        <v>20000</v>
      </c>
      <c r="H22" s="33">
        <v>0</v>
      </c>
      <c r="I22" s="32">
        <v>0</v>
      </c>
      <c r="J22" s="17">
        <v>0</v>
      </c>
      <c r="K22" s="33">
        <v>0</v>
      </c>
      <c r="L22" s="32">
        <v>0</v>
      </c>
      <c r="M22" s="18">
        <v>0</v>
      </c>
      <c r="N22" s="33"/>
      <c r="O22" s="32">
        <v>20000</v>
      </c>
      <c r="P22" s="18">
        <f t="shared" si="9"/>
        <v>20000</v>
      </c>
    </row>
    <row r="23" spans="1:36" ht="13.95" x14ac:dyDescent="0.25">
      <c r="A23" s="36" t="s">
        <v>34</v>
      </c>
      <c r="B23" s="33">
        <v>0</v>
      </c>
      <c r="C23" s="32">
        <v>0</v>
      </c>
      <c r="D23" s="33">
        <v>0</v>
      </c>
      <c r="E23" s="33">
        <v>300000</v>
      </c>
      <c r="F23" s="32">
        <v>0</v>
      </c>
      <c r="G23" s="33">
        <v>300000</v>
      </c>
      <c r="H23" s="33">
        <v>0</v>
      </c>
      <c r="I23" s="32">
        <v>0</v>
      </c>
      <c r="J23" s="18">
        <v>0</v>
      </c>
      <c r="K23" s="33">
        <v>0</v>
      </c>
      <c r="L23" s="32">
        <v>0</v>
      </c>
      <c r="M23" s="18">
        <v>0</v>
      </c>
      <c r="N23" s="33">
        <v>300000</v>
      </c>
      <c r="O23" s="32"/>
      <c r="P23" s="18">
        <f t="shared" si="9"/>
        <v>300000</v>
      </c>
    </row>
    <row r="24" spans="1:36" s="61" customFormat="1" ht="13.95" hidden="1" x14ac:dyDescent="0.25">
      <c r="A24" s="65" t="s">
        <v>33</v>
      </c>
      <c r="B24" s="63"/>
      <c r="C24" s="64"/>
      <c r="D24" s="60"/>
      <c r="E24" s="63"/>
      <c r="F24" s="64"/>
      <c r="G24" s="60"/>
      <c r="H24" s="63"/>
      <c r="I24" s="64"/>
      <c r="J24" s="60"/>
      <c r="K24" s="63"/>
      <c r="L24" s="64"/>
      <c r="M24" s="60"/>
      <c r="N24" s="63"/>
      <c r="O24" s="64"/>
      <c r="P24" s="60"/>
    </row>
    <row r="25" spans="1:36" s="24" customFormat="1" ht="52.8" x14ac:dyDescent="0.25">
      <c r="A25" s="49" t="s">
        <v>41</v>
      </c>
      <c r="B25" s="47">
        <f t="shared" ref="B25:C25" si="10">B26+B31</f>
        <v>1432500</v>
      </c>
      <c r="C25" s="47">
        <f t="shared" si="10"/>
        <v>1035000</v>
      </c>
      <c r="D25" s="47">
        <f>D26+D31</f>
        <v>2467500</v>
      </c>
      <c r="E25" s="47">
        <f t="shared" ref="E25:L25" si="11">E26+E31</f>
        <v>1237500</v>
      </c>
      <c r="F25" s="47">
        <f t="shared" si="11"/>
        <v>1087500</v>
      </c>
      <c r="G25" s="47">
        <f t="shared" si="11"/>
        <v>2325000</v>
      </c>
      <c r="H25" s="47">
        <f t="shared" si="11"/>
        <v>1395000</v>
      </c>
      <c r="I25" s="47">
        <f t="shared" si="11"/>
        <v>1166250</v>
      </c>
      <c r="J25" s="47">
        <f t="shared" si="11"/>
        <v>2561250</v>
      </c>
      <c r="K25" s="47">
        <f t="shared" si="11"/>
        <v>2025000</v>
      </c>
      <c r="L25" s="47">
        <f t="shared" si="11"/>
        <v>1481250</v>
      </c>
      <c r="M25" s="47">
        <f>M26+M31</f>
        <v>3506250</v>
      </c>
      <c r="N25" s="50">
        <f>N26+N31</f>
        <v>6090000</v>
      </c>
      <c r="O25" s="50">
        <f>O26+O31</f>
        <v>4770000</v>
      </c>
      <c r="P25" s="47">
        <f>P26+P31</f>
        <v>10860000</v>
      </c>
      <c r="Q25" s="27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</row>
    <row r="26" spans="1:36" ht="44.4" customHeight="1" x14ac:dyDescent="0.25">
      <c r="A26" s="39" t="s">
        <v>19</v>
      </c>
      <c r="B26" s="41">
        <f t="shared" ref="B26:L26" si="12">SUM(B27:B30)</f>
        <v>562500</v>
      </c>
      <c r="C26" s="41">
        <f t="shared" si="12"/>
        <v>165000</v>
      </c>
      <c r="D26" s="41">
        <f t="shared" si="12"/>
        <v>727500</v>
      </c>
      <c r="E26" s="41">
        <f t="shared" si="12"/>
        <v>367500</v>
      </c>
      <c r="F26" s="41">
        <f t="shared" si="12"/>
        <v>217500</v>
      </c>
      <c r="G26" s="41">
        <f t="shared" si="12"/>
        <v>585000</v>
      </c>
      <c r="H26" s="41">
        <f t="shared" si="12"/>
        <v>525000</v>
      </c>
      <c r="I26" s="41">
        <f t="shared" si="12"/>
        <v>296250</v>
      </c>
      <c r="J26" s="41">
        <f t="shared" si="12"/>
        <v>821250</v>
      </c>
      <c r="K26" s="41">
        <f t="shared" si="12"/>
        <v>1155000</v>
      </c>
      <c r="L26" s="41">
        <f t="shared" si="12"/>
        <v>611250</v>
      </c>
      <c r="M26" s="41">
        <f>SUM(M27:M30)</f>
        <v>1766250</v>
      </c>
      <c r="N26" s="41">
        <f>SUM(N27:N30)</f>
        <v>2610000</v>
      </c>
      <c r="O26" s="41">
        <f>SUM(O27:O30)</f>
        <v>1290000</v>
      </c>
      <c r="P26" s="41">
        <f>M26+J26+G26+D26</f>
        <v>3900000</v>
      </c>
      <c r="Q26" s="27"/>
    </row>
    <row r="27" spans="1:36" x14ac:dyDescent="0.25">
      <c r="A27" s="36" t="s">
        <v>20</v>
      </c>
      <c r="B27" s="33">
        <v>262500</v>
      </c>
      <c r="C27" s="33">
        <v>0</v>
      </c>
      <c r="D27" s="33">
        <v>262500</v>
      </c>
      <c r="E27" s="33">
        <v>367500</v>
      </c>
      <c r="F27" s="33">
        <v>0</v>
      </c>
      <c r="G27" s="33">
        <v>367500</v>
      </c>
      <c r="H27" s="33">
        <v>525000</v>
      </c>
      <c r="I27" s="33">
        <v>0</v>
      </c>
      <c r="J27" s="33">
        <v>525000</v>
      </c>
      <c r="K27" s="33">
        <v>1155000</v>
      </c>
      <c r="L27" s="33">
        <v>0</v>
      </c>
      <c r="M27" s="33">
        <f>J27+G27+D27</f>
        <v>1155000</v>
      </c>
      <c r="N27" s="33">
        <v>2310000</v>
      </c>
      <c r="O27" s="33"/>
      <c r="P27" s="33">
        <f>D27+G27+J27+M27</f>
        <v>2310000</v>
      </c>
    </row>
    <row r="28" spans="1:36" ht="13.2" customHeight="1" x14ac:dyDescent="0.25">
      <c r="A28" s="35" t="s">
        <v>21</v>
      </c>
      <c r="B28" s="33">
        <v>0</v>
      </c>
      <c r="C28" s="33">
        <v>131250</v>
      </c>
      <c r="D28" s="33">
        <v>131250</v>
      </c>
      <c r="E28" s="33">
        <v>0</v>
      </c>
      <c r="F28" s="33">
        <v>183750</v>
      </c>
      <c r="G28" s="33">
        <v>183750</v>
      </c>
      <c r="H28" s="33">
        <v>0</v>
      </c>
      <c r="I28" s="33">
        <v>262500</v>
      </c>
      <c r="J28" s="33">
        <v>262500</v>
      </c>
      <c r="K28" s="33">
        <v>0</v>
      </c>
      <c r="L28" s="33">
        <v>577500</v>
      </c>
      <c r="M28" s="33">
        <f>J28+G28+D28</f>
        <v>577500</v>
      </c>
      <c r="N28" s="33">
        <v>0</v>
      </c>
      <c r="O28" s="33">
        <v>1155000</v>
      </c>
      <c r="P28" s="33">
        <f>D28+G28+J28+M28</f>
        <v>1155000</v>
      </c>
    </row>
    <row r="29" spans="1:36" x14ac:dyDescent="0.25">
      <c r="A29" s="36" t="s">
        <v>22</v>
      </c>
      <c r="B29" s="33">
        <v>0</v>
      </c>
      <c r="C29" s="32">
        <v>33750</v>
      </c>
      <c r="D29" s="33">
        <v>33750</v>
      </c>
      <c r="E29" s="33">
        <v>0</v>
      </c>
      <c r="F29" s="32">
        <v>33750</v>
      </c>
      <c r="G29" s="33">
        <v>33750</v>
      </c>
      <c r="H29" s="33">
        <v>0</v>
      </c>
      <c r="I29" s="32">
        <v>33750</v>
      </c>
      <c r="J29" s="33">
        <v>33750</v>
      </c>
      <c r="K29" s="33">
        <v>0</v>
      </c>
      <c r="L29" s="32">
        <v>33750</v>
      </c>
      <c r="M29" s="33">
        <v>33750</v>
      </c>
      <c r="N29" s="33">
        <v>0</v>
      </c>
      <c r="O29" s="32">
        <v>135000</v>
      </c>
      <c r="P29" s="33">
        <v>135000</v>
      </c>
    </row>
    <row r="30" spans="1:36" ht="26.4" x14ac:dyDescent="0.25">
      <c r="A30" s="36" t="s">
        <v>23</v>
      </c>
      <c r="B30" s="33">
        <v>300000</v>
      </c>
      <c r="C30" s="32">
        <v>0</v>
      </c>
      <c r="D30" s="33">
        <v>300000</v>
      </c>
      <c r="E30" s="33">
        <v>0</v>
      </c>
      <c r="F30" s="32">
        <v>0</v>
      </c>
      <c r="G30" s="33">
        <v>0</v>
      </c>
      <c r="H30" s="33">
        <v>0</v>
      </c>
      <c r="I30" s="32">
        <v>0</v>
      </c>
      <c r="J30" s="33">
        <v>0</v>
      </c>
      <c r="K30" s="33">
        <v>0</v>
      </c>
      <c r="L30" s="32">
        <v>0</v>
      </c>
      <c r="M30" s="33">
        <v>0</v>
      </c>
      <c r="N30" s="33">
        <v>300000</v>
      </c>
      <c r="O30" s="32"/>
      <c r="P30" s="33">
        <v>300000</v>
      </c>
    </row>
    <row r="31" spans="1:36" x14ac:dyDescent="0.25">
      <c r="A31" s="39" t="s">
        <v>24</v>
      </c>
      <c r="B31" s="40">
        <v>870000</v>
      </c>
      <c r="C31" s="42">
        <v>870000</v>
      </c>
      <c r="D31" s="41">
        <v>1740000</v>
      </c>
      <c r="E31" s="40">
        <v>870000</v>
      </c>
      <c r="F31" s="42">
        <v>870000</v>
      </c>
      <c r="G31" s="41">
        <v>1740000</v>
      </c>
      <c r="H31" s="40">
        <v>870000</v>
      </c>
      <c r="I31" s="42">
        <v>870000</v>
      </c>
      <c r="J31" s="41">
        <v>1740000</v>
      </c>
      <c r="K31" s="40">
        <v>870000</v>
      </c>
      <c r="L31" s="42">
        <v>870000</v>
      </c>
      <c r="M31" s="41">
        <v>1740000</v>
      </c>
      <c r="N31" s="41">
        <v>3480000</v>
      </c>
      <c r="O31" s="69">
        <v>3480000</v>
      </c>
      <c r="P31" s="41">
        <f>M31+J31+G31+D31</f>
        <v>6960000</v>
      </c>
    </row>
    <row r="32" spans="1:36" s="24" customFormat="1" ht="52.8" x14ac:dyDescent="0.25">
      <c r="A32" s="49" t="s">
        <v>36</v>
      </c>
      <c r="B32" s="48">
        <v>0</v>
      </c>
      <c r="C32" s="46">
        <v>0</v>
      </c>
      <c r="D32" s="47">
        <v>0</v>
      </c>
      <c r="E32" s="48">
        <v>0</v>
      </c>
      <c r="F32" s="46">
        <v>0</v>
      </c>
      <c r="G32" s="47">
        <v>0</v>
      </c>
      <c r="H32" s="48">
        <v>2500000</v>
      </c>
      <c r="I32" s="46">
        <v>0</v>
      </c>
      <c r="J32" s="47">
        <v>2500000</v>
      </c>
      <c r="K32" s="48">
        <v>0</v>
      </c>
      <c r="L32" s="46">
        <v>2500000</v>
      </c>
      <c r="M32" s="47">
        <v>2500000</v>
      </c>
      <c r="N32" s="50">
        <f>SUM(N33:N34)</f>
        <v>2500000</v>
      </c>
      <c r="O32" s="50">
        <f>SUM(O33:O34)</f>
        <v>2500000</v>
      </c>
      <c r="P32" s="47">
        <f>M32+J32+G32+D32</f>
        <v>5000000</v>
      </c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</row>
    <row r="33" spans="1:36" s="61" customFormat="1" x14ac:dyDescent="0.25">
      <c r="A33" s="62" t="s">
        <v>42</v>
      </c>
      <c r="B33" s="63">
        <v>0</v>
      </c>
      <c r="C33" s="64">
        <v>0</v>
      </c>
      <c r="D33" s="60">
        <v>0</v>
      </c>
      <c r="E33" s="63">
        <v>0</v>
      </c>
      <c r="F33" s="64">
        <v>0</v>
      </c>
      <c r="G33" s="60">
        <v>0</v>
      </c>
      <c r="H33" s="63">
        <v>2500000</v>
      </c>
      <c r="I33" s="64">
        <v>0</v>
      </c>
      <c r="J33" s="63">
        <v>2500000</v>
      </c>
      <c r="K33" s="63"/>
      <c r="L33" s="64"/>
      <c r="M33" s="63"/>
      <c r="N33" s="63">
        <v>2500000</v>
      </c>
      <c r="O33" s="64"/>
      <c r="P33" s="63">
        <v>2500000</v>
      </c>
    </row>
    <row r="34" spans="1:36" ht="15.6" customHeight="1" x14ac:dyDescent="0.25">
      <c r="A34" s="37" t="s">
        <v>43</v>
      </c>
      <c r="B34" s="33" t="s">
        <v>27</v>
      </c>
      <c r="C34" s="32" t="s">
        <v>27</v>
      </c>
      <c r="D34" s="18">
        <v>0</v>
      </c>
      <c r="E34" s="33" t="s">
        <v>27</v>
      </c>
      <c r="F34" s="32" t="s">
        <v>27</v>
      </c>
      <c r="G34" s="18">
        <v>0</v>
      </c>
      <c r="H34" s="33" t="s">
        <v>27</v>
      </c>
      <c r="I34" s="32" t="s">
        <v>27</v>
      </c>
      <c r="J34" s="33">
        <v>0</v>
      </c>
      <c r="K34" s="33">
        <v>0</v>
      </c>
      <c r="L34" s="32">
        <v>2500000</v>
      </c>
      <c r="M34" s="33">
        <v>2500000</v>
      </c>
      <c r="N34" s="33" t="s">
        <v>27</v>
      </c>
      <c r="O34" s="32">
        <v>2500000</v>
      </c>
      <c r="P34" s="33">
        <f>M34+J34+G34+D34</f>
        <v>2500000</v>
      </c>
    </row>
    <row r="35" spans="1:36" s="24" customFormat="1" ht="29.4" customHeight="1" x14ac:dyDescent="0.25">
      <c r="A35" s="49" t="s">
        <v>40</v>
      </c>
      <c r="B35" s="48">
        <v>0</v>
      </c>
      <c r="C35" s="46">
        <v>0</v>
      </c>
      <c r="D35" s="47">
        <v>0</v>
      </c>
      <c r="E35" s="48">
        <v>250000</v>
      </c>
      <c r="F35" s="46">
        <v>0</v>
      </c>
      <c r="G35" s="47">
        <v>250000</v>
      </c>
      <c r="H35" s="48">
        <v>250000</v>
      </c>
      <c r="I35" s="46">
        <v>0</v>
      </c>
      <c r="J35" s="47">
        <v>250000</v>
      </c>
      <c r="K35" s="48">
        <v>500000</v>
      </c>
      <c r="L35" s="46">
        <v>0</v>
      </c>
      <c r="M35" s="47">
        <v>500000</v>
      </c>
      <c r="N35" s="47">
        <v>1000000</v>
      </c>
      <c r="O35" s="46">
        <v>0</v>
      </c>
      <c r="P35" s="47">
        <f>G35+J35+M35</f>
        <v>1000000</v>
      </c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</row>
    <row r="36" spans="1:36" s="14" customFormat="1" ht="26.4" x14ac:dyDescent="0.25">
      <c r="A36" s="30" t="s">
        <v>44</v>
      </c>
      <c r="B36" s="51">
        <v>665000</v>
      </c>
      <c r="C36" s="51">
        <v>682500</v>
      </c>
      <c r="D36" s="51">
        <f>B36+C36</f>
        <v>1347500</v>
      </c>
      <c r="E36" s="51">
        <v>665000</v>
      </c>
      <c r="F36" s="51">
        <v>682500</v>
      </c>
      <c r="G36" s="51">
        <f>E36+F36</f>
        <v>1347500</v>
      </c>
      <c r="H36" s="51">
        <v>665000</v>
      </c>
      <c r="I36" s="51">
        <v>682500</v>
      </c>
      <c r="J36" s="51">
        <f>H36+I36</f>
        <v>1347500</v>
      </c>
      <c r="K36" s="51">
        <v>665000</v>
      </c>
      <c r="L36" s="51">
        <v>682500</v>
      </c>
      <c r="M36" s="51">
        <f>K36+L36</f>
        <v>1347500</v>
      </c>
      <c r="N36" s="51">
        <f>2695000-35000</f>
        <v>2660000</v>
      </c>
      <c r="O36" s="31">
        <f>2695000+35000</f>
        <v>2730000</v>
      </c>
      <c r="P36" s="31">
        <f>150000000-P3-P7</f>
        <v>5390000</v>
      </c>
      <c r="Q36" s="67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</row>
    <row r="37" spans="1:36" ht="23.4" customHeight="1" x14ac:dyDescent="0.3">
      <c r="A37" s="43" t="s">
        <v>3</v>
      </c>
      <c r="B37" s="18">
        <f>B36+B7+B3</f>
        <v>32997500</v>
      </c>
      <c r="C37" s="18">
        <f t="shared" ref="C37:M37" si="13">C36+C7+C3</f>
        <v>33947500</v>
      </c>
      <c r="D37" s="18">
        <f t="shared" si="13"/>
        <v>66945000</v>
      </c>
      <c r="E37" s="18">
        <f>E36+E7+E3</f>
        <v>33952500</v>
      </c>
      <c r="F37" s="18">
        <f t="shared" si="13"/>
        <v>34540000</v>
      </c>
      <c r="G37" s="18">
        <f t="shared" si="13"/>
        <v>68492500</v>
      </c>
      <c r="H37" s="18">
        <f t="shared" si="13"/>
        <v>4860000</v>
      </c>
      <c r="I37" s="18">
        <f t="shared" si="13"/>
        <v>1848750</v>
      </c>
      <c r="J37" s="18">
        <f>J36+J7+J3</f>
        <v>6708750</v>
      </c>
      <c r="K37" s="18">
        <f t="shared" ref="K37:L37" si="14">K36+K7+K3</f>
        <v>3190000</v>
      </c>
      <c r="L37" s="18">
        <f t="shared" si="14"/>
        <v>4663750</v>
      </c>
      <c r="M37" s="18">
        <f t="shared" si="13"/>
        <v>7853750</v>
      </c>
      <c r="N37" s="18">
        <f>N36+N35+N32+N25+N16+N8+N3</f>
        <v>75000000</v>
      </c>
      <c r="O37" s="18">
        <f>O36+O35+O32+O25+O16+O8+O3</f>
        <v>75000000</v>
      </c>
      <c r="P37" s="18">
        <f>P36+P7+P3</f>
        <v>150000000</v>
      </c>
      <c r="Q37" s="27"/>
    </row>
    <row r="39" spans="1:36" ht="31.95" customHeight="1" x14ac:dyDescent="0.25">
      <c r="A39" s="74" t="s">
        <v>10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1:36" x14ac:dyDescent="0.25">
      <c r="D40" s="68"/>
      <c r="N40" s="68"/>
      <c r="P40" s="68"/>
    </row>
    <row r="41" spans="1:36" x14ac:dyDescent="0.25">
      <c r="D41" s="68"/>
    </row>
    <row r="42" spans="1:36" x14ac:dyDescent="0.25">
      <c r="D42" s="68"/>
    </row>
    <row r="43" spans="1:36" x14ac:dyDescent="0.25">
      <c r="E43" s="68">
        <f>D41+D42</f>
        <v>0</v>
      </c>
    </row>
    <row r="48" spans="1:36" x14ac:dyDescent="0.25">
      <c r="D48" s="68"/>
    </row>
    <row r="54" spans="1:12" x14ac:dyDescent="0.25">
      <c r="A54" s="14" t="s">
        <v>9</v>
      </c>
      <c r="B54" s="20"/>
      <c r="C54" s="21" t="s">
        <v>6</v>
      </c>
      <c r="D54" s="21" t="s">
        <v>7</v>
      </c>
      <c r="E54" s="21" t="s">
        <v>8</v>
      </c>
      <c r="F54" s="21" t="s">
        <v>45</v>
      </c>
      <c r="G54" s="21" t="s">
        <v>2</v>
      </c>
      <c r="H54" s="21" t="s">
        <v>5</v>
      </c>
    </row>
    <row r="55" spans="1:12" x14ac:dyDescent="0.25">
      <c r="B55" s="17" t="s">
        <v>1</v>
      </c>
      <c r="C55" s="18">
        <f>+B37</f>
        <v>32997500</v>
      </c>
      <c r="D55" s="19">
        <f>+E37</f>
        <v>33952500</v>
      </c>
      <c r="E55" s="19">
        <f>+H37</f>
        <v>4860000</v>
      </c>
      <c r="F55" s="19">
        <f>+K37</f>
        <v>3190000</v>
      </c>
      <c r="G55" s="70">
        <f>N37</f>
        <v>75000000</v>
      </c>
      <c r="H55" s="71">
        <v>0.5</v>
      </c>
      <c r="L55" s="68"/>
    </row>
    <row r="56" spans="1:12" x14ac:dyDescent="0.25">
      <c r="B56" s="17" t="s">
        <v>4</v>
      </c>
      <c r="C56" s="19">
        <f>+C37</f>
        <v>33947500</v>
      </c>
      <c r="D56" s="19">
        <f>+F37</f>
        <v>34540000</v>
      </c>
      <c r="E56" s="19">
        <f>+I37</f>
        <v>1848750</v>
      </c>
      <c r="F56" s="19">
        <f>+L37</f>
        <v>4663750</v>
      </c>
      <c r="G56" s="70">
        <f>O37</f>
        <v>75000000</v>
      </c>
      <c r="H56" s="71">
        <v>0.5</v>
      </c>
    </row>
    <row r="57" spans="1:12" x14ac:dyDescent="0.25">
      <c r="B57" s="17" t="s">
        <v>2</v>
      </c>
      <c r="C57" s="19">
        <f>+D37</f>
        <v>66945000</v>
      </c>
      <c r="D57" s="19">
        <f>+G37</f>
        <v>68492500</v>
      </c>
      <c r="E57" s="19">
        <f>+J37</f>
        <v>6708750</v>
      </c>
      <c r="F57" s="19">
        <f>+M37</f>
        <v>7853750</v>
      </c>
      <c r="G57" s="70">
        <f>P37</f>
        <v>150000000</v>
      </c>
      <c r="H57" s="71">
        <v>1</v>
      </c>
    </row>
    <row r="58" spans="1:12" x14ac:dyDescent="0.25">
      <c r="B58" s="17" t="s">
        <v>5</v>
      </c>
      <c r="C58" s="22">
        <f>+C57/G57</f>
        <v>0.44629999999999997</v>
      </c>
      <c r="D58" s="22">
        <f>+D57/G57</f>
        <v>0.45661666666666667</v>
      </c>
      <c r="E58" s="22">
        <f>E57/G57</f>
        <v>4.4725000000000001E-2</v>
      </c>
      <c r="F58" s="22">
        <f>F57/G57</f>
        <v>5.2358333333333333E-2</v>
      </c>
      <c r="G58" s="72">
        <v>1</v>
      </c>
      <c r="H58" s="17"/>
    </row>
  </sheetData>
  <mergeCells count="6">
    <mergeCell ref="N1:P1"/>
    <mergeCell ref="B1:D1"/>
    <mergeCell ref="E1:G1"/>
    <mergeCell ref="H1:J1"/>
    <mergeCell ref="A39:M39"/>
    <mergeCell ref="K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sqref="A1:H21"/>
    </sheetView>
  </sheetViews>
  <sheetFormatPr defaultColWidth="11.5546875" defaultRowHeight="14.4" x14ac:dyDescent="0.3"/>
  <cols>
    <col min="1" max="1" width="33" customWidth="1"/>
    <col min="3" max="3" width="9.88671875" style="12" customWidth="1"/>
    <col min="5" max="5" width="10.44140625" style="12" customWidth="1"/>
  </cols>
  <sheetData>
    <row r="1" spans="1:6" x14ac:dyDescent="0.3">
      <c r="A1" s="13"/>
      <c r="B1" s="75"/>
      <c r="C1" s="75"/>
      <c r="D1" s="75"/>
      <c r="E1" s="75"/>
      <c r="F1" s="75"/>
    </row>
    <row r="2" spans="1:6" x14ac:dyDescent="0.3">
      <c r="A2" s="3"/>
      <c r="B2" s="2"/>
      <c r="C2" s="2"/>
      <c r="D2" s="3"/>
      <c r="E2" s="3"/>
      <c r="F2" s="2"/>
    </row>
    <row r="3" spans="1:6" x14ac:dyDescent="0.3">
      <c r="A3" s="6"/>
      <c r="B3" s="5"/>
      <c r="C3" s="15"/>
      <c r="D3" s="5"/>
      <c r="E3" s="15"/>
      <c r="F3" s="5"/>
    </row>
    <row r="4" spans="1:6" x14ac:dyDescent="0.3">
      <c r="A4" s="7"/>
      <c r="B4" s="1"/>
      <c r="C4" s="15"/>
      <c r="D4" s="1"/>
      <c r="E4" s="15"/>
      <c r="F4" s="1"/>
    </row>
    <row r="5" spans="1:6" x14ac:dyDescent="0.3">
      <c r="A5" s="7"/>
      <c r="B5" s="1"/>
      <c r="C5" s="15"/>
      <c r="D5" s="1"/>
      <c r="E5" s="15"/>
      <c r="F5" s="1"/>
    </row>
    <row r="6" spans="1:6" x14ac:dyDescent="0.3">
      <c r="A6" s="7"/>
      <c r="B6" s="1"/>
      <c r="C6" s="15"/>
      <c r="D6" s="1"/>
      <c r="E6" s="15"/>
      <c r="F6" s="1"/>
    </row>
    <row r="7" spans="1:6" x14ac:dyDescent="0.3">
      <c r="A7" s="7"/>
      <c r="B7" s="1"/>
      <c r="C7" s="15"/>
      <c r="D7" s="1"/>
      <c r="E7" s="15"/>
      <c r="F7" s="1"/>
    </row>
    <row r="8" spans="1:6" x14ac:dyDescent="0.3">
      <c r="A8" s="6"/>
      <c r="B8" s="5"/>
      <c r="C8" s="15"/>
      <c r="D8" s="5"/>
      <c r="E8" s="15"/>
      <c r="F8" s="5"/>
    </row>
    <row r="9" spans="1:6" x14ac:dyDescent="0.3">
      <c r="A9" s="9"/>
      <c r="B9" s="1"/>
      <c r="C9" s="15"/>
      <c r="D9" s="1"/>
      <c r="E9" s="15"/>
      <c r="F9" s="1"/>
    </row>
    <row r="10" spans="1:6" x14ac:dyDescent="0.3">
      <c r="A10" s="10"/>
      <c r="B10" s="1"/>
      <c r="C10" s="15"/>
      <c r="D10" s="1"/>
      <c r="E10" s="15"/>
      <c r="F10" s="1"/>
    </row>
    <row r="11" spans="1:6" x14ac:dyDescent="0.3">
      <c r="A11" s="9"/>
      <c r="B11" s="1"/>
      <c r="C11" s="15"/>
      <c r="D11" s="1"/>
      <c r="E11" s="15"/>
      <c r="F11" s="1"/>
    </row>
    <row r="12" spans="1:6" x14ac:dyDescent="0.3">
      <c r="A12" s="7"/>
      <c r="B12" s="1"/>
      <c r="C12" s="15"/>
      <c r="D12" s="1"/>
      <c r="E12" s="15"/>
      <c r="F12" s="1"/>
    </row>
    <row r="13" spans="1:6" x14ac:dyDescent="0.3">
      <c r="A13" s="10"/>
      <c r="B13" s="1"/>
      <c r="C13" s="15"/>
      <c r="D13" s="1"/>
      <c r="E13" s="15"/>
      <c r="F13" s="1"/>
    </row>
    <row r="14" spans="1:6" x14ac:dyDescent="0.3">
      <c r="A14" s="7"/>
      <c r="B14" s="1"/>
      <c r="C14" s="15"/>
      <c r="D14" s="1"/>
      <c r="E14" s="15"/>
      <c r="F14" s="1"/>
    </row>
    <row r="15" spans="1:6" x14ac:dyDescent="0.3">
      <c r="A15" s="6"/>
      <c r="B15" s="5"/>
      <c r="C15" s="15"/>
      <c r="D15" s="5"/>
      <c r="E15" s="15"/>
      <c r="F15" s="5"/>
    </row>
    <row r="16" spans="1:6" x14ac:dyDescent="0.3">
      <c r="A16" s="7"/>
      <c r="B16" s="1"/>
      <c r="C16" s="15"/>
      <c r="D16" s="1"/>
      <c r="E16" s="15"/>
      <c r="F16" s="1"/>
    </row>
    <row r="17" spans="1:7" x14ac:dyDescent="0.3">
      <c r="A17" s="11"/>
      <c r="B17" s="5"/>
      <c r="C17" s="15"/>
      <c r="D17" s="5"/>
      <c r="E17" s="15"/>
      <c r="F17" s="5"/>
      <c r="G17" s="16"/>
    </row>
    <row r="18" spans="1:7" x14ac:dyDescent="0.3">
      <c r="A18" s="7"/>
      <c r="B18" s="1"/>
      <c r="C18" s="15"/>
      <c r="D18" s="1"/>
      <c r="E18" s="15"/>
      <c r="F18" s="1"/>
    </row>
    <row r="19" spans="1:7" x14ac:dyDescent="0.3">
      <c r="A19" s="8"/>
      <c r="B19" s="4"/>
      <c r="C19" s="15"/>
      <c r="D19" s="4"/>
      <c r="E19" s="15"/>
      <c r="F19" s="1"/>
    </row>
    <row r="21" spans="1:7" ht="56.4" customHeight="1" x14ac:dyDescent="0.3">
      <c r="A21" s="74"/>
      <c r="B21" s="74"/>
      <c r="C21" s="74"/>
      <c r="D21" s="74"/>
      <c r="E21" s="74"/>
      <c r="F21" s="74"/>
    </row>
  </sheetData>
  <mergeCells count="2">
    <mergeCell ref="B1:F1"/>
    <mergeCell ref="A21:F2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39117431</IDBDocs_x0020_Number>
    <TaxCatchAll xmlns="9c571b2f-e523-4ab2-ba2e-09e151a03ef4">
      <Value>7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Duarte, Jesus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CH-L1082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Loan Proposal</Disclosure_x0020_Activity>
    <Webtopic xmlns="9c571b2f-e523-4ab2-ba2e-09e151a03ef4">ED-EDP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B067EB2FA085D49B7566DBEEC99315D" ma:contentTypeVersion="0" ma:contentTypeDescription="A content type to manage public (operations) IDB documents" ma:contentTypeScope="" ma:versionID="3b2864f2e6c799e880ff15764162f8c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cef9acc7f5f2c21ae68466fda6a47c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09f7d02-9c79-4040-8fb6-60e7837b3d3f}" ma:internalName="TaxCatchAll" ma:showField="CatchAllData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09f7d02-9c79-4040-8fb6-60e7837b3d3f}" ma:internalName="TaxCatchAllLabel" ma:readOnly="true" ma:showField="CatchAllDataLabel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EC4BC5-7EBC-4782-AD8A-F82C30E348F1}"/>
</file>

<file path=customXml/itemProps2.xml><?xml version="1.0" encoding="utf-8"?>
<ds:datastoreItem xmlns:ds="http://schemas.openxmlformats.org/officeDocument/2006/customXml" ds:itemID="{0384CCB2-D1C0-4D0A-94DC-C851732C62CB}"/>
</file>

<file path=customXml/itemProps3.xml><?xml version="1.0" encoding="utf-8"?>
<ds:datastoreItem xmlns:ds="http://schemas.openxmlformats.org/officeDocument/2006/customXml" ds:itemID="{96B9DD95-7156-43E1-95B3-2599AD8B6549}"/>
</file>

<file path=customXml/itemProps4.xml><?xml version="1.0" encoding="utf-8"?>
<ds:datastoreItem xmlns:ds="http://schemas.openxmlformats.org/officeDocument/2006/customXml" ds:itemID="{D4421EC3-5DF9-4FEF-A6DD-D31892A02061}"/>
</file>

<file path=customXml/itemProps5.xml><?xml version="1.0" encoding="utf-8"?>
<ds:datastoreItem xmlns:ds="http://schemas.openxmlformats.org/officeDocument/2006/customXml" ds:itemID="{985D2788-9C42-4B67-A44A-41C07EC74E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tabla costos detallados</vt:lpstr>
      <vt:lpstr>tabla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EEO 3 QRR</dc:title>
  <dc:creator>Usuario</dc:creator>
  <cp:lastModifiedBy>Livia</cp:lastModifiedBy>
  <dcterms:created xsi:type="dcterms:W3CDTF">2014-04-28T12:37:06Z</dcterms:created>
  <dcterms:modified xsi:type="dcterms:W3CDTF">2014-10-07T12:26:18Z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0x01010046CF21643EE8D14686A648AA6DAD0892005B067EB2FA085D49B7566DBEEC99315D</vt:lpwstr>
  </property>
  <property fmtid="{D5CDD505-2E9C-101B-9397-08002B2CF9AE}" pid="3" name="TaxKeyword">
    <vt:lpwstr/>
  </property>
  <property fmtid="{D5CDD505-2E9C-101B-9397-08002B2CF9AE}" pid="4" name="Function Operations IDB">
    <vt:lpwstr>7;#IDBDocs|cca77002-e150-4b2d-ab1f-1d7a7cdcae16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6;#Unclassified|a6dff32e-d477-44cd-a56b-85efe9e0a56c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6;#Unclassified|a6dff32e-d477-44cd-a56b-85efe9e0a56c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