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0" yWindow="0" windowWidth="25596" windowHeight="12504" activeTab="2"/>
  </bookViews>
  <sheets>
    <sheet name="Estructura del Proyecto" sheetId="3" r:id="rId1"/>
    <sheet name="Plan de Adquisiciones" sheetId="2" r:id="rId2"/>
    <sheet name="Detalle Plan de Adquisiciones" sheetId="1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7" i="1" l="1"/>
  <c r="G36" i="1"/>
  <c r="G35" i="1"/>
  <c r="I37" i="1"/>
  <c r="I36" i="1"/>
  <c r="I35" i="1"/>
  <c r="I38" i="1"/>
  <c r="G6" i="1"/>
  <c r="G13" i="1"/>
  <c r="G17" i="1"/>
  <c r="I26" i="1"/>
  <c r="H26" i="1"/>
  <c r="I25" i="1"/>
  <c r="H25" i="1"/>
  <c r="I24" i="1"/>
  <c r="H24" i="1"/>
  <c r="I28" i="1"/>
  <c r="H28" i="1"/>
  <c r="I27" i="1"/>
  <c r="H27" i="1"/>
  <c r="B35" i="2"/>
  <c r="C35" i="2"/>
  <c r="C28" i="2"/>
  <c r="B28" i="2"/>
  <c r="G79" i="1"/>
  <c r="F71" i="1"/>
  <c r="G62" i="1"/>
  <c r="G49" i="1"/>
  <c r="G41" i="1"/>
  <c r="G30" i="1"/>
  <c r="G91" i="1"/>
  <c r="G95" i="1"/>
  <c r="G99" i="1"/>
  <c r="H77" i="1"/>
  <c r="H79" i="1"/>
  <c r="G67" i="1"/>
  <c r="G71" i="1"/>
  <c r="H55" i="1"/>
  <c r="H62" i="1"/>
  <c r="H49" i="1"/>
  <c r="H41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9" i="1"/>
  <c r="H30" i="1"/>
  <c r="H91" i="1"/>
  <c r="H95" i="1"/>
  <c r="H99" i="1"/>
  <c r="I99" i="1"/>
  <c r="I97" i="1"/>
  <c r="I77" i="1"/>
  <c r="I79" i="1"/>
  <c r="H71" i="1"/>
  <c r="I55" i="1"/>
  <c r="I62" i="1"/>
  <c r="I49" i="1"/>
  <c r="I41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9" i="1"/>
  <c r="I30" i="1"/>
  <c r="I91" i="1"/>
  <c r="I95" i="1"/>
  <c r="C16" i="2"/>
  <c r="B16" i="2"/>
  <c r="C20" i="2"/>
  <c r="B20" i="2"/>
</calcChain>
</file>

<file path=xl/sharedStrings.xml><?xml version="1.0" encoding="utf-8"?>
<sst xmlns="http://schemas.openxmlformats.org/spreadsheetml/2006/main" count="626" uniqueCount="191">
  <si>
    <t>INFORMACIÓN PARA CARGA INICIAL DEL PLAN DE ADQUISICIONES (EN CURSO Y/O ULTIMO PRESENTADO)</t>
  </si>
  <si>
    <t>OBRAS</t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</si>
  <si>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</si>
  <si>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</si>
  <si>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</si>
  <si>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>Documento de Licitación</t>
  </si>
  <si>
    <t>Firma del Contrato</t>
  </si>
  <si>
    <t>Unidad Ejecutora:</t>
  </si>
  <si>
    <t>Actividad:</t>
  </si>
  <si>
    <t>Descripción adicional:</t>
  </si>
  <si>
    <t>Fechas</t>
  </si>
  <si>
    <t>BIENES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</si>
  <si>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</si>
  <si>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SERVICIOS DE NO CONSULTORÍA</t>
  </si>
  <si>
    <t>CONSULTORÍAS FIRMAS</t>
  </si>
  <si>
    <t>Aviso de Expresiones de Interés</t>
  </si>
  <si>
    <t>CONSULTORÍAS INDIVIDUOS</t>
  </si>
  <si>
    <t>No Objeción a los TdR de la Actividad</t>
  </si>
  <si>
    <t>Firma Contrato</t>
  </si>
  <si>
    <t>CAPACITACIÓN</t>
  </si>
  <si>
    <t>SUBPROYECTOS</t>
  </si>
  <si>
    <t>Cantidad Estimada de Subproyectos:</t>
  </si>
  <si>
    <t>Firma del Contrato / Convenio por Adjudicación de los Subproyectos</t>
  </si>
  <si>
    <t>Fecha de 
Transferencia</t>
  </si>
  <si>
    <t>Previsto</t>
  </si>
  <si>
    <t>Declaración de Licitación Desierta</t>
  </si>
  <si>
    <t>Rechazo de Ofertas</t>
  </si>
  <si>
    <t>Contrato En Ejecución</t>
  </si>
  <si>
    <t>Contrato Terminado</t>
  </si>
  <si>
    <t>Licitación Pública Nacional </t>
  </si>
  <si>
    <t>Contratación Directa </t>
  </si>
  <si>
    <t>Licitación Internacional Limitada </t>
  </si>
  <si>
    <t>Licitación Pública Internacional </t>
  </si>
  <si>
    <t>Licitación Pública Internacional con Precalificación</t>
  </si>
  <si>
    <t>Licitación Pública Internacional en 2 etapas </t>
  </si>
  <si>
    <t>Licitación Pública Internacional por Lotes </t>
  </si>
  <si>
    <t>Comparación de Calificaciones</t>
  </si>
  <si>
    <t>Selección basada en el menor costo </t>
  </si>
  <si>
    <t>Selección Basada en la Calidad </t>
  </si>
  <si>
    <t>Selección Basada en la Calidad y Costo </t>
  </si>
  <si>
    <t>Selección Basado en Presupuesto Fijo </t>
  </si>
  <si>
    <t>Llave en mano</t>
  </si>
  <si>
    <t>Bienes </t>
  </si>
  <si>
    <t>Precios Unitarios</t>
  </si>
  <si>
    <t>Suma Alzada</t>
  </si>
  <si>
    <t>Obras </t>
  </si>
  <si>
    <t>Suma alzada</t>
  </si>
  <si>
    <t>Servicios de No Consultoría </t>
  </si>
  <si>
    <t>Suma global</t>
  </si>
  <si>
    <t>Consultoría - Firmas </t>
  </si>
  <si>
    <t>Suma global + Gastos Reembolsables</t>
  </si>
  <si>
    <t>Tiempo Trabajado</t>
  </si>
  <si>
    <t>Consultoría - Individuos </t>
  </si>
  <si>
    <t>Adq. libros de textos y material de lectura</t>
  </si>
  <si>
    <t>Adquisición de Bienes</t>
  </si>
  <si>
    <t>Adquisición de Bienes - Sector Salud</t>
  </si>
  <si>
    <t>Comparación de Precios para Bienes</t>
  </si>
  <si>
    <t>Especificaciones Técnicas</t>
  </si>
  <si>
    <t>Suministro e instalación de plantas y equipos</t>
  </si>
  <si>
    <t>Suministro e instalación de sist. de información</t>
  </si>
  <si>
    <t>Comparación de Precios para Obras</t>
  </si>
  <si>
    <t>Contratación de Obras Mayores</t>
  </si>
  <si>
    <t>Contratación de Obras Menores</t>
  </si>
  <si>
    <t>Doc. de precalificación para construcción de obras</t>
  </si>
  <si>
    <t>Adquisición de Servicios de no consultoría</t>
  </si>
  <si>
    <t>Solicitud de Propuestas y Términos de Referencia</t>
  </si>
  <si>
    <t>Términos de Referencia</t>
  </si>
  <si>
    <t>3CV</t>
  </si>
  <si>
    <t>Objeto de la Transferencia: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</si>
  <si>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</si>
  <si>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</si>
  <si>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</si>
  <si>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</si>
  <si>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</si>
  <si>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</si>
  <si>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</si>
  <si>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</si>
  <si>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</si>
  <si>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</si>
  <si>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</si>
  <si>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</si>
  <si>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</si>
  <si>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</si>
  <si>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</si>
  <si>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</si>
  <si>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</si>
  <si>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</si>
  <si>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</si>
  <si>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</si>
  <si>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</si>
  <si>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</si>
  <si>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</si>
  <si>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t>COMPONENTES? (SI / NO)</t>
  </si>
  <si>
    <t>Nombre de los componentes (listar por numero o letra)</t>
  </si>
  <si>
    <t>Nombre Organismo Prestatario</t>
  </si>
  <si>
    <t>Aviso Especial de Adquisiciones</t>
  </si>
  <si>
    <t>Monto Estimado % BID:</t>
  </si>
  <si>
    <t>Monto Estimado % Contraparte:</t>
  </si>
  <si>
    <t xml:space="preserve">Monto Estimado </t>
  </si>
  <si>
    <t>4. Componentes</t>
  </si>
  <si>
    <t>Componente de Inversión</t>
  </si>
  <si>
    <t>Ex-Post</t>
  </si>
  <si>
    <t>Ex-Ante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</si>
  <si>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</si>
  <si>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Sistema Nacional</t>
  </si>
  <si>
    <t>Comparación de Precios </t>
  </si>
  <si>
    <r>
      <t>Comentarios</t>
    </r>
    <r>
      <rPr>
        <sz val="8"/>
        <color indexed="9"/>
        <rFont val="Calibri"/>
        <family val="2"/>
        <scheme val="minor"/>
      </rPr>
      <t xml:space="preserve"> - para UCS incluir método de selección</t>
    </r>
  </si>
  <si>
    <t>Comentarios</t>
  </si>
  <si>
    <t>Monto Estimado en US$:</t>
  </si>
  <si>
    <t>Componente Asociado:</t>
  </si>
  <si>
    <t>Cantidad Estimada de Consultores:</t>
  </si>
  <si>
    <t>JUNJI V Region</t>
  </si>
  <si>
    <t>Construcion Tipologia 1 + 0</t>
  </si>
  <si>
    <t>1 Sala Cuna/ 0 Jardin Infantil</t>
  </si>
  <si>
    <t>Construcion Tipologia 1 + 1</t>
  </si>
  <si>
    <t>Construccion Tipologia 1 + 2</t>
  </si>
  <si>
    <t>Construccion Tipologia 2 + 1</t>
  </si>
  <si>
    <t>Construcion Tipologia 2 + 2</t>
  </si>
  <si>
    <t>Construcion Tipologia 3 + 2</t>
  </si>
  <si>
    <t xml:space="preserve">Construcion Tipologia 3 + 3 </t>
  </si>
  <si>
    <t>JUNJI VIII Region</t>
  </si>
  <si>
    <t>Componente No. 1</t>
  </si>
  <si>
    <t xml:space="preserve">SUBTOTAL </t>
  </si>
  <si>
    <t>JUNJI RM</t>
  </si>
  <si>
    <t>Equipamiento de Salas Cuna y Jardin Infantil</t>
  </si>
  <si>
    <t>JUNJI Region Metropolitana</t>
  </si>
  <si>
    <t>JUNJI Central</t>
  </si>
  <si>
    <t>Componente No. 2</t>
  </si>
  <si>
    <t>SUBTOTAL</t>
  </si>
  <si>
    <t xml:space="preserve">Diseno e impresión de texto para formacion continua </t>
  </si>
  <si>
    <t xml:space="preserve">Levantamiento de Linea de Base del Programa </t>
  </si>
  <si>
    <t xml:space="preserve">Medicion de Resultados del Programa </t>
  </si>
  <si>
    <t>Primer Semestre 2016</t>
  </si>
  <si>
    <t>Segundo Semestre 2015</t>
  </si>
  <si>
    <t>Segundo Semestre 2016</t>
  </si>
  <si>
    <t>Segundo Semestre 2018</t>
  </si>
  <si>
    <t>Primer Semestre 2015</t>
  </si>
  <si>
    <t>Chilecompra</t>
  </si>
  <si>
    <t>Capacitacion en cada Region de Educadores tecnicos y de parvulos</t>
  </si>
  <si>
    <t>TOTAL</t>
  </si>
  <si>
    <t>Revision ex ante TdR por JEP</t>
  </si>
  <si>
    <t xml:space="preserve"> Enero 2015</t>
  </si>
  <si>
    <t>Diciembre 2018</t>
  </si>
  <si>
    <t>Componente 1 - Ampliacion y mejoramiento de la infraestructura de eduacion parvularia</t>
  </si>
  <si>
    <t>Componente 2 - Apoyo al aseguramiento de estandares de calidad en la educacion parvularia y monitoreo y evaluacion del programa</t>
  </si>
  <si>
    <t>SI</t>
  </si>
  <si>
    <t>Chile</t>
  </si>
  <si>
    <t>Proyecto CH-L 1082 - Programa para la Expasion y Mejoramiento de la Educacion Inicial</t>
  </si>
  <si>
    <t>1 Sala Cuna/ 1 Jardin Infantil</t>
  </si>
  <si>
    <t>1 Sala Cuna/ 2 Jardin Infantil</t>
  </si>
  <si>
    <t>2 Sala Cuna/ 0 Jardin Infantil</t>
  </si>
  <si>
    <t>2 Sala Cuna/ 2 Jardin Infantil</t>
  </si>
  <si>
    <t>2 Sala Cuna/ 1 Jardin Infantil</t>
  </si>
  <si>
    <t>3 Sala Cuna/ 2 Jardin Infantil</t>
  </si>
  <si>
    <t>3 Sala Cuna/ 3 Jardin Infantil</t>
  </si>
  <si>
    <t>Construccion Tipologia 2 + 0</t>
  </si>
  <si>
    <t xml:space="preserve">Construcion Tipologia 4 + 3 </t>
  </si>
  <si>
    <t>4 Sala Cuna/ 3 Jardin Infantil</t>
  </si>
  <si>
    <t>Administracion y seguimiento</t>
  </si>
  <si>
    <t>Primer Semestre 2017</t>
  </si>
  <si>
    <t>Primer Semestre 2018</t>
  </si>
  <si>
    <t>MINEDUC</t>
  </si>
  <si>
    <t>Capacitacion  para Georeferenciacion de Salas Cuna y Jardines</t>
  </si>
  <si>
    <t>Administracion</t>
  </si>
  <si>
    <t>Componente 2: Pasajes, viaticos, logistica actulizacion equipo supervisores (Jornadas, talleres y pasantias)</t>
  </si>
  <si>
    <t>Total Componente 2</t>
  </si>
  <si>
    <t>JUNJI IX Region</t>
  </si>
  <si>
    <t>Construcion Tipologia 2 + 0</t>
  </si>
  <si>
    <t>Construcion Tipologia 2 + 1</t>
  </si>
  <si>
    <t>2 Sala Cuna/  2 Jardin Infantil</t>
  </si>
  <si>
    <t>Construcion Tipologia 3 + 1</t>
  </si>
  <si>
    <t>3 Sala Cuna/ 1 Jardin Infantil</t>
  </si>
  <si>
    <t>Consultoria inicial Georeferenciacion de Salas Cuna y Jardines</t>
  </si>
  <si>
    <t>Levantamiento de datos para Georreferenciacion de Salas Cuna y Jardines infantiles</t>
  </si>
  <si>
    <t>Levantamiento de informacion de Estado Actual de Salas Cuna y Jardines Infantiles en Chile</t>
  </si>
  <si>
    <t>Auditoria del levantamiento de informacion del  Estado Actual de Salas Cuna y Jardines Infantiles en Chile</t>
  </si>
  <si>
    <t>Desarrollo de Sistema de Informacion de la matricula de parvulos en los establecimientos de JUNJI</t>
  </si>
  <si>
    <t>Diseno del instrumento del levantamiento de datos de Estado Actual de Salas Cuna y Jardines Infantiles</t>
  </si>
  <si>
    <t>Equipos  para Sistema de Georreferenciacion</t>
  </si>
  <si>
    <t>Actualizacion de Software y Licencias  para Sistema de Georreferenciacion</t>
  </si>
  <si>
    <t>Desarrollo de Sistema de Informacion de Recursos Humanos en los establecimientos de educacion parvularia de JUNJI</t>
  </si>
  <si>
    <t xml:space="preserve">Junta Nacional de Jardines Infantiles </t>
  </si>
  <si>
    <t>(JUNJI)</t>
  </si>
  <si>
    <t xml:space="preserve">Ministerio de Educacion </t>
  </si>
  <si>
    <t>(MINEDUC)</t>
  </si>
  <si>
    <t>REPUBLICA DE CHILE</t>
  </si>
  <si>
    <t>Versión ( 2-Nov- 2014) :</t>
  </si>
  <si>
    <t>Convenio Marco Chilecompra</t>
  </si>
  <si>
    <t>LPN Chilecompra</t>
  </si>
  <si>
    <t>LPN o Convenio Marco Chilecompra</t>
  </si>
  <si>
    <t>Base Licitacion acordada entre JUNJI y BID o Convenio Marco Chilecompra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</si>
</sst>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[$USD]\ #,##0.00"/>
    <numFmt numFmtId="165" formatCode="_(* #,##0_);_(* \(#,##0\);_(* &quot;-&quot;??_);_(@_)"/>
  </numFmts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color indexed="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indexed="9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4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33" fillId="0" borderId="0"/>
    <xf numFmtId="43" fontId="35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</cellStyleXfs>
  <cellXfs count="179">
    <xf numFmtId="0" fontId="0" fillId="0" borderId="0" xfId="0"/>
    <xf numFmtId="0" fontId="2" fillId="0" borderId="0" xfId="38"/>
    <xf numFmtId="0" fontId="2" fillId="0" borderId="0" xfId="38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1" fillId="0" borderId="0" xfId="1"/>
    <xf numFmtId="0" fontId="26" fillId="24" borderId="11" xfId="1" applyFont="1" applyFill="1" applyBorder="1" applyAlignment="1">
      <alignment horizontal="center" vertical="center"/>
    </xf>
    <xf numFmtId="0" fontId="26" fillId="24" borderId="12" xfId="1" applyFont="1" applyFill="1" applyBorder="1" applyAlignment="1">
      <alignment horizontal="center" vertical="center"/>
    </xf>
    <xf numFmtId="0" fontId="26" fillId="24" borderId="13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27" fillId="24" borderId="24" xfId="1" applyFont="1" applyFill="1" applyBorder="1" applyAlignment="1">
      <alignment horizontal="center" vertical="center"/>
    </xf>
    <xf numFmtId="0" fontId="27" fillId="24" borderId="25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4" fillId="24" borderId="10" xfId="38" applyFont="1" applyFill="1" applyBorder="1" applyAlignment="1">
      <alignment horizontal="center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10" fontId="24" fillId="24" borderId="10" xfId="38" applyNumberFormat="1" applyFont="1" applyFill="1" applyBorder="1" applyAlignment="1">
      <alignment horizontal="center" vertical="center" wrapText="1"/>
    </xf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4" fontId="24" fillId="24" borderId="10" xfId="38" applyNumberFormat="1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vertical="center" wrapText="1"/>
    </xf>
    <xf numFmtId="0" fontId="1" fillId="0" borderId="0" xfId="1" applyFont="1" applyBorder="1"/>
    <xf numFmtId="0" fontId="1" fillId="0" borderId="0" xfId="38" applyFont="1" applyBorder="1"/>
    <xf numFmtId="0" fontId="30" fillId="0" borderId="0" xfId="0" applyFont="1" applyBorder="1"/>
    <xf numFmtId="0" fontId="22" fillId="0" borderId="0" xfId="1" applyFont="1" applyFill="1" applyBorder="1" applyAlignment="1">
      <alignment horizontal="left" vertical="center" wrapText="1"/>
    </xf>
    <xf numFmtId="0" fontId="30" fillId="0" borderId="33" xfId="38" applyFont="1" applyFill="1" applyBorder="1" applyAlignment="1">
      <alignment vertical="center" wrapText="1"/>
    </xf>
    <xf numFmtId="0" fontId="28" fillId="0" borderId="18" xfId="38" applyFont="1" applyFill="1" applyBorder="1" applyAlignment="1">
      <alignment vertical="center" wrapText="1"/>
    </xf>
    <xf numFmtId="0" fontId="34" fillId="0" borderId="33" xfId="44" applyFont="1" applyBorder="1" applyAlignment="1">
      <alignment vertical="center" wrapText="1"/>
    </xf>
    <xf numFmtId="4" fontId="24" fillId="24" borderId="33" xfId="38" applyNumberFormat="1" applyFont="1" applyFill="1" applyBorder="1" applyAlignment="1">
      <alignment horizontal="center" vertical="center" wrapText="1"/>
    </xf>
    <xf numFmtId="10" fontId="24" fillId="24" borderId="33" xfId="38" applyNumberFormat="1" applyFont="1" applyFill="1" applyBorder="1" applyAlignment="1">
      <alignment horizontal="center" vertical="center" wrapText="1"/>
    </xf>
    <xf numFmtId="0" fontId="24" fillId="24" borderId="33" xfId="38" applyFont="1" applyFill="1" applyBorder="1" applyAlignment="1">
      <alignment horizontal="center" vertical="center" wrapText="1"/>
    </xf>
    <xf numFmtId="4" fontId="0" fillId="25" borderId="0" xfId="0" applyNumberFormat="1" applyFill="1"/>
    <xf numFmtId="0" fontId="22" fillId="26" borderId="15" xfId="38" applyFont="1" applyFill="1" applyBorder="1" applyAlignment="1">
      <alignment vertical="center" wrapText="1"/>
    </xf>
    <xf numFmtId="4" fontId="22" fillId="26" borderId="15" xfId="38" applyNumberFormat="1" applyFont="1" applyFill="1" applyBorder="1" applyAlignment="1">
      <alignment vertical="center" wrapText="1"/>
    </xf>
    <xf numFmtId="3" fontId="32" fillId="26" borderId="0" xfId="0" applyNumberFormat="1" applyFont="1" applyFill="1"/>
    <xf numFmtId="0" fontId="32" fillId="26" borderId="0" xfId="0" applyFont="1" applyFill="1"/>
    <xf numFmtId="0" fontId="0" fillId="26" borderId="0" xfId="0" applyFill="1"/>
    <xf numFmtId="0" fontId="22" fillId="0" borderId="17" xfId="1" applyFont="1" applyBorder="1" applyAlignment="1" applyProtection="1">
      <alignment wrapText="1"/>
    </xf>
    <xf numFmtId="0" fontId="30" fillId="0" borderId="17" xfId="38" applyFont="1" applyFill="1" applyBorder="1" applyAlignment="1">
      <alignment wrapText="1"/>
    </xf>
    <xf numFmtId="0" fontId="30" fillId="25" borderId="33" xfId="38" applyFont="1" applyFill="1" applyBorder="1" applyAlignment="1">
      <alignment wrapText="1"/>
    </xf>
    <xf numFmtId="0" fontId="34" fillId="0" borderId="33" xfId="44" applyFont="1" applyBorder="1" applyAlignment="1">
      <alignment wrapText="1"/>
    </xf>
    <xf numFmtId="0" fontId="34" fillId="0" borderId="33" xfId="44" applyFont="1" applyBorder="1" applyAlignment="1">
      <alignment horizontal="justify" wrapText="1"/>
    </xf>
    <xf numFmtId="0" fontId="34" fillId="0" borderId="33" xfId="44" applyFont="1" applyBorder="1" applyAlignment="1">
      <alignment horizontal="justify"/>
    </xf>
    <xf numFmtId="3" fontId="30" fillId="0" borderId="33" xfId="38" applyNumberFormat="1" applyFont="1" applyFill="1" applyBorder="1" applyAlignment="1">
      <alignment wrapText="1"/>
    </xf>
    <xf numFmtId="3" fontId="30" fillId="0" borderId="34" xfId="38" applyNumberFormat="1" applyFont="1" applyFill="1" applyBorder="1" applyAlignment="1">
      <alignment wrapText="1"/>
    </xf>
    <xf numFmtId="0" fontId="30" fillId="0" borderId="33" xfId="38" applyFont="1" applyFill="1" applyBorder="1" applyAlignment="1">
      <alignment horizontal="center" wrapText="1"/>
    </xf>
    <xf numFmtId="3" fontId="30" fillId="0" borderId="33" xfId="38" applyNumberFormat="1" applyFont="1" applyFill="1" applyBorder="1" applyAlignment="1">
      <alignment horizontal="right" wrapText="1"/>
    </xf>
    <xf numFmtId="3" fontId="35" fillId="0" borderId="33" xfId="0" applyNumberFormat="1" applyFont="1" applyFill="1" applyBorder="1" applyAlignment="1">
      <alignment horizontal="right" wrapText="1"/>
    </xf>
    <xf numFmtId="0" fontId="30" fillId="0" borderId="15" xfId="38" applyFont="1" applyFill="1" applyBorder="1" applyAlignment="1">
      <alignment vertical="center" wrapText="1"/>
    </xf>
    <xf numFmtId="3" fontId="29" fillId="26" borderId="15" xfId="38" applyNumberFormat="1" applyFont="1" applyFill="1" applyBorder="1" applyAlignment="1">
      <alignment vertical="center" wrapText="1"/>
    </xf>
    <xf numFmtId="3" fontId="30" fillId="0" borderId="10" xfId="38" applyNumberFormat="1" applyFont="1" applyFill="1" applyBorder="1" applyAlignment="1">
      <alignment horizontal="right" vertical="center" wrapText="1"/>
    </xf>
    <xf numFmtId="3" fontId="29" fillId="26" borderId="15" xfId="38" applyNumberFormat="1" applyFont="1" applyFill="1" applyBorder="1" applyAlignment="1">
      <alignment horizontal="right" vertical="center" wrapText="1"/>
    </xf>
    <xf numFmtId="0" fontId="30" fillId="0" borderId="27" xfId="38" applyFont="1" applyFill="1" applyBorder="1" applyAlignment="1">
      <alignment wrapText="1"/>
    </xf>
    <xf numFmtId="0" fontId="2" fillId="0" borderId="0" xfId="38" applyFill="1"/>
    <xf numFmtId="0" fontId="1" fillId="0" borderId="0" xfId="38" applyFont="1" applyFill="1" applyBorder="1"/>
    <xf numFmtId="0" fontId="0" fillId="0" borderId="0" xfId="0" applyFill="1"/>
    <xf numFmtId="2" fontId="0" fillId="0" borderId="0" xfId="0" applyNumberFormat="1"/>
    <xf numFmtId="0" fontId="34" fillId="0" borderId="33" xfId="44" applyFont="1" applyBorder="1" applyAlignment="1">
      <alignment horizontal="left" wrapText="1"/>
    </xf>
    <xf numFmtId="164" fontId="0" fillId="0" borderId="0" xfId="0" applyNumberFormat="1"/>
    <xf numFmtId="3" fontId="0" fillId="0" borderId="0" xfId="0" applyNumberFormat="1"/>
    <xf numFmtId="3" fontId="30" fillId="25" borderId="33" xfId="38" applyNumberFormat="1" applyFont="1" applyFill="1" applyBorder="1" applyAlignment="1">
      <alignment wrapText="1"/>
    </xf>
    <xf numFmtId="3" fontId="30" fillId="25" borderId="33" xfId="38" applyNumberFormat="1" applyFont="1" applyFill="1" applyBorder="1" applyAlignment="1">
      <alignment horizontal="right" wrapText="1"/>
    </xf>
    <xf numFmtId="165" fontId="35" fillId="25" borderId="33" xfId="45" applyNumberFormat="1" applyFont="1" applyFill="1" applyBorder="1"/>
    <xf numFmtId="0" fontId="35" fillId="0" borderId="0" xfId="0" applyFont="1"/>
    <xf numFmtId="0" fontId="38" fillId="24" borderId="17" xfId="1" applyFont="1" applyFill="1" applyBorder="1" applyAlignment="1">
      <alignment horizontal="center" vertical="center" wrapText="1"/>
    </xf>
    <xf numFmtId="0" fontId="38" fillId="24" borderId="10" xfId="1" applyFont="1" applyFill="1" applyBorder="1" applyAlignment="1">
      <alignment horizontal="center" vertical="center" wrapText="1"/>
    </xf>
    <xf numFmtId="0" fontId="38" fillId="24" borderId="14" xfId="1" applyFont="1" applyFill="1" applyBorder="1" applyAlignment="1">
      <alignment horizontal="center" vertical="center" wrapText="1"/>
    </xf>
    <xf numFmtId="0" fontId="29" fillId="0" borderId="18" xfId="1" applyFont="1" applyFill="1" applyBorder="1" applyAlignment="1">
      <alignment horizontal="left" vertical="center" wrapText="1"/>
    </xf>
    <xf numFmtId="0" fontId="30" fillId="0" borderId="15" xfId="1" applyFont="1" applyFill="1" applyBorder="1" applyAlignment="1">
      <alignment horizontal="left" vertical="center" wrapText="1"/>
    </xf>
    <xf numFmtId="0" fontId="30" fillId="0" borderId="16" xfId="1" applyFont="1" applyFill="1" applyBorder="1" applyAlignment="1">
      <alignment horizontal="left" vertical="center" wrapText="1"/>
    </xf>
    <xf numFmtId="0" fontId="30" fillId="0" borderId="17" xfId="1" quotePrefix="1" applyFont="1" applyBorder="1" applyAlignment="1" applyProtection="1"/>
    <xf numFmtId="164" fontId="30" fillId="0" borderId="10" xfId="1" applyNumberFormat="1" applyFont="1" applyFill="1" applyBorder="1" applyAlignment="1">
      <alignment horizontal="right" vertical="center" wrapText="1"/>
    </xf>
    <xf numFmtId="164" fontId="30" fillId="0" borderId="14" xfId="1" applyNumberFormat="1" applyFont="1" applyFill="1" applyBorder="1" applyAlignment="1">
      <alignment horizontal="right" vertical="center" wrapText="1"/>
    </xf>
    <xf numFmtId="0" fontId="30" fillId="0" borderId="17" xfId="1" applyFont="1" applyBorder="1" applyAlignment="1" applyProtection="1"/>
    <xf numFmtId="0" fontId="38" fillId="24" borderId="18" xfId="1" applyFont="1" applyFill="1" applyBorder="1" applyAlignment="1">
      <alignment horizontal="center" vertical="center" wrapText="1"/>
    </xf>
    <xf numFmtId="164" fontId="38" fillId="24" borderId="15" xfId="1" applyNumberFormat="1" applyFont="1" applyFill="1" applyBorder="1" applyAlignment="1">
      <alignment horizontal="right" vertical="center" wrapText="1"/>
    </xf>
    <xf numFmtId="164" fontId="38" fillId="24" borderId="16" xfId="1" applyNumberFormat="1" applyFont="1" applyFill="1" applyBorder="1" applyAlignment="1">
      <alignment horizontal="right" vertical="center" wrapText="1"/>
    </xf>
    <xf numFmtId="0" fontId="30" fillId="0" borderId="17" xfId="1" applyFont="1" applyBorder="1" applyAlignment="1" applyProtection="1">
      <alignment wrapText="1"/>
    </xf>
    <xf numFmtId="0" fontId="35" fillId="0" borderId="40" xfId="0" applyFont="1" applyBorder="1" applyAlignment="1">
      <alignment wrapText="1"/>
    </xf>
    <xf numFmtId="164" fontId="35" fillId="0" borderId="40" xfId="0" applyNumberFormat="1" applyFont="1" applyBorder="1"/>
    <xf numFmtId="0" fontId="35" fillId="0" borderId="33" xfId="0" applyFont="1" applyBorder="1" applyAlignment="1">
      <alignment horizontal="center"/>
    </xf>
    <xf numFmtId="0" fontId="30" fillId="0" borderId="10" xfId="38" applyFont="1" applyFill="1" applyBorder="1" applyAlignment="1">
      <alignment wrapText="1"/>
    </xf>
    <xf numFmtId="3" fontId="35" fillId="0" borderId="33" xfId="0" applyNumberFormat="1" applyFont="1" applyFill="1" applyBorder="1" applyAlignment="1">
      <alignment horizontal="right"/>
    </xf>
    <xf numFmtId="0" fontId="30" fillId="0" borderId="33" xfId="38" applyFont="1" applyFill="1" applyBorder="1" applyAlignment="1">
      <alignment wrapText="1"/>
    </xf>
    <xf numFmtId="0" fontId="30" fillId="0" borderId="33" xfId="0" applyFont="1" applyFill="1" applyBorder="1" applyAlignment="1">
      <alignment vertical="center" wrapText="1"/>
    </xf>
    <xf numFmtId="0" fontId="30" fillId="0" borderId="36" xfId="0" applyFont="1" applyFill="1" applyBorder="1" applyAlignment="1">
      <alignment vertical="center" wrapText="1"/>
    </xf>
    <xf numFmtId="0" fontId="30" fillId="0" borderId="14" xfId="38" applyFont="1" applyFill="1" applyBorder="1" applyAlignment="1">
      <alignment vertical="center" wrapText="1"/>
    </xf>
    <xf numFmtId="3" fontId="35" fillId="25" borderId="33" xfId="0" applyNumberFormat="1" applyFont="1" applyFill="1" applyBorder="1" applyAlignment="1">
      <alignment horizontal="right"/>
    </xf>
    <xf numFmtId="0" fontId="30" fillId="0" borderId="38" xfId="0" applyFont="1" applyFill="1" applyBorder="1" applyAlignment="1">
      <alignment vertical="center" wrapText="1"/>
    </xf>
    <xf numFmtId="0" fontId="30" fillId="0" borderId="39" xfId="0" applyFont="1" applyFill="1" applyBorder="1" applyAlignment="1">
      <alignment vertical="center" wrapText="1"/>
    </xf>
    <xf numFmtId="0" fontId="35" fillId="0" borderId="34" xfId="0" applyFont="1" applyBorder="1" applyAlignment="1">
      <alignment horizontal="center"/>
    </xf>
    <xf numFmtId="0" fontId="30" fillId="0" borderId="34" xfId="38" applyFont="1" applyFill="1" applyBorder="1" applyAlignment="1">
      <alignment wrapText="1"/>
    </xf>
    <xf numFmtId="3" fontId="35" fillId="0" borderId="33" xfId="0" applyNumberFormat="1" applyFont="1" applyBorder="1" applyAlignment="1"/>
    <xf numFmtId="0" fontId="35" fillId="0" borderId="33" xfId="0" applyFont="1" applyFill="1" applyBorder="1" applyAlignment="1"/>
    <xf numFmtId="3" fontId="35" fillId="0" borderId="33" xfId="0" applyNumberFormat="1" applyFont="1" applyFill="1" applyBorder="1" applyAlignment="1"/>
    <xf numFmtId="0" fontId="30" fillId="0" borderId="14" xfId="38" applyFont="1" applyFill="1" applyBorder="1" applyAlignment="1">
      <alignment wrapText="1"/>
    </xf>
    <xf numFmtId="0" fontId="29" fillId="0" borderId="18" xfId="38" applyFont="1" applyFill="1" applyBorder="1" applyAlignment="1">
      <alignment vertical="center" wrapText="1"/>
    </xf>
    <xf numFmtId="0" fontId="30" fillId="0" borderId="16" xfId="38" applyFont="1" applyFill="1" applyBorder="1" applyAlignment="1">
      <alignment vertical="center" wrapText="1"/>
    </xf>
    <xf numFmtId="0" fontId="30" fillId="0" borderId="17" xfId="38" applyFont="1" applyFill="1" applyBorder="1" applyAlignment="1">
      <alignment horizontal="left" wrapText="1"/>
    </xf>
    <xf numFmtId="0" fontId="30" fillId="0" borderId="10" xfId="38" applyFont="1" applyFill="1" applyBorder="1" applyAlignment="1">
      <alignment horizontal="left" wrapText="1"/>
    </xf>
    <xf numFmtId="0" fontId="35" fillId="0" borderId="33" xfId="0" applyFont="1" applyFill="1" applyBorder="1" applyAlignment="1">
      <alignment horizontal="center"/>
    </xf>
    <xf numFmtId="0" fontId="35" fillId="0" borderId="0" xfId="0" applyFont="1" applyFill="1" applyBorder="1" applyAlignment="1">
      <alignment horizontal="center"/>
    </xf>
    <xf numFmtId="0" fontId="35" fillId="0" borderId="33" xfId="0" applyFont="1" applyFill="1" applyBorder="1" applyAlignment="1">
      <alignment horizontal="left" wrapText="1"/>
    </xf>
    <xf numFmtId="0" fontId="30" fillId="0" borderId="17" xfId="38" applyFont="1" applyFill="1" applyBorder="1" applyAlignment="1">
      <alignment horizontal="center" wrapText="1"/>
    </xf>
    <xf numFmtId="0" fontId="35" fillId="0" borderId="33" xfId="0" applyFont="1" applyFill="1" applyBorder="1" applyAlignment="1">
      <alignment wrapText="1"/>
    </xf>
    <xf numFmtId="0" fontId="26" fillId="0" borderId="33" xfId="38" applyFont="1" applyFill="1" applyBorder="1" applyAlignment="1">
      <alignment horizontal="center" wrapText="1"/>
    </xf>
    <xf numFmtId="0" fontId="35" fillId="0" borderId="33" xfId="0" applyFont="1" applyFill="1" applyBorder="1" applyAlignment="1">
      <alignment horizontal="center" wrapText="1"/>
    </xf>
    <xf numFmtId="0" fontId="29" fillId="0" borderId="18" xfId="38" applyFont="1" applyFill="1" applyBorder="1" applyAlignment="1">
      <alignment wrapText="1"/>
    </xf>
    <xf numFmtId="0" fontId="30" fillId="0" borderId="15" xfId="38" applyFont="1" applyFill="1" applyBorder="1" applyAlignment="1">
      <alignment wrapText="1"/>
    </xf>
    <xf numFmtId="3" fontId="35" fillId="26" borderId="33" xfId="0" applyNumberFormat="1" applyFont="1" applyFill="1" applyBorder="1" applyAlignment="1">
      <alignment horizontal="right" wrapText="1"/>
    </xf>
    <xf numFmtId="0" fontId="26" fillId="0" borderId="33" xfId="38" applyFont="1" applyFill="1" applyBorder="1" applyAlignment="1">
      <alignment horizontal="right" wrapText="1"/>
    </xf>
    <xf numFmtId="0" fontId="30" fillId="0" borderId="10" xfId="38" applyFont="1" applyFill="1" applyBorder="1" applyAlignment="1">
      <alignment horizontal="right" wrapText="1"/>
    </xf>
    <xf numFmtId="0" fontId="30" fillId="0" borderId="33" xfId="38" applyFont="1" applyFill="1" applyBorder="1" applyAlignment="1">
      <alignment horizontal="right" wrapText="1"/>
    </xf>
    <xf numFmtId="0" fontId="30" fillId="0" borderId="14" xfId="38" applyFont="1" applyFill="1" applyBorder="1" applyAlignment="1">
      <alignment horizontal="right" wrapText="1"/>
    </xf>
    <xf numFmtId="3" fontId="30" fillId="0" borderId="10" xfId="38" applyNumberFormat="1" applyFont="1" applyFill="1" applyBorder="1" applyAlignment="1">
      <alignment wrapText="1"/>
    </xf>
    <xf numFmtId="0" fontId="30" fillId="0" borderId="17" xfId="38" applyFont="1" applyFill="1" applyBorder="1" applyAlignment="1">
      <alignment vertical="center" wrapText="1"/>
    </xf>
    <xf numFmtId="0" fontId="30" fillId="0" borderId="10" xfId="38" applyFont="1" applyFill="1" applyBorder="1" applyAlignment="1">
      <alignment vertical="center" wrapText="1"/>
    </xf>
    <xf numFmtId="4" fontId="30" fillId="0" borderId="10" xfId="38" applyNumberFormat="1" applyFont="1" applyFill="1" applyBorder="1" applyAlignment="1">
      <alignment vertical="center" wrapText="1"/>
    </xf>
    <xf numFmtId="10" fontId="30" fillId="0" borderId="10" xfId="38" applyNumberFormat="1" applyFont="1" applyFill="1" applyBorder="1" applyAlignment="1">
      <alignment vertical="center" wrapText="1"/>
    </xf>
    <xf numFmtId="10" fontId="30" fillId="0" borderId="15" xfId="38" applyNumberFormat="1" applyFont="1" applyFill="1" applyBorder="1" applyAlignment="1">
      <alignment vertical="center" wrapText="1"/>
    </xf>
    <xf numFmtId="0" fontId="30" fillId="0" borderId="17" xfId="38" applyFont="1" applyFill="1" applyBorder="1" applyAlignment="1">
      <alignment horizontal="right" wrapText="1"/>
    </xf>
    <xf numFmtId="3" fontId="35" fillId="0" borderId="33" xfId="0" applyNumberFormat="1" applyFont="1" applyFill="1" applyBorder="1" applyAlignment="1">
      <alignment horizontal="center" wrapText="1"/>
    </xf>
    <xf numFmtId="0" fontId="22" fillId="0" borderId="26" xfId="1" applyFont="1" applyBorder="1" applyAlignment="1">
      <alignment horizontal="center" vertical="center"/>
    </xf>
    <xf numFmtId="0" fontId="22" fillId="0" borderId="27" xfId="1" applyFont="1" applyBorder="1" applyAlignment="1">
      <alignment horizontal="center" vertical="center"/>
    </xf>
    <xf numFmtId="0" fontId="22" fillId="0" borderId="28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37" xfId="1" applyFont="1" applyBorder="1" applyAlignment="1">
      <alignment horizontal="center"/>
    </xf>
    <xf numFmtId="0" fontId="38" fillId="24" borderId="11" xfId="1" applyFont="1" applyFill="1" applyBorder="1" applyAlignment="1">
      <alignment horizontal="center" vertical="center" wrapText="1"/>
    </xf>
    <xf numFmtId="0" fontId="38" fillId="24" borderId="12" xfId="1" applyFont="1" applyFill="1" applyBorder="1" applyAlignment="1">
      <alignment horizontal="center" vertical="center" wrapText="1"/>
    </xf>
    <xf numFmtId="0" fontId="38" fillId="24" borderId="13" xfId="1" applyFont="1" applyFill="1" applyBorder="1" applyAlignment="1">
      <alignment horizontal="center" vertical="center" wrapText="1"/>
    </xf>
    <xf numFmtId="0" fontId="29" fillId="0" borderId="19" xfId="1" applyFont="1" applyFill="1" applyBorder="1" applyAlignment="1">
      <alignment horizontal="center" vertical="center" wrapText="1"/>
    </xf>
    <xf numFmtId="0" fontId="29" fillId="0" borderId="20" xfId="1" applyFont="1" applyFill="1" applyBorder="1" applyAlignment="1">
      <alignment horizontal="center" vertical="center" wrapText="1"/>
    </xf>
    <xf numFmtId="0" fontId="30" fillId="0" borderId="15" xfId="1" applyFont="1" applyFill="1" applyBorder="1" applyAlignment="1">
      <alignment horizontal="center" vertical="center" wrapText="1"/>
    </xf>
    <xf numFmtId="0" fontId="30" fillId="0" borderId="16" xfId="1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14" xfId="38" applyFont="1" applyFill="1" applyBorder="1" applyAlignment="1">
      <alignment horizontal="center" vertical="center" wrapText="1"/>
    </xf>
    <xf numFmtId="0" fontId="23" fillId="24" borderId="11" xfId="38" applyFont="1" applyFill="1" applyBorder="1" applyAlignment="1">
      <alignment horizontal="left" vertical="center" wrapText="1"/>
    </xf>
    <xf numFmtId="0" fontId="23" fillId="24" borderId="12" xfId="38" applyFont="1" applyFill="1" applyBorder="1" applyAlignment="1">
      <alignment horizontal="left" vertical="center" wrapText="1"/>
    </xf>
    <xf numFmtId="0" fontId="23" fillId="24" borderId="13" xfId="38" applyFont="1" applyFill="1" applyBorder="1" applyAlignment="1">
      <alignment horizontal="left" vertical="center" wrapText="1"/>
    </xf>
    <xf numFmtId="0" fontId="24" fillId="24" borderId="17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4" fillId="24" borderId="33" xfId="38" applyFont="1" applyFill="1" applyBorder="1" applyAlignment="1">
      <alignment horizontal="center" vertical="center"/>
    </xf>
    <xf numFmtId="0" fontId="30" fillId="0" borderId="35" xfId="38" applyFont="1" applyFill="1" applyBorder="1" applyAlignment="1">
      <alignment horizontal="center" vertical="center" wrapText="1"/>
    </xf>
    <xf numFmtId="0" fontId="30" fillId="0" borderId="36" xfId="38" applyFont="1" applyFill="1" applyBorder="1" applyAlignment="1">
      <alignment horizontal="center" vertical="center" wrapText="1"/>
    </xf>
    <xf numFmtId="0" fontId="30" fillId="0" borderId="29" xfId="38" applyFont="1" applyFill="1" applyBorder="1" applyAlignment="1">
      <alignment horizontal="center" vertical="center" wrapText="1"/>
    </xf>
    <xf numFmtId="0" fontId="30" fillId="0" borderId="30" xfId="38" applyFont="1" applyFill="1" applyBorder="1" applyAlignment="1">
      <alignment horizontal="center" vertical="center" wrapText="1"/>
    </xf>
    <xf numFmtId="0" fontId="25" fillId="0" borderId="21" xfId="38" applyFont="1" applyFill="1" applyBorder="1" applyAlignment="1">
      <alignment horizontal="left" vertical="center" wrapText="1"/>
    </xf>
    <xf numFmtId="0" fontId="25" fillId="0" borderId="22" xfId="38" applyFont="1" applyFill="1" applyBorder="1" applyAlignment="1">
      <alignment horizontal="left" vertical="center" wrapText="1"/>
    </xf>
    <xf numFmtId="0" fontId="25" fillId="0" borderId="23" xfId="38" applyFont="1" applyFill="1" applyBorder="1" applyAlignment="1">
      <alignment horizontal="left" vertical="center" wrapText="1"/>
    </xf>
    <xf numFmtId="0" fontId="23" fillId="24" borderId="10" xfId="38" applyFont="1" applyFill="1" applyBorder="1" applyAlignment="1">
      <alignment horizontal="left" vertical="center" wrapText="1"/>
    </xf>
    <xf numFmtId="0" fontId="24" fillId="24" borderId="33" xfId="38" applyFont="1" applyFill="1" applyBorder="1" applyAlignment="1">
      <alignment horizontal="center" vertical="center" wrapText="1"/>
    </xf>
    <xf numFmtId="0" fontId="30" fillId="0" borderId="35" xfId="38" applyFont="1" applyFill="1" applyBorder="1" applyAlignment="1">
      <alignment horizontal="right" wrapText="1"/>
    </xf>
    <xf numFmtId="0" fontId="30" fillId="0" borderId="36" xfId="38" applyFont="1" applyFill="1" applyBorder="1" applyAlignment="1">
      <alignment horizontal="right" wrapText="1"/>
    </xf>
    <xf numFmtId="0" fontId="23" fillId="24" borderId="33" xfId="38" applyFont="1" applyFill="1" applyBorder="1" applyAlignment="1">
      <alignment horizontal="left" vertical="center" wrapText="1"/>
    </xf>
    <xf numFmtId="0" fontId="24" fillId="24" borderId="31" xfId="38" applyFont="1" applyFill="1" applyBorder="1" applyAlignment="1">
      <alignment horizontal="center" vertical="center" wrapText="1"/>
    </xf>
    <xf numFmtId="0" fontId="24" fillId="24" borderId="32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</cellXfs>
  <cellStyles count="64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45" builtinId="3"/>
    <cellStyle name="Explanatory Text 2" xfId="29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Good 2" xfId="30"/>
    <cellStyle name="Heading 1 2" xfId="31"/>
    <cellStyle name="Heading 2 2" xfId="32"/>
    <cellStyle name="Heading 3 2" xfId="33"/>
    <cellStyle name="Heading 4 2" xfId="34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Input 2" xfId="35"/>
    <cellStyle name="Linked Cell 2" xfId="36"/>
    <cellStyle name="Neutral 2" xfId="37"/>
    <cellStyle name="Normal" xfId="0" builtinId="0"/>
    <cellStyle name="Normal 2" xfId="38"/>
    <cellStyle name="Normal 3" xfId="1"/>
    <cellStyle name="Normal 4" xfId="44"/>
    <cellStyle name="Note 2" xfId="39"/>
    <cellStyle name="Output 2" xfId="40"/>
    <cellStyle name="Title 2" xfId="41"/>
    <cellStyle name="Total 2" xfId="42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2"/>
  <sheetViews>
    <sheetView workbookViewId="0">
      <selection activeCell="B5" sqref="B5:B11"/>
    </sheetView>
  </sheetViews>
  <sheetFormatPr defaultColWidth="9.109375" defaultRowHeight="14.4" x14ac:dyDescent="0.3"/>
  <cols>
    <col min="2" max="2" width="55" customWidth="1"/>
    <col min="3" max="3" width="45.6640625" bestFit="1" customWidth="1"/>
    <col min="4" max="4" width="30.6640625" bestFit="1" customWidth="1"/>
  </cols>
  <sheetData>
    <row r="1" spans="2:4" s="7" customFormat="1" x14ac:dyDescent="0.3">
      <c r="B1" s="145" t="s">
        <v>146</v>
      </c>
      <c r="C1" s="145"/>
      <c r="D1" s="145"/>
    </row>
    <row r="2" spans="2:4" s="7" customFormat="1" ht="15" thickBot="1" x14ac:dyDescent="0.35">
      <c r="B2" s="146" t="s">
        <v>147</v>
      </c>
      <c r="C2" s="146"/>
      <c r="D2" s="146"/>
    </row>
    <row r="3" spans="2:4" ht="15" thickBot="1" x14ac:dyDescent="0.35">
      <c r="B3" s="13"/>
      <c r="C3" s="13"/>
      <c r="D3" s="13"/>
    </row>
    <row r="4" spans="2:4" x14ac:dyDescent="0.3">
      <c r="B4" s="14" t="s">
        <v>94</v>
      </c>
      <c r="C4" s="15" t="s">
        <v>90</v>
      </c>
      <c r="D4" s="16" t="s">
        <v>91</v>
      </c>
    </row>
    <row r="5" spans="2:4" x14ac:dyDescent="0.3">
      <c r="B5" s="138" t="s">
        <v>185</v>
      </c>
      <c r="C5" s="17" t="s">
        <v>181</v>
      </c>
      <c r="D5" s="18" t="s">
        <v>182</v>
      </c>
    </row>
    <row r="6" spans="2:4" x14ac:dyDescent="0.3">
      <c r="B6" s="139"/>
      <c r="C6" s="17" t="s">
        <v>183</v>
      </c>
      <c r="D6" s="18" t="s">
        <v>184</v>
      </c>
    </row>
    <row r="7" spans="2:4" x14ac:dyDescent="0.3">
      <c r="B7" s="139"/>
      <c r="C7" s="17"/>
      <c r="D7" s="18"/>
    </row>
    <row r="8" spans="2:4" x14ac:dyDescent="0.3">
      <c r="B8" s="139"/>
      <c r="C8" s="17"/>
      <c r="D8" s="18"/>
    </row>
    <row r="9" spans="2:4" x14ac:dyDescent="0.3">
      <c r="B9" s="139"/>
      <c r="C9" s="17"/>
      <c r="D9" s="18"/>
    </row>
    <row r="10" spans="2:4" x14ac:dyDescent="0.3">
      <c r="B10" s="139"/>
      <c r="C10" s="17"/>
      <c r="D10" s="18"/>
    </row>
    <row r="11" spans="2:4" ht="15" thickBot="1" x14ac:dyDescent="0.35">
      <c r="B11" s="140"/>
      <c r="C11" s="19"/>
      <c r="D11" s="20"/>
    </row>
    <row r="13" spans="2:4" ht="49.5" customHeight="1" x14ac:dyDescent="0.3">
      <c r="B13" s="143"/>
      <c r="C13" s="143"/>
      <c r="D13" s="13"/>
    </row>
    <row r="14" spans="2:4" ht="15" thickBot="1" x14ac:dyDescent="0.35">
      <c r="B14" s="13"/>
      <c r="C14" s="13"/>
      <c r="D14" s="13"/>
    </row>
    <row r="15" spans="2:4" x14ac:dyDescent="0.3">
      <c r="B15" s="21" t="s">
        <v>92</v>
      </c>
      <c r="C15" s="22" t="s">
        <v>93</v>
      </c>
      <c r="D15" s="23"/>
    </row>
    <row r="16" spans="2:4" ht="27.6" x14ac:dyDescent="0.3">
      <c r="B16" s="141" t="s">
        <v>145</v>
      </c>
      <c r="C16" s="53" t="s">
        <v>143</v>
      </c>
      <c r="D16" s="23"/>
    </row>
    <row r="17" spans="2:4" ht="41.4" x14ac:dyDescent="0.3">
      <c r="B17" s="141"/>
      <c r="C17" s="53" t="s">
        <v>144</v>
      </c>
      <c r="D17" s="13"/>
    </row>
    <row r="18" spans="2:4" x14ac:dyDescent="0.3">
      <c r="B18" s="141"/>
      <c r="C18" s="18"/>
      <c r="D18" s="13"/>
    </row>
    <row r="19" spans="2:4" x14ac:dyDescent="0.3">
      <c r="B19" s="141"/>
      <c r="C19" s="18"/>
    </row>
    <row r="20" spans="2:4" ht="15" thickBot="1" x14ac:dyDescent="0.35">
      <c r="B20" s="142"/>
      <c r="C20" s="20"/>
    </row>
    <row r="22" spans="2:4" ht="54" customHeight="1" x14ac:dyDescent="0.3">
      <c r="B22" s="144"/>
      <c r="C22" s="144"/>
    </row>
  </sheetData>
  <mergeCells count="6">
    <mergeCell ref="B5:B11"/>
    <mergeCell ref="B16:B20"/>
    <mergeCell ref="B13:C13"/>
    <mergeCell ref="B22:C22"/>
    <mergeCell ref="B1:D1"/>
    <mergeCell ref="B2:D2"/>
  </mergeCells>
  <pageMargins left="0.7" right="0.7" top="0.75" bottom="0.75" header="0.3" footer="0.3"/>
  <pageSetup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opLeftCell="A25" workbookViewId="0">
      <selection activeCell="B15" sqref="B15:B16"/>
    </sheetView>
  </sheetViews>
  <sheetFormatPr defaultColWidth="9.109375" defaultRowHeight="14.4" x14ac:dyDescent="0.3"/>
  <cols>
    <col min="1" max="1" width="42.33203125" customWidth="1"/>
    <col min="2" max="2" width="35.109375" customWidth="1"/>
    <col min="3" max="3" width="33.44140625" customWidth="1"/>
    <col min="4" max="4" width="10" bestFit="1" customWidth="1"/>
  </cols>
  <sheetData>
    <row r="1" spans="1:3" ht="15" thickBot="1" x14ac:dyDescent="0.35">
      <c r="A1" s="151" t="s">
        <v>69</v>
      </c>
      <c r="B1" s="151"/>
      <c r="C1" s="151"/>
    </row>
    <row r="2" spans="1:3" ht="15" x14ac:dyDescent="0.25">
      <c r="A2" s="147" t="s">
        <v>70</v>
      </c>
      <c r="B2" s="148"/>
      <c r="C2" s="149"/>
    </row>
    <row r="3" spans="1:3" ht="15" x14ac:dyDescent="0.25">
      <c r="A3" s="80" t="s">
        <v>71</v>
      </c>
      <c r="B3" s="81" t="s">
        <v>72</v>
      </c>
      <c r="C3" s="82" t="s">
        <v>73</v>
      </c>
    </row>
    <row r="4" spans="1:3" ht="15.75" thickBot="1" x14ac:dyDescent="0.3">
      <c r="A4" s="83" t="s">
        <v>74</v>
      </c>
      <c r="B4" s="84" t="s">
        <v>141</v>
      </c>
      <c r="C4" s="85" t="s">
        <v>142</v>
      </c>
    </row>
    <row r="5" spans="1:3" ht="15.75" thickBot="1" x14ac:dyDescent="0.3">
      <c r="A5" s="150"/>
      <c r="B5" s="150"/>
      <c r="C5" s="150"/>
    </row>
    <row r="6" spans="1:3" x14ac:dyDescent="0.3">
      <c r="A6" s="147" t="s">
        <v>75</v>
      </c>
      <c r="B6" s="148"/>
      <c r="C6" s="149"/>
    </row>
    <row r="7" spans="1:3" ht="15" thickBot="1" x14ac:dyDescent="0.35">
      <c r="A7" s="83" t="s">
        <v>186</v>
      </c>
      <c r="B7" s="152"/>
      <c r="C7" s="153"/>
    </row>
    <row r="8" spans="1:3" ht="15.75" thickBot="1" x14ac:dyDescent="0.3">
      <c r="A8" s="150"/>
      <c r="B8" s="150"/>
      <c r="C8" s="150"/>
    </row>
    <row r="9" spans="1:3" ht="15" x14ac:dyDescent="0.25">
      <c r="A9" s="147" t="s">
        <v>76</v>
      </c>
      <c r="B9" s="148"/>
      <c r="C9" s="149"/>
    </row>
    <row r="10" spans="1:3" ht="28.8" x14ac:dyDescent="0.3">
      <c r="A10" s="80" t="s">
        <v>77</v>
      </c>
      <c r="B10" s="81" t="s">
        <v>78</v>
      </c>
      <c r="C10" s="82" t="s">
        <v>79</v>
      </c>
    </row>
    <row r="11" spans="1:3" ht="15" x14ac:dyDescent="0.25">
      <c r="A11" s="86" t="s">
        <v>80</v>
      </c>
      <c r="B11" s="87">
        <v>60000000</v>
      </c>
      <c r="C11" s="88">
        <v>120000000</v>
      </c>
    </row>
    <row r="12" spans="1:3" ht="15" x14ac:dyDescent="0.25">
      <c r="A12" s="86" t="s">
        <v>81</v>
      </c>
      <c r="B12" s="87">
        <v>0</v>
      </c>
      <c r="C12" s="88">
        <v>2880000</v>
      </c>
    </row>
    <row r="13" spans="1:3" x14ac:dyDescent="0.3">
      <c r="A13" s="86" t="s">
        <v>82</v>
      </c>
      <c r="B13" s="87">
        <v>0</v>
      </c>
      <c r="C13" s="88">
        <v>0</v>
      </c>
    </row>
    <row r="14" spans="1:3" x14ac:dyDescent="0.3">
      <c r="A14" s="86" t="s">
        <v>83</v>
      </c>
      <c r="B14" s="87">
        <v>3480000</v>
      </c>
      <c r="C14" s="88">
        <v>6980000</v>
      </c>
    </row>
    <row r="15" spans="1:3" ht="15" x14ac:dyDescent="0.25">
      <c r="A15" s="86" t="s">
        <v>84</v>
      </c>
      <c r="B15" s="87">
        <v>0</v>
      </c>
      <c r="C15" s="88">
        <v>0</v>
      </c>
    </row>
    <row r="16" spans="1:3" x14ac:dyDescent="0.3">
      <c r="A16" s="86" t="s">
        <v>85</v>
      </c>
      <c r="B16" s="87">
        <f>5850000+400000</f>
        <v>6250000</v>
      </c>
      <c r="C16" s="88">
        <f>10650000+500000</f>
        <v>11150000</v>
      </c>
    </row>
    <row r="17" spans="1:3" ht="15" x14ac:dyDescent="0.25">
      <c r="A17" s="89" t="s">
        <v>86</v>
      </c>
      <c r="B17" s="87">
        <v>0</v>
      </c>
      <c r="C17" s="88">
        <v>0</v>
      </c>
    </row>
    <row r="18" spans="1:3" ht="15" x14ac:dyDescent="0.25">
      <c r="A18" s="86" t="s">
        <v>87</v>
      </c>
      <c r="B18" s="87">
        <v>0</v>
      </c>
      <c r="C18" s="88">
        <v>0</v>
      </c>
    </row>
    <row r="19" spans="1:3" ht="15" x14ac:dyDescent="0.25">
      <c r="A19" s="89" t="s">
        <v>88</v>
      </c>
      <c r="B19" s="87">
        <v>2660000</v>
      </c>
      <c r="C19" s="88">
        <v>5390000</v>
      </c>
    </row>
    <row r="20" spans="1:3" ht="15.75" thickBot="1" x14ac:dyDescent="0.3">
      <c r="A20" s="90" t="s">
        <v>89</v>
      </c>
      <c r="B20" s="91">
        <f>SUM(B11:B19)</f>
        <v>72390000</v>
      </c>
      <c r="C20" s="92">
        <f>SUM(C11:C19)</f>
        <v>146400000</v>
      </c>
    </row>
    <row r="21" spans="1:3" ht="15.75" thickBot="1" x14ac:dyDescent="0.3">
      <c r="A21" s="79"/>
      <c r="B21" s="79"/>
      <c r="C21" s="79"/>
    </row>
    <row r="22" spans="1:3" ht="15" x14ac:dyDescent="0.25">
      <c r="A22" s="147" t="s">
        <v>99</v>
      </c>
      <c r="B22" s="148"/>
      <c r="C22" s="149"/>
    </row>
    <row r="23" spans="1:3" ht="28.8" x14ac:dyDescent="0.3">
      <c r="A23" s="80" t="s">
        <v>100</v>
      </c>
      <c r="B23" s="81" t="s">
        <v>78</v>
      </c>
      <c r="C23" s="82" t="s">
        <v>79</v>
      </c>
    </row>
    <row r="24" spans="1:3" ht="30" x14ac:dyDescent="0.25">
      <c r="A24" s="93" t="s">
        <v>143</v>
      </c>
      <c r="B24" s="87">
        <v>60000000</v>
      </c>
      <c r="C24" s="88">
        <v>122500000</v>
      </c>
    </row>
    <row r="25" spans="1:3" ht="60" x14ac:dyDescent="0.25">
      <c r="A25" s="93" t="s">
        <v>144</v>
      </c>
      <c r="B25" s="87">
        <v>9730000</v>
      </c>
      <c r="C25" s="88">
        <v>18510000</v>
      </c>
    </row>
    <row r="26" spans="1:3" ht="15" x14ac:dyDescent="0.25">
      <c r="A26" s="89" t="s">
        <v>158</v>
      </c>
      <c r="B26" s="87">
        <v>2660000</v>
      </c>
      <c r="C26" s="88">
        <v>5390000</v>
      </c>
    </row>
    <row r="27" spans="1:3" ht="45" x14ac:dyDescent="0.25">
      <c r="A27" s="94" t="s">
        <v>164</v>
      </c>
      <c r="B27" s="95">
        <v>2610000</v>
      </c>
      <c r="C27" s="95">
        <v>3600000</v>
      </c>
    </row>
    <row r="28" spans="1:3" ht="15.75" thickBot="1" x14ac:dyDescent="0.3">
      <c r="A28" s="90" t="s">
        <v>89</v>
      </c>
      <c r="B28" s="91">
        <f>SUM(B24:B27)</f>
        <v>75000000</v>
      </c>
      <c r="C28" s="92">
        <f>SUM(C24:C27)</f>
        <v>150000000</v>
      </c>
    </row>
    <row r="35" spans="1:3" x14ac:dyDescent="0.3">
      <c r="A35" t="s">
        <v>165</v>
      </c>
      <c r="B35" s="74">
        <f>+B27+B25</f>
        <v>12340000</v>
      </c>
      <c r="C35" s="74">
        <f>+C27+C25</f>
        <v>22110000</v>
      </c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  <pageSetup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6"/>
  <sheetViews>
    <sheetView tabSelected="1" topLeftCell="H5" zoomScale="81" zoomScaleNormal="81" zoomScalePageLayoutView="90" workbookViewId="0">
      <selection activeCell="L9" sqref="L9"/>
    </sheetView>
  </sheetViews>
  <sheetFormatPr defaultColWidth="9.109375" defaultRowHeight="14.4" x14ac:dyDescent="0.3"/>
  <cols>
    <col min="1" max="1" width="16" customWidth="1"/>
    <col min="2" max="2" width="26.44140625" customWidth="1"/>
    <col min="3" max="3" width="17.6640625" customWidth="1"/>
    <col min="4" max="4" width="36.6640625" customWidth="1"/>
    <col min="5" max="6" width="12.6640625" customWidth="1"/>
    <col min="7" max="7" width="18.44140625" style="26" customWidth="1"/>
    <col min="8" max="9" width="15.6640625" style="29" customWidth="1"/>
    <col min="10" max="10" width="27.44140625" customWidth="1"/>
    <col min="11" max="11" width="19.44140625" customWidth="1"/>
    <col min="12" max="12" width="15.44140625" customWidth="1"/>
    <col min="13" max="13" width="15" customWidth="1"/>
    <col min="14" max="14" width="30.33203125" customWidth="1"/>
    <col min="17" max="17" width="68.44140625" hidden="1" customWidth="1"/>
    <col min="18" max="18" width="57.44140625" hidden="1" customWidth="1"/>
  </cols>
  <sheetData>
    <row r="1" spans="1:20" ht="16.2" thickBot="1" x14ac:dyDescent="0.35">
      <c r="A1" s="167" t="s">
        <v>0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9"/>
      <c r="O1" s="1"/>
      <c r="P1" s="1"/>
      <c r="Q1" s="37"/>
      <c r="R1" s="38"/>
      <c r="S1" s="1"/>
      <c r="T1" s="1"/>
    </row>
    <row r="2" spans="1:20" ht="15.6" x14ac:dyDescent="0.3">
      <c r="A2" s="157" t="s">
        <v>1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9"/>
      <c r="O2" s="1"/>
      <c r="P2" s="1"/>
      <c r="Q2" s="36" t="s">
        <v>104</v>
      </c>
      <c r="R2" s="38"/>
      <c r="S2" s="1"/>
      <c r="T2" s="1"/>
    </row>
    <row r="3" spans="1:20" x14ac:dyDescent="0.3">
      <c r="A3" s="160" t="s">
        <v>7</v>
      </c>
      <c r="B3" s="155" t="s">
        <v>8</v>
      </c>
      <c r="C3" s="155" t="s">
        <v>9</v>
      </c>
      <c r="D3" s="155" t="s">
        <v>2</v>
      </c>
      <c r="E3" s="155" t="s">
        <v>3</v>
      </c>
      <c r="F3" s="155" t="s">
        <v>4</v>
      </c>
      <c r="G3" s="154" t="s">
        <v>98</v>
      </c>
      <c r="H3" s="154"/>
      <c r="I3" s="154"/>
      <c r="J3" s="155" t="s">
        <v>109</v>
      </c>
      <c r="K3" s="155" t="s">
        <v>103</v>
      </c>
      <c r="L3" s="155" t="s">
        <v>10</v>
      </c>
      <c r="M3" s="155"/>
      <c r="N3" s="156" t="s">
        <v>106</v>
      </c>
      <c r="O3" s="1"/>
      <c r="P3" s="1"/>
      <c r="Q3" s="36" t="s">
        <v>101</v>
      </c>
      <c r="R3" s="38"/>
      <c r="S3" s="1"/>
      <c r="T3" s="1"/>
    </row>
    <row r="4" spans="1:20" ht="40.5" customHeight="1" x14ac:dyDescent="0.3">
      <c r="A4" s="160"/>
      <c r="B4" s="155"/>
      <c r="C4" s="155"/>
      <c r="D4" s="155"/>
      <c r="E4" s="155"/>
      <c r="F4" s="155"/>
      <c r="G4" s="34" t="s">
        <v>108</v>
      </c>
      <c r="H4" s="30" t="s">
        <v>96</v>
      </c>
      <c r="I4" s="30" t="s">
        <v>97</v>
      </c>
      <c r="J4" s="155"/>
      <c r="K4" s="155"/>
      <c r="L4" s="24" t="s">
        <v>95</v>
      </c>
      <c r="M4" s="24" t="s">
        <v>6</v>
      </c>
      <c r="N4" s="156"/>
      <c r="O4" s="1"/>
      <c r="P4" s="1"/>
      <c r="Q4" s="39" t="s">
        <v>102</v>
      </c>
      <c r="R4" s="38"/>
      <c r="S4" s="1"/>
      <c r="T4" s="1"/>
    </row>
    <row r="5" spans="1:20" ht="45" x14ac:dyDescent="0.25">
      <c r="A5" s="54" t="s">
        <v>120</v>
      </c>
      <c r="B5" s="96" t="s">
        <v>112</v>
      </c>
      <c r="C5" s="41" t="s">
        <v>113</v>
      </c>
      <c r="D5" s="97" t="s">
        <v>104</v>
      </c>
      <c r="E5" s="96">
        <v>5</v>
      </c>
      <c r="F5" s="41"/>
      <c r="G5" s="98">
        <v>2066256.3174400001</v>
      </c>
      <c r="H5" s="59">
        <f>+G5/2</f>
        <v>1033128.1587200001</v>
      </c>
      <c r="I5" s="59">
        <f>+G5/2</f>
        <v>1033128.1587200001</v>
      </c>
      <c r="J5" s="99" t="s">
        <v>121</v>
      </c>
      <c r="K5" s="97" t="s">
        <v>104</v>
      </c>
      <c r="L5" s="100" t="s">
        <v>133</v>
      </c>
      <c r="M5" s="101" t="s">
        <v>132</v>
      </c>
      <c r="N5" s="102" t="s">
        <v>190</v>
      </c>
      <c r="O5" s="1"/>
      <c r="P5" s="1"/>
      <c r="Q5" s="36" t="s">
        <v>24</v>
      </c>
      <c r="R5" s="38"/>
      <c r="S5" s="1"/>
      <c r="T5" s="1"/>
    </row>
    <row r="6" spans="1:20" s="7" customFormat="1" ht="45" x14ac:dyDescent="0.25">
      <c r="A6" s="54" t="s">
        <v>120</v>
      </c>
      <c r="B6" s="96" t="s">
        <v>114</v>
      </c>
      <c r="C6" s="41" t="s">
        <v>148</v>
      </c>
      <c r="D6" s="97" t="s">
        <v>104</v>
      </c>
      <c r="E6" s="96">
        <v>39</v>
      </c>
      <c r="F6" s="41"/>
      <c r="G6" s="103">
        <f>27241004.2073302-50000</f>
        <v>27191004.207330201</v>
      </c>
      <c r="H6" s="59">
        <f t="shared" ref="H6:H29" si="0">+G6/2</f>
        <v>13595502.1036651</v>
      </c>
      <c r="I6" s="59">
        <f t="shared" ref="I6:I29" si="1">+G6/2</f>
        <v>13595502.1036651</v>
      </c>
      <c r="J6" s="99" t="s">
        <v>121</v>
      </c>
      <c r="K6" s="97" t="s">
        <v>104</v>
      </c>
      <c r="L6" s="104" t="s">
        <v>136</v>
      </c>
      <c r="M6" s="105" t="s">
        <v>136</v>
      </c>
      <c r="N6" s="102" t="s">
        <v>190</v>
      </c>
      <c r="O6" s="2"/>
      <c r="P6" s="2"/>
      <c r="Q6" s="36"/>
      <c r="R6" s="38"/>
      <c r="S6" s="2"/>
      <c r="T6" s="2"/>
    </row>
    <row r="7" spans="1:20" s="7" customFormat="1" ht="45" x14ac:dyDescent="0.25">
      <c r="A7" s="54" t="s">
        <v>120</v>
      </c>
      <c r="B7" s="96" t="s">
        <v>115</v>
      </c>
      <c r="C7" s="41" t="s">
        <v>149</v>
      </c>
      <c r="D7" s="97" t="s">
        <v>104</v>
      </c>
      <c r="E7" s="96">
        <v>2</v>
      </c>
      <c r="F7" s="41"/>
      <c r="G7" s="98">
        <v>1894475.9217413953</v>
      </c>
      <c r="H7" s="59">
        <f t="shared" si="0"/>
        <v>947237.96087069763</v>
      </c>
      <c r="I7" s="59">
        <f t="shared" si="1"/>
        <v>947237.96087069763</v>
      </c>
      <c r="J7" s="99" t="s">
        <v>121</v>
      </c>
      <c r="K7" s="97" t="s">
        <v>104</v>
      </c>
      <c r="L7" s="104" t="s">
        <v>133</v>
      </c>
      <c r="M7" s="105" t="s">
        <v>132</v>
      </c>
      <c r="N7" s="102" t="s">
        <v>190</v>
      </c>
      <c r="O7" s="2"/>
      <c r="P7" s="2"/>
      <c r="Q7" s="36"/>
      <c r="R7" s="38"/>
      <c r="S7" s="2"/>
      <c r="T7" s="2"/>
    </row>
    <row r="8" spans="1:20" s="7" customFormat="1" ht="45" x14ac:dyDescent="0.25">
      <c r="A8" s="54" t="s">
        <v>120</v>
      </c>
      <c r="B8" s="96" t="s">
        <v>116</v>
      </c>
      <c r="C8" s="41" t="s">
        <v>152</v>
      </c>
      <c r="D8" s="97" t="s">
        <v>104</v>
      </c>
      <c r="E8" s="96">
        <v>2</v>
      </c>
      <c r="F8" s="41"/>
      <c r="G8" s="98">
        <v>1813390.9711419535</v>
      </c>
      <c r="H8" s="59">
        <f t="shared" si="0"/>
        <v>906695.48557097674</v>
      </c>
      <c r="I8" s="59">
        <f t="shared" si="1"/>
        <v>906695.48557097674</v>
      </c>
      <c r="J8" s="99" t="s">
        <v>121</v>
      </c>
      <c r="K8" s="97" t="s">
        <v>104</v>
      </c>
      <c r="L8" s="104" t="s">
        <v>133</v>
      </c>
      <c r="M8" s="105" t="s">
        <v>132</v>
      </c>
      <c r="N8" s="102" t="s">
        <v>190</v>
      </c>
      <c r="O8" s="2"/>
      <c r="P8" s="2"/>
      <c r="Q8" s="36"/>
      <c r="R8" s="38"/>
      <c r="S8" s="2"/>
      <c r="T8" s="2"/>
    </row>
    <row r="9" spans="1:20" s="7" customFormat="1" ht="45" x14ac:dyDescent="0.25">
      <c r="A9" s="54" t="s">
        <v>120</v>
      </c>
      <c r="B9" s="96" t="s">
        <v>117</v>
      </c>
      <c r="C9" s="41" t="s">
        <v>151</v>
      </c>
      <c r="D9" s="97" t="s">
        <v>104</v>
      </c>
      <c r="E9" s="96">
        <v>1</v>
      </c>
      <c r="F9" s="41"/>
      <c r="G9" s="98">
        <v>1148094.4185213023</v>
      </c>
      <c r="H9" s="59">
        <f t="shared" si="0"/>
        <v>574047.20926065114</v>
      </c>
      <c r="I9" s="59">
        <f t="shared" si="1"/>
        <v>574047.20926065114</v>
      </c>
      <c r="J9" s="99" t="s">
        <v>121</v>
      </c>
      <c r="K9" s="97" t="s">
        <v>104</v>
      </c>
      <c r="L9" s="104" t="s">
        <v>133</v>
      </c>
      <c r="M9" s="105" t="s">
        <v>132</v>
      </c>
      <c r="N9" s="102" t="s">
        <v>190</v>
      </c>
      <c r="O9" s="2"/>
      <c r="P9" s="2"/>
      <c r="Q9" s="36"/>
      <c r="R9" s="38"/>
      <c r="S9" s="2"/>
      <c r="T9" s="2"/>
    </row>
    <row r="10" spans="1:20" s="7" customFormat="1" ht="45" x14ac:dyDescent="0.25">
      <c r="A10" s="54" t="s">
        <v>120</v>
      </c>
      <c r="B10" s="96" t="s">
        <v>118</v>
      </c>
      <c r="C10" s="41" t="s">
        <v>153</v>
      </c>
      <c r="D10" s="97" t="s">
        <v>104</v>
      </c>
      <c r="E10" s="96">
        <v>1</v>
      </c>
      <c r="F10" s="41"/>
      <c r="G10" s="98">
        <v>1352864.1314173024</v>
      </c>
      <c r="H10" s="59">
        <f t="shared" si="0"/>
        <v>676432.06570865121</v>
      </c>
      <c r="I10" s="59">
        <f t="shared" si="1"/>
        <v>676432.06570865121</v>
      </c>
      <c r="J10" s="99" t="s">
        <v>121</v>
      </c>
      <c r="K10" s="97" t="s">
        <v>104</v>
      </c>
      <c r="L10" s="104" t="s">
        <v>133</v>
      </c>
      <c r="M10" s="105" t="s">
        <v>132</v>
      </c>
      <c r="N10" s="102" t="s">
        <v>190</v>
      </c>
      <c r="O10" s="2"/>
      <c r="P10" s="2"/>
      <c r="Q10" s="36"/>
      <c r="R10" s="38"/>
      <c r="S10" s="2"/>
      <c r="T10" s="2"/>
    </row>
    <row r="11" spans="1:20" s="7" customFormat="1" ht="45" x14ac:dyDescent="0.25">
      <c r="A11" s="54" t="s">
        <v>120</v>
      </c>
      <c r="B11" s="96" t="s">
        <v>119</v>
      </c>
      <c r="C11" s="41" t="s">
        <v>154</v>
      </c>
      <c r="D11" s="97" t="s">
        <v>104</v>
      </c>
      <c r="E11" s="96">
        <v>3</v>
      </c>
      <c r="F11" s="41"/>
      <c r="G11" s="98">
        <v>4702423.5908941394</v>
      </c>
      <c r="H11" s="59">
        <f t="shared" si="0"/>
        <v>2351211.7954470697</v>
      </c>
      <c r="I11" s="59">
        <f t="shared" si="1"/>
        <v>2351211.7954470697</v>
      </c>
      <c r="J11" s="99" t="s">
        <v>121</v>
      </c>
      <c r="K11" s="97" t="s">
        <v>104</v>
      </c>
      <c r="L11" s="104" t="s">
        <v>133</v>
      </c>
      <c r="M11" s="105" t="s">
        <v>132</v>
      </c>
      <c r="N11" s="102" t="s">
        <v>190</v>
      </c>
      <c r="O11" s="2"/>
      <c r="P11" s="2"/>
      <c r="Q11" s="36"/>
      <c r="R11" s="38"/>
      <c r="S11" s="2"/>
      <c r="T11" s="2"/>
    </row>
    <row r="12" spans="1:20" s="7" customFormat="1" ht="45" x14ac:dyDescent="0.25">
      <c r="A12" s="54" t="s">
        <v>123</v>
      </c>
      <c r="B12" s="96" t="s">
        <v>112</v>
      </c>
      <c r="C12" s="41" t="s">
        <v>113</v>
      </c>
      <c r="D12" s="97" t="s">
        <v>104</v>
      </c>
      <c r="E12" s="96">
        <v>2</v>
      </c>
      <c r="F12" s="41"/>
      <c r="G12" s="59">
        <v>759171.51760669786</v>
      </c>
      <c r="H12" s="59">
        <f t="shared" si="0"/>
        <v>379585.75880334893</v>
      </c>
      <c r="I12" s="59">
        <f t="shared" si="1"/>
        <v>379585.75880334893</v>
      </c>
      <c r="J12" s="99" t="s">
        <v>121</v>
      </c>
      <c r="K12" s="97" t="s">
        <v>104</v>
      </c>
      <c r="L12" s="104" t="s">
        <v>133</v>
      </c>
      <c r="M12" s="105" t="s">
        <v>132</v>
      </c>
      <c r="N12" s="102" t="s">
        <v>190</v>
      </c>
      <c r="O12" s="2"/>
      <c r="P12" s="2"/>
      <c r="Q12" s="36"/>
      <c r="R12" s="38"/>
      <c r="S12" s="2"/>
      <c r="T12" s="2"/>
    </row>
    <row r="13" spans="1:20" s="7" customFormat="1" ht="45" x14ac:dyDescent="0.25">
      <c r="A13" s="54" t="s">
        <v>123</v>
      </c>
      <c r="B13" s="96" t="s">
        <v>114</v>
      </c>
      <c r="C13" s="41" t="s">
        <v>148</v>
      </c>
      <c r="D13" s="97" t="s">
        <v>104</v>
      </c>
      <c r="E13" s="96">
        <v>24</v>
      </c>
      <c r="F13" s="41"/>
      <c r="G13" s="76">
        <f>15172611-50000</f>
        <v>15122611</v>
      </c>
      <c r="H13" s="59">
        <f t="shared" si="0"/>
        <v>7561305.5</v>
      </c>
      <c r="I13" s="59">
        <f t="shared" si="1"/>
        <v>7561305.5</v>
      </c>
      <c r="J13" s="99" t="s">
        <v>121</v>
      </c>
      <c r="K13" s="97" t="s">
        <v>104</v>
      </c>
      <c r="L13" s="104" t="s">
        <v>136</v>
      </c>
      <c r="M13" s="105" t="s">
        <v>136</v>
      </c>
      <c r="N13" s="102" t="s">
        <v>190</v>
      </c>
      <c r="O13" s="2"/>
      <c r="P13" s="2"/>
      <c r="Q13" s="36"/>
      <c r="R13" s="38"/>
      <c r="S13" s="2"/>
      <c r="T13" s="2"/>
    </row>
    <row r="14" spans="1:20" s="7" customFormat="1" ht="45" x14ac:dyDescent="0.25">
      <c r="A14" s="54" t="s">
        <v>123</v>
      </c>
      <c r="B14" s="96" t="s">
        <v>115</v>
      </c>
      <c r="C14" s="41" t="s">
        <v>149</v>
      </c>
      <c r="D14" s="97" t="s">
        <v>104</v>
      </c>
      <c r="E14" s="96">
        <v>1</v>
      </c>
      <c r="F14" s="41"/>
      <c r="G14" s="76">
        <v>848313.17018195358</v>
      </c>
      <c r="H14" s="59">
        <f t="shared" si="0"/>
        <v>424156.58509097679</v>
      </c>
      <c r="I14" s="59">
        <f t="shared" si="1"/>
        <v>424156.58509097679</v>
      </c>
      <c r="J14" s="99" t="s">
        <v>121</v>
      </c>
      <c r="K14" s="97" t="s">
        <v>104</v>
      </c>
      <c r="L14" s="104" t="s">
        <v>133</v>
      </c>
      <c r="M14" s="105" t="s">
        <v>132</v>
      </c>
      <c r="N14" s="102" t="s">
        <v>190</v>
      </c>
      <c r="O14" s="2"/>
      <c r="P14" s="2"/>
      <c r="Q14" s="36"/>
      <c r="R14" s="38"/>
      <c r="S14" s="2"/>
      <c r="T14" s="2"/>
    </row>
    <row r="15" spans="1:20" s="7" customFormat="1" ht="45" x14ac:dyDescent="0.25">
      <c r="A15" s="54" t="s">
        <v>123</v>
      </c>
      <c r="B15" s="96" t="s">
        <v>155</v>
      </c>
      <c r="C15" s="41" t="s">
        <v>150</v>
      </c>
      <c r="D15" s="97" t="s">
        <v>104</v>
      </c>
      <c r="E15" s="96">
        <v>1</v>
      </c>
      <c r="F15" s="41"/>
      <c r="G15" s="76">
        <v>533598.24925172096</v>
      </c>
      <c r="H15" s="59">
        <f t="shared" si="0"/>
        <v>266799.12462586048</v>
      </c>
      <c r="I15" s="59">
        <f t="shared" si="1"/>
        <v>266799.12462586048</v>
      </c>
      <c r="J15" s="99" t="s">
        <v>121</v>
      </c>
      <c r="K15" s="97" t="s">
        <v>104</v>
      </c>
      <c r="L15" s="104" t="s">
        <v>133</v>
      </c>
      <c r="M15" s="105" t="s">
        <v>132</v>
      </c>
      <c r="N15" s="102" t="s">
        <v>190</v>
      </c>
      <c r="O15" s="2"/>
      <c r="P15" s="2"/>
      <c r="Q15" s="36"/>
      <c r="R15" s="38"/>
      <c r="S15" s="2"/>
      <c r="T15" s="2"/>
    </row>
    <row r="16" spans="1:20" s="7" customFormat="1" ht="45" x14ac:dyDescent="0.25">
      <c r="A16" s="54" t="s">
        <v>123</v>
      </c>
      <c r="B16" s="96" t="s">
        <v>116</v>
      </c>
      <c r="C16" s="41" t="s">
        <v>152</v>
      </c>
      <c r="D16" s="97" t="s">
        <v>104</v>
      </c>
      <c r="E16" s="96">
        <v>3</v>
      </c>
      <c r="F16" s="41"/>
      <c r="G16" s="76">
        <v>2439626.9061477203</v>
      </c>
      <c r="H16" s="59">
        <f t="shared" si="0"/>
        <v>1219813.4530738601</v>
      </c>
      <c r="I16" s="59">
        <f t="shared" si="1"/>
        <v>1219813.4530738601</v>
      </c>
      <c r="J16" s="99" t="s">
        <v>121</v>
      </c>
      <c r="K16" s="97" t="s">
        <v>104</v>
      </c>
      <c r="L16" s="104" t="s">
        <v>133</v>
      </c>
      <c r="M16" s="105" t="s">
        <v>132</v>
      </c>
      <c r="N16" s="102" t="s">
        <v>190</v>
      </c>
      <c r="O16" s="2"/>
      <c r="P16" s="2"/>
      <c r="Q16" s="36"/>
      <c r="R16" s="38"/>
      <c r="S16" s="2"/>
      <c r="T16" s="2"/>
    </row>
    <row r="17" spans="1:20" s="7" customFormat="1" ht="45" x14ac:dyDescent="0.25">
      <c r="A17" s="54" t="s">
        <v>123</v>
      </c>
      <c r="B17" s="96" t="s">
        <v>117</v>
      </c>
      <c r="C17" s="41" t="s">
        <v>151</v>
      </c>
      <c r="D17" s="97" t="s">
        <v>104</v>
      </c>
      <c r="E17" s="96">
        <v>27</v>
      </c>
      <c r="F17" s="41"/>
      <c r="G17" s="76">
        <f>27764719-92843</f>
        <v>27671876</v>
      </c>
      <c r="H17" s="59">
        <f t="shared" si="0"/>
        <v>13835938</v>
      </c>
      <c r="I17" s="59">
        <f t="shared" si="1"/>
        <v>13835938</v>
      </c>
      <c r="J17" s="99" t="s">
        <v>121</v>
      </c>
      <c r="K17" s="97" t="s">
        <v>104</v>
      </c>
      <c r="L17" s="104" t="s">
        <v>136</v>
      </c>
      <c r="M17" s="105" t="s">
        <v>136</v>
      </c>
      <c r="N17" s="102" t="s">
        <v>190</v>
      </c>
      <c r="O17" s="2"/>
      <c r="P17" s="2"/>
      <c r="Q17" s="36"/>
      <c r="R17" s="38"/>
      <c r="S17" s="2"/>
      <c r="T17" s="2"/>
    </row>
    <row r="18" spans="1:20" s="7" customFormat="1" ht="45" x14ac:dyDescent="0.25">
      <c r="A18" s="54" t="s">
        <v>123</v>
      </c>
      <c r="B18" s="96" t="s">
        <v>118</v>
      </c>
      <c r="C18" s="41" t="s">
        <v>153</v>
      </c>
      <c r="D18" s="97" t="s">
        <v>104</v>
      </c>
      <c r="E18" s="96">
        <v>4</v>
      </c>
      <c r="F18" s="41"/>
      <c r="G18" s="59">
        <v>4932370.497464559</v>
      </c>
      <c r="H18" s="59">
        <f t="shared" si="0"/>
        <v>2466185.2487322795</v>
      </c>
      <c r="I18" s="59">
        <f t="shared" si="1"/>
        <v>2466185.2487322795</v>
      </c>
      <c r="J18" s="99" t="s">
        <v>121</v>
      </c>
      <c r="K18" s="97" t="s">
        <v>104</v>
      </c>
      <c r="L18" s="104" t="s">
        <v>133</v>
      </c>
      <c r="M18" s="105" t="s">
        <v>132</v>
      </c>
      <c r="N18" s="102" t="s">
        <v>190</v>
      </c>
      <c r="O18" s="2"/>
      <c r="P18" s="2"/>
      <c r="Q18" s="36"/>
      <c r="R18" s="38"/>
      <c r="S18" s="2"/>
      <c r="T18" s="2"/>
    </row>
    <row r="19" spans="1:20" s="7" customFormat="1" ht="45" x14ac:dyDescent="0.25">
      <c r="A19" s="54" t="s">
        <v>123</v>
      </c>
      <c r="B19" s="96" t="s">
        <v>119</v>
      </c>
      <c r="C19" s="41" t="s">
        <v>154</v>
      </c>
      <c r="D19" s="97" t="s">
        <v>104</v>
      </c>
      <c r="E19" s="96">
        <v>1</v>
      </c>
      <c r="F19" s="41"/>
      <c r="G19" s="59">
        <v>1447703.0232468836</v>
      </c>
      <c r="H19" s="59">
        <f t="shared" si="0"/>
        <v>723851.51162344182</v>
      </c>
      <c r="I19" s="59">
        <f t="shared" si="1"/>
        <v>723851.51162344182</v>
      </c>
      <c r="J19" s="99" t="s">
        <v>121</v>
      </c>
      <c r="K19" s="97" t="s">
        <v>104</v>
      </c>
      <c r="L19" s="104" t="s">
        <v>133</v>
      </c>
      <c r="M19" s="105" t="s">
        <v>132</v>
      </c>
      <c r="N19" s="102" t="s">
        <v>190</v>
      </c>
      <c r="O19" s="2"/>
      <c r="P19" s="2"/>
      <c r="Q19" s="36"/>
      <c r="R19" s="38"/>
      <c r="S19" s="2"/>
      <c r="T19" s="2"/>
    </row>
    <row r="20" spans="1:20" s="7" customFormat="1" ht="45" x14ac:dyDescent="0.25">
      <c r="A20" s="54" t="s">
        <v>123</v>
      </c>
      <c r="B20" s="96" t="s">
        <v>156</v>
      </c>
      <c r="C20" s="41" t="s">
        <v>157</v>
      </c>
      <c r="D20" s="97" t="s">
        <v>104</v>
      </c>
      <c r="E20" s="106">
        <v>1</v>
      </c>
      <c r="F20" s="41"/>
      <c r="G20" s="60">
        <v>1548411.7979445583</v>
      </c>
      <c r="H20" s="60">
        <f t="shared" si="0"/>
        <v>774205.89897227916</v>
      </c>
      <c r="I20" s="60">
        <f t="shared" si="1"/>
        <v>774205.89897227916</v>
      </c>
      <c r="J20" s="107" t="s">
        <v>121</v>
      </c>
      <c r="K20" s="97" t="s">
        <v>104</v>
      </c>
      <c r="L20" s="104" t="s">
        <v>133</v>
      </c>
      <c r="M20" s="105" t="s">
        <v>132</v>
      </c>
      <c r="N20" s="102" t="s">
        <v>190</v>
      </c>
      <c r="O20" s="2"/>
      <c r="P20" s="2"/>
      <c r="Q20" s="36"/>
      <c r="R20" s="38"/>
      <c r="S20" s="2"/>
      <c r="T20" s="2"/>
    </row>
    <row r="21" spans="1:20" s="7" customFormat="1" ht="45" x14ac:dyDescent="0.25">
      <c r="A21" s="55" t="s">
        <v>111</v>
      </c>
      <c r="B21" s="96" t="s">
        <v>114</v>
      </c>
      <c r="C21" s="41" t="s">
        <v>148</v>
      </c>
      <c r="D21" s="97" t="s">
        <v>104</v>
      </c>
      <c r="E21" s="96">
        <v>7</v>
      </c>
      <c r="F21" s="41"/>
      <c r="G21" s="59">
        <v>4425345</v>
      </c>
      <c r="H21" s="60">
        <f t="shared" si="0"/>
        <v>2212672.5</v>
      </c>
      <c r="I21" s="60">
        <f t="shared" si="1"/>
        <v>2212672.5</v>
      </c>
      <c r="J21" s="107" t="s">
        <v>121</v>
      </c>
      <c r="K21" s="97" t="s">
        <v>104</v>
      </c>
      <c r="L21" s="104" t="s">
        <v>136</v>
      </c>
      <c r="M21" s="105" t="s">
        <v>136</v>
      </c>
      <c r="N21" s="102" t="s">
        <v>190</v>
      </c>
      <c r="O21" s="2"/>
      <c r="P21" s="2"/>
      <c r="Q21" s="36"/>
      <c r="R21" s="38"/>
      <c r="S21" s="2"/>
      <c r="T21" s="2"/>
    </row>
    <row r="22" spans="1:20" s="7" customFormat="1" ht="45" x14ac:dyDescent="0.25">
      <c r="A22" s="55" t="s">
        <v>111</v>
      </c>
      <c r="B22" s="96" t="s">
        <v>167</v>
      </c>
      <c r="C22" s="41" t="s">
        <v>150</v>
      </c>
      <c r="D22" s="97" t="s">
        <v>104</v>
      </c>
      <c r="E22" s="96">
        <v>1</v>
      </c>
      <c r="F22" s="41"/>
      <c r="G22" s="59">
        <v>533598</v>
      </c>
      <c r="H22" s="60">
        <f t="shared" si="0"/>
        <v>266799</v>
      </c>
      <c r="I22" s="60">
        <f t="shared" si="1"/>
        <v>266799</v>
      </c>
      <c r="J22" s="107" t="s">
        <v>121</v>
      </c>
      <c r="K22" s="97" t="s">
        <v>104</v>
      </c>
      <c r="L22" s="104" t="s">
        <v>133</v>
      </c>
      <c r="M22" s="105" t="s">
        <v>132</v>
      </c>
      <c r="N22" s="102" t="s">
        <v>190</v>
      </c>
      <c r="O22" s="2"/>
      <c r="P22" s="2"/>
      <c r="Q22" s="36"/>
      <c r="R22" s="38"/>
      <c r="S22" s="2"/>
      <c r="T22" s="2"/>
    </row>
    <row r="23" spans="1:20" s="7" customFormat="1" ht="45" x14ac:dyDescent="0.25">
      <c r="A23" s="55" t="s">
        <v>111</v>
      </c>
      <c r="B23" s="96" t="s">
        <v>168</v>
      </c>
      <c r="C23" s="41" t="s">
        <v>152</v>
      </c>
      <c r="D23" s="97" t="s">
        <v>104</v>
      </c>
      <c r="E23" s="96">
        <v>1</v>
      </c>
      <c r="F23" s="41"/>
      <c r="G23" s="108">
        <v>813209</v>
      </c>
      <c r="H23" s="60">
        <f t="shared" si="0"/>
        <v>406604.5</v>
      </c>
      <c r="I23" s="60">
        <f t="shared" si="1"/>
        <v>406604.5</v>
      </c>
      <c r="J23" s="107" t="s">
        <v>121</v>
      </c>
      <c r="K23" s="97" t="s">
        <v>104</v>
      </c>
      <c r="L23" s="104" t="s">
        <v>133</v>
      </c>
      <c r="M23" s="105" t="s">
        <v>132</v>
      </c>
      <c r="N23" s="102" t="s">
        <v>190</v>
      </c>
      <c r="O23" s="2"/>
      <c r="P23" s="2"/>
      <c r="Q23" s="36"/>
      <c r="R23" s="38"/>
      <c r="S23" s="2"/>
      <c r="T23" s="2"/>
    </row>
    <row r="24" spans="1:20" s="7" customFormat="1" ht="45" x14ac:dyDescent="0.25">
      <c r="A24" s="55" t="s">
        <v>111</v>
      </c>
      <c r="B24" s="96" t="s">
        <v>117</v>
      </c>
      <c r="C24" s="41" t="s">
        <v>169</v>
      </c>
      <c r="D24" s="97" t="s">
        <v>104</v>
      </c>
      <c r="E24" s="96">
        <v>10</v>
      </c>
      <c r="F24" s="41"/>
      <c r="G24" s="59">
        <v>10283229</v>
      </c>
      <c r="H24" s="60">
        <f t="shared" ref="H24:H26" si="2">+G24/2</f>
        <v>5141614.5</v>
      </c>
      <c r="I24" s="60">
        <f t="shared" ref="I24:I26" si="3">+G24/2</f>
        <v>5141614.5</v>
      </c>
      <c r="J24" s="107" t="s">
        <v>121</v>
      </c>
      <c r="K24" s="97" t="s">
        <v>104</v>
      </c>
      <c r="L24" s="104" t="s">
        <v>133</v>
      </c>
      <c r="M24" s="105" t="s">
        <v>132</v>
      </c>
      <c r="N24" s="102" t="s">
        <v>190</v>
      </c>
      <c r="O24" s="2"/>
      <c r="P24" s="2"/>
      <c r="Q24" s="36"/>
      <c r="R24" s="38"/>
      <c r="S24" s="2"/>
      <c r="T24" s="2"/>
    </row>
    <row r="25" spans="1:20" s="7" customFormat="1" ht="45" x14ac:dyDescent="0.25">
      <c r="A25" s="55" t="s">
        <v>111</v>
      </c>
      <c r="B25" s="96" t="s">
        <v>170</v>
      </c>
      <c r="C25" s="41" t="s">
        <v>171</v>
      </c>
      <c r="D25" s="97" t="s">
        <v>104</v>
      </c>
      <c r="E25" s="96">
        <v>1</v>
      </c>
      <c r="F25" s="41"/>
      <c r="G25" s="59">
        <v>1037459</v>
      </c>
      <c r="H25" s="60">
        <f t="shared" si="2"/>
        <v>518729.5</v>
      </c>
      <c r="I25" s="60">
        <f t="shared" si="3"/>
        <v>518729.5</v>
      </c>
      <c r="J25" s="107" t="s">
        <v>121</v>
      </c>
      <c r="K25" s="97" t="s">
        <v>104</v>
      </c>
      <c r="L25" s="104" t="s">
        <v>133</v>
      </c>
      <c r="M25" s="105" t="s">
        <v>132</v>
      </c>
      <c r="N25" s="102" t="s">
        <v>190</v>
      </c>
      <c r="O25" s="2"/>
      <c r="P25" s="2"/>
      <c r="Q25" s="36"/>
      <c r="R25" s="38"/>
      <c r="S25" s="2"/>
      <c r="T25" s="2"/>
    </row>
    <row r="26" spans="1:20" s="7" customFormat="1" ht="45" x14ac:dyDescent="0.25">
      <c r="A26" s="55" t="s">
        <v>111</v>
      </c>
      <c r="B26" s="96" t="s">
        <v>118</v>
      </c>
      <c r="C26" s="41" t="s">
        <v>153</v>
      </c>
      <c r="D26" s="97" t="s">
        <v>104</v>
      </c>
      <c r="E26" s="96">
        <v>1</v>
      </c>
      <c r="F26" s="41"/>
      <c r="G26" s="108">
        <v>1233092.6243661398</v>
      </c>
      <c r="H26" s="60">
        <f t="shared" si="2"/>
        <v>616546.31218306988</v>
      </c>
      <c r="I26" s="60">
        <f t="shared" si="3"/>
        <v>616546.31218306988</v>
      </c>
      <c r="J26" s="107" t="s">
        <v>121</v>
      </c>
      <c r="K26" s="97" t="s">
        <v>104</v>
      </c>
      <c r="L26" s="104" t="s">
        <v>133</v>
      </c>
      <c r="M26" s="105" t="s">
        <v>132</v>
      </c>
      <c r="N26" s="102" t="s">
        <v>190</v>
      </c>
      <c r="O26" s="2"/>
      <c r="P26" s="2"/>
      <c r="Q26" s="36"/>
      <c r="R26" s="38"/>
      <c r="S26" s="2"/>
      <c r="T26" s="2"/>
    </row>
    <row r="27" spans="1:20" s="71" customFormat="1" ht="45" x14ac:dyDescent="0.25">
      <c r="A27" s="68" t="s">
        <v>166</v>
      </c>
      <c r="B27" s="96" t="s">
        <v>112</v>
      </c>
      <c r="C27" s="41" t="s">
        <v>113</v>
      </c>
      <c r="D27" s="97" t="s">
        <v>104</v>
      </c>
      <c r="E27" s="96">
        <v>1</v>
      </c>
      <c r="F27" s="109"/>
      <c r="G27" s="110">
        <v>413251</v>
      </c>
      <c r="H27" s="60">
        <f t="shared" ref="H27:H28" si="4">+G27/2</f>
        <v>206625.5</v>
      </c>
      <c r="I27" s="60">
        <f t="shared" ref="I27:I28" si="5">+G27/2</f>
        <v>206625.5</v>
      </c>
      <c r="J27" s="107" t="s">
        <v>121</v>
      </c>
      <c r="K27" s="97" t="s">
        <v>104</v>
      </c>
      <c r="L27" s="104" t="s">
        <v>133</v>
      </c>
      <c r="M27" s="105" t="s">
        <v>132</v>
      </c>
      <c r="N27" s="102" t="s">
        <v>190</v>
      </c>
      <c r="O27" s="69"/>
      <c r="P27" s="69"/>
      <c r="Q27" s="36"/>
      <c r="R27" s="70"/>
      <c r="S27" s="69"/>
      <c r="T27" s="69"/>
    </row>
    <row r="28" spans="1:20" s="71" customFormat="1" ht="45" x14ac:dyDescent="0.25">
      <c r="A28" s="68" t="s">
        <v>166</v>
      </c>
      <c r="B28" s="96" t="s">
        <v>114</v>
      </c>
      <c r="C28" s="41" t="s">
        <v>148</v>
      </c>
      <c r="D28" s="97" t="s">
        <v>104</v>
      </c>
      <c r="E28" s="96">
        <v>5</v>
      </c>
      <c r="F28" s="109"/>
      <c r="G28" s="110">
        <v>3492436</v>
      </c>
      <c r="H28" s="60">
        <f t="shared" si="4"/>
        <v>1746218</v>
      </c>
      <c r="I28" s="60">
        <f t="shared" si="5"/>
        <v>1746218</v>
      </c>
      <c r="J28" s="107" t="s">
        <v>121</v>
      </c>
      <c r="K28" s="97" t="s">
        <v>104</v>
      </c>
      <c r="L28" s="104" t="s">
        <v>136</v>
      </c>
      <c r="M28" s="105" t="s">
        <v>136</v>
      </c>
      <c r="N28" s="102" t="s">
        <v>190</v>
      </c>
      <c r="O28" s="69"/>
      <c r="P28" s="69"/>
      <c r="Q28" s="36"/>
      <c r="R28" s="70"/>
      <c r="S28" s="69"/>
      <c r="T28" s="69"/>
    </row>
    <row r="29" spans="1:20" s="71" customFormat="1" ht="45" x14ac:dyDescent="0.25">
      <c r="A29" s="68" t="s">
        <v>166</v>
      </c>
      <c r="B29" s="96" t="s">
        <v>117</v>
      </c>
      <c r="C29" s="41" t="s">
        <v>151</v>
      </c>
      <c r="D29" s="97" t="s">
        <v>104</v>
      </c>
      <c r="E29" s="96">
        <v>2</v>
      </c>
      <c r="F29" s="109"/>
      <c r="G29" s="110">
        <v>2296189</v>
      </c>
      <c r="H29" s="60">
        <f t="shared" si="0"/>
        <v>1148094.5</v>
      </c>
      <c r="I29" s="60">
        <f t="shared" si="1"/>
        <v>1148094.5</v>
      </c>
      <c r="J29" s="107" t="s">
        <v>121</v>
      </c>
      <c r="K29" s="97" t="s">
        <v>104</v>
      </c>
      <c r="L29" s="104" t="s">
        <v>133</v>
      </c>
      <c r="M29" s="105" t="s">
        <v>132</v>
      </c>
      <c r="N29" s="102" t="s">
        <v>190</v>
      </c>
      <c r="O29" s="69"/>
      <c r="P29" s="69"/>
      <c r="Q29" s="36"/>
      <c r="R29" s="70"/>
      <c r="S29" s="69"/>
      <c r="T29" s="69"/>
    </row>
    <row r="30" spans="1:20" ht="15" thickBot="1" x14ac:dyDescent="0.35">
      <c r="A30" s="112" t="s">
        <v>122</v>
      </c>
      <c r="B30" s="64"/>
      <c r="C30" s="64"/>
      <c r="D30" s="64"/>
      <c r="E30" s="64"/>
      <c r="F30" s="64"/>
      <c r="G30" s="65">
        <f>SUM(G5:G29)</f>
        <v>120000000.34469652</v>
      </c>
      <c r="H30" s="65">
        <f>SUM(H5:H29)</f>
        <v>60000000.172348261</v>
      </c>
      <c r="I30" s="65">
        <f>SUM(I5:I29)</f>
        <v>60000000.172348261</v>
      </c>
      <c r="J30" s="64"/>
      <c r="K30" s="64"/>
      <c r="L30" s="64"/>
      <c r="M30" s="64"/>
      <c r="N30" s="113"/>
      <c r="O30" s="1"/>
      <c r="P30" s="1"/>
      <c r="Q30" s="36" t="s">
        <v>25</v>
      </c>
      <c r="R30" s="38"/>
      <c r="S30" s="1"/>
      <c r="T30" s="1"/>
    </row>
    <row r="31" spans="1:20" ht="15" thickBot="1" x14ac:dyDescent="0.35">
      <c r="Q31" s="36" t="s">
        <v>26</v>
      </c>
      <c r="R31" s="39"/>
    </row>
    <row r="32" spans="1:20" ht="15.6" x14ac:dyDescent="0.3">
      <c r="A32" s="157" t="s">
        <v>11</v>
      </c>
      <c r="B32" s="158"/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9"/>
      <c r="O32" s="2"/>
      <c r="P32" s="2"/>
      <c r="Q32" s="36" t="s">
        <v>27</v>
      </c>
      <c r="R32" s="38"/>
      <c r="S32" s="2"/>
      <c r="T32" s="2"/>
    </row>
    <row r="33" spans="1:20" ht="15" customHeight="1" x14ac:dyDescent="0.3">
      <c r="A33" s="160" t="s">
        <v>7</v>
      </c>
      <c r="B33" s="171" t="s">
        <v>8</v>
      </c>
      <c r="C33" s="171" t="s">
        <v>9</v>
      </c>
      <c r="D33" s="171" t="s">
        <v>12</v>
      </c>
      <c r="E33" s="171" t="s">
        <v>3</v>
      </c>
      <c r="F33" s="171" t="s">
        <v>4</v>
      </c>
      <c r="G33" s="162" t="s">
        <v>98</v>
      </c>
      <c r="H33" s="162"/>
      <c r="I33" s="162"/>
      <c r="J33" s="171" t="s">
        <v>109</v>
      </c>
      <c r="K33" s="171" t="s">
        <v>103</v>
      </c>
      <c r="L33" s="171" t="s">
        <v>10</v>
      </c>
      <c r="M33" s="171"/>
      <c r="N33" s="156" t="s">
        <v>106</v>
      </c>
      <c r="O33" s="2"/>
      <c r="P33" s="2"/>
      <c r="Q33" s="36" t="s">
        <v>28</v>
      </c>
      <c r="R33" s="38"/>
      <c r="S33" s="2"/>
      <c r="T33" s="2"/>
    </row>
    <row r="34" spans="1:20" ht="36" customHeight="1" x14ac:dyDescent="0.3">
      <c r="A34" s="160"/>
      <c r="B34" s="171"/>
      <c r="C34" s="171"/>
      <c r="D34" s="171"/>
      <c r="E34" s="171"/>
      <c r="F34" s="171"/>
      <c r="G34" s="44" t="s">
        <v>108</v>
      </c>
      <c r="H34" s="45" t="s">
        <v>96</v>
      </c>
      <c r="I34" s="45" t="s">
        <v>97</v>
      </c>
      <c r="J34" s="171"/>
      <c r="K34" s="171"/>
      <c r="L34" s="46" t="s">
        <v>95</v>
      </c>
      <c r="M34" s="46" t="s">
        <v>6</v>
      </c>
      <c r="N34" s="156"/>
      <c r="O34" s="2"/>
      <c r="P34" s="2"/>
      <c r="Q34" s="37"/>
      <c r="R34" s="38"/>
      <c r="S34" s="2"/>
      <c r="T34" s="2"/>
    </row>
    <row r="35" spans="1:20" ht="28.8" x14ac:dyDescent="0.3">
      <c r="A35" s="114" t="s">
        <v>120</v>
      </c>
      <c r="B35" s="43" t="s">
        <v>124</v>
      </c>
      <c r="C35" s="41"/>
      <c r="D35" s="99" t="s">
        <v>104</v>
      </c>
      <c r="E35" s="61">
        <v>53</v>
      </c>
      <c r="F35" s="41"/>
      <c r="G35" s="77">
        <f>804370.191169727+45000</f>
        <v>849370.19116972701</v>
      </c>
      <c r="H35" s="63"/>
      <c r="I35" s="60">
        <f t="shared" ref="I35:I37" si="6">G35</f>
        <v>849370.19116972701</v>
      </c>
      <c r="J35" s="99" t="s">
        <v>121</v>
      </c>
      <c r="K35" s="99" t="s">
        <v>104</v>
      </c>
      <c r="L35" s="115" t="s">
        <v>133</v>
      </c>
      <c r="M35" s="115" t="s">
        <v>133</v>
      </c>
      <c r="N35" s="111" t="s">
        <v>187</v>
      </c>
      <c r="O35" s="2"/>
      <c r="P35" s="2"/>
      <c r="Q35" s="36" t="s">
        <v>32</v>
      </c>
      <c r="R35" s="38"/>
      <c r="S35" s="2"/>
      <c r="T35" s="2"/>
    </row>
    <row r="36" spans="1:20" ht="28.8" x14ac:dyDescent="0.3">
      <c r="A36" s="54" t="s">
        <v>125</v>
      </c>
      <c r="B36" s="43" t="s">
        <v>124</v>
      </c>
      <c r="C36" s="41"/>
      <c r="D36" s="99" t="s">
        <v>104</v>
      </c>
      <c r="E36" s="61">
        <v>64</v>
      </c>
      <c r="F36" s="41"/>
      <c r="G36" s="77">
        <f>1108931+45000</f>
        <v>1153931</v>
      </c>
      <c r="H36" s="62"/>
      <c r="I36" s="60">
        <f t="shared" si="6"/>
        <v>1153931</v>
      </c>
      <c r="J36" s="99" t="s">
        <v>121</v>
      </c>
      <c r="K36" s="99" t="s">
        <v>104</v>
      </c>
      <c r="L36" s="115" t="s">
        <v>133</v>
      </c>
      <c r="M36" s="115" t="s">
        <v>133</v>
      </c>
      <c r="N36" s="111" t="s">
        <v>187</v>
      </c>
      <c r="O36" s="2"/>
      <c r="P36" s="2"/>
      <c r="Q36" s="36" t="s">
        <v>29</v>
      </c>
      <c r="R36" s="38"/>
      <c r="S36" s="2"/>
      <c r="T36" s="2"/>
    </row>
    <row r="37" spans="1:20" ht="28.8" x14ac:dyDescent="0.3">
      <c r="A37" s="54" t="s">
        <v>111</v>
      </c>
      <c r="B37" s="43" t="s">
        <v>124</v>
      </c>
      <c r="C37" s="41"/>
      <c r="D37" s="99" t="s">
        <v>104</v>
      </c>
      <c r="E37" s="61">
        <v>21</v>
      </c>
      <c r="F37" s="41"/>
      <c r="G37" s="78">
        <f>366519+6142</f>
        <v>372661</v>
      </c>
      <c r="H37" s="62"/>
      <c r="I37" s="60">
        <f t="shared" si="6"/>
        <v>372661</v>
      </c>
      <c r="J37" s="99" t="s">
        <v>121</v>
      </c>
      <c r="K37" s="99" t="s">
        <v>104</v>
      </c>
      <c r="L37" s="115" t="s">
        <v>133</v>
      </c>
      <c r="M37" s="115" t="s">
        <v>133</v>
      </c>
      <c r="N37" s="111" t="s">
        <v>187</v>
      </c>
      <c r="O37" s="2"/>
      <c r="P37" s="2"/>
      <c r="Q37" s="36" t="s">
        <v>105</v>
      </c>
      <c r="R37" s="38"/>
      <c r="S37" s="2"/>
      <c r="T37" s="2"/>
    </row>
    <row r="38" spans="1:20" s="71" customFormat="1" ht="30" x14ac:dyDescent="0.25">
      <c r="A38" s="68" t="s">
        <v>166</v>
      </c>
      <c r="B38" s="43" t="s">
        <v>124</v>
      </c>
      <c r="C38" s="116"/>
      <c r="D38" s="99" t="s">
        <v>104</v>
      </c>
      <c r="E38" s="117">
        <v>8</v>
      </c>
      <c r="F38" s="109"/>
      <c r="G38" s="110">
        <v>124038</v>
      </c>
      <c r="H38" s="60"/>
      <c r="I38" s="60">
        <f>G38</f>
        <v>124038</v>
      </c>
      <c r="J38" s="107" t="s">
        <v>121</v>
      </c>
      <c r="K38" s="97" t="s">
        <v>104</v>
      </c>
      <c r="L38" s="115" t="s">
        <v>133</v>
      </c>
      <c r="M38" s="115" t="s">
        <v>133</v>
      </c>
      <c r="N38" s="111" t="s">
        <v>187</v>
      </c>
      <c r="O38" s="69"/>
      <c r="P38" s="69"/>
      <c r="Q38" s="36"/>
      <c r="R38" s="70"/>
      <c r="S38" s="69"/>
      <c r="T38" s="69"/>
    </row>
    <row r="39" spans="1:20" ht="36.75" customHeight="1" x14ac:dyDescent="0.3">
      <c r="A39" s="54" t="s">
        <v>126</v>
      </c>
      <c r="B39" s="41" t="s">
        <v>178</v>
      </c>
      <c r="C39" s="41"/>
      <c r="D39" s="99" t="s">
        <v>104</v>
      </c>
      <c r="E39" s="61">
        <v>1</v>
      </c>
      <c r="F39" s="41"/>
      <c r="G39" s="62">
        <v>300000</v>
      </c>
      <c r="H39" s="62"/>
      <c r="I39" s="62">
        <v>300000</v>
      </c>
      <c r="J39" s="99" t="s">
        <v>127</v>
      </c>
      <c r="K39" s="99" t="s">
        <v>104</v>
      </c>
      <c r="L39" s="118" t="s">
        <v>136</v>
      </c>
      <c r="M39" s="118" t="s">
        <v>136</v>
      </c>
      <c r="N39" s="111" t="s">
        <v>188</v>
      </c>
      <c r="O39" s="2"/>
      <c r="P39" s="2"/>
      <c r="Q39" s="36" t="s">
        <v>30</v>
      </c>
      <c r="R39" s="38"/>
      <c r="S39" s="2"/>
      <c r="T39" s="2"/>
    </row>
    <row r="40" spans="1:20" ht="45.75" customHeight="1" x14ac:dyDescent="0.25">
      <c r="A40" s="54" t="s">
        <v>126</v>
      </c>
      <c r="B40" s="41" t="s">
        <v>179</v>
      </c>
      <c r="C40" s="41"/>
      <c r="D40" s="99" t="s">
        <v>104</v>
      </c>
      <c r="E40" s="61">
        <v>2</v>
      </c>
      <c r="F40" s="41"/>
      <c r="G40" s="62">
        <v>80000</v>
      </c>
      <c r="H40" s="62"/>
      <c r="I40" s="62">
        <v>80000</v>
      </c>
      <c r="J40" s="99" t="s">
        <v>127</v>
      </c>
      <c r="K40" s="99" t="s">
        <v>104</v>
      </c>
      <c r="L40" s="118" t="s">
        <v>132</v>
      </c>
      <c r="M40" s="118" t="s">
        <v>132</v>
      </c>
      <c r="N40" s="111" t="s">
        <v>188</v>
      </c>
      <c r="O40" s="2"/>
      <c r="P40" s="2"/>
      <c r="Q40" s="36" t="s">
        <v>104</v>
      </c>
      <c r="R40" s="38"/>
      <c r="S40" s="2"/>
      <c r="T40" s="2"/>
    </row>
    <row r="41" spans="1:20" s="7" customFormat="1" ht="15" thickBot="1" x14ac:dyDescent="0.35">
      <c r="A41" s="42" t="s">
        <v>122</v>
      </c>
      <c r="B41" s="11"/>
      <c r="C41" s="11"/>
      <c r="D41" s="11"/>
      <c r="E41" s="64"/>
      <c r="F41" s="64"/>
      <c r="G41" s="65">
        <f>SUM(G35:G40)</f>
        <v>2880000.1911697271</v>
      </c>
      <c r="H41" s="65">
        <f t="shared" ref="H41:I41" si="7">SUM(H35:H40)</f>
        <v>0</v>
      </c>
      <c r="I41" s="65">
        <f t="shared" si="7"/>
        <v>2880000.1911697271</v>
      </c>
      <c r="J41" s="11"/>
      <c r="K41" s="11"/>
      <c r="L41" s="11"/>
      <c r="M41" s="11"/>
      <c r="N41" s="12"/>
      <c r="O41" s="2"/>
      <c r="P41" s="2"/>
      <c r="Q41" s="36"/>
      <c r="R41" s="38"/>
      <c r="S41" s="2"/>
      <c r="T41" s="2"/>
    </row>
    <row r="42" spans="1:20" ht="15" thickBot="1" x14ac:dyDescent="0.35">
      <c r="I42" s="72"/>
      <c r="Q42" s="36" t="s">
        <v>31</v>
      </c>
      <c r="R42" s="39"/>
    </row>
    <row r="43" spans="1:20" ht="15.6" x14ac:dyDescent="0.3">
      <c r="A43" s="157" t="s">
        <v>13</v>
      </c>
      <c r="B43" s="158"/>
      <c r="C43" s="158"/>
      <c r="D43" s="158"/>
      <c r="E43" s="158"/>
      <c r="F43" s="158"/>
      <c r="G43" s="158"/>
      <c r="H43" s="158"/>
      <c r="I43" s="158"/>
      <c r="J43" s="158"/>
      <c r="K43" s="158"/>
      <c r="L43" s="158"/>
      <c r="M43" s="158"/>
      <c r="N43" s="159"/>
      <c r="O43" s="3"/>
      <c r="P43" s="3"/>
      <c r="Q43" s="36" t="s">
        <v>33</v>
      </c>
      <c r="R43" s="39"/>
      <c r="S43" s="3"/>
      <c r="T43" s="3"/>
    </row>
    <row r="44" spans="1:20" ht="15" customHeight="1" x14ac:dyDescent="0.3">
      <c r="A44" s="160" t="s">
        <v>7</v>
      </c>
      <c r="B44" s="155" t="s">
        <v>8</v>
      </c>
      <c r="C44" s="155" t="s">
        <v>9</v>
      </c>
      <c r="D44" s="155" t="s">
        <v>12</v>
      </c>
      <c r="E44" s="155" t="s">
        <v>3</v>
      </c>
      <c r="F44" s="155" t="s">
        <v>4</v>
      </c>
      <c r="G44" s="154" t="s">
        <v>98</v>
      </c>
      <c r="H44" s="154"/>
      <c r="I44" s="154"/>
      <c r="J44" s="155" t="s">
        <v>109</v>
      </c>
      <c r="K44" s="155" t="s">
        <v>103</v>
      </c>
      <c r="L44" s="155" t="s">
        <v>10</v>
      </c>
      <c r="M44" s="155"/>
      <c r="N44" s="156" t="s">
        <v>106</v>
      </c>
      <c r="O44" s="3"/>
      <c r="P44" s="3"/>
      <c r="Q44" s="36" t="s">
        <v>34</v>
      </c>
      <c r="R44" s="39"/>
      <c r="S44" s="3"/>
      <c r="T44" s="3"/>
    </row>
    <row r="45" spans="1:20" ht="36.75" customHeight="1" x14ac:dyDescent="0.3">
      <c r="A45" s="160"/>
      <c r="B45" s="155"/>
      <c r="C45" s="155"/>
      <c r="D45" s="155"/>
      <c r="E45" s="155"/>
      <c r="F45" s="155"/>
      <c r="G45" s="34" t="s">
        <v>108</v>
      </c>
      <c r="H45" s="30" t="s">
        <v>96</v>
      </c>
      <c r="I45" s="30" t="s">
        <v>97</v>
      </c>
      <c r="J45" s="155"/>
      <c r="K45" s="155"/>
      <c r="L45" s="24" t="s">
        <v>5</v>
      </c>
      <c r="M45" s="24" t="s">
        <v>6</v>
      </c>
      <c r="N45" s="156"/>
      <c r="O45" s="3"/>
      <c r="P45" s="3"/>
      <c r="Q45" s="36" t="s">
        <v>35</v>
      </c>
      <c r="R45" s="39"/>
      <c r="S45" s="3"/>
      <c r="T45" s="3"/>
    </row>
    <row r="46" spans="1:20" ht="15" x14ac:dyDescent="0.25">
      <c r="A46" s="8"/>
      <c r="B46" s="9"/>
      <c r="C46" s="9"/>
      <c r="D46" s="9"/>
      <c r="E46" s="9"/>
      <c r="F46" s="9"/>
      <c r="G46" s="66"/>
      <c r="H46" s="66"/>
      <c r="I46" s="66"/>
      <c r="J46" s="9"/>
      <c r="K46" s="9"/>
      <c r="L46" s="9"/>
      <c r="M46" s="9"/>
      <c r="N46" s="10"/>
      <c r="O46" s="3"/>
      <c r="P46" s="3"/>
      <c r="Q46" s="37"/>
      <c r="R46" s="39"/>
      <c r="S46" s="3"/>
      <c r="T46" s="3"/>
    </row>
    <row r="47" spans="1:20" ht="15" x14ac:dyDescent="0.25">
      <c r="A47" s="8"/>
      <c r="B47" s="9"/>
      <c r="C47" s="9"/>
      <c r="D47" s="9"/>
      <c r="E47" s="9"/>
      <c r="F47" s="9"/>
      <c r="G47" s="66"/>
      <c r="H47" s="66"/>
      <c r="I47" s="66"/>
      <c r="J47" s="9"/>
      <c r="K47" s="9"/>
      <c r="L47" s="9"/>
      <c r="M47" s="9"/>
      <c r="N47" s="10"/>
      <c r="O47" s="3"/>
      <c r="P47" s="3"/>
      <c r="Q47" s="37"/>
      <c r="R47" s="39"/>
      <c r="S47" s="3"/>
      <c r="T47" s="3"/>
    </row>
    <row r="48" spans="1:20" x14ac:dyDescent="0.3">
      <c r="A48" s="8"/>
      <c r="B48" s="9"/>
      <c r="C48" s="9"/>
      <c r="D48" s="9"/>
      <c r="E48" s="9"/>
      <c r="F48" s="9"/>
      <c r="G48" s="66"/>
      <c r="H48" s="66"/>
      <c r="I48" s="66"/>
      <c r="J48" s="9"/>
      <c r="K48" s="9"/>
      <c r="L48" s="9"/>
      <c r="M48" s="9"/>
      <c r="N48" s="10"/>
      <c r="O48" s="3"/>
      <c r="P48" s="3"/>
      <c r="Q48" s="36" t="s">
        <v>39</v>
      </c>
      <c r="R48" s="39"/>
      <c r="S48" s="3"/>
      <c r="T48" s="3"/>
    </row>
    <row r="49" spans="1:26" ht="15" thickBot="1" x14ac:dyDescent="0.35">
      <c r="A49" s="42" t="s">
        <v>128</v>
      </c>
      <c r="B49" s="11"/>
      <c r="C49" s="11"/>
      <c r="D49" s="11"/>
      <c r="E49" s="11"/>
      <c r="F49" s="11"/>
      <c r="G49" s="67">
        <f>SUM(G46:G48)</f>
        <v>0</v>
      </c>
      <c r="H49" s="67">
        <f>SUM(H46:H48)</f>
        <v>0</v>
      </c>
      <c r="I49" s="67">
        <f>SUM(I46:I48)</f>
        <v>0</v>
      </c>
      <c r="J49" s="11"/>
      <c r="K49" s="11"/>
      <c r="L49" s="11"/>
      <c r="M49" s="11"/>
      <c r="N49" s="12"/>
      <c r="O49" s="3"/>
      <c r="P49" s="3"/>
      <c r="Q49" s="36" t="s">
        <v>38</v>
      </c>
      <c r="R49" s="39"/>
      <c r="S49" s="3"/>
      <c r="T49" s="3"/>
    </row>
    <row r="50" spans="1:26" ht="15" thickBot="1" x14ac:dyDescent="0.35">
      <c r="Q50" s="36" t="s">
        <v>36</v>
      </c>
      <c r="R50" s="39"/>
    </row>
    <row r="51" spans="1:26" ht="15.75" customHeight="1" x14ac:dyDescent="0.3">
      <c r="A51" s="157" t="s">
        <v>14</v>
      </c>
      <c r="B51" s="158"/>
      <c r="C51" s="158"/>
      <c r="D51" s="158"/>
      <c r="E51" s="158"/>
      <c r="F51" s="158"/>
      <c r="G51" s="158"/>
      <c r="H51" s="158"/>
      <c r="I51" s="158"/>
      <c r="J51" s="158"/>
      <c r="K51" s="158"/>
      <c r="L51" s="158"/>
      <c r="M51" s="158"/>
      <c r="N51" s="159"/>
      <c r="O51" s="4"/>
      <c r="P51" s="4"/>
      <c r="Q51" s="36" t="s">
        <v>30</v>
      </c>
      <c r="R51" s="39"/>
    </row>
    <row r="52" spans="1:26" ht="15" customHeight="1" x14ac:dyDescent="0.3">
      <c r="A52" s="160" t="s">
        <v>7</v>
      </c>
      <c r="B52" s="155" t="s">
        <v>8</v>
      </c>
      <c r="C52" s="155" t="s">
        <v>9</v>
      </c>
      <c r="D52" s="155" t="s">
        <v>12</v>
      </c>
      <c r="E52" s="170"/>
      <c r="F52" s="170"/>
      <c r="G52" s="154" t="s">
        <v>98</v>
      </c>
      <c r="H52" s="154"/>
      <c r="I52" s="154"/>
      <c r="J52" s="155" t="s">
        <v>109</v>
      </c>
      <c r="K52" s="155" t="s">
        <v>103</v>
      </c>
      <c r="L52" s="155" t="s">
        <v>10</v>
      </c>
      <c r="M52" s="155"/>
      <c r="N52" s="156" t="s">
        <v>106</v>
      </c>
      <c r="O52" s="4"/>
      <c r="P52" s="4"/>
      <c r="Q52" s="36" t="s">
        <v>104</v>
      </c>
      <c r="R52" s="39"/>
    </row>
    <row r="53" spans="1:26" ht="41.4" x14ac:dyDescent="0.3">
      <c r="A53" s="160"/>
      <c r="B53" s="155"/>
      <c r="C53" s="155"/>
      <c r="D53" s="155"/>
      <c r="E53" s="155" t="s">
        <v>4</v>
      </c>
      <c r="F53" s="155"/>
      <c r="G53" s="35" t="s">
        <v>108</v>
      </c>
      <c r="H53" s="34" t="s">
        <v>96</v>
      </c>
      <c r="I53" s="30" t="s">
        <v>97</v>
      </c>
      <c r="J53" s="155"/>
      <c r="K53" s="155"/>
      <c r="L53" s="24" t="s">
        <v>15</v>
      </c>
      <c r="M53" s="24" t="s">
        <v>6</v>
      </c>
      <c r="N53" s="156"/>
      <c r="O53" s="4"/>
      <c r="P53" s="4"/>
      <c r="Q53" s="36" t="s">
        <v>37</v>
      </c>
      <c r="R53" s="39"/>
    </row>
    <row r="54" spans="1:26" s="7" customFormat="1" ht="43.2" x14ac:dyDescent="0.3">
      <c r="A54" s="119" t="s">
        <v>126</v>
      </c>
      <c r="B54" s="56" t="s">
        <v>173</v>
      </c>
      <c r="C54" s="99"/>
      <c r="D54" s="97" t="s">
        <v>104</v>
      </c>
      <c r="E54" s="97"/>
      <c r="F54" s="97"/>
      <c r="G54" s="63">
        <v>300000</v>
      </c>
      <c r="H54" s="63"/>
      <c r="I54" s="63">
        <v>300000</v>
      </c>
      <c r="J54" s="99" t="s">
        <v>127</v>
      </c>
      <c r="K54" s="97" t="s">
        <v>104</v>
      </c>
      <c r="L54" s="120" t="s">
        <v>132</v>
      </c>
      <c r="M54" s="120" t="s">
        <v>132</v>
      </c>
      <c r="N54" s="111" t="s">
        <v>188</v>
      </c>
      <c r="Q54" s="36" t="s">
        <v>40</v>
      </c>
      <c r="R54" s="39"/>
    </row>
    <row r="55" spans="1:26" s="7" customFormat="1" ht="57.6" x14ac:dyDescent="0.3">
      <c r="A55" s="119" t="s">
        <v>161</v>
      </c>
      <c r="B55" s="57" t="s">
        <v>174</v>
      </c>
      <c r="C55" s="121"/>
      <c r="D55" s="99" t="s">
        <v>39</v>
      </c>
      <c r="E55" s="99"/>
      <c r="F55" s="99"/>
      <c r="G55" s="63">
        <v>4000000</v>
      </c>
      <c r="H55" s="63">
        <f t="shared" ref="H55" si="8">+G55/2</f>
        <v>2000000</v>
      </c>
      <c r="I55" s="63">
        <f t="shared" ref="I55" si="9">+G55/2</f>
        <v>2000000</v>
      </c>
      <c r="J55" s="99" t="s">
        <v>127</v>
      </c>
      <c r="K55" s="99" t="s">
        <v>102</v>
      </c>
      <c r="L55" s="120" t="s">
        <v>133</v>
      </c>
      <c r="M55" s="120" t="s">
        <v>132</v>
      </c>
      <c r="N55" s="122" t="s">
        <v>140</v>
      </c>
      <c r="Q55" s="36"/>
      <c r="R55" s="39"/>
    </row>
    <row r="56" spans="1:26" s="7" customFormat="1" ht="75" x14ac:dyDescent="0.25">
      <c r="A56" s="119" t="s">
        <v>161</v>
      </c>
      <c r="B56" s="56" t="s">
        <v>175</v>
      </c>
      <c r="C56" s="121"/>
      <c r="D56" s="99" t="s">
        <v>104</v>
      </c>
      <c r="E56" s="99"/>
      <c r="F56" s="99"/>
      <c r="G56" s="63">
        <v>50000</v>
      </c>
      <c r="H56" s="63">
        <v>50000</v>
      </c>
      <c r="I56" s="63"/>
      <c r="J56" s="99" t="s">
        <v>127</v>
      </c>
      <c r="K56" s="99" t="s">
        <v>104</v>
      </c>
      <c r="L56" s="120" t="s">
        <v>159</v>
      </c>
      <c r="M56" s="120" t="s">
        <v>159</v>
      </c>
      <c r="N56" s="111" t="s">
        <v>187</v>
      </c>
      <c r="Q56" s="36"/>
      <c r="R56" s="39"/>
    </row>
    <row r="57" spans="1:26" s="7" customFormat="1" ht="28.8" x14ac:dyDescent="0.3">
      <c r="A57" s="119" t="s">
        <v>126</v>
      </c>
      <c r="B57" s="58" t="s">
        <v>129</v>
      </c>
      <c r="C57" s="121"/>
      <c r="D57" s="99" t="s">
        <v>104</v>
      </c>
      <c r="E57" s="99"/>
      <c r="F57" s="99"/>
      <c r="G57" s="63">
        <v>300000</v>
      </c>
      <c r="H57" s="63">
        <v>300000</v>
      </c>
      <c r="I57" s="63"/>
      <c r="J57" s="99" t="s">
        <v>127</v>
      </c>
      <c r="K57" s="99" t="s">
        <v>104</v>
      </c>
      <c r="L57" s="120" t="s">
        <v>133</v>
      </c>
      <c r="M57" s="120" t="s">
        <v>133</v>
      </c>
      <c r="N57" s="111" t="s">
        <v>187</v>
      </c>
      <c r="Q57" s="36"/>
      <c r="R57" s="39"/>
    </row>
    <row r="58" spans="1:26" s="7" customFormat="1" ht="72" x14ac:dyDescent="0.3">
      <c r="A58" s="119" t="s">
        <v>126</v>
      </c>
      <c r="B58" s="57" t="s">
        <v>180</v>
      </c>
      <c r="C58" s="121"/>
      <c r="D58" s="99" t="s">
        <v>39</v>
      </c>
      <c r="E58" s="99"/>
      <c r="F58" s="99"/>
      <c r="G58" s="63">
        <v>2500000</v>
      </c>
      <c r="H58" s="63"/>
      <c r="I58" s="63">
        <v>2500000</v>
      </c>
      <c r="J58" s="99" t="s">
        <v>127</v>
      </c>
      <c r="K58" s="99" t="s">
        <v>102</v>
      </c>
      <c r="L58" s="120" t="s">
        <v>160</v>
      </c>
      <c r="M58" s="120" t="s">
        <v>160</v>
      </c>
      <c r="N58" s="122" t="s">
        <v>140</v>
      </c>
      <c r="Q58" s="36"/>
      <c r="R58" s="39"/>
    </row>
    <row r="59" spans="1:26" s="7" customFormat="1" ht="75.75" customHeight="1" x14ac:dyDescent="0.3">
      <c r="A59" s="119" t="s">
        <v>126</v>
      </c>
      <c r="B59" s="57" t="s">
        <v>176</v>
      </c>
      <c r="C59" s="121"/>
      <c r="D59" s="99" t="s">
        <v>39</v>
      </c>
      <c r="E59" s="99"/>
      <c r="F59" s="99"/>
      <c r="G59" s="63">
        <v>2500000</v>
      </c>
      <c r="H59" s="63">
        <v>2500000</v>
      </c>
      <c r="I59" s="63"/>
      <c r="J59" s="99" t="s">
        <v>127</v>
      </c>
      <c r="K59" s="99" t="s">
        <v>102</v>
      </c>
      <c r="L59" s="120" t="s">
        <v>159</v>
      </c>
      <c r="M59" s="120" t="s">
        <v>159</v>
      </c>
      <c r="N59" s="122" t="s">
        <v>140</v>
      </c>
      <c r="Q59" s="36"/>
      <c r="R59" s="39"/>
    </row>
    <row r="60" spans="1:26" s="7" customFormat="1" ht="28.8" x14ac:dyDescent="0.3">
      <c r="A60" s="119" t="s">
        <v>161</v>
      </c>
      <c r="B60" s="57" t="s">
        <v>130</v>
      </c>
      <c r="C60" s="121"/>
      <c r="D60" s="99" t="s">
        <v>39</v>
      </c>
      <c r="E60" s="99"/>
      <c r="F60" s="99"/>
      <c r="G60" s="63">
        <v>500000</v>
      </c>
      <c r="H60" s="63">
        <v>500000</v>
      </c>
      <c r="I60" s="63"/>
      <c r="J60" s="99" t="s">
        <v>127</v>
      </c>
      <c r="K60" s="99" t="s">
        <v>102</v>
      </c>
      <c r="L60" s="120" t="s">
        <v>134</v>
      </c>
      <c r="M60" s="120" t="s">
        <v>134</v>
      </c>
      <c r="N60" s="122" t="s">
        <v>140</v>
      </c>
      <c r="Q60" s="36"/>
      <c r="R60" s="39"/>
    </row>
    <row r="61" spans="1:26" s="7" customFormat="1" ht="28.8" x14ac:dyDescent="0.3">
      <c r="A61" s="119" t="s">
        <v>161</v>
      </c>
      <c r="B61" s="57" t="s">
        <v>131</v>
      </c>
      <c r="C61" s="121"/>
      <c r="D61" s="99" t="s">
        <v>39</v>
      </c>
      <c r="E61" s="99"/>
      <c r="F61" s="99"/>
      <c r="G61" s="63">
        <v>500000</v>
      </c>
      <c r="H61" s="63">
        <v>500000</v>
      </c>
      <c r="I61" s="63"/>
      <c r="J61" s="99" t="s">
        <v>127</v>
      </c>
      <c r="K61" s="99" t="s">
        <v>102</v>
      </c>
      <c r="L61" s="120" t="s">
        <v>135</v>
      </c>
      <c r="M61" s="120" t="s">
        <v>135</v>
      </c>
      <c r="N61" s="122" t="s">
        <v>140</v>
      </c>
      <c r="Q61" s="36"/>
      <c r="R61" s="39"/>
    </row>
    <row r="62" spans="1:26" ht="15" thickBot="1" x14ac:dyDescent="0.35">
      <c r="A62" s="123" t="s">
        <v>128</v>
      </c>
      <c r="B62" s="124"/>
      <c r="C62" s="64"/>
      <c r="D62" s="64"/>
      <c r="E62" s="64"/>
      <c r="F62" s="64"/>
      <c r="G62" s="125">
        <f>SUM(G54:G61)</f>
        <v>10650000</v>
      </c>
      <c r="H62" s="125">
        <f>SUM(H54:H61)</f>
        <v>5850000</v>
      </c>
      <c r="I62" s="125">
        <f>SUM(I54:I61)</f>
        <v>4800000</v>
      </c>
      <c r="J62" s="120"/>
      <c r="K62" s="64"/>
      <c r="L62" s="64"/>
      <c r="M62" s="64"/>
      <c r="N62" s="113"/>
      <c r="O62" s="4"/>
      <c r="P62" s="4"/>
      <c r="Q62" s="40" t="s">
        <v>41</v>
      </c>
      <c r="R62" s="40" t="s">
        <v>42</v>
      </c>
    </row>
    <row r="63" spans="1:26" ht="15" thickBot="1" x14ac:dyDescent="0.35">
      <c r="G63" s="47"/>
      <c r="H63" s="47"/>
      <c r="I63" s="47"/>
      <c r="J63" s="7"/>
      <c r="Q63" s="40" t="s">
        <v>43</v>
      </c>
      <c r="R63" s="40" t="s">
        <v>42</v>
      </c>
    </row>
    <row r="64" spans="1:26" ht="15.6" x14ac:dyDescent="0.3">
      <c r="A64" s="157" t="s">
        <v>16</v>
      </c>
      <c r="B64" s="158"/>
      <c r="C64" s="158"/>
      <c r="D64" s="158"/>
      <c r="E64" s="158"/>
      <c r="F64" s="158"/>
      <c r="G64" s="158"/>
      <c r="H64" s="158"/>
      <c r="I64" s="158"/>
      <c r="J64" s="158"/>
      <c r="K64" s="158"/>
      <c r="L64" s="158"/>
      <c r="M64" s="158"/>
      <c r="N64" s="159"/>
      <c r="O64" s="5"/>
      <c r="P64" s="5"/>
      <c r="Q64" s="40" t="s">
        <v>44</v>
      </c>
      <c r="R64" s="40" t="s">
        <v>42</v>
      </c>
      <c r="S64" s="5"/>
      <c r="T64" s="5"/>
      <c r="U64" s="5"/>
      <c r="V64" s="5"/>
      <c r="W64" s="5"/>
      <c r="X64" s="5"/>
      <c r="Y64" s="5"/>
      <c r="Z64" s="5"/>
    </row>
    <row r="65" spans="1:26" ht="15" customHeight="1" x14ac:dyDescent="0.3">
      <c r="A65" s="160" t="s">
        <v>7</v>
      </c>
      <c r="B65" s="155" t="s">
        <v>8</v>
      </c>
      <c r="C65" s="155" t="s">
        <v>9</v>
      </c>
      <c r="D65" s="155" t="s">
        <v>12</v>
      </c>
      <c r="E65" s="155" t="s">
        <v>4</v>
      </c>
      <c r="F65" s="154" t="s">
        <v>98</v>
      </c>
      <c r="G65" s="154"/>
      <c r="H65" s="154"/>
      <c r="I65" s="161" t="s">
        <v>110</v>
      </c>
      <c r="J65" s="155" t="s">
        <v>109</v>
      </c>
      <c r="K65" s="155" t="s">
        <v>103</v>
      </c>
      <c r="L65" s="155" t="s">
        <v>10</v>
      </c>
      <c r="M65" s="155"/>
      <c r="N65" s="156" t="s">
        <v>106</v>
      </c>
      <c r="O65" s="5"/>
      <c r="P65" s="5"/>
      <c r="Q65" s="40" t="s">
        <v>41</v>
      </c>
      <c r="R65" s="40" t="s">
        <v>45</v>
      </c>
      <c r="S65" s="5"/>
      <c r="T65" s="5"/>
      <c r="U65" s="5"/>
      <c r="V65" s="5"/>
      <c r="W65" s="5"/>
      <c r="X65" s="5"/>
      <c r="Y65" s="5"/>
      <c r="Z65" s="5"/>
    </row>
    <row r="66" spans="1:26" ht="41.4" x14ac:dyDescent="0.3">
      <c r="A66" s="160"/>
      <c r="B66" s="155"/>
      <c r="C66" s="155"/>
      <c r="D66" s="155"/>
      <c r="E66" s="155"/>
      <c r="F66" s="35" t="s">
        <v>108</v>
      </c>
      <c r="G66" s="34" t="s">
        <v>96</v>
      </c>
      <c r="H66" s="30" t="s">
        <v>97</v>
      </c>
      <c r="I66" s="161"/>
      <c r="J66" s="155"/>
      <c r="K66" s="155"/>
      <c r="L66" s="24" t="s">
        <v>17</v>
      </c>
      <c r="M66" s="24" t="s">
        <v>18</v>
      </c>
      <c r="N66" s="156"/>
      <c r="O66" s="5"/>
      <c r="P66" s="5"/>
      <c r="Q66" s="40" t="s">
        <v>43</v>
      </c>
      <c r="R66" s="40" t="s">
        <v>45</v>
      </c>
      <c r="S66" s="5"/>
      <c r="T66" s="5"/>
      <c r="U66" s="5"/>
      <c r="V66" s="5"/>
      <c r="W66" s="5"/>
      <c r="X66" s="5"/>
      <c r="Y66" s="5"/>
      <c r="Z66" s="5"/>
    </row>
    <row r="67" spans="1:26" ht="75" customHeight="1" x14ac:dyDescent="0.3">
      <c r="A67" s="119" t="s">
        <v>161</v>
      </c>
      <c r="B67" s="73" t="s">
        <v>177</v>
      </c>
      <c r="C67" s="126"/>
      <c r="D67" s="127" t="s">
        <v>104</v>
      </c>
      <c r="E67" s="127"/>
      <c r="F67" s="63">
        <v>200000</v>
      </c>
      <c r="G67" s="63">
        <f>+F67/2</f>
        <v>100000</v>
      </c>
      <c r="H67" s="63">
        <v>100000</v>
      </c>
      <c r="I67" s="63">
        <v>5</v>
      </c>
      <c r="J67" s="128" t="s">
        <v>127</v>
      </c>
      <c r="K67" s="127" t="s">
        <v>104</v>
      </c>
      <c r="L67" s="120" t="s">
        <v>136</v>
      </c>
      <c r="M67" s="120" t="s">
        <v>136</v>
      </c>
      <c r="N67" s="129" t="s">
        <v>137</v>
      </c>
      <c r="O67" s="5"/>
      <c r="P67" s="5"/>
      <c r="Q67" s="40" t="s">
        <v>46</v>
      </c>
      <c r="R67" s="40" t="s">
        <v>45</v>
      </c>
      <c r="S67" s="5"/>
      <c r="T67" s="5"/>
      <c r="U67" s="5"/>
      <c r="V67" s="5"/>
      <c r="W67" s="5"/>
      <c r="X67" s="5"/>
      <c r="Y67" s="5"/>
      <c r="Z67" s="5"/>
    </row>
    <row r="68" spans="1:26" s="7" customFormat="1" ht="43.2" x14ac:dyDescent="0.3">
      <c r="A68" s="119" t="s">
        <v>161</v>
      </c>
      <c r="B68" s="56" t="s">
        <v>172</v>
      </c>
      <c r="C68" s="99"/>
      <c r="D68" s="127" t="s">
        <v>104</v>
      </c>
      <c r="E68" s="97"/>
      <c r="F68" s="130">
        <v>300000</v>
      </c>
      <c r="G68" s="63">
        <v>300000</v>
      </c>
      <c r="H68" s="63"/>
      <c r="I68" s="63">
        <v>5</v>
      </c>
      <c r="J68" s="128" t="s">
        <v>127</v>
      </c>
      <c r="K68" s="127" t="s">
        <v>104</v>
      </c>
      <c r="L68" s="120" t="s">
        <v>133</v>
      </c>
      <c r="M68" s="120" t="s">
        <v>133</v>
      </c>
      <c r="N68" s="129" t="s">
        <v>137</v>
      </c>
      <c r="Q68" s="36" t="s">
        <v>40</v>
      </c>
      <c r="R68" s="39"/>
    </row>
    <row r="69" spans="1:26" x14ac:dyDescent="0.3">
      <c r="A69" s="131"/>
      <c r="B69" s="132"/>
      <c r="C69" s="132"/>
      <c r="D69" s="132"/>
      <c r="E69" s="132"/>
      <c r="F69" s="132"/>
      <c r="G69" s="133"/>
      <c r="H69" s="134"/>
      <c r="I69" s="134"/>
      <c r="J69" s="132"/>
      <c r="K69" s="132"/>
      <c r="L69" s="97"/>
      <c r="M69" s="97"/>
      <c r="N69" s="102"/>
      <c r="O69" s="5"/>
      <c r="P69" s="5"/>
      <c r="Q69" s="40"/>
      <c r="R69" s="40" t="s">
        <v>47</v>
      </c>
      <c r="S69" s="5"/>
      <c r="T69" s="5"/>
      <c r="U69" s="5"/>
      <c r="V69" s="5"/>
      <c r="W69" s="5"/>
      <c r="X69" s="5"/>
      <c r="Y69" s="5"/>
      <c r="Z69" s="5"/>
    </row>
    <row r="70" spans="1:26" x14ac:dyDescent="0.3">
      <c r="A70" s="131"/>
      <c r="B70" s="132"/>
      <c r="C70" s="132"/>
      <c r="D70" s="132"/>
      <c r="E70" s="132"/>
      <c r="F70" s="132"/>
      <c r="G70" s="133"/>
      <c r="H70" s="134"/>
      <c r="I70" s="134"/>
      <c r="J70" s="132"/>
      <c r="K70" s="132"/>
      <c r="L70" s="97"/>
      <c r="M70" s="97"/>
      <c r="N70" s="102"/>
      <c r="O70" s="5"/>
      <c r="P70" s="5"/>
      <c r="Q70" s="40" t="s">
        <v>48</v>
      </c>
      <c r="R70" s="40" t="s">
        <v>47</v>
      </c>
      <c r="S70" s="5"/>
      <c r="T70" s="5"/>
      <c r="U70" s="5"/>
      <c r="V70" s="5"/>
      <c r="W70" s="5"/>
      <c r="X70" s="5"/>
      <c r="Y70" s="5"/>
      <c r="Z70" s="5"/>
    </row>
    <row r="71" spans="1:26" ht="15" thickBot="1" x14ac:dyDescent="0.35">
      <c r="A71" s="112" t="s">
        <v>128</v>
      </c>
      <c r="B71" s="64"/>
      <c r="C71" s="64"/>
      <c r="D71" s="64"/>
      <c r="E71" s="64"/>
      <c r="F71" s="65">
        <f>SUM(F67:F70)</f>
        <v>500000</v>
      </c>
      <c r="G71" s="65">
        <f t="shared" ref="G71:H71" si="10">SUM(G67:G70)</f>
        <v>400000</v>
      </c>
      <c r="H71" s="65">
        <f t="shared" si="10"/>
        <v>100000</v>
      </c>
      <c r="I71" s="135"/>
      <c r="J71" s="64"/>
      <c r="K71" s="64"/>
      <c r="L71" s="124"/>
      <c r="M71" s="124"/>
      <c r="N71" s="113"/>
      <c r="O71" s="5"/>
      <c r="P71" s="5"/>
      <c r="Q71" s="40" t="s">
        <v>48</v>
      </c>
      <c r="R71" s="40" t="s">
        <v>49</v>
      </c>
      <c r="S71" s="5"/>
      <c r="T71" s="5"/>
      <c r="U71" s="5"/>
      <c r="V71" s="5"/>
      <c r="W71" s="5"/>
      <c r="X71" s="5"/>
      <c r="Y71" s="5"/>
      <c r="Z71" s="5"/>
    </row>
    <row r="72" spans="1:26" ht="15" thickBot="1" x14ac:dyDescent="0.35">
      <c r="Q72" s="40" t="s">
        <v>50</v>
      </c>
      <c r="R72" s="40" t="s">
        <v>49</v>
      </c>
    </row>
    <row r="73" spans="1:26" ht="15.75" customHeight="1" x14ac:dyDescent="0.3">
      <c r="A73" s="157" t="s">
        <v>19</v>
      </c>
      <c r="B73" s="158"/>
      <c r="C73" s="158"/>
      <c r="D73" s="158"/>
      <c r="E73" s="158"/>
      <c r="F73" s="158"/>
      <c r="G73" s="158"/>
      <c r="H73" s="158"/>
      <c r="I73" s="158"/>
      <c r="J73" s="158"/>
      <c r="K73" s="158"/>
      <c r="L73" s="158"/>
      <c r="M73" s="158"/>
      <c r="N73" s="159"/>
      <c r="O73" s="6"/>
      <c r="P73" s="6"/>
      <c r="Q73" s="40" t="s">
        <v>51</v>
      </c>
      <c r="R73" s="40" t="s">
        <v>49</v>
      </c>
      <c r="S73" s="6"/>
      <c r="T73" s="6"/>
      <c r="U73" s="6"/>
      <c r="V73" s="6"/>
      <c r="W73" s="6"/>
      <c r="X73" s="6"/>
      <c r="Y73" s="6"/>
    </row>
    <row r="74" spans="1:26" ht="15" customHeight="1" x14ac:dyDescent="0.3">
      <c r="A74" s="160" t="s">
        <v>7</v>
      </c>
      <c r="B74" s="171" t="s">
        <v>8</v>
      </c>
      <c r="C74" s="171" t="s">
        <v>9</v>
      </c>
      <c r="D74" s="171" t="s">
        <v>12</v>
      </c>
      <c r="E74" s="174"/>
      <c r="F74" s="174"/>
      <c r="G74" s="162" t="s">
        <v>98</v>
      </c>
      <c r="H74" s="162"/>
      <c r="I74" s="162"/>
      <c r="J74" s="171" t="s">
        <v>109</v>
      </c>
      <c r="K74" s="171" t="s">
        <v>103</v>
      </c>
      <c r="L74" s="171" t="s">
        <v>10</v>
      </c>
      <c r="M74" s="171"/>
      <c r="N74" s="156" t="s">
        <v>106</v>
      </c>
      <c r="O74" s="6"/>
      <c r="P74" s="6"/>
      <c r="Q74" s="40"/>
      <c r="R74" s="40" t="s">
        <v>52</v>
      </c>
      <c r="S74" s="6"/>
      <c r="T74" s="6"/>
      <c r="U74" s="6"/>
      <c r="V74" s="6"/>
      <c r="W74" s="6"/>
      <c r="X74" s="6"/>
      <c r="Y74" s="6"/>
    </row>
    <row r="75" spans="1:26" ht="41.4" x14ac:dyDescent="0.3">
      <c r="A75" s="160"/>
      <c r="B75" s="171"/>
      <c r="C75" s="171"/>
      <c r="D75" s="171"/>
      <c r="E75" s="171" t="s">
        <v>4</v>
      </c>
      <c r="F75" s="171"/>
      <c r="G75" s="46" t="s">
        <v>108</v>
      </c>
      <c r="H75" s="44" t="s">
        <v>96</v>
      </c>
      <c r="I75" s="45" t="s">
        <v>97</v>
      </c>
      <c r="J75" s="171"/>
      <c r="K75" s="171"/>
      <c r="L75" s="46" t="s">
        <v>15</v>
      </c>
      <c r="M75" s="46" t="s">
        <v>6</v>
      </c>
      <c r="N75" s="156"/>
      <c r="O75" s="6"/>
      <c r="P75" s="6"/>
      <c r="Q75" s="40"/>
      <c r="R75" s="40" t="s">
        <v>52</v>
      </c>
      <c r="S75" s="6"/>
      <c r="T75" s="6"/>
      <c r="U75" s="6"/>
      <c r="V75" s="6"/>
      <c r="W75" s="6"/>
      <c r="X75" s="6"/>
      <c r="Y75" s="6"/>
    </row>
    <row r="76" spans="1:26" ht="45" x14ac:dyDescent="0.25">
      <c r="A76" s="119" t="s">
        <v>161</v>
      </c>
      <c r="B76" s="73" t="s">
        <v>162</v>
      </c>
      <c r="C76" s="128"/>
      <c r="D76" s="128" t="s">
        <v>104</v>
      </c>
      <c r="E76" s="172"/>
      <c r="F76" s="173"/>
      <c r="G76" s="63">
        <v>20000</v>
      </c>
      <c r="H76" s="63"/>
      <c r="I76" s="63">
        <v>20000</v>
      </c>
      <c r="J76" s="128" t="s">
        <v>127</v>
      </c>
      <c r="K76" s="128" t="s">
        <v>104</v>
      </c>
      <c r="L76" s="120" t="s">
        <v>132</v>
      </c>
      <c r="M76" s="120" t="s">
        <v>132</v>
      </c>
      <c r="N76" s="129" t="s">
        <v>188</v>
      </c>
      <c r="O76" s="6"/>
      <c r="P76" s="6"/>
      <c r="Q76" s="37"/>
      <c r="R76" s="37"/>
      <c r="S76" s="6"/>
      <c r="T76" s="6"/>
      <c r="U76" s="6"/>
      <c r="V76" s="6"/>
      <c r="W76" s="6"/>
      <c r="X76" s="6"/>
      <c r="Y76" s="6"/>
    </row>
    <row r="77" spans="1:26" ht="43.2" x14ac:dyDescent="0.3">
      <c r="A77" s="136" t="s">
        <v>126</v>
      </c>
      <c r="B77" s="73" t="s">
        <v>138</v>
      </c>
      <c r="C77" s="126"/>
      <c r="D77" s="128" t="s">
        <v>104</v>
      </c>
      <c r="E77" s="172"/>
      <c r="F77" s="173"/>
      <c r="G77" s="63">
        <v>6960000</v>
      </c>
      <c r="H77" s="63">
        <f>+G77/2</f>
        <v>3480000</v>
      </c>
      <c r="I77" s="63">
        <f>+G77/2</f>
        <v>3480000</v>
      </c>
      <c r="J77" s="128" t="s">
        <v>127</v>
      </c>
      <c r="K77" s="128" t="s">
        <v>104</v>
      </c>
      <c r="L77" s="120" t="s">
        <v>136</v>
      </c>
      <c r="M77" s="120" t="s">
        <v>135</v>
      </c>
      <c r="N77" s="129" t="s">
        <v>189</v>
      </c>
      <c r="O77" s="6"/>
      <c r="P77" s="6"/>
      <c r="Q77" s="40" t="s">
        <v>53</v>
      </c>
      <c r="R77" s="40" t="s">
        <v>42</v>
      </c>
      <c r="S77" s="6"/>
      <c r="T77" s="6"/>
      <c r="U77" s="6"/>
      <c r="V77" s="6"/>
      <c r="W77" s="6"/>
      <c r="X77" s="6"/>
      <c r="Y77" s="6"/>
    </row>
    <row r="78" spans="1:26" x14ac:dyDescent="0.3">
      <c r="A78" s="131"/>
      <c r="B78" s="41"/>
      <c r="C78" s="41"/>
      <c r="D78" s="41"/>
      <c r="E78" s="163"/>
      <c r="F78" s="164"/>
      <c r="G78" s="137"/>
      <c r="H78" s="137"/>
      <c r="I78" s="137"/>
      <c r="J78" s="120"/>
      <c r="K78" s="41"/>
      <c r="L78" s="41"/>
      <c r="M78" s="41"/>
      <c r="N78" s="102"/>
      <c r="O78" s="6"/>
      <c r="P78" s="6"/>
      <c r="Q78" s="40" t="s">
        <v>54</v>
      </c>
      <c r="R78" s="40" t="s">
        <v>42</v>
      </c>
      <c r="S78" s="6"/>
      <c r="T78" s="6"/>
      <c r="U78" s="6"/>
      <c r="V78" s="6"/>
      <c r="W78" s="6"/>
      <c r="X78" s="6"/>
      <c r="Y78" s="6"/>
    </row>
    <row r="79" spans="1:26" ht="15" thickBot="1" x14ac:dyDescent="0.35">
      <c r="A79" s="112" t="s">
        <v>128</v>
      </c>
      <c r="B79" s="64"/>
      <c r="C79" s="64"/>
      <c r="D79" s="64"/>
      <c r="E79" s="165"/>
      <c r="F79" s="166"/>
      <c r="G79" s="65">
        <f>SUM(G76:G78)</f>
        <v>6980000</v>
      </c>
      <c r="H79" s="65">
        <f>SUM(H76:H78)</f>
        <v>3480000</v>
      </c>
      <c r="I79" s="65">
        <f>SUM(I76:I78)</f>
        <v>3500000</v>
      </c>
      <c r="J79" s="135"/>
      <c r="K79" s="64"/>
      <c r="L79" s="64"/>
      <c r="M79" s="64"/>
      <c r="N79" s="113"/>
      <c r="O79" s="6"/>
      <c r="P79" s="6"/>
      <c r="Q79" s="40" t="s">
        <v>55</v>
      </c>
      <c r="R79" s="40" t="s">
        <v>42</v>
      </c>
      <c r="S79" s="6"/>
      <c r="T79" s="6"/>
      <c r="U79" s="6"/>
      <c r="V79" s="6"/>
      <c r="W79" s="6"/>
      <c r="X79" s="6"/>
      <c r="Y79" s="6"/>
    </row>
    <row r="80" spans="1:26" s="7" customFormat="1" ht="15" x14ac:dyDescent="0.25">
      <c r="A80" s="31"/>
      <c r="B80" s="31"/>
      <c r="C80" s="31"/>
      <c r="D80" s="31"/>
      <c r="E80" s="31"/>
      <c r="F80" s="31"/>
      <c r="G80" s="31"/>
      <c r="H80" s="32"/>
      <c r="I80" s="33"/>
      <c r="J80" s="33"/>
      <c r="K80" s="31"/>
      <c r="L80" s="31"/>
      <c r="M80" s="31"/>
      <c r="N80" s="31"/>
      <c r="Q80" s="40"/>
      <c r="R80" s="40"/>
    </row>
    <row r="81" spans="1:27" ht="15" thickBot="1" x14ac:dyDescent="0.35">
      <c r="E81" s="31"/>
      <c r="F81" s="31"/>
      <c r="G81" s="31"/>
      <c r="H81" s="32"/>
      <c r="I81" s="33"/>
      <c r="J81" s="33"/>
      <c r="K81" s="31"/>
      <c r="L81" s="31"/>
      <c r="M81" s="31"/>
      <c r="N81" s="31"/>
      <c r="Q81" s="40" t="s">
        <v>56</v>
      </c>
      <c r="R81" s="40" t="s">
        <v>42</v>
      </c>
    </row>
    <row r="82" spans="1:27" ht="15.75" customHeight="1" x14ac:dyDescent="0.3">
      <c r="A82" s="157" t="s">
        <v>20</v>
      </c>
      <c r="B82" s="158"/>
      <c r="C82" s="158"/>
      <c r="D82" s="158"/>
      <c r="E82" s="158"/>
      <c r="F82" s="158"/>
      <c r="G82" s="158"/>
      <c r="H82" s="158"/>
      <c r="I82" s="158"/>
      <c r="J82" s="158"/>
      <c r="K82" s="158"/>
      <c r="L82" s="158"/>
      <c r="M82" s="158"/>
      <c r="N82" s="159"/>
      <c r="O82" s="7"/>
      <c r="P82" s="7"/>
      <c r="Q82" s="40" t="s">
        <v>57</v>
      </c>
      <c r="R82" s="40" t="s">
        <v>42</v>
      </c>
      <c r="S82" s="7"/>
      <c r="T82" s="7"/>
      <c r="U82" s="7"/>
      <c r="V82" s="7"/>
      <c r="W82" s="7"/>
      <c r="X82" s="7"/>
      <c r="Y82" s="7"/>
      <c r="Z82" s="7"/>
      <c r="AA82" s="7"/>
    </row>
    <row r="83" spans="1:27" ht="15" customHeight="1" x14ac:dyDescent="0.3">
      <c r="A83" s="160" t="s">
        <v>7</v>
      </c>
      <c r="B83" s="155" t="s">
        <v>68</v>
      </c>
      <c r="C83" s="155" t="s">
        <v>9</v>
      </c>
      <c r="D83" s="155"/>
      <c r="E83" s="155" t="s">
        <v>4</v>
      </c>
      <c r="F83" s="155"/>
      <c r="G83" s="154" t="s">
        <v>98</v>
      </c>
      <c r="H83" s="154"/>
      <c r="I83" s="154"/>
      <c r="J83" s="155" t="s">
        <v>109</v>
      </c>
      <c r="K83" s="161" t="s">
        <v>21</v>
      </c>
      <c r="L83" s="155" t="s">
        <v>10</v>
      </c>
      <c r="M83" s="155"/>
      <c r="N83" s="175" t="s">
        <v>107</v>
      </c>
      <c r="O83" s="7"/>
      <c r="P83" s="7"/>
      <c r="Q83" s="40" t="s">
        <v>58</v>
      </c>
      <c r="R83" s="40" t="s">
        <v>42</v>
      </c>
      <c r="S83" s="7"/>
      <c r="T83" s="7"/>
      <c r="U83" s="7"/>
      <c r="V83" s="7"/>
      <c r="W83" s="7"/>
      <c r="X83" s="7"/>
      <c r="Y83" s="7"/>
      <c r="Z83" s="7"/>
      <c r="AA83" s="7"/>
    </row>
    <row r="84" spans="1:27" ht="69" x14ac:dyDescent="0.3">
      <c r="A84" s="160"/>
      <c r="B84" s="155"/>
      <c r="C84" s="155"/>
      <c r="D84" s="155"/>
      <c r="E84" s="155"/>
      <c r="F84" s="155"/>
      <c r="G84" s="35" t="s">
        <v>108</v>
      </c>
      <c r="H84" s="24" t="s">
        <v>96</v>
      </c>
      <c r="I84" s="34" t="s">
        <v>97</v>
      </c>
      <c r="J84" s="155"/>
      <c r="K84" s="161"/>
      <c r="L84" s="24" t="s">
        <v>22</v>
      </c>
      <c r="M84" s="24" t="s">
        <v>23</v>
      </c>
      <c r="N84" s="176"/>
      <c r="O84" s="7"/>
      <c r="P84" s="7"/>
      <c r="Q84" s="40" t="s">
        <v>59</v>
      </c>
      <c r="R84" s="40" t="s">
        <v>42</v>
      </c>
      <c r="S84" s="7"/>
      <c r="T84" s="7"/>
      <c r="U84" s="7"/>
      <c r="V84" s="7"/>
      <c r="W84" s="7"/>
      <c r="X84" s="7"/>
      <c r="Y84" s="7"/>
      <c r="Z84" s="7"/>
      <c r="AA84" s="7"/>
    </row>
    <row r="85" spans="1:27" x14ac:dyDescent="0.3">
      <c r="A85" s="8"/>
      <c r="B85" s="9"/>
      <c r="C85" s="177"/>
      <c r="D85" s="177"/>
      <c r="E85" s="177"/>
      <c r="F85" s="177"/>
      <c r="G85" s="9"/>
      <c r="H85" s="9"/>
      <c r="I85" s="25"/>
      <c r="J85" s="27"/>
      <c r="K85" s="27"/>
      <c r="L85" s="9"/>
      <c r="M85" s="9"/>
      <c r="N85" s="10"/>
      <c r="O85" s="7"/>
      <c r="P85" s="7"/>
      <c r="Q85" s="37"/>
      <c r="R85" s="37"/>
      <c r="S85" s="7"/>
      <c r="T85" s="7"/>
      <c r="U85" s="7"/>
      <c r="V85" s="7"/>
      <c r="W85" s="7"/>
      <c r="X85" s="7"/>
      <c r="Y85" s="7"/>
      <c r="Z85" s="7"/>
      <c r="AA85" s="7"/>
    </row>
    <row r="86" spans="1:27" x14ac:dyDescent="0.3">
      <c r="A86" s="8"/>
      <c r="B86" s="9"/>
      <c r="C86" s="177"/>
      <c r="D86" s="177"/>
      <c r="E86" s="177"/>
      <c r="F86" s="177"/>
      <c r="G86" s="9"/>
      <c r="H86" s="9"/>
      <c r="I86" s="25"/>
      <c r="J86" s="27"/>
      <c r="K86" s="27"/>
      <c r="L86" s="9"/>
      <c r="M86" s="9"/>
      <c r="N86" s="10"/>
      <c r="O86" s="7"/>
      <c r="P86" s="7"/>
      <c r="Q86" s="40" t="s">
        <v>60</v>
      </c>
      <c r="R86" s="40" t="s">
        <v>45</v>
      </c>
      <c r="S86" s="7"/>
      <c r="T86" s="7"/>
      <c r="U86" s="7"/>
      <c r="V86" s="7"/>
      <c r="W86" s="7"/>
      <c r="X86" s="7"/>
      <c r="Y86" s="7"/>
      <c r="Z86" s="7"/>
      <c r="AA86" s="7"/>
    </row>
    <row r="87" spans="1:27" x14ac:dyDescent="0.3">
      <c r="A87" s="8"/>
      <c r="B87" s="9"/>
      <c r="C87" s="177"/>
      <c r="D87" s="177"/>
      <c r="E87" s="177"/>
      <c r="F87" s="177"/>
      <c r="G87" s="9"/>
      <c r="H87" s="9"/>
      <c r="I87" s="25"/>
      <c r="J87" s="27"/>
      <c r="K87" s="27"/>
      <c r="L87" s="9"/>
      <c r="M87" s="9"/>
      <c r="N87" s="10"/>
      <c r="O87" s="7"/>
      <c r="P87" s="7"/>
      <c r="Q87" s="40" t="s">
        <v>61</v>
      </c>
      <c r="R87" s="40" t="s">
        <v>45</v>
      </c>
      <c r="S87" s="7"/>
      <c r="T87" s="7"/>
      <c r="U87" s="7"/>
      <c r="V87" s="7"/>
      <c r="W87" s="7"/>
      <c r="X87" s="7"/>
      <c r="Y87" s="7"/>
      <c r="Z87" s="7"/>
      <c r="AA87" s="7"/>
    </row>
    <row r="88" spans="1:27" x14ac:dyDescent="0.3">
      <c r="A88" s="8"/>
      <c r="B88" s="9"/>
      <c r="C88" s="177"/>
      <c r="D88" s="177"/>
      <c r="E88" s="177"/>
      <c r="F88" s="177"/>
      <c r="G88" s="9"/>
      <c r="H88" s="9"/>
      <c r="I88" s="25"/>
      <c r="J88" s="27"/>
      <c r="K88" s="27"/>
      <c r="L88" s="9"/>
      <c r="M88" s="9"/>
      <c r="N88" s="10"/>
      <c r="O88" s="7"/>
      <c r="P88" s="7"/>
      <c r="Q88" s="40" t="s">
        <v>62</v>
      </c>
      <c r="R88" s="40" t="s">
        <v>45</v>
      </c>
      <c r="S88" s="7"/>
      <c r="T88" s="7"/>
      <c r="U88" s="7"/>
      <c r="V88" s="7"/>
      <c r="W88" s="7"/>
      <c r="X88" s="7"/>
      <c r="Y88" s="7"/>
      <c r="Z88" s="7"/>
      <c r="AA88" s="7"/>
    </row>
    <row r="89" spans="1:27" ht="15" thickBot="1" x14ac:dyDescent="0.35">
      <c r="A89" s="42" t="s">
        <v>128</v>
      </c>
      <c r="B89" s="11"/>
      <c r="C89" s="178"/>
      <c r="D89" s="178"/>
      <c r="E89" s="178"/>
      <c r="F89" s="178"/>
      <c r="G89" s="48"/>
      <c r="H89" s="48"/>
      <c r="I89" s="49"/>
      <c r="J89" s="28"/>
      <c r="K89" s="28"/>
      <c r="L89" s="11"/>
      <c r="M89" s="11"/>
      <c r="N89" s="12"/>
      <c r="O89" s="7"/>
      <c r="P89" s="7"/>
      <c r="Q89" s="40" t="s">
        <v>63</v>
      </c>
      <c r="R89" s="40" t="s">
        <v>45</v>
      </c>
      <c r="S89" s="7"/>
      <c r="T89" s="7"/>
      <c r="U89" s="7"/>
      <c r="V89" s="7"/>
      <c r="W89" s="7"/>
      <c r="X89" s="7"/>
      <c r="Y89" s="7"/>
      <c r="Z89" s="7"/>
      <c r="AA89" s="7"/>
    </row>
    <row r="90" spans="1:27" x14ac:dyDescent="0.3">
      <c r="Q90" s="37"/>
      <c r="R90" s="40" t="s">
        <v>45</v>
      </c>
    </row>
    <row r="91" spans="1:27" x14ac:dyDescent="0.3">
      <c r="A91" s="51" t="s">
        <v>139</v>
      </c>
      <c r="B91" s="52"/>
      <c r="C91" s="52"/>
      <c r="D91" s="52"/>
      <c r="E91" s="52"/>
      <c r="F91" s="52"/>
      <c r="G91" s="50">
        <f>+G89+G79+F71+G62+G49+G41+G30</f>
        <v>141010000.53586626</v>
      </c>
      <c r="H91" s="50">
        <f>+H89+H79+G71+H62+H49+H41+H30</f>
        <v>69730000.172348261</v>
      </c>
      <c r="I91" s="50">
        <f>+I89+I79+H71+I62+I49+I41+I30</f>
        <v>71280000.363517985</v>
      </c>
      <c r="J91" s="52"/>
      <c r="K91" s="52"/>
      <c r="L91" s="52"/>
      <c r="M91" s="52"/>
      <c r="N91" s="52"/>
      <c r="Q91" s="37"/>
      <c r="R91" s="40"/>
    </row>
    <row r="92" spans="1:27" x14ac:dyDescent="0.3">
      <c r="Q92" s="37"/>
      <c r="R92" s="37"/>
    </row>
    <row r="93" spans="1:27" x14ac:dyDescent="0.3">
      <c r="G93" s="75">
        <v>150000000</v>
      </c>
      <c r="H93" s="75">
        <v>75000000</v>
      </c>
      <c r="I93" s="75">
        <v>75000000</v>
      </c>
      <c r="Q93" s="40" t="s">
        <v>64</v>
      </c>
      <c r="R93" s="40" t="s">
        <v>47</v>
      </c>
    </row>
    <row r="94" spans="1:27" x14ac:dyDescent="0.3">
      <c r="G94" s="75"/>
      <c r="H94" s="75"/>
      <c r="I94" s="75"/>
      <c r="Q94" s="37"/>
      <c r="R94" s="37"/>
    </row>
    <row r="95" spans="1:27" x14ac:dyDescent="0.3">
      <c r="G95" s="75">
        <f>+G93-G91</f>
        <v>8989999.4641337395</v>
      </c>
      <c r="H95" s="75">
        <f t="shared" ref="H95:I95" si="11">+H93-H91</f>
        <v>5269999.8276517391</v>
      </c>
      <c r="I95" s="75">
        <f t="shared" si="11"/>
        <v>3719999.6364820153</v>
      </c>
      <c r="Q95" s="40" t="s">
        <v>65</v>
      </c>
      <c r="R95" s="40" t="s">
        <v>49</v>
      </c>
    </row>
    <row r="96" spans="1:27" x14ac:dyDescent="0.3">
      <c r="G96" s="75"/>
      <c r="H96" s="75"/>
      <c r="I96" s="75"/>
      <c r="Q96" s="40" t="s">
        <v>66</v>
      </c>
      <c r="R96" s="40" t="s">
        <v>49</v>
      </c>
    </row>
    <row r="97" spans="6:18" ht="15" x14ac:dyDescent="0.25">
      <c r="F97" t="s">
        <v>163</v>
      </c>
      <c r="G97" s="75">
        <v>5390000</v>
      </c>
      <c r="H97" s="75">
        <v>2660000</v>
      </c>
      <c r="I97" s="75">
        <f>+G97-H97</f>
        <v>2730000</v>
      </c>
      <c r="Q97" s="37"/>
      <c r="R97" s="37"/>
    </row>
    <row r="98" spans="6:18" ht="15" x14ac:dyDescent="0.25">
      <c r="G98" s="75"/>
      <c r="H98" s="75"/>
      <c r="I98" s="75"/>
      <c r="Q98" s="39"/>
      <c r="R98" s="39"/>
    </row>
    <row r="99" spans="6:18" ht="15" x14ac:dyDescent="0.25">
      <c r="G99" s="75">
        <f>+G95-G97</f>
        <v>3599999.4641337395</v>
      </c>
      <c r="H99" s="75">
        <f t="shared" ref="H99" si="12">+H95-H97</f>
        <v>2609999.8276517391</v>
      </c>
      <c r="I99" s="75">
        <f>+G99-H99</f>
        <v>989999.63648200035</v>
      </c>
      <c r="Q99" s="40" t="s">
        <v>48</v>
      </c>
      <c r="R99" s="37"/>
    </row>
    <row r="100" spans="6:18" ht="15" x14ac:dyDescent="0.25">
      <c r="G100" s="75"/>
      <c r="H100" s="75"/>
      <c r="I100" s="75"/>
      <c r="Q100" s="40" t="s">
        <v>51</v>
      </c>
      <c r="R100" s="37"/>
    </row>
    <row r="101" spans="6:18" ht="15" x14ac:dyDescent="0.25">
      <c r="G101" s="75"/>
      <c r="H101" s="75"/>
      <c r="I101" s="75"/>
      <c r="Q101" s="39"/>
      <c r="R101" s="39"/>
    </row>
    <row r="102" spans="6:18" ht="15" x14ac:dyDescent="0.25">
      <c r="G102" s="75"/>
      <c r="H102" s="75"/>
      <c r="I102" s="75"/>
      <c r="Q102" s="39"/>
      <c r="R102" s="39"/>
    </row>
    <row r="103" spans="6:18" x14ac:dyDescent="0.3">
      <c r="G103" s="75"/>
      <c r="H103" s="75"/>
      <c r="I103" s="75"/>
      <c r="Q103" s="36" t="s">
        <v>36</v>
      </c>
      <c r="R103" s="37"/>
    </row>
    <row r="104" spans="6:18" x14ac:dyDescent="0.3">
      <c r="G104" s="75"/>
      <c r="H104" s="75"/>
      <c r="I104" s="75"/>
      <c r="Q104" s="36" t="s">
        <v>30</v>
      </c>
      <c r="R104" s="37"/>
    </row>
    <row r="105" spans="6:18" ht="15" x14ac:dyDescent="0.25">
      <c r="G105" s="75"/>
      <c r="H105" s="75"/>
      <c r="I105" s="75"/>
      <c r="Q105" s="36" t="s">
        <v>67</v>
      </c>
      <c r="R105" s="37"/>
    </row>
    <row r="106" spans="6:18" ht="15" x14ac:dyDescent="0.25">
      <c r="G106" s="75"/>
      <c r="H106" s="75"/>
      <c r="I106" s="75"/>
      <c r="Q106" s="36" t="s">
        <v>104</v>
      </c>
      <c r="R106" s="39"/>
    </row>
  </sheetData>
  <mergeCells count="97">
    <mergeCell ref="E86:F86"/>
    <mergeCell ref="E87:F87"/>
    <mergeCell ref="E88:F88"/>
    <mergeCell ref="E89:F89"/>
    <mergeCell ref="C86:D86"/>
    <mergeCell ref="C87:D87"/>
    <mergeCell ref="C88:D88"/>
    <mergeCell ref="C89:D89"/>
    <mergeCell ref="A82:N82"/>
    <mergeCell ref="G83:I83"/>
    <mergeCell ref="L83:M83"/>
    <mergeCell ref="N83:N84"/>
    <mergeCell ref="E85:F85"/>
    <mergeCell ref="C85:D85"/>
    <mergeCell ref="J83:J84"/>
    <mergeCell ref="K83:K84"/>
    <mergeCell ref="A83:A84"/>
    <mergeCell ref="B83:B84"/>
    <mergeCell ref="C83:D84"/>
    <mergeCell ref="E77:F77"/>
    <mergeCell ref="J74:J75"/>
    <mergeCell ref="A74:A75"/>
    <mergeCell ref="B74:B75"/>
    <mergeCell ref="C74:C75"/>
    <mergeCell ref="D74:D75"/>
    <mergeCell ref="E74:F74"/>
    <mergeCell ref="G74:I74"/>
    <mergeCell ref="L74:M74"/>
    <mergeCell ref="E75:F75"/>
    <mergeCell ref="A73:N73"/>
    <mergeCell ref="E76:F76"/>
    <mergeCell ref="K74:K75"/>
    <mergeCell ref="N74:N75"/>
    <mergeCell ref="G3:I3"/>
    <mergeCell ref="L52:M52"/>
    <mergeCell ref="A51:N51"/>
    <mergeCell ref="G52:I52"/>
    <mergeCell ref="E52:F52"/>
    <mergeCell ref="L44:M44"/>
    <mergeCell ref="A32:N32"/>
    <mergeCell ref="A33:A34"/>
    <mergeCell ref="B33:B34"/>
    <mergeCell ref="C33:C34"/>
    <mergeCell ref="D33:D34"/>
    <mergeCell ref="E33:E34"/>
    <mergeCell ref="F33:F34"/>
    <mergeCell ref="J33:J34"/>
    <mergeCell ref="K33:K34"/>
    <mergeCell ref="L33:M33"/>
    <mergeCell ref="E78:F78"/>
    <mergeCell ref="E79:F79"/>
    <mergeCell ref="E83:F84"/>
    <mergeCell ref="A1:N1"/>
    <mergeCell ref="A2:N2"/>
    <mergeCell ref="A3:A4"/>
    <mergeCell ref="B3:B4"/>
    <mergeCell ref="C3:C4"/>
    <mergeCell ref="D3:D4"/>
    <mergeCell ref="E3:E4"/>
    <mergeCell ref="F3:F4"/>
    <mergeCell ref="N3:N4"/>
    <mergeCell ref="L3:M3"/>
    <mergeCell ref="K3:K4"/>
    <mergeCell ref="J3:J4"/>
    <mergeCell ref="A43:N43"/>
    <mergeCell ref="N33:N34"/>
    <mergeCell ref="G33:I33"/>
    <mergeCell ref="N44:N45"/>
    <mergeCell ref="A52:A53"/>
    <mergeCell ref="B52:B53"/>
    <mergeCell ref="C52:C53"/>
    <mergeCell ref="D52:D53"/>
    <mergeCell ref="J52:J53"/>
    <mergeCell ref="K52:K53"/>
    <mergeCell ref="D44:D45"/>
    <mergeCell ref="E44:E45"/>
    <mergeCell ref="F44:F45"/>
    <mergeCell ref="J44:J45"/>
    <mergeCell ref="A44:A45"/>
    <mergeCell ref="B44:B45"/>
    <mergeCell ref="C44:C45"/>
    <mergeCell ref="G44:I44"/>
    <mergeCell ref="K44:K45"/>
    <mergeCell ref="L65:M65"/>
    <mergeCell ref="N65:N66"/>
    <mergeCell ref="A64:N64"/>
    <mergeCell ref="A65:A66"/>
    <mergeCell ref="B65:B66"/>
    <mergeCell ref="C65:C66"/>
    <mergeCell ref="D65:D66"/>
    <mergeCell ref="E65:E66"/>
    <mergeCell ref="I65:I66"/>
    <mergeCell ref="J65:J66"/>
    <mergeCell ref="F65:H65"/>
    <mergeCell ref="K65:K66"/>
    <mergeCell ref="N52:N53"/>
    <mergeCell ref="E53:F53"/>
  </mergeCells>
  <dataValidations count="6">
    <dataValidation type="list" allowBlank="1" showInputMessage="1" showErrorMessage="1" sqref="D67 D69:D71">
      <formula1>$Q$103:$Q$106</formula1>
    </dataValidation>
    <dataValidation type="list" allowBlank="1" showInputMessage="1" showErrorMessage="1" sqref="K80:K81">
      <formula1>$Q$2:$Q$3</formula1>
    </dataValidation>
    <dataValidation type="list" allowBlank="1" showInputMessage="1" showErrorMessage="1" sqref="D35:D41 D46:D49 D5:D30">
      <formula1>$Q$35:$Q$45</formula1>
    </dataValidation>
    <dataValidation type="list" allowBlank="1" showInputMessage="1" showErrorMessage="1" sqref="K76:K79 K35:K41 K67:K71 K54:K62 K46:K49 K5:K30">
      <formula1>$Q$2:$Q$4</formula1>
    </dataValidation>
    <dataValidation type="list" allowBlank="1" showInputMessage="1" showErrorMessage="1" sqref="D76:D80">
      <formula1>$Q$50:$Q$53</formula1>
    </dataValidation>
    <dataValidation type="list" allowBlank="1" showInputMessage="1" showErrorMessage="1" sqref="D68 D54:D62">
      <formula1>$Q$48:$Q$53</formula1>
    </dataValidation>
  </dataValidations>
  <pageMargins left="0" right="0" top="0.75" bottom="0.75" header="0.3" footer="0.3"/>
  <pageSetup fitToHeight="0" orientation="landscape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39205317</IDBDocs_x0020_Number>
    <TaxCatchAll xmlns="9c571b2f-e523-4ab2-ba2e-09e151a03ef4">
      <Value>7</Value>
      <Value>6</Value>
    </TaxCatchAll>
    <Phase xmlns="9c571b2f-e523-4ab2-ba2e-09e151a03ef4" xsi:nil="true"/>
    <SISCOR_x0020_Number xmlns="9c571b2f-e523-4ab2-ba2e-09e151a03ef4" xsi:nil="true"/>
    <Division_x0020_or_x0020_Unit xmlns="9c571b2f-e523-4ab2-ba2e-09e151a03ef4">SCL/EDU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Duarte, Jesus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2014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CH-L1082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</Identifier>
    <Disclosure_x0020_Activity xmlns="9c571b2f-e523-4ab2-ba2e-09e151a03ef4">Loan Proposal</Disclosure_x0020_Activity>
    <Webtopic xmlns="9c571b2f-e523-4ab2-ba2e-09e151a03ef4">ED-EDP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5B067EB2FA085D49B7566DBEEC99315D" ma:contentTypeVersion="0" ma:contentTypeDescription="A content type to manage public (operations) IDB documents" ma:contentTypeScope="" ma:versionID="3b2864f2e6c799e880ff15764162f8c8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5cef9acc7f5f2c21ae68466fda6a47c8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c09f7d02-9c79-4040-8fb6-60e7837b3d3f}" ma:internalName="TaxCatchAll" ma:showField="CatchAllData" ma:web="e5f1387b-93c4-4727-9a71-194fef630f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c09f7d02-9c79-4040-8fb6-60e7837b3d3f}" ma:internalName="TaxCatchAllLabel" ma:readOnly="true" ma:showField="CatchAllDataLabel" ma:web="e5f1387b-93c4-4727-9a71-194fef630f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2A7B4C16-EDB2-4E5F-B57B-1E5AFCE24188}"/>
</file>

<file path=customXml/itemProps2.xml><?xml version="1.0" encoding="utf-8"?>
<ds:datastoreItem xmlns:ds="http://schemas.openxmlformats.org/officeDocument/2006/customXml" ds:itemID="{B3D4C578-81D1-4C55-9F3E-549E8C563506}"/>
</file>

<file path=customXml/itemProps3.xml><?xml version="1.0" encoding="utf-8"?>
<ds:datastoreItem xmlns:ds="http://schemas.openxmlformats.org/officeDocument/2006/customXml" ds:itemID="{821C85DE-3D62-4DA3-B6D1-B73B992C554C}"/>
</file>

<file path=customXml/itemProps4.xml><?xml version="1.0" encoding="utf-8"?>
<ds:datastoreItem xmlns:ds="http://schemas.openxmlformats.org/officeDocument/2006/customXml" ds:itemID="{7E49CA4F-6B0B-4263-88FB-1301BF279CDF}"/>
</file>

<file path=customXml/itemProps5.xml><?xml version="1.0" encoding="utf-8"?>
<ds:datastoreItem xmlns:ds="http://schemas.openxmlformats.org/officeDocument/2006/customXml" ds:itemID="{0DB3CF62-1EF0-492E-ADE8-9B88BF83F6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Estructura del Proyecto</vt:lpstr>
      <vt:lpstr>Plan de Adquisiciones</vt:lpstr>
      <vt:lpstr>Detalle Plan de Adquisiciones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LP ERR4</dc:title>
  <dc:creator>Bruno Costa</dc:creator>
  <cp:lastModifiedBy>Livia</cp:lastModifiedBy>
  <cp:lastPrinted>2014-10-03T12:08:37Z</cp:lastPrinted>
  <dcterms:created xsi:type="dcterms:W3CDTF">2011-03-30T14:45:37Z</dcterms:created>
  <dcterms:modified xsi:type="dcterms:W3CDTF">2014-11-05T16:05:59Z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0x01010046CF21643EE8D14686A648AA6DAD0892005B067EB2FA085D49B7566DBEEC99315D</vt:lpwstr>
  </property>
  <property fmtid="{D5CDD505-2E9C-101B-9397-08002B2CF9AE}" pid="3" name="TaxKeyword">
    <vt:lpwstr/>
  </property>
  <property fmtid="{D5CDD505-2E9C-101B-9397-08002B2CF9AE}" pid="4" name="Function Operations IDB">
    <vt:lpwstr>7;#IDBDocs|cca77002-e150-4b2d-ab1f-1d7a7cdcae16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6;#Unclassified|a6dff32e-d477-44cd-a56b-85efe9e0a56c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6;#Unclassified|a6dff32e-d477-44cd-a56b-85efe9e0a56c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