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BO-LON/BO-L1184/60 Project Procurement of Goods and Services/"/>
    </mc:Choice>
  </mc:AlternateContent>
  <xr:revisionPtr revIDLastSave="0" documentId="8_{AD5D0FE0-B26A-4778-B667-D7222CC7ADC6}" xr6:coauthVersionLast="43" xr6:coauthVersionMax="43" xr10:uidLastSave="{00000000-0000-0000-0000-000000000000}"/>
  <bookViews>
    <workbookView xWindow="26025" yWindow="-120" windowWidth="24495" windowHeight="15990" xr2:uid="{00000000-000D-0000-FFFF-FFFF00000000}"/>
  </bookViews>
  <sheets>
    <sheet name="Hoja1" sheetId="1" r:id="rId1"/>
    <sheet name="Hoj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" l="1"/>
  <c r="D33" i="1" l="1"/>
  <c r="D70" i="1"/>
  <c r="D16" i="1"/>
  <c r="D15" i="1"/>
  <c r="D13" i="1" s="1"/>
  <c r="D76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38" i="1"/>
  <c r="D36" i="1" s="1"/>
  <c r="D21" i="1"/>
  <c r="D19" i="1" s="1"/>
  <c r="D10" i="1"/>
  <c r="D43" i="1"/>
  <c r="D77" i="1"/>
  <c r="D27" i="1" l="1"/>
  <c r="D51" i="1"/>
  <c r="D78" i="1"/>
  <c r="D80" i="1" s="1"/>
  <c r="D73" i="1"/>
</calcChain>
</file>

<file path=xl/sharedStrings.xml><?xml version="1.0" encoding="utf-8"?>
<sst xmlns="http://schemas.openxmlformats.org/spreadsheetml/2006/main" count="318" uniqueCount="139">
  <si>
    <t>OPERACION BO-L1184</t>
  </si>
  <si>
    <t>PROGRAMA DE AGUA POTABLE Y SANEAMIENTO PARA CIUDADES INTERMEDIAS Y MENORES</t>
  </si>
  <si>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</si>
  <si>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</si>
  <si>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</si>
  <si>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</si>
  <si>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</si>
  <si>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</si>
  <si>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</si>
  <si>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</si>
  <si>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</si>
  <si>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</si>
  <si>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</si>
  <si>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</si>
  <si>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Publicación Anuncio Específico de Adqusición</t>
  </si>
  <si>
    <t>Terminación Contrato</t>
  </si>
  <si>
    <t>1. BIENES</t>
  </si>
  <si>
    <t>Sub Total Bienes</t>
  </si>
  <si>
    <t>2. OBRAS</t>
  </si>
  <si>
    <t>UCP-PAAP</t>
  </si>
  <si>
    <t>O - 001</t>
  </si>
  <si>
    <t>Construcción, Desarrollo Comunitario y FI para el Sistema Agua Potable y Saneamiento y DESCOM-FI - Lote 1: Municipios Colquechaca, San Pedro de Buena Vista.
Lote 2: Municipio de Tupiza</t>
  </si>
  <si>
    <t>LPN</t>
  </si>
  <si>
    <t>ex - ante</t>
  </si>
  <si>
    <t>No</t>
  </si>
  <si>
    <t>Previsto</t>
  </si>
  <si>
    <t>O - 002</t>
  </si>
  <si>
    <t>Construcción, Desarrollo Comunitario y FI para el Agua Potable y Saneamiento - Municipio de Machacamarca.</t>
  </si>
  <si>
    <t>O - 003</t>
  </si>
  <si>
    <t>Construcción, Desarrollo Comunitario y FI para el Sistema de Agua Potable y DESCOM-FI para las comunidades de Marquiviri, Cañuma y Suruzaya del Municipio de Achocalla.</t>
  </si>
  <si>
    <t>O - 004</t>
  </si>
  <si>
    <t>Sistema de Alcantarillado Sanitario y PTAR y DESCOM-FI para el Municipio de Huacullani.</t>
  </si>
  <si>
    <t>FPS</t>
  </si>
  <si>
    <t>Construcción, Desarrollo Comunitario y FI para el Sistema de Agua Potable y Mejoramiento y Ampliación del Sistema de Alcantarillado, PTAR del Municipio Villa Serrano.</t>
  </si>
  <si>
    <t>O - 006</t>
  </si>
  <si>
    <t>Construcción, Desarrollo Comunitario y FI para la Adecuación y Rediseño de Estudio Técnico de Sistema de Agua Potable, Alcantarillado y PTAR  en el municipio de Pailón Centro.</t>
  </si>
  <si>
    <t>O - 007</t>
  </si>
  <si>
    <t>Construcción, Desarrollo Comunitario y FI para el Sistema de Alcantarillado Sanitario y PTAR en el municipio de Huanuni.</t>
  </si>
  <si>
    <t>O - 008</t>
  </si>
  <si>
    <t>Construcción, Desarrollo Comunitario y FI para el Sistema de Alcantarillado Sanitario y PTAR en el municipio de Colquencha.</t>
  </si>
  <si>
    <t>O - 009</t>
  </si>
  <si>
    <t>Construcción, Desarrollo Comunitario y FI para el Mejoramiento y Ampliación del Sistema de Alcantarillado Sanitario y PTAR en el municipio de Achacachi.</t>
  </si>
  <si>
    <t>LPI</t>
  </si>
  <si>
    <t>O - 010</t>
  </si>
  <si>
    <t>Construcción, Desarrollo Comunitario y FI para el Sistema de Alcantarillado Sanitario Distrito 2 de Laja</t>
  </si>
  <si>
    <t>O - 011</t>
  </si>
  <si>
    <t>Construcción, Desarrollo Comunitario y FI para la Ampliación y mejoramiento del Sistema Principal de Agua Potable en Mallasa - Mecapaca Fase II Colquiri</t>
  </si>
  <si>
    <t>Sub Total Obras</t>
  </si>
  <si>
    <t>3. SERVICIOS DIFERENTE A CONSULTORIA</t>
  </si>
  <si>
    <t>CDC - 01</t>
  </si>
  <si>
    <t>Implementación de las medidas de rápido impacto (será abierto en varios procesos de acuerdo a requerimiento por parte de los GAM beneficiarios)</t>
  </si>
  <si>
    <t>CP o LPN</t>
  </si>
  <si>
    <t>CDC - 02</t>
  </si>
  <si>
    <t>Implementación FI a operadores de proyectos tipo E3 y E4 (será abierto en varios procesos de acuerdo a requerimiento por parte de los GAM beneficiarios)</t>
  </si>
  <si>
    <t>Sub Total Servicios Diferente a Consultorias</t>
  </si>
  <si>
    <t>3. SERVICIOS DE CONSULTORIA - FIRMAS CONSULTORAS</t>
  </si>
  <si>
    <t>C - 01</t>
  </si>
  <si>
    <t>Supervisión de Obras y DESCOM-fi del sistema Agua Potable y Saneamiento  - Lote 1: Municipios Colquechaca, San Pedro de Buena Vista.
Lote 2: Municipio de Tupiza</t>
  </si>
  <si>
    <t>SBCC-LPI</t>
  </si>
  <si>
    <t>C - 02</t>
  </si>
  <si>
    <t>Supervisión de Obras y DESCOM-fi del Sistema de Agua Potable  para las comunidades de Marquiviri, Cañuma y Suruzaya del Municipio de Achocalla.</t>
  </si>
  <si>
    <t>SBCC</t>
  </si>
  <si>
    <t>C - 03</t>
  </si>
  <si>
    <t>Supervisión de Obras y DESCOM-fi del Sistema de Alcantarillado Sanitario y PTAR para el Pueblo de Huacullani.</t>
  </si>
  <si>
    <t>C - 04</t>
  </si>
  <si>
    <t>Diseño de Estudios de Preinversión de otros proyectos de la cartera</t>
  </si>
  <si>
    <t>C - 05</t>
  </si>
  <si>
    <t>Implementación del SIASAR - Grupo 1</t>
  </si>
  <si>
    <t>C - 06</t>
  </si>
  <si>
    <t>Firma de Auditoria Contable Externa</t>
  </si>
  <si>
    <t>SCC</t>
  </si>
  <si>
    <t>C - 07</t>
  </si>
  <si>
    <t>Supervisión de Obras y DESCOM-fi del Sistema de Agua Potable y Mejoramiento y Ampliación del Sistema de Alcantarillado, PTAR en el Municipio Villa Serrano.</t>
  </si>
  <si>
    <t>C - 08</t>
  </si>
  <si>
    <t>Supervisión de Obras y DESCOM-fi de la adecuación y rediseño del Estudio Técnico de Sistema de Agua Potable, Alcantarillado y PTAR  en el municipio de Pailón Centro.</t>
  </si>
  <si>
    <t>C - 09</t>
  </si>
  <si>
    <t>Supervisión de Obras y DESCOM-fi del Sistema de Alcantarillado Sanitario y PTAR en el municipio de Huanuni.</t>
  </si>
  <si>
    <t>C - 10</t>
  </si>
  <si>
    <t>Supervisión de Obras y DESCOM-fi del Sistema de Alcantarillado Sanitario y PTAR  en el municipio de Colquencha.</t>
  </si>
  <si>
    <t>C - 11</t>
  </si>
  <si>
    <t>Supervisión de Obras y DESCOM-fi para el mejoramiento y Ampliación del Sistema de Alcantarillado Sanitario y PTAR en el municipio de Achacachi.</t>
  </si>
  <si>
    <t>C - 12</t>
  </si>
  <si>
    <t>Supervisión de Obras y DESCOM-fi del Sistema de Alcantarillado Sanitario Distrito 2 de Laja y DESCOM-FI .</t>
  </si>
  <si>
    <t>C - 13</t>
  </si>
  <si>
    <t>Supervisión de Obras y DESCOM-fi de la Ampliación y mejoramiento del Sistema Principal de Agua PotableI en Mallasa - Mecapaca Fase II Colquiri</t>
  </si>
  <si>
    <t>Sub Total Servicios de Consultoría - Firmas Consultoras</t>
  </si>
  <si>
    <t>4. SERVICIOS DE CONSULTORIA INDIVIDUAL</t>
  </si>
  <si>
    <t>CI - 01</t>
  </si>
  <si>
    <t>Coordinador Técnico del Programa</t>
  </si>
  <si>
    <t>CCIN</t>
  </si>
  <si>
    <t>CI - 02</t>
  </si>
  <si>
    <t>Especialista financiero</t>
  </si>
  <si>
    <t>CI - 03</t>
  </si>
  <si>
    <t>Especialista en Adquisiciones</t>
  </si>
  <si>
    <t>CI - 04</t>
  </si>
  <si>
    <t>Especialista Ambiental</t>
  </si>
  <si>
    <t>CI - 05</t>
  </si>
  <si>
    <t>Especialista en Planificación y Monitoreo</t>
  </si>
  <si>
    <t>ex - post</t>
  </si>
  <si>
    <t>CI - 06</t>
  </si>
  <si>
    <t>Asesor Legal</t>
  </si>
  <si>
    <t>CI - 07</t>
  </si>
  <si>
    <t>Gestor Presupuestario para apoyar GAM/GAD</t>
  </si>
  <si>
    <t>CI - 08</t>
  </si>
  <si>
    <t>Ingeniero Civil UCP-PAAP</t>
  </si>
  <si>
    <t>CI - 09</t>
  </si>
  <si>
    <t>Ingeniero Civil GAMs</t>
  </si>
  <si>
    <t>CI - 10</t>
  </si>
  <si>
    <t>Especialista DESCOM UCP-PAAP</t>
  </si>
  <si>
    <t>CI - 11</t>
  </si>
  <si>
    <t>Especialista DESCOM GAMs</t>
  </si>
  <si>
    <t>CI - 12</t>
  </si>
  <si>
    <t>Especialista Sostenibilidad de los Servicios</t>
  </si>
  <si>
    <t>CI - 13</t>
  </si>
  <si>
    <t>Ingeniero Juniors</t>
  </si>
  <si>
    <t>CI - 14</t>
  </si>
  <si>
    <t>Apoyo Administrativo</t>
  </si>
  <si>
    <t>CI - 15</t>
  </si>
  <si>
    <t>Chofer/Mensajero</t>
  </si>
  <si>
    <t>CI - 16</t>
  </si>
  <si>
    <t>Seguimiento y Monitoreo del Programa por el VAPSB (varios consultores)</t>
  </si>
  <si>
    <t>CI - 17</t>
  </si>
  <si>
    <t>Supervisión de obras del sistema de Agua Potable y Saneamiento- Municipio de Machacamarca.</t>
  </si>
  <si>
    <t>CI - 18</t>
  </si>
  <si>
    <t>Supervisión de DESCOM - FI del sistema de Agua Potable y Saneamiento - Municipio de Machacamarca.</t>
  </si>
  <si>
    <t>CI - 19</t>
  </si>
  <si>
    <t>Supervisión para el Diseño de los Estudios de Preinversión de otros proyectos de la cartera</t>
  </si>
  <si>
    <t>Sub Total Servicios de Consultoría Individual</t>
  </si>
  <si>
    <t xml:space="preserve">5. GASTOS OPERATIVOS DEL PROGRAMA   </t>
  </si>
  <si>
    <t>Gastos Operativos UCP PAAP</t>
  </si>
  <si>
    <t>Gastos Operativos FPS</t>
  </si>
  <si>
    <t>Sub Total Gastos Operativos del Programa</t>
  </si>
  <si>
    <t>TOTAL PLAN DE ADQUISICIONES DEL PROGRAMA</t>
  </si>
  <si>
    <r>
      <t>Firmas Consultoras:</t>
    </r>
    <r>
      <rPr>
        <sz val="11"/>
        <rFont val="Calibri Light"/>
        <family val="1"/>
        <scheme val="maj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</si>
  <si>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Calibri Light"/>
        <family val="1"/>
        <scheme val="major"/>
      </rPr>
      <t xml:space="preserve"> CCIN: Selección basada en la Comparación de Calificaciones Consultor Individual Nacional; CCII: Selección basada en la Comparación de Calificaciones Consultor Individual Internacional.</t>
    </r>
  </si>
  <si>
    <t>O -005</t>
  </si>
  <si>
    <t>O - 012</t>
  </si>
  <si>
    <t>CONSTRUCCION SISTEMA de alcantarillado sanitario ESMERALDA OMEREQUE E  IMPLEMENTACIÓN DEL DESCOM Y FORTALECIMIENTO INSTITUCIONAL PARA LA ADMINISTRACIÓN, OPERACIÓN, MANTENIMIENTO Y USO ADECUADO DEL SERVICIO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</si>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</sst>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Border="0"/>
  </cellStyleXfs>
  <cellXfs count="80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6" fillId="3" borderId="10" xfId="1" applyFont="1" applyFill="1" applyBorder="1" applyAlignment="1">
      <alignment horizontal="center" vertical="center" wrapText="1"/>
    </xf>
    <xf numFmtId="4" fontId="2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vertical="center" wrapText="1"/>
    </xf>
    <xf numFmtId="4" fontId="2" fillId="0" borderId="12" xfId="1" applyNumberFormat="1" applyFont="1" applyBorder="1" applyAlignment="1">
      <alignment horizontal="right" vertical="center" wrapText="1"/>
    </xf>
    <xf numFmtId="9" fontId="2" fillId="5" borderId="12" xfId="1" applyNumberFormat="1" applyFont="1" applyFill="1" applyBorder="1" applyAlignment="1">
      <alignment horizontal="center" vertical="center" wrapText="1"/>
    </xf>
    <xf numFmtId="17" fontId="3" fillId="5" borderId="12" xfId="1" applyNumberFormat="1" applyFont="1" applyFill="1" applyBorder="1" applyAlignment="1">
      <alignment horizontal="center" vertical="center" wrapText="1"/>
    </xf>
    <xf numFmtId="0" fontId="2" fillId="5" borderId="14" xfId="1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horizontal="right" vertical="center" wrapText="1"/>
    </xf>
    <xf numFmtId="4" fontId="3" fillId="5" borderId="12" xfId="1" applyNumberFormat="1" applyFont="1" applyFill="1" applyBorder="1" applyAlignment="1">
      <alignment horizontal="right" vertical="center" wrapText="1"/>
    </xf>
    <xf numFmtId="9" fontId="2" fillId="5" borderId="14" xfId="1" applyNumberFormat="1" applyFont="1" applyFill="1" applyBorder="1" applyAlignment="1">
      <alignment horizontal="center" vertical="center" wrapText="1"/>
    </xf>
    <xf numFmtId="17" fontId="3" fillId="5" borderId="14" xfId="1" applyNumberFormat="1" applyFont="1" applyFill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4" fontId="2" fillId="5" borderId="0" xfId="1" applyNumberFormat="1" applyFont="1" applyFill="1" applyAlignment="1">
      <alignment horizontal="right" vertical="center" wrapText="1"/>
    </xf>
    <xf numFmtId="9" fontId="2" fillId="5" borderId="0" xfId="1" applyNumberFormat="1" applyFont="1" applyFill="1" applyAlignment="1">
      <alignment horizontal="center" vertical="center" wrapText="1"/>
    </xf>
    <xf numFmtId="17" fontId="3" fillId="5" borderId="0" xfId="1" applyNumberFormat="1" applyFont="1" applyFill="1" applyAlignment="1">
      <alignment horizontal="center" vertical="center" wrapText="1"/>
    </xf>
    <xf numFmtId="4" fontId="2" fillId="4" borderId="12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3" fillId="6" borderId="12" xfId="1" applyFont="1" applyFill="1" applyBorder="1" applyAlignment="1">
      <alignment horizontal="left" vertical="center"/>
    </xf>
    <xf numFmtId="4" fontId="3" fillId="6" borderId="12" xfId="1" applyNumberFormat="1" applyFont="1" applyFill="1" applyBorder="1" applyAlignment="1">
      <alignment horizontal="right" vertical="center" wrapText="1"/>
    </xf>
    <xf numFmtId="164" fontId="2" fillId="6" borderId="12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4" fontId="2" fillId="0" borderId="16" xfId="1" applyNumberFormat="1" applyFont="1" applyBorder="1" applyAlignment="1">
      <alignment horizontal="right" vertical="center" wrapText="1"/>
    </xf>
    <xf numFmtId="9" fontId="2" fillId="5" borderId="15" xfId="1" applyNumberFormat="1" applyFont="1" applyFill="1" applyBorder="1" applyAlignment="1">
      <alignment horizontal="center" vertical="center" wrapText="1"/>
    </xf>
    <xf numFmtId="17" fontId="3" fillId="5" borderId="15" xfId="1" applyNumberFormat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9" fontId="2" fillId="5" borderId="17" xfId="1" applyNumberFormat="1" applyFont="1" applyFill="1" applyBorder="1" applyAlignment="1">
      <alignment horizontal="center" vertical="center" wrapText="1"/>
    </xf>
    <xf numFmtId="17" fontId="3" fillId="5" borderId="17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vertical="center"/>
    </xf>
    <xf numFmtId="4" fontId="2" fillId="0" borderId="15" xfId="1" applyNumberFormat="1" applyFont="1" applyBorder="1" applyAlignment="1">
      <alignment horizontal="right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17" fontId="3" fillId="5" borderId="16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17" fontId="2" fillId="5" borderId="15" xfId="1" applyNumberFormat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4" fontId="2" fillId="0" borderId="17" xfId="1" applyNumberFormat="1" applyFont="1" applyBorder="1" applyAlignment="1">
      <alignment horizontal="right" vertical="center" wrapText="1"/>
    </xf>
    <xf numFmtId="0" fontId="2" fillId="0" borderId="20" xfId="1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/>
    </xf>
    <xf numFmtId="0" fontId="3" fillId="5" borderId="22" xfId="1" applyFont="1" applyFill="1" applyBorder="1" applyAlignment="1">
      <alignment vertical="center"/>
    </xf>
    <xf numFmtId="4" fontId="3" fillId="5" borderId="23" xfId="1" applyNumberFormat="1" applyFont="1" applyFill="1" applyBorder="1" applyAlignment="1">
      <alignment horizontal="right" vertical="center"/>
    </xf>
    <xf numFmtId="9" fontId="2" fillId="5" borderId="0" xfId="1" applyNumberFormat="1" applyFont="1" applyFill="1" applyAlignment="1">
      <alignment horizontal="center" vertical="center"/>
    </xf>
    <xf numFmtId="17" fontId="3" fillId="5" borderId="0" xfId="1" applyNumberFormat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4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vertical="center"/>
    </xf>
    <xf numFmtId="0" fontId="2" fillId="0" borderId="27" xfId="1" applyFont="1" applyBorder="1" applyAlignment="1">
      <alignment horizontal="center" vertical="center" wrapText="1"/>
    </xf>
    <xf numFmtId="17" fontId="3" fillId="5" borderId="27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" fontId="5" fillId="3" borderId="7" xfId="1" applyNumberFormat="1" applyFont="1" applyFill="1" applyBorder="1" applyAlignment="1">
      <alignment horizontal="center" vertical="center" wrapText="1"/>
    </xf>
    <xf numFmtId="4" fontId="5" fillId="3" borderId="1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/>
    </xf>
    <xf numFmtId="0" fontId="3" fillId="4" borderId="12" xfId="1" applyFont="1" applyFill="1" applyBorder="1" applyAlignment="1">
      <alignment horizontal="left" vertical="center"/>
    </xf>
    <xf numFmtId="0" fontId="3" fillId="5" borderId="14" xfId="1" applyFont="1" applyFill="1" applyBorder="1" applyAlignment="1">
      <alignment horizontal="right" vertical="center" wrapText="1"/>
    </xf>
    <xf numFmtId="0" fontId="3" fillId="5" borderId="18" xfId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BOLIVIA_BOL1184/Versi&#243;n%20para%20POD_170823/Cuadro%20de%20Costos_BOL1184_170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 1"/>
      <sheetName val="Plan de Adquisiciones"/>
      <sheetName val="Detalle Proyectos Muestras"/>
      <sheetName val="Preinversión"/>
      <sheetName val="SIASAR"/>
      <sheetName val="Administración_UCP"/>
      <sheetName val="Costos RRHH_UCP"/>
      <sheetName val="Detalle Costos Operativos"/>
      <sheetName val="M&amp;E_Auditoria"/>
      <sheetName val="Apoyo VAPSB"/>
    </sheetNames>
    <sheetDataSet>
      <sheetData sheetId="0">
        <row r="14">
          <cell r="C14">
            <v>1958397.35</v>
          </cell>
        </row>
      </sheetData>
      <sheetData sheetId="1">
        <row r="25">
          <cell r="G25">
            <v>1315164.78909465</v>
          </cell>
        </row>
        <row r="30">
          <cell r="G30">
            <v>796980.85562414257</v>
          </cell>
        </row>
        <row r="45">
          <cell r="D45">
            <v>131253.44634169096</v>
          </cell>
        </row>
        <row r="88">
          <cell r="G88">
            <v>63127.909876543199</v>
          </cell>
        </row>
        <row r="93">
          <cell r="G93">
            <v>38255.081069958847</v>
          </cell>
        </row>
      </sheetData>
      <sheetData sheetId="2"/>
      <sheetData sheetId="3"/>
      <sheetData sheetId="4"/>
      <sheetData sheetId="5"/>
      <sheetData sheetId="6">
        <row r="14">
          <cell r="F14">
            <v>407400.14577259473</v>
          </cell>
        </row>
        <row r="26">
          <cell r="F26">
            <v>140250</v>
          </cell>
        </row>
        <row r="37">
          <cell r="F37">
            <v>142600</v>
          </cell>
        </row>
      </sheetData>
      <sheetData sheetId="7">
        <row r="9">
          <cell r="H9">
            <v>138000</v>
          </cell>
        </row>
        <row r="10">
          <cell r="H10">
            <v>102000</v>
          </cell>
        </row>
        <row r="11">
          <cell r="H11">
            <v>81600</v>
          </cell>
        </row>
        <row r="12">
          <cell r="H12">
            <v>102000</v>
          </cell>
        </row>
        <row r="13">
          <cell r="H13">
            <v>102000</v>
          </cell>
        </row>
        <row r="14">
          <cell r="H14">
            <v>81600</v>
          </cell>
        </row>
        <row r="15">
          <cell r="H15">
            <v>61200</v>
          </cell>
        </row>
        <row r="17">
          <cell r="H17">
            <v>244800</v>
          </cell>
        </row>
        <row r="18">
          <cell r="H18">
            <v>428400</v>
          </cell>
        </row>
        <row r="19">
          <cell r="H19">
            <v>244800</v>
          </cell>
        </row>
        <row r="20">
          <cell r="H20">
            <v>428400</v>
          </cell>
        </row>
        <row r="21">
          <cell r="H21">
            <v>61200</v>
          </cell>
        </row>
        <row r="22">
          <cell r="H22">
            <v>108000</v>
          </cell>
        </row>
        <row r="23">
          <cell r="H23">
            <v>48000</v>
          </cell>
        </row>
        <row r="24">
          <cell r="H24">
            <v>49199.999999999993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tabSelected="1" zoomScale="80" zoomScaleNormal="80" workbookViewId="0">
      <selection activeCell="F38" sqref="F38:F39"/>
    </sheetView>
  </sheetViews>
  <sheetFormatPr defaultColWidth="11.42578125" defaultRowHeight="15" x14ac:dyDescent="0.25"/>
  <cols>
    <col min="1" max="1" width="2.28515625" style="5" customWidth="1"/>
    <col min="2" max="2" width="18.5703125" style="5" customWidth="1"/>
    <col min="3" max="3" width="67.7109375" style="5" customWidth="1"/>
    <col min="4" max="4" width="21.140625" style="5" customWidth="1"/>
    <col min="5" max="5" width="18" style="56" customWidth="1"/>
    <col min="6" max="6" width="18.42578125" style="5" customWidth="1"/>
    <col min="7" max="7" width="10.28515625" style="5" customWidth="1"/>
    <col min="8" max="8" width="12.85546875" style="5" customWidth="1"/>
    <col min="9" max="9" width="19.7109375" style="5" customWidth="1"/>
    <col min="10" max="10" width="22.28515625" style="5" customWidth="1"/>
    <col min="11" max="11" width="15" style="5" customWidth="1"/>
    <col min="12" max="12" width="18.5703125" style="5" customWidth="1"/>
    <col min="13" max="13" width="2.42578125" style="5" customWidth="1"/>
    <col min="14" max="14" width="11.42578125" style="5"/>
    <col min="15" max="15" width="25" style="5" customWidth="1"/>
    <col min="16" max="16384" width="11.42578125" style="5"/>
  </cols>
  <sheetData>
    <row r="1" spans="1:13" x14ac:dyDescent="0.2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 x14ac:dyDescent="0.25">
      <c r="A2" s="6"/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7"/>
    </row>
    <row r="3" spans="1:13" x14ac:dyDescent="0.25">
      <c r="A3" s="6"/>
      <c r="B3" s="63" t="s">
        <v>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7"/>
    </row>
    <row r="4" spans="1:13" ht="15.75" thickBot="1" x14ac:dyDescent="0.3">
      <c r="A4" s="6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ht="15.75" thickBot="1" x14ac:dyDescent="0.3">
      <c r="A5" s="6"/>
      <c r="B5" s="64" t="s">
        <v>2</v>
      </c>
      <c r="C5" s="65"/>
      <c r="D5" s="65"/>
      <c r="E5" s="65"/>
      <c r="F5" s="65"/>
      <c r="G5" s="65"/>
      <c r="H5" s="65"/>
      <c r="I5" s="65"/>
      <c r="J5" s="65"/>
      <c r="K5" s="65"/>
      <c r="L5" s="66"/>
      <c r="M5" s="7"/>
    </row>
    <row r="6" spans="1:13" x14ac:dyDescent="0.25">
      <c r="A6" s="6"/>
      <c r="B6" s="67" t="s">
        <v>3</v>
      </c>
      <c r="C6" s="69" t="s">
        <v>4</v>
      </c>
      <c r="D6" s="71" t="s">
        <v>5</v>
      </c>
      <c r="E6" s="69" t="s">
        <v>6</v>
      </c>
      <c r="F6" s="69" t="s">
        <v>7</v>
      </c>
      <c r="G6" s="69" t="s">
        <v>8</v>
      </c>
      <c r="H6" s="69"/>
      <c r="I6" s="69" t="s">
        <v>9</v>
      </c>
      <c r="J6" s="69" t="s">
        <v>10</v>
      </c>
      <c r="K6" s="69"/>
      <c r="L6" s="74" t="s">
        <v>11</v>
      </c>
      <c r="M6" s="7"/>
    </row>
    <row r="7" spans="1:13" ht="60.75" customHeight="1" thickBot="1" x14ac:dyDescent="0.3">
      <c r="A7" s="6"/>
      <c r="B7" s="68"/>
      <c r="C7" s="70"/>
      <c r="D7" s="72"/>
      <c r="E7" s="70"/>
      <c r="F7" s="70"/>
      <c r="G7" s="9" t="s">
        <v>12</v>
      </c>
      <c r="H7" s="9" t="s">
        <v>13</v>
      </c>
      <c r="I7" s="70"/>
      <c r="J7" s="9" t="s">
        <v>14</v>
      </c>
      <c r="K7" s="9" t="s">
        <v>15</v>
      </c>
      <c r="L7" s="75"/>
      <c r="M7" s="7"/>
    </row>
    <row r="8" spans="1:13" x14ac:dyDescent="0.25">
      <c r="A8" s="6"/>
      <c r="B8" s="76" t="s">
        <v>16</v>
      </c>
      <c r="C8" s="76"/>
      <c r="D8" s="10"/>
      <c r="E8" s="11"/>
      <c r="F8" s="11"/>
      <c r="G8" s="11"/>
      <c r="H8" s="11"/>
      <c r="I8" s="11"/>
      <c r="J8" s="11"/>
      <c r="K8" s="11"/>
      <c r="L8" s="11"/>
      <c r="M8" s="7"/>
    </row>
    <row r="9" spans="1:13" x14ac:dyDescent="0.25">
      <c r="A9" s="6"/>
      <c r="B9" s="12"/>
      <c r="C9" s="13"/>
      <c r="D9" s="14"/>
      <c r="E9" s="12"/>
      <c r="F9" s="12"/>
      <c r="G9" s="15"/>
      <c r="H9" s="15"/>
      <c r="I9" s="12"/>
      <c r="J9" s="16"/>
      <c r="K9" s="16"/>
      <c r="L9" s="12"/>
      <c r="M9" s="7"/>
    </row>
    <row r="10" spans="1:13" x14ac:dyDescent="0.25">
      <c r="A10" s="6"/>
      <c r="B10" s="17"/>
      <c r="C10" s="18" t="s">
        <v>17</v>
      </c>
      <c r="D10" s="19">
        <f>SUM(D9)</f>
        <v>0</v>
      </c>
      <c r="E10" s="17"/>
      <c r="F10" s="17"/>
      <c r="G10" s="20"/>
      <c r="H10" s="20"/>
      <c r="I10" s="17"/>
      <c r="J10" s="21"/>
      <c r="K10" s="21"/>
      <c r="L10" s="17"/>
      <c r="M10" s="7"/>
    </row>
    <row r="11" spans="1:13" x14ac:dyDescent="0.25">
      <c r="A11" s="6"/>
      <c r="B11" s="22"/>
      <c r="C11" s="23"/>
      <c r="D11" s="24"/>
      <c r="E11" s="22"/>
      <c r="F11" s="22"/>
      <c r="G11" s="25"/>
      <c r="H11" s="25"/>
      <c r="I11" s="22"/>
      <c r="J11" s="26"/>
      <c r="K11" s="26"/>
      <c r="L11" s="22"/>
      <c r="M11" s="7"/>
    </row>
    <row r="12" spans="1:13" x14ac:dyDescent="0.25">
      <c r="A12" s="6"/>
      <c r="B12" s="77" t="s">
        <v>18</v>
      </c>
      <c r="C12" s="77"/>
      <c r="D12" s="27"/>
      <c r="E12" s="28"/>
      <c r="F12" s="28"/>
      <c r="G12" s="28"/>
      <c r="H12" s="28"/>
      <c r="I12" s="28"/>
      <c r="J12" s="28"/>
      <c r="K12" s="28"/>
      <c r="L12" s="28"/>
      <c r="M12" s="7"/>
    </row>
    <row r="13" spans="1:13" x14ac:dyDescent="0.25">
      <c r="A13" s="6"/>
      <c r="B13" s="29"/>
      <c r="C13" s="29" t="s">
        <v>19</v>
      </c>
      <c r="D13" s="30">
        <f>SUM(D14:D17)</f>
        <v>6882859</v>
      </c>
      <c r="E13" s="31"/>
      <c r="F13" s="31"/>
      <c r="G13" s="31"/>
      <c r="H13" s="31"/>
      <c r="I13" s="31"/>
      <c r="J13" s="31"/>
      <c r="K13" s="31"/>
      <c r="L13" s="31"/>
      <c r="M13" s="7"/>
    </row>
    <row r="14" spans="1:13" ht="60" x14ac:dyDescent="0.25">
      <c r="A14" s="6"/>
      <c r="B14" s="32" t="s">
        <v>20</v>
      </c>
      <c r="C14" s="33" t="s">
        <v>21</v>
      </c>
      <c r="D14" s="34">
        <v>2857636</v>
      </c>
      <c r="E14" s="32" t="s">
        <v>22</v>
      </c>
      <c r="F14" s="32" t="s">
        <v>23</v>
      </c>
      <c r="G14" s="35">
        <v>1</v>
      </c>
      <c r="H14" s="35">
        <v>0</v>
      </c>
      <c r="I14" s="32" t="s">
        <v>24</v>
      </c>
      <c r="J14" s="36">
        <v>43891</v>
      </c>
      <c r="K14" s="36">
        <v>44317</v>
      </c>
      <c r="L14" s="32" t="s">
        <v>25</v>
      </c>
      <c r="M14" s="7"/>
    </row>
    <row r="15" spans="1:13" ht="30" x14ac:dyDescent="0.25">
      <c r="A15" s="6"/>
      <c r="B15" s="32" t="s">
        <v>26</v>
      </c>
      <c r="C15" s="33" t="s">
        <v>27</v>
      </c>
      <c r="D15" s="34">
        <f>193632+94584+27109+13242</f>
        <v>328567</v>
      </c>
      <c r="E15" s="32" t="s">
        <v>22</v>
      </c>
      <c r="F15" s="32" t="s">
        <v>98</v>
      </c>
      <c r="G15" s="35">
        <v>1</v>
      </c>
      <c r="H15" s="35">
        <v>0</v>
      </c>
      <c r="I15" s="32" t="s">
        <v>24</v>
      </c>
      <c r="J15" s="36">
        <v>43952</v>
      </c>
      <c r="K15" s="36">
        <v>44228</v>
      </c>
      <c r="L15" s="32" t="s">
        <v>25</v>
      </c>
      <c r="M15" s="7"/>
    </row>
    <row r="16" spans="1:13" ht="45" x14ac:dyDescent="0.25">
      <c r="A16" s="6"/>
      <c r="B16" s="32" t="s">
        <v>28</v>
      </c>
      <c r="C16" s="33" t="s">
        <v>29</v>
      </c>
      <c r="D16" s="34">
        <f>1315165+184123</f>
        <v>1499288</v>
      </c>
      <c r="E16" s="32" t="s">
        <v>22</v>
      </c>
      <c r="F16" s="32" t="s">
        <v>98</v>
      </c>
      <c r="G16" s="35">
        <v>1</v>
      </c>
      <c r="H16" s="35">
        <v>0</v>
      </c>
      <c r="I16" s="32" t="s">
        <v>24</v>
      </c>
      <c r="J16" s="36">
        <v>43952</v>
      </c>
      <c r="K16" s="36">
        <v>44409</v>
      </c>
      <c r="L16" s="32" t="s">
        <v>25</v>
      </c>
      <c r="M16" s="7"/>
    </row>
    <row r="17" spans="1:13" ht="30" x14ac:dyDescent="0.25">
      <c r="A17" s="6"/>
      <c r="B17" s="32" t="s">
        <v>30</v>
      </c>
      <c r="C17" s="33" t="s">
        <v>31</v>
      </c>
      <c r="D17" s="34">
        <v>2197368</v>
      </c>
      <c r="E17" s="32" t="s">
        <v>22</v>
      </c>
      <c r="F17" s="32" t="s">
        <v>98</v>
      </c>
      <c r="G17" s="35">
        <v>1</v>
      </c>
      <c r="H17" s="35">
        <v>0</v>
      </c>
      <c r="I17" s="32" t="s">
        <v>24</v>
      </c>
      <c r="J17" s="36">
        <v>43952</v>
      </c>
      <c r="K17" s="36">
        <v>44470</v>
      </c>
      <c r="L17" s="32" t="s">
        <v>25</v>
      </c>
      <c r="M17" s="7"/>
    </row>
    <row r="18" spans="1:13" ht="55.5" customHeight="1" x14ac:dyDescent="0.25">
      <c r="A18" s="6"/>
      <c r="B18" s="61" t="s">
        <v>135</v>
      </c>
      <c r="C18" s="33" t="s">
        <v>137</v>
      </c>
      <c r="D18" s="34">
        <f>13741663/6.86</f>
        <v>2003157.8717201166</v>
      </c>
      <c r="E18" s="61" t="s">
        <v>138</v>
      </c>
      <c r="F18" s="32" t="s">
        <v>23</v>
      </c>
      <c r="G18" s="35">
        <v>1</v>
      </c>
      <c r="H18" s="35">
        <v>0</v>
      </c>
      <c r="I18" s="32" t="s">
        <v>24</v>
      </c>
      <c r="J18" s="62"/>
      <c r="K18" s="62"/>
      <c r="L18" s="61"/>
      <c r="M18" s="7"/>
    </row>
    <row r="19" spans="1:13" x14ac:dyDescent="0.25">
      <c r="A19" s="6"/>
      <c r="B19" s="29"/>
      <c r="C19" s="29" t="s">
        <v>32</v>
      </c>
      <c r="D19" s="30">
        <f>SUM(D20:D26)</f>
        <v>19644412.635665294</v>
      </c>
      <c r="E19" s="31"/>
      <c r="F19" s="31"/>
      <c r="G19" s="31"/>
      <c r="H19" s="31"/>
      <c r="I19" s="31"/>
      <c r="J19" s="31"/>
      <c r="K19" s="31"/>
      <c r="L19" s="31"/>
      <c r="M19" s="7"/>
    </row>
    <row r="20" spans="1:13" ht="45" x14ac:dyDescent="0.25">
      <c r="A20" s="6"/>
      <c r="B20" s="32" t="s">
        <v>34</v>
      </c>
      <c r="C20" s="33" t="s">
        <v>33</v>
      </c>
      <c r="D20" s="34">
        <v>2855272</v>
      </c>
      <c r="E20" s="32" t="s">
        <v>22</v>
      </c>
      <c r="F20" s="32" t="s">
        <v>23</v>
      </c>
      <c r="G20" s="35">
        <v>1</v>
      </c>
      <c r="H20" s="35">
        <v>0</v>
      </c>
      <c r="I20" s="32" t="s">
        <v>24</v>
      </c>
      <c r="J20" s="36">
        <v>44013</v>
      </c>
      <c r="K20" s="36">
        <v>44470</v>
      </c>
      <c r="L20" s="32" t="s">
        <v>25</v>
      </c>
      <c r="M20" s="7"/>
    </row>
    <row r="21" spans="1:13" ht="45" x14ac:dyDescent="0.25">
      <c r="A21" s="6"/>
      <c r="B21" s="32" t="s">
        <v>36</v>
      </c>
      <c r="C21" s="33" t="s">
        <v>35</v>
      </c>
      <c r="D21" s="34">
        <f>+'[1]Componente 1'!G25+'[1]Componente 1'!G30+'[1]Componente 1'!G88+'[1]Componente 1'!G93</f>
        <v>2213528.6356652942</v>
      </c>
      <c r="E21" s="32" t="s">
        <v>22</v>
      </c>
      <c r="F21" s="32" t="s">
        <v>98</v>
      </c>
      <c r="G21" s="35">
        <v>1</v>
      </c>
      <c r="H21" s="35">
        <v>0</v>
      </c>
      <c r="I21" s="32" t="s">
        <v>24</v>
      </c>
      <c r="J21" s="36">
        <v>44044</v>
      </c>
      <c r="K21" s="36">
        <v>44378</v>
      </c>
      <c r="L21" s="32" t="s">
        <v>25</v>
      </c>
      <c r="M21" s="7"/>
    </row>
    <row r="22" spans="1:13" ht="30" x14ac:dyDescent="0.25">
      <c r="A22" s="6"/>
      <c r="B22" s="32" t="s">
        <v>38</v>
      </c>
      <c r="C22" s="33" t="s">
        <v>37</v>
      </c>
      <c r="D22" s="34">
        <v>2020035</v>
      </c>
      <c r="E22" s="32" t="s">
        <v>22</v>
      </c>
      <c r="F22" s="32" t="s">
        <v>98</v>
      </c>
      <c r="G22" s="35">
        <v>1</v>
      </c>
      <c r="H22" s="35">
        <v>0</v>
      </c>
      <c r="I22" s="32" t="s">
        <v>24</v>
      </c>
      <c r="J22" s="36">
        <v>44075</v>
      </c>
      <c r="K22" s="36">
        <v>44317</v>
      </c>
      <c r="L22" s="32" t="s">
        <v>25</v>
      </c>
      <c r="M22" s="7"/>
    </row>
    <row r="23" spans="1:13" ht="30" x14ac:dyDescent="0.25">
      <c r="A23" s="6"/>
      <c r="B23" s="32" t="s">
        <v>40</v>
      </c>
      <c r="C23" s="33" t="s">
        <v>39</v>
      </c>
      <c r="D23" s="34">
        <v>1721554</v>
      </c>
      <c r="E23" s="32" t="s">
        <v>22</v>
      </c>
      <c r="F23" s="32" t="s">
        <v>98</v>
      </c>
      <c r="G23" s="35">
        <v>1</v>
      </c>
      <c r="H23" s="35">
        <v>0</v>
      </c>
      <c r="I23" s="32" t="s">
        <v>24</v>
      </c>
      <c r="J23" s="36">
        <v>44105</v>
      </c>
      <c r="K23" s="36">
        <v>44348</v>
      </c>
      <c r="L23" s="32" t="s">
        <v>25</v>
      </c>
      <c r="M23" s="7"/>
    </row>
    <row r="24" spans="1:13" ht="45" x14ac:dyDescent="0.25">
      <c r="A24" s="6"/>
      <c r="B24" s="32" t="s">
        <v>43</v>
      </c>
      <c r="C24" s="33" t="s">
        <v>41</v>
      </c>
      <c r="D24" s="34">
        <v>3948098</v>
      </c>
      <c r="E24" s="32" t="s">
        <v>42</v>
      </c>
      <c r="F24" s="32" t="s">
        <v>23</v>
      </c>
      <c r="G24" s="35">
        <v>1</v>
      </c>
      <c r="H24" s="35">
        <v>0</v>
      </c>
      <c r="I24" s="32" t="s">
        <v>24</v>
      </c>
      <c r="J24" s="36">
        <v>44136</v>
      </c>
      <c r="K24" s="36">
        <v>44440</v>
      </c>
      <c r="L24" s="32" t="s">
        <v>25</v>
      </c>
      <c r="M24" s="7"/>
    </row>
    <row r="25" spans="1:13" ht="30" x14ac:dyDescent="0.25">
      <c r="A25" s="6"/>
      <c r="B25" s="32" t="s">
        <v>45</v>
      </c>
      <c r="C25" s="33" t="s">
        <v>44</v>
      </c>
      <c r="D25" s="34">
        <v>3425748</v>
      </c>
      <c r="E25" s="32" t="s">
        <v>42</v>
      </c>
      <c r="F25" s="32" t="s">
        <v>23</v>
      </c>
      <c r="G25" s="35">
        <v>1</v>
      </c>
      <c r="H25" s="35">
        <v>0</v>
      </c>
      <c r="I25" s="32" t="s">
        <v>24</v>
      </c>
      <c r="J25" s="36">
        <v>44136</v>
      </c>
      <c r="K25" s="36">
        <v>44562</v>
      </c>
      <c r="L25" s="32" t="s">
        <v>25</v>
      </c>
      <c r="M25" s="7"/>
    </row>
    <row r="26" spans="1:13" ht="45" x14ac:dyDescent="0.25">
      <c r="A26" s="6"/>
      <c r="B26" s="32" t="s">
        <v>136</v>
      </c>
      <c r="C26" s="33" t="s">
        <v>46</v>
      </c>
      <c r="D26" s="34">
        <v>3460177</v>
      </c>
      <c r="E26" s="32" t="s">
        <v>42</v>
      </c>
      <c r="F26" s="32" t="s">
        <v>23</v>
      </c>
      <c r="G26" s="35">
        <v>1</v>
      </c>
      <c r="H26" s="35">
        <v>0</v>
      </c>
      <c r="I26" s="32" t="s">
        <v>24</v>
      </c>
      <c r="J26" s="36">
        <v>44136</v>
      </c>
      <c r="K26" s="36">
        <v>44682</v>
      </c>
      <c r="L26" s="32" t="s">
        <v>25</v>
      </c>
      <c r="M26" s="7"/>
    </row>
    <row r="27" spans="1:13" x14ac:dyDescent="0.25">
      <c r="A27" s="6"/>
      <c r="B27" s="17"/>
      <c r="C27" s="18" t="s">
        <v>47</v>
      </c>
      <c r="D27" s="19">
        <f>+D19+D13</f>
        <v>26527271.635665294</v>
      </c>
      <c r="E27" s="17"/>
      <c r="F27" s="17"/>
      <c r="G27" s="20"/>
      <c r="H27" s="20"/>
      <c r="I27" s="17"/>
      <c r="J27" s="21"/>
      <c r="K27" s="21"/>
      <c r="L27" s="17"/>
      <c r="M27" s="7"/>
    </row>
    <row r="28" spans="1:13" x14ac:dyDescent="0.25">
      <c r="A28" s="6"/>
      <c r="B28" s="22"/>
      <c r="C28" s="23"/>
      <c r="D28" s="24"/>
      <c r="E28" s="22"/>
      <c r="F28" s="22"/>
      <c r="G28" s="25"/>
      <c r="H28" s="25"/>
      <c r="I28" s="22"/>
      <c r="J28" s="26"/>
      <c r="K28" s="26"/>
      <c r="L28" s="22"/>
      <c r="M28" s="7"/>
    </row>
    <row r="29" spans="1:13" x14ac:dyDescent="0.25">
      <c r="A29" s="6"/>
      <c r="B29" s="77" t="s">
        <v>48</v>
      </c>
      <c r="C29" s="77"/>
      <c r="D29" s="27"/>
      <c r="E29" s="28"/>
      <c r="F29" s="28"/>
      <c r="G29" s="28"/>
      <c r="H29" s="28"/>
      <c r="I29" s="28"/>
      <c r="J29" s="28"/>
      <c r="K29" s="28"/>
      <c r="L29" s="28"/>
      <c r="M29" s="7"/>
    </row>
    <row r="30" spans="1:13" x14ac:dyDescent="0.25">
      <c r="A30" s="6"/>
      <c r="B30" s="29"/>
      <c r="C30" s="29" t="s">
        <v>19</v>
      </c>
      <c r="D30" s="30"/>
      <c r="E30" s="31"/>
      <c r="F30" s="31"/>
      <c r="G30" s="31"/>
      <c r="H30" s="31"/>
      <c r="I30" s="31"/>
      <c r="J30" s="31"/>
      <c r="K30" s="31"/>
      <c r="L30" s="31"/>
      <c r="M30" s="7"/>
    </row>
    <row r="31" spans="1:13" ht="52.5" customHeight="1" x14ac:dyDescent="0.25">
      <c r="A31" s="6"/>
      <c r="B31" s="37" t="s">
        <v>49</v>
      </c>
      <c r="C31" s="33" t="s">
        <v>50</v>
      </c>
      <c r="D31" s="34">
        <v>945000</v>
      </c>
      <c r="E31" s="37" t="s">
        <v>51</v>
      </c>
      <c r="F31" s="32" t="s">
        <v>98</v>
      </c>
      <c r="G31" s="38">
        <v>1</v>
      </c>
      <c r="H31" s="38">
        <v>0</v>
      </c>
      <c r="I31" s="37" t="s">
        <v>24</v>
      </c>
      <c r="J31" s="39">
        <v>43983</v>
      </c>
      <c r="K31" s="39">
        <v>45627</v>
      </c>
      <c r="L31" s="37" t="s">
        <v>25</v>
      </c>
      <c r="M31" s="7"/>
    </row>
    <row r="32" spans="1:13" ht="52.5" customHeight="1" x14ac:dyDescent="0.25">
      <c r="A32" s="6"/>
      <c r="B32" s="37" t="s">
        <v>52</v>
      </c>
      <c r="C32" s="33" t="s">
        <v>53</v>
      </c>
      <c r="D32" s="34">
        <v>479864</v>
      </c>
      <c r="E32" s="37" t="s">
        <v>51</v>
      </c>
      <c r="F32" s="32" t="s">
        <v>98</v>
      </c>
      <c r="G32" s="38">
        <v>1</v>
      </c>
      <c r="H32" s="38">
        <v>0</v>
      </c>
      <c r="I32" s="37" t="s">
        <v>24</v>
      </c>
      <c r="J32" s="39">
        <v>44013</v>
      </c>
      <c r="K32" s="39">
        <v>44805</v>
      </c>
      <c r="L32" s="37" t="s">
        <v>25</v>
      </c>
      <c r="M32" s="7"/>
    </row>
    <row r="33" spans="1:15" x14ac:dyDescent="0.25">
      <c r="A33" s="6"/>
      <c r="B33" s="17"/>
      <c r="C33" s="18" t="s">
        <v>54</v>
      </c>
      <c r="D33" s="19">
        <f>+D31+D32</f>
        <v>1424864</v>
      </c>
      <c r="E33" s="17"/>
      <c r="F33" s="17"/>
      <c r="G33" s="20"/>
      <c r="H33" s="20"/>
      <c r="I33" s="17"/>
      <c r="J33" s="21"/>
      <c r="K33" s="21"/>
      <c r="L33" s="17"/>
      <c r="M33" s="7"/>
    </row>
    <row r="34" spans="1:15" x14ac:dyDescent="0.25">
      <c r="A34" s="6"/>
      <c r="B34" s="22"/>
      <c r="C34" s="23"/>
      <c r="D34" s="24"/>
      <c r="E34" s="22"/>
      <c r="F34" s="22"/>
      <c r="G34" s="25"/>
      <c r="H34" s="25"/>
      <c r="I34" s="22"/>
      <c r="J34" s="26"/>
      <c r="K34" s="26"/>
      <c r="L34" s="22"/>
      <c r="M34" s="7"/>
    </row>
    <row r="35" spans="1:15" x14ac:dyDescent="0.25">
      <c r="A35" s="6"/>
      <c r="B35" s="77" t="s">
        <v>55</v>
      </c>
      <c r="C35" s="77"/>
      <c r="D35" s="27"/>
      <c r="E35" s="28"/>
      <c r="F35" s="28"/>
      <c r="G35" s="28"/>
      <c r="H35" s="28"/>
      <c r="I35" s="28"/>
      <c r="J35" s="28"/>
      <c r="K35" s="28"/>
      <c r="L35" s="28"/>
      <c r="M35" s="7"/>
    </row>
    <row r="36" spans="1:15" x14ac:dyDescent="0.25">
      <c r="A36" s="6"/>
      <c r="B36" s="29"/>
      <c r="C36" s="29" t="s">
        <v>19</v>
      </c>
      <c r="D36" s="30">
        <f>SUM(D37:D42)</f>
        <v>2020302.4463416911</v>
      </c>
      <c r="E36" s="31"/>
      <c r="F36" s="31"/>
      <c r="G36" s="31"/>
      <c r="H36" s="31"/>
      <c r="I36" s="31"/>
      <c r="J36" s="31"/>
      <c r="K36" s="31"/>
      <c r="L36" s="31"/>
      <c r="M36" s="7"/>
    </row>
    <row r="37" spans="1:15" ht="45" x14ac:dyDescent="0.25">
      <c r="A37" s="6"/>
      <c r="B37" s="37" t="s">
        <v>56</v>
      </c>
      <c r="C37" s="33" t="s">
        <v>57</v>
      </c>
      <c r="D37" s="34">
        <v>250169</v>
      </c>
      <c r="E37" s="37" t="s">
        <v>58</v>
      </c>
      <c r="F37" s="37" t="s">
        <v>23</v>
      </c>
      <c r="G37" s="38">
        <v>1</v>
      </c>
      <c r="H37" s="38">
        <v>0</v>
      </c>
      <c r="I37" s="37" t="s">
        <v>24</v>
      </c>
      <c r="J37" s="39">
        <v>43831</v>
      </c>
      <c r="K37" s="39">
        <v>44044</v>
      </c>
      <c r="L37" s="37" t="s">
        <v>25</v>
      </c>
      <c r="M37" s="7"/>
    </row>
    <row r="38" spans="1:15" ht="45" x14ac:dyDescent="0.25">
      <c r="A38" s="6"/>
      <c r="B38" s="32" t="s">
        <v>59</v>
      </c>
      <c r="C38" s="33" t="s">
        <v>60</v>
      </c>
      <c r="D38" s="34">
        <f>+'[1]Componente 1'!D45</f>
        <v>131253.44634169096</v>
      </c>
      <c r="E38" s="32" t="s">
        <v>61</v>
      </c>
      <c r="F38" s="32" t="s">
        <v>23</v>
      </c>
      <c r="G38" s="35">
        <v>1</v>
      </c>
      <c r="H38" s="35">
        <v>0</v>
      </c>
      <c r="I38" s="32" t="s">
        <v>24</v>
      </c>
      <c r="J38" s="36">
        <v>43891</v>
      </c>
      <c r="K38" s="36">
        <v>44409</v>
      </c>
      <c r="L38" s="32" t="s">
        <v>25</v>
      </c>
      <c r="M38" s="7"/>
    </row>
    <row r="39" spans="1:15" ht="30" x14ac:dyDescent="0.25">
      <c r="A39" s="6"/>
      <c r="B39" s="32" t="s">
        <v>62</v>
      </c>
      <c r="C39" s="33" t="s">
        <v>63</v>
      </c>
      <c r="D39" s="34">
        <v>192366</v>
      </c>
      <c r="E39" s="32" t="s">
        <v>61</v>
      </c>
      <c r="F39" s="32" t="s">
        <v>23</v>
      </c>
      <c r="G39" s="35">
        <v>1</v>
      </c>
      <c r="H39" s="35">
        <v>0</v>
      </c>
      <c r="I39" s="32" t="s">
        <v>24</v>
      </c>
      <c r="J39" s="36">
        <v>43891</v>
      </c>
      <c r="K39" s="36">
        <v>44470</v>
      </c>
      <c r="L39" s="32" t="s">
        <v>25</v>
      </c>
      <c r="M39" s="7"/>
      <c r="O39" s="40"/>
    </row>
    <row r="40" spans="1:15" x14ac:dyDescent="0.25">
      <c r="A40" s="6"/>
      <c r="B40" s="32" t="s">
        <v>64</v>
      </c>
      <c r="C40" s="33" t="s">
        <v>65</v>
      </c>
      <c r="D40" s="34">
        <v>996836</v>
      </c>
      <c r="E40" s="32" t="s">
        <v>58</v>
      </c>
      <c r="F40" s="32" t="s">
        <v>23</v>
      </c>
      <c r="G40" s="35">
        <v>1</v>
      </c>
      <c r="H40" s="35">
        <v>0</v>
      </c>
      <c r="I40" s="32" t="s">
        <v>24</v>
      </c>
      <c r="J40" s="36">
        <v>44044</v>
      </c>
      <c r="K40" s="36">
        <v>44378</v>
      </c>
      <c r="L40" s="32" t="s">
        <v>25</v>
      </c>
      <c r="M40" s="7"/>
      <c r="O40" s="40"/>
    </row>
    <row r="41" spans="1:15" x14ac:dyDescent="0.25">
      <c r="A41" s="6"/>
      <c r="B41" s="32" t="s">
        <v>66</v>
      </c>
      <c r="C41" s="33" t="s">
        <v>67</v>
      </c>
      <c r="D41" s="34">
        <v>399678</v>
      </c>
      <c r="E41" s="32" t="s">
        <v>58</v>
      </c>
      <c r="F41" s="32" t="s">
        <v>23</v>
      </c>
      <c r="G41" s="35">
        <v>1</v>
      </c>
      <c r="H41" s="35">
        <v>0</v>
      </c>
      <c r="I41" s="32" t="s">
        <v>24</v>
      </c>
      <c r="J41" s="36">
        <v>44044</v>
      </c>
      <c r="K41" s="36">
        <v>44348</v>
      </c>
      <c r="L41" s="32" t="s">
        <v>25</v>
      </c>
      <c r="M41" s="7"/>
      <c r="O41" s="40"/>
    </row>
    <row r="42" spans="1:15" x14ac:dyDescent="0.25">
      <c r="A42" s="6"/>
      <c r="B42" s="32" t="s">
        <v>68</v>
      </c>
      <c r="C42" s="33" t="s">
        <v>69</v>
      </c>
      <c r="D42" s="34">
        <v>50000</v>
      </c>
      <c r="E42" s="32" t="s">
        <v>70</v>
      </c>
      <c r="F42" s="32" t="s">
        <v>23</v>
      </c>
      <c r="G42" s="35">
        <v>1</v>
      </c>
      <c r="H42" s="35">
        <v>0</v>
      </c>
      <c r="I42" s="32" t="s">
        <v>24</v>
      </c>
      <c r="J42" s="36">
        <v>44013</v>
      </c>
      <c r="K42" s="36">
        <v>44287</v>
      </c>
      <c r="L42" s="32" t="s">
        <v>25</v>
      </c>
      <c r="M42" s="7"/>
    </row>
    <row r="43" spans="1:15" ht="15.75" customHeight="1" x14ac:dyDescent="0.25">
      <c r="A43" s="6"/>
      <c r="B43" s="29"/>
      <c r="C43" s="29" t="s">
        <v>32</v>
      </c>
      <c r="D43" s="30">
        <f>SUM(D44:D50)</f>
        <v>1396243</v>
      </c>
      <c r="E43" s="31"/>
      <c r="F43" s="31"/>
      <c r="G43" s="31"/>
      <c r="H43" s="31"/>
      <c r="I43" s="31"/>
      <c r="J43" s="31"/>
      <c r="K43" s="31"/>
      <c r="L43" s="31"/>
      <c r="M43" s="7"/>
    </row>
    <row r="44" spans="1:15" ht="45" x14ac:dyDescent="0.25">
      <c r="A44" s="6"/>
      <c r="B44" s="32" t="s">
        <v>71</v>
      </c>
      <c r="C44" s="33" t="s">
        <v>72</v>
      </c>
      <c r="D44" s="41">
        <v>235396</v>
      </c>
      <c r="E44" s="32" t="s">
        <v>58</v>
      </c>
      <c r="F44" s="32" t="s">
        <v>23</v>
      </c>
      <c r="G44" s="35">
        <v>1</v>
      </c>
      <c r="H44" s="35">
        <v>0</v>
      </c>
      <c r="I44" s="32" t="s">
        <v>24</v>
      </c>
      <c r="J44" s="36">
        <v>43952</v>
      </c>
      <c r="K44" s="36">
        <v>44835</v>
      </c>
      <c r="L44" s="32" t="s">
        <v>25</v>
      </c>
      <c r="M44" s="7"/>
    </row>
    <row r="45" spans="1:15" ht="45" x14ac:dyDescent="0.25">
      <c r="A45" s="6"/>
      <c r="B45" s="32" t="s">
        <v>73</v>
      </c>
      <c r="C45" s="33" t="s">
        <v>74</v>
      </c>
      <c r="D45" s="41">
        <v>182490</v>
      </c>
      <c r="E45" s="32" t="s">
        <v>61</v>
      </c>
      <c r="F45" s="32" t="s">
        <v>23</v>
      </c>
      <c r="G45" s="35">
        <v>1</v>
      </c>
      <c r="H45" s="35">
        <v>0</v>
      </c>
      <c r="I45" s="32" t="s">
        <v>24</v>
      </c>
      <c r="J45" s="36">
        <v>43983</v>
      </c>
      <c r="K45" s="36">
        <v>44743</v>
      </c>
      <c r="L45" s="32" t="s">
        <v>25</v>
      </c>
      <c r="M45" s="7"/>
    </row>
    <row r="46" spans="1:15" ht="30" x14ac:dyDescent="0.25">
      <c r="A46" s="6"/>
      <c r="B46" s="32" t="s">
        <v>75</v>
      </c>
      <c r="C46" s="33" t="s">
        <v>76</v>
      </c>
      <c r="D46" s="34">
        <v>166536</v>
      </c>
      <c r="E46" s="32" t="s">
        <v>61</v>
      </c>
      <c r="F46" s="43" t="s">
        <v>23</v>
      </c>
      <c r="G46" s="35">
        <v>1</v>
      </c>
      <c r="H46" s="35">
        <v>0</v>
      </c>
      <c r="I46" s="43" t="s">
        <v>24</v>
      </c>
      <c r="J46" s="44">
        <v>44013</v>
      </c>
      <c r="K46" s="36">
        <v>44682</v>
      </c>
      <c r="L46" s="32" t="s">
        <v>25</v>
      </c>
      <c r="M46" s="7"/>
    </row>
    <row r="47" spans="1:15" ht="30" x14ac:dyDescent="0.25">
      <c r="A47" s="6"/>
      <c r="B47" s="32" t="s">
        <v>77</v>
      </c>
      <c r="C47" s="33" t="s">
        <v>78</v>
      </c>
      <c r="D47" s="34">
        <v>141930</v>
      </c>
      <c r="E47" s="42" t="s">
        <v>61</v>
      </c>
      <c r="F47" s="43" t="s">
        <v>23</v>
      </c>
      <c r="G47" s="35">
        <v>1</v>
      </c>
      <c r="H47" s="35">
        <v>0</v>
      </c>
      <c r="I47" s="43" t="s">
        <v>24</v>
      </c>
      <c r="J47" s="44">
        <v>44013</v>
      </c>
      <c r="K47" s="36">
        <v>44713</v>
      </c>
      <c r="L47" s="32" t="s">
        <v>25</v>
      </c>
      <c r="M47" s="7"/>
    </row>
    <row r="48" spans="1:15" ht="30" x14ac:dyDescent="0.25">
      <c r="A48" s="6"/>
      <c r="B48" s="32" t="s">
        <v>79</v>
      </c>
      <c r="C48" s="33" t="s">
        <v>80</v>
      </c>
      <c r="D48" s="34">
        <v>244120</v>
      </c>
      <c r="E48" s="42" t="s">
        <v>58</v>
      </c>
      <c r="F48" s="43" t="s">
        <v>23</v>
      </c>
      <c r="G48" s="35">
        <v>1</v>
      </c>
      <c r="H48" s="35">
        <v>0</v>
      </c>
      <c r="I48" s="43" t="s">
        <v>24</v>
      </c>
      <c r="J48" s="44">
        <v>44136</v>
      </c>
      <c r="K48" s="36">
        <v>44805</v>
      </c>
      <c r="L48" s="32" t="s">
        <v>25</v>
      </c>
      <c r="M48" s="7"/>
    </row>
    <row r="49" spans="1:13" ht="30" x14ac:dyDescent="0.25">
      <c r="A49" s="6"/>
      <c r="B49" s="32" t="s">
        <v>81</v>
      </c>
      <c r="C49" s="33" t="s">
        <v>82</v>
      </c>
      <c r="D49" s="34">
        <v>211821</v>
      </c>
      <c r="E49" s="42" t="s">
        <v>58</v>
      </c>
      <c r="F49" s="43" t="s">
        <v>23</v>
      </c>
      <c r="G49" s="35">
        <v>1</v>
      </c>
      <c r="H49" s="35">
        <v>0</v>
      </c>
      <c r="I49" s="43" t="s">
        <v>24</v>
      </c>
      <c r="J49" s="44">
        <v>44105</v>
      </c>
      <c r="K49" s="36">
        <v>44927</v>
      </c>
      <c r="L49" s="32" t="s">
        <v>25</v>
      </c>
      <c r="M49" s="7"/>
    </row>
    <row r="50" spans="1:13" ht="30" x14ac:dyDescent="0.25">
      <c r="A50" s="6"/>
      <c r="B50" s="32" t="s">
        <v>83</v>
      </c>
      <c r="C50" s="33" t="s">
        <v>84</v>
      </c>
      <c r="D50" s="34">
        <v>213950</v>
      </c>
      <c r="E50" s="42" t="s">
        <v>58</v>
      </c>
      <c r="F50" s="43" t="s">
        <v>23</v>
      </c>
      <c r="G50" s="35">
        <v>1</v>
      </c>
      <c r="H50" s="35">
        <v>0</v>
      </c>
      <c r="I50" s="43" t="s">
        <v>24</v>
      </c>
      <c r="J50" s="44">
        <v>44136</v>
      </c>
      <c r="K50" s="36">
        <v>45047</v>
      </c>
      <c r="L50" s="32" t="s">
        <v>25</v>
      </c>
      <c r="M50" s="7"/>
    </row>
    <row r="51" spans="1:13" ht="20.25" customHeight="1" x14ac:dyDescent="0.25">
      <c r="A51" s="6"/>
      <c r="B51" s="78" t="s">
        <v>85</v>
      </c>
      <c r="C51" s="79"/>
      <c r="D51" s="19">
        <f>+D36+D43</f>
        <v>3416545.4463416911</v>
      </c>
      <c r="E51" s="17"/>
      <c r="F51" s="17"/>
      <c r="G51" s="20"/>
      <c r="H51" s="20"/>
      <c r="I51" s="17"/>
      <c r="J51" s="21"/>
      <c r="K51" s="21"/>
      <c r="L51" s="17"/>
      <c r="M51" s="7"/>
    </row>
    <row r="52" spans="1:13" ht="4.5" customHeight="1" x14ac:dyDescent="0.25">
      <c r="A52" s="6"/>
      <c r="B52" s="22"/>
      <c r="C52" s="23"/>
      <c r="D52" s="24"/>
      <c r="E52" s="22"/>
      <c r="F52" s="22"/>
      <c r="G52" s="25"/>
      <c r="H52" s="25"/>
      <c r="I52" s="22"/>
      <c r="J52" s="26"/>
      <c r="K52" s="26"/>
      <c r="L52" s="22"/>
      <c r="M52" s="7"/>
    </row>
    <row r="53" spans="1:13" x14ac:dyDescent="0.25">
      <c r="A53" s="6"/>
      <c r="B53" s="77" t="s">
        <v>86</v>
      </c>
      <c r="C53" s="77"/>
      <c r="D53" s="27"/>
      <c r="E53" s="28"/>
      <c r="F53" s="28"/>
      <c r="G53" s="28"/>
      <c r="H53" s="28"/>
      <c r="I53" s="28"/>
      <c r="J53" s="28"/>
      <c r="K53" s="28"/>
      <c r="L53" s="28"/>
      <c r="M53" s="7"/>
    </row>
    <row r="54" spans="1:13" x14ac:dyDescent="0.25">
      <c r="A54" s="6"/>
      <c r="B54" s="37" t="s">
        <v>87</v>
      </c>
      <c r="C54" s="33" t="s">
        <v>88</v>
      </c>
      <c r="D54" s="34">
        <f>+'[1]Costos RRHH_UCP'!H9</f>
        <v>138000</v>
      </c>
      <c r="E54" s="42" t="s">
        <v>89</v>
      </c>
      <c r="F54" s="45" t="s">
        <v>23</v>
      </c>
      <c r="G54" s="35">
        <v>1</v>
      </c>
      <c r="H54" s="35">
        <v>0</v>
      </c>
      <c r="I54" s="46" t="s">
        <v>24</v>
      </c>
      <c r="J54" s="36">
        <v>43952</v>
      </c>
      <c r="K54" s="36">
        <v>44986</v>
      </c>
      <c r="L54" s="46" t="s">
        <v>25</v>
      </c>
      <c r="M54" s="7"/>
    </row>
    <row r="55" spans="1:13" x14ac:dyDescent="0.25">
      <c r="A55" s="6"/>
      <c r="B55" s="32" t="s">
        <v>90</v>
      </c>
      <c r="C55" s="33" t="s">
        <v>91</v>
      </c>
      <c r="D55" s="34">
        <f>+'[1]Costos RRHH_UCP'!H10</f>
        <v>102000</v>
      </c>
      <c r="E55" s="42" t="s">
        <v>89</v>
      </c>
      <c r="F55" s="45" t="s">
        <v>23</v>
      </c>
      <c r="G55" s="35">
        <v>1</v>
      </c>
      <c r="H55" s="35">
        <v>0</v>
      </c>
      <c r="I55" s="46" t="s">
        <v>24</v>
      </c>
      <c r="J55" s="36">
        <v>43952</v>
      </c>
      <c r="K55" s="36">
        <v>44986</v>
      </c>
      <c r="L55" s="46" t="s">
        <v>25</v>
      </c>
      <c r="M55" s="7"/>
    </row>
    <row r="56" spans="1:13" x14ac:dyDescent="0.25">
      <c r="A56" s="6"/>
      <c r="B56" s="32" t="s">
        <v>92</v>
      </c>
      <c r="C56" s="33" t="s">
        <v>93</v>
      </c>
      <c r="D56" s="34">
        <f>+'[1]Costos RRHH_UCP'!H11</f>
        <v>81600</v>
      </c>
      <c r="E56" s="42" t="s">
        <v>89</v>
      </c>
      <c r="F56" s="45" t="s">
        <v>23</v>
      </c>
      <c r="G56" s="35">
        <v>1</v>
      </c>
      <c r="H56" s="35">
        <v>0</v>
      </c>
      <c r="I56" s="46" t="s">
        <v>24</v>
      </c>
      <c r="J56" s="36">
        <v>43952</v>
      </c>
      <c r="K56" s="36">
        <v>44621</v>
      </c>
      <c r="L56" s="46" t="s">
        <v>25</v>
      </c>
      <c r="M56" s="7"/>
    </row>
    <row r="57" spans="1:13" x14ac:dyDescent="0.25">
      <c r="A57" s="6"/>
      <c r="B57" s="32" t="s">
        <v>94</v>
      </c>
      <c r="C57" s="33" t="s">
        <v>95</v>
      </c>
      <c r="D57" s="34">
        <f>+'[1]Costos RRHH_UCP'!H12</f>
        <v>102000</v>
      </c>
      <c r="E57" s="42" t="s">
        <v>89</v>
      </c>
      <c r="F57" s="45" t="s">
        <v>23</v>
      </c>
      <c r="G57" s="35">
        <v>1</v>
      </c>
      <c r="H57" s="35">
        <v>0</v>
      </c>
      <c r="I57" s="46" t="s">
        <v>24</v>
      </c>
      <c r="J57" s="36">
        <v>43952</v>
      </c>
      <c r="K57" s="36">
        <v>44986</v>
      </c>
      <c r="L57" s="46" t="s">
        <v>25</v>
      </c>
      <c r="M57" s="7"/>
    </row>
    <row r="58" spans="1:13" x14ac:dyDescent="0.25">
      <c r="A58" s="6"/>
      <c r="B58" s="32" t="s">
        <v>96</v>
      </c>
      <c r="C58" s="33" t="s">
        <v>97</v>
      </c>
      <c r="D58" s="34">
        <f>+'[1]Costos RRHH_UCP'!H13</f>
        <v>102000</v>
      </c>
      <c r="E58" s="42" t="s">
        <v>89</v>
      </c>
      <c r="F58" s="45" t="s">
        <v>98</v>
      </c>
      <c r="G58" s="35">
        <v>1</v>
      </c>
      <c r="H58" s="35">
        <v>0</v>
      </c>
      <c r="I58" s="46" t="s">
        <v>24</v>
      </c>
      <c r="J58" s="36">
        <v>43952</v>
      </c>
      <c r="K58" s="36">
        <v>44986</v>
      </c>
      <c r="L58" s="46" t="s">
        <v>25</v>
      </c>
      <c r="M58" s="7"/>
    </row>
    <row r="59" spans="1:13" x14ac:dyDescent="0.25">
      <c r="A59" s="6"/>
      <c r="B59" s="32" t="s">
        <v>99</v>
      </c>
      <c r="C59" s="33" t="s">
        <v>100</v>
      </c>
      <c r="D59" s="34">
        <f>+'[1]Costos RRHH_UCP'!H14</f>
        <v>81600</v>
      </c>
      <c r="E59" s="42" t="s">
        <v>89</v>
      </c>
      <c r="F59" s="45" t="s">
        <v>98</v>
      </c>
      <c r="G59" s="35">
        <v>1</v>
      </c>
      <c r="H59" s="35">
        <v>0</v>
      </c>
      <c r="I59" s="46" t="s">
        <v>24</v>
      </c>
      <c r="J59" s="36">
        <v>43952</v>
      </c>
      <c r="K59" s="36">
        <v>44986</v>
      </c>
      <c r="L59" s="46" t="s">
        <v>25</v>
      </c>
      <c r="M59" s="7"/>
    </row>
    <row r="60" spans="1:13" x14ac:dyDescent="0.25">
      <c r="A60" s="6"/>
      <c r="B60" s="32" t="s">
        <v>101</v>
      </c>
      <c r="C60" s="33" t="s">
        <v>102</v>
      </c>
      <c r="D60" s="34">
        <f>+'[1]Costos RRHH_UCP'!H15</f>
        <v>61200</v>
      </c>
      <c r="E60" s="42" t="s">
        <v>89</v>
      </c>
      <c r="F60" s="45" t="s">
        <v>98</v>
      </c>
      <c r="G60" s="35">
        <v>1</v>
      </c>
      <c r="H60" s="35">
        <v>0</v>
      </c>
      <c r="I60" s="46" t="s">
        <v>24</v>
      </c>
      <c r="J60" s="36">
        <v>43952</v>
      </c>
      <c r="K60" s="36">
        <v>44621</v>
      </c>
      <c r="L60" s="46" t="s">
        <v>25</v>
      </c>
      <c r="M60" s="7"/>
    </row>
    <row r="61" spans="1:13" x14ac:dyDescent="0.25">
      <c r="A61" s="6"/>
      <c r="B61" s="32" t="s">
        <v>103</v>
      </c>
      <c r="C61" s="33" t="s">
        <v>104</v>
      </c>
      <c r="D61" s="34">
        <f>+'[1]Costos RRHH_UCP'!H17</f>
        <v>244800</v>
      </c>
      <c r="E61" s="42" t="s">
        <v>89</v>
      </c>
      <c r="F61" s="45" t="s">
        <v>23</v>
      </c>
      <c r="G61" s="35">
        <v>1</v>
      </c>
      <c r="H61" s="35">
        <v>0</v>
      </c>
      <c r="I61" s="46" t="s">
        <v>24</v>
      </c>
      <c r="J61" s="36">
        <v>43952</v>
      </c>
      <c r="K61" s="36">
        <v>44986</v>
      </c>
      <c r="L61" s="46" t="s">
        <v>25</v>
      </c>
      <c r="M61" s="7"/>
    </row>
    <row r="62" spans="1:13" x14ac:dyDescent="0.25">
      <c r="A62" s="6"/>
      <c r="B62" s="32" t="s">
        <v>105</v>
      </c>
      <c r="C62" s="33" t="s">
        <v>106</v>
      </c>
      <c r="D62" s="34">
        <f>+'[1]Costos RRHH_UCP'!H18</f>
        <v>428400</v>
      </c>
      <c r="E62" s="42" t="s">
        <v>89</v>
      </c>
      <c r="F62" s="45" t="s">
        <v>23</v>
      </c>
      <c r="G62" s="35">
        <v>1</v>
      </c>
      <c r="H62" s="35">
        <v>0</v>
      </c>
      <c r="I62" s="46" t="s">
        <v>24</v>
      </c>
      <c r="J62" s="36">
        <v>43952</v>
      </c>
      <c r="K62" s="36">
        <v>44986</v>
      </c>
      <c r="L62" s="46" t="s">
        <v>25</v>
      </c>
      <c r="M62" s="7"/>
    </row>
    <row r="63" spans="1:13" x14ac:dyDescent="0.25">
      <c r="A63" s="6"/>
      <c r="B63" s="32" t="s">
        <v>107</v>
      </c>
      <c r="C63" s="33" t="s">
        <v>108</v>
      </c>
      <c r="D63" s="34">
        <f>+'[1]Costos RRHH_UCP'!H19</f>
        <v>244800</v>
      </c>
      <c r="E63" s="42" t="s">
        <v>89</v>
      </c>
      <c r="F63" s="45" t="s">
        <v>23</v>
      </c>
      <c r="G63" s="35">
        <v>1</v>
      </c>
      <c r="H63" s="35">
        <v>0</v>
      </c>
      <c r="I63" s="46" t="s">
        <v>24</v>
      </c>
      <c r="J63" s="36">
        <v>43952</v>
      </c>
      <c r="K63" s="36">
        <v>44986</v>
      </c>
      <c r="L63" s="46" t="s">
        <v>25</v>
      </c>
      <c r="M63" s="7"/>
    </row>
    <row r="64" spans="1:13" x14ac:dyDescent="0.25">
      <c r="A64" s="6"/>
      <c r="B64" s="32" t="s">
        <v>109</v>
      </c>
      <c r="C64" s="33" t="s">
        <v>110</v>
      </c>
      <c r="D64" s="34">
        <f>+'[1]Costos RRHH_UCP'!H20</f>
        <v>428400</v>
      </c>
      <c r="E64" s="42" t="s">
        <v>89</v>
      </c>
      <c r="F64" s="45" t="s">
        <v>23</v>
      </c>
      <c r="G64" s="35">
        <v>1</v>
      </c>
      <c r="H64" s="35">
        <v>0</v>
      </c>
      <c r="I64" s="46" t="s">
        <v>24</v>
      </c>
      <c r="J64" s="36">
        <v>43952</v>
      </c>
      <c r="K64" s="36">
        <v>44986</v>
      </c>
      <c r="L64" s="46" t="s">
        <v>25</v>
      </c>
      <c r="M64" s="7"/>
    </row>
    <row r="65" spans="1:13" x14ac:dyDescent="0.25">
      <c r="A65" s="6"/>
      <c r="B65" s="32" t="s">
        <v>111</v>
      </c>
      <c r="C65" s="33" t="s">
        <v>112</v>
      </c>
      <c r="D65" s="34">
        <f>+'[1]Costos RRHH_UCP'!H21</f>
        <v>61200</v>
      </c>
      <c r="E65" s="42" t="s">
        <v>89</v>
      </c>
      <c r="F65" s="45" t="s">
        <v>23</v>
      </c>
      <c r="G65" s="35">
        <v>1</v>
      </c>
      <c r="H65" s="35">
        <v>0</v>
      </c>
      <c r="I65" s="46" t="s">
        <v>24</v>
      </c>
      <c r="J65" s="36">
        <v>44682</v>
      </c>
      <c r="K65" s="36">
        <v>44986</v>
      </c>
      <c r="L65" s="46" t="s">
        <v>25</v>
      </c>
      <c r="M65" s="7"/>
    </row>
    <row r="66" spans="1:13" x14ac:dyDescent="0.25">
      <c r="A66" s="6"/>
      <c r="B66" s="32" t="s">
        <v>113</v>
      </c>
      <c r="C66" s="33" t="s">
        <v>114</v>
      </c>
      <c r="D66" s="34">
        <f>+'[1]Costos RRHH_UCP'!H22</f>
        <v>108000</v>
      </c>
      <c r="E66" s="42" t="s">
        <v>89</v>
      </c>
      <c r="F66" s="45" t="s">
        <v>98</v>
      </c>
      <c r="G66" s="35">
        <v>1</v>
      </c>
      <c r="H66" s="35">
        <v>0</v>
      </c>
      <c r="I66" s="46" t="s">
        <v>24</v>
      </c>
      <c r="J66" s="36">
        <v>43952</v>
      </c>
      <c r="K66" s="36">
        <v>44986</v>
      </c>
      <c r="L66" s="46" t="s">
        <v>25</v>
      </c>
      <c r="M66" s="7"/>
    </row>
    <row r="67" spans="1:13" x14ac:dyDescent="0.25">
      <c r="A67" s="6"/>
      <c r="B67" s="32" t="s">
        <v>115</v>
      </c>
      <c r="C67" s="33" t="s">
        <v>116</v>
      </c>
      <c r="D67" s="34">
        <f>+'[1]Costos RRHH_UCP'!H23</f>
        <v>48000</v>
      </c>
      <c r="E67" s="42" t="s">
        <v>89</v>
      </c>
      <c r="F67" s="45" t="s">
        <v>98</v>
      </c>
      <c r="G67" s="35">
        <v>1</v>
      </c>
      <c r="H67" s="35">
        <v>0</v>
      </c>
      <c r="I67" s="46" t="s">
        <v>24</v>
      </c>
      <c r="J67" s="36">
        <v>43952</v>
      </c>
      <c r="K67" s="36">
        <v>44986</v>
      </c>
      <c r="L67" s="46" t="s">
        <v>25</v>
      </c>
      <c r="M67" s="7"/>
    </row>
    <row r="68" spans="1:13" x14ac:dyDescent="0.25">
      <c r="A68" s="6"/>
      <c r="B68" s="32" t="s">
        <v>117</v>
      </c>
      <c r="C68" s="33" t="s">
        <v>118</v>
      </c>
      <c r="D68" s="34">
        <f>+'[1]Costos RRHH_UCP'!H24</f>
        <v>49199.999999999993</v>
      </c>
      <c r="E68" s="42" t="s">
        <v>89</v>
      </c>
      <c r="F68" s="45" t="s">
        <v>98</v>
      </c>
      <c r="G68" s="35">
        <v>1</v>
      </c>
      <c r="H68" s="35">
        <v>0</v>
      </c>
      <c r="I68" s="46" t="s">
        <v>24</v>
      </c>
      <c r="J68" s="36">
        <v>43952</v>
      </c>
      <c r="K68" s="36">
        <v>44986</v>
      </c>
      <c r="L68" s="46" t="s">
        <v>25</v>
      </c>
      <c r="M68" s="7"/>
    </row>
    <row r="69" spans="1:13" x14ac:dyDescent="0.25">
      <c r="A69" s="6"/>
      <c r="B69" s="32" t="s">
        <v>119</v>
      </c>
      <c r="C69" s="33" t="s">
        <v>120</v>
      </c>
      <c r="D69" s="34">
        <v>150561</v>
      </c>
      <c r="E69" s="42" t="s">
        <v>89</v>
      </c>
      <c r="F69" s="45" t="s">
        <v>23</v>
      </c>
      <c r="G69" s="35">
        <v>1</v>
      </c>
      <c r="H69" s="35">
        <v>0</v>
      </c>
      <c r="I69" s="46" t="s">
        <v>24</v>
      </c>
      <c r="J69" s="36">
        <v>43952</v>
      </c>
      <c r="K69" s="36">
        <v>44986</v>
      </c>
      <c r="L69" s="46"/>
      <c r="M69" s="7"/>
    </row>
    <row r="70" spans="1:13" ht="30" x14ac:dyDescent="0.25">
      <c r="A70" s="6"/>
      <c r="B70" s="32" t="s">
        <v>121</v>
      </c>
      <c r="C70" s="33" t="s">
        <v>122</v>
      </c>
      <c r="D70" s="34">
        <f>19325</f>
        <v>19325</v>
      </c>
      <c r="E70" s="42" t="s">
        <v>89</v>
      </c>
      <c r="F70" s="32" t="s">
        <v>23</v>
      </c>
      <c r="G70" s="35">
        <v>1</v>
      </c>
      <c r="H70" s="35">
        <v>0</v>
      </c>
      <c r="I70" s="32" t="s">
        <v>24</v>
      </c>
      <c r="J70" s="36">
        <v>43983</v>
      </c>
      <c r="K70" s="36">
        <v>44256</v>
      </c>
      <c r="L70" s="32" t="s">
        <v>25</v>
      </c>
      <c r="M70" s="7"/>
    </row>
    <row r="71" spans="1:13" ht="30" x14ac:dyDescent="0.25">
      <c r="A71" s="6"/>
      <c r="B71" s="32" t="s">
        <v>123</v>
      </c>
      <c r="C71" s="33" t="s">
        <v>124</v>
      </c>
      <c r="D71" s="34">
        <v>9439</v>
      </c>
      <c r="E71" s="42" t="s">
        <v>89</v>
      </c>
      <c r="F71" s="32" t="s">
        <v>23</v>
      </c>
      <c r="G71" s="35">
        <v>1</v>
      </c>
      <c r="H71" s="35">
        <v>0</v>
      </c>
      <c r="I71" s="32" t="s">
        <v>24</v>
      </c>
      <c r="J71" s="36">
        <v>43983</v>
      </c>
      <c r="K71" s="36">
        <v>44378</v>
      </c>
      <c r="L71" s="32" t="s">
        <v>25</v>
      </c>
      <c r="M71" s="7"/>
    </row>
    <row r="72" spans="1:13" ht="30" x14ac:dyDescent="0.25">
      <c r="A72" s="6"/>
      <c r="B72" s="32" t="s">
        <v>125</v>
      </c>
      <c r="C72" s="33" t="s">
        <v>126</v>
      </c>
      <c r="D72" s="34">
        <v>48942</v>
      </c>
      <c r="E72" s="42" t="s">
        <v>89</v>
      </c>
      <c r="F72" s="32" t="s">
        <v>23</v>
      </c>
      <c r="G72" s="35">
        <v>1</v>
      </c>
      <c r="H72" s="35">
        <v>0</v>
      </c>
      <c r="I72" s="32" t="s">
        <v>24</v>
      </c>
      <c r="J72" s="36">
        <v>44136</v>
      </c>
      <c r="K72" s="36">
        <v>44409</v>
      </c>
      <c r="L72" s="32" t="s">
        <v>25</v>
      </c>
      <c r="M72" s="7"/>
    </row>
    <row r="73" spans="1:13" x14ac:dyDescent="0.25">
      <c r="A73" s="6"/>
      <c r="B73" s="78" t="s">
        <v>127</v>
      </c>
      <c r="C73" s="79"/>
      <c r="D73" s="19">
        <f>SUM(D54:D68)</f>
        <v>2281200</v>
      </c>
      <c r="E73" s="17"/>
      <c r="F73" s="17"/>
      <c r="G73" s="20"/>
      <c r="H73" s="20"/>
      <c r="I73" s="17"/>
      <c r="J73" s="21"/>
      <c r="K73" s="21"/>
      <c r="L73" s="17"/>
      <c r="M73" s="7"/>
    </row>
    <row r="74" spans="1:13" x14ac:dyDescent="0.25">
      <c r="A74" s="6"/>
      <c r="B74" s="22"/>
      <c r="C74" s="23"/>
      <c r="D74" s="24"/>
      <c r="E74" s="22"/>
      <c r="F74" s="22"/>
      <c r="G74" s="25"/>
      <c r="H74" s="25"/>
      <c r="I74" s="22"/>
      <c r="J74" s="26"/>
      <c r="K74" s="26"/>
      <c r="L74" s="22"/>
      <c r="M74" s="7"/>
    </row>
    <row r="75" spans="1:13" x14ac:dyDescent="0.25">
      <c r="A75" s="6"/>
      <c r="B75" s="77" t="s">
        <v>128</v>
      </c>
      <c r="C75" s="77"/>
      <c r="D75" s="27"/>
      <c r="E75" s="28"/>
      <c r="F75" s="28"/>
      <c r="G75" s="28"/>
      <c r="H75" s="28"/>
      <c r="I75" s="28"/>
      <c r="J75" s="28"/>
      <c r="K75" s="28"/>
      <c r="L75" s="28"/>
      <c r="M75" s="7"/>
    </row>
    <row r="76" spans="1:13" x14ac:dyDescent="0.25">
      <c r="A76" s="6"/>
      <c r="B76" s="37"/>
      <c r="C76" s="47" t="s">
        <v>129</v>
      </c>
      <c r="D76" s="48">
        <f>+[1]Administración_UCP!F14+[1]Administración_UCP!F26+[1]Administración_UCP!F37</f>
        <v>690250.14577259473</v>
      </c>
      <c r="E76" s="12"/>
      <c r="F76" s="37" t="s">
        <v>98</v>
      </c>
      <c r="G76" s="38">
        <v>1</v>
      </c>
      <c r="H76" s="38">
        <v>0</v>
      </c>
      <c r="I76" s="37" t="s">
        <v>24</v>
      </c>
      <c r="J76" s="39">
        <v>44013</v>
      </c>
      <c r="K76" s="39">
        <v>44958</v>
      </c>
      <c r="L76" s="37" t="s">
        <v>25</v>
      </c>
      <c r="M76" s="7"/>
    </row>
    <row r="77" spans="1:13" x14ac:dyDescent="0.25">
      <c r="A77" s="6"/>
      <c r="B77" s="42"/>
      <c r="C77" s="49" t="s">
        <v>130</v>
      </c>
      <c r="D77" s="41">
        <f>+[1]Resumen!C14</f>
        <v>1958397.35</v>
      </c>
      <c r="E77" s="50"/>
      <c r="F77" s="32" t="s">
        <v>98</v>
      </c>
      <c r="G77" s="35">
        <v>1</v>
      </c>
      <c r="H77" s="35">
        <v>0</v>
      </c>
      <c r="I77" s="32" t="s">
        <v>24</v>
      </c>
      <c r="J77" s="39">
        <v>44013</v>
      </c>
      <c r="K77" s="36">
        <v>44958</v>
      </c>
      <c r="L77" s="32" t="s">
        <v>25</v>
      </c>
      <c r="M77" s="7"/>
    </row>
    <row r="78" spans="1:13" x14ac:dyDescent="0.25">
      <c r="A78" s="6"/>
      <c r="B78" s="78" t="s">
        <v>131</v>
      </c>
      <c r="C78" s="79"/>
      <c r="D78" s="19">
        <f>SUM(D76:D77)</f>
        <v>2648647.4957725946</v>
      </c>
      <c r="E78" s="17"/>
      <c r="F78" s="17"/>
      <c r="G78" s="20"/>
      <c r="H78" s="20"/>
      <c r="I78" s="17"/>
      <c r="J78" s="21"/>
      <c r="K78" s="21"/>
      <c r="L78" s="17"/>
      <c r="M78" s="7"/>
    </row>
    <row r="79" spans="1:13" ht="15.75" thickBot="1" x14ac:dyDescent="0.3">
      <c r="A79" s="6"/>
      <c r="B79" s="22"/>
      <c r="C79" s="23"/>
      <c r="D79" s="24"/>
      <c r="E79" s="22"/>
      <c r="F79" s="22"/>
      <c r="G79" s="25"/>
      <c r="H79" s="25"/>
      <c r="I79" s="22"/>
      <c r="J79" s="26"/>
      <c r="K79" s="26"/>
      <c r="L79" s="22"/>
      <c r="M79" s="7"/>
    </row>
    <row r="80" spans="1:13" ht="15.75" thickBot="1" x14ac:dyDescent="0.3">
      <c r="A80" s="6"/>
      <c r="B80" s="51"/>
      <c r="C80" s="52" t="s">
        <v>132</v>
      </c>
      <c r="D80" s="53">
        <f>D10+D27+D51+D73+D78+D33</f>
        <v>36298528.577779576</v>
      </c>
      <c r="E80" s="51"/>
      <c r="F80" s="51"/>
      <c r="G80" s="54"/>
      <c r="H80" s="54"/>
      <c r="I80" s="51"/>
      <c r="J80" s="55"/>
      <c r="K80" s="55"/>
      <c r="L80" s="51"/>
      <c r="M80" s="7"/>
    </row>
    <row r="81" spans="1:13" x14ac:dyDescent="0.25">
      <c r="A81" s="6"/>
      <c r="B81" s="22"/>
      <c r="C81" s="23"/>
      <c r="D81" s="24"/>
      <c r="E81" s="22"/>
      <c r="F81" s="22"/>
      <c r="G81" s="25"/>
      <c r="H81" s="25"/>
      <c r="I81" s="22"/>
      <c r="J81" s="26"/>
      <c r="K81" s="26"/>
      <c r="L81" s="22"/>
      <c r="M81" s="7"/>
    </row>
    <row r="82" spans="1:13" x14ac:dyDescent="0.25">
      <c r="A82" s="6"/>
      <c r="M82" s="7"/>
    </row>
    <row r="83" spans="1:13" x14ac:dyDescent="0.25">
      <c r="A83" s="6"/>
      <c r="B83" s="73" t="s">
        <v>133</v>
      </c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"/>
    </row>
    <row r="84" spans="1:13" x14ac:dyDescent="0.25">
      <c r="A84" s="6"/>
      <c r="B84" s="73" t="s">
        <v>134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"/>
    </row>
    <row r="85" spans="1:13" ht="15.75" thickBot="1" x14ac:dyDescent="0.3">
      <c r="A85" s="57"/>
      <c r="B85" s="58"/>
      <c r="C85" s="58"/>
      <c r="D85" s="58"/>
      <c r="E85" s="59"/>
      <c r="F85" s="58"/>
      <c r="G85" s="58"/>
      <c r="H85" s="58"/>
      <c r="I85" s="58"/>
      <c r="J85" s="58"/>
      <c r="K85" s="58"/>
      <c r="L85" s="58"/>
      <c r="M85" s="60"/>
    </row>
  </sheetData>
  <mergeCells count="23">
    <mergeCell ref="B84:L84"/>
    <mergeCell ref="J6:K6"/>
    <mergeCell ref="L6:L7"/>
    <mergeCell ref="B8:C8"/>
    <mergeCell ref="B12:C12"/>
    <mergeCell ref="B35:C35"/>
    <mergeCell ref="B51:C51"/>
    <mergeCell ref="B53:C53"/>
    <mergeCell ref="B73:C73"/>
    <mergeCell ref="B75:C75"/>
    <mergeCell ref="B78:C78"/>
    <mergeCell ref="B83:L83"/>
    <mergeCell ref="B29:C29"/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>I-CAN/CBO-2582/2019-A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CAN/CBO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4710/BL-BO;</Approval_x0020_Number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TaxCatchAll xmlns="cdc7663a-08f0-4737-9e8c-148ce897a09c">
      <Value>26</Value>
      <Value>39</Value>
      <Value>1</Value>
      <Value>49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ELECTRÓNICO</Identifier>
    <Project_x0020_Number xmlns="cdc7663a-08f0-4737-9e8c-148ce897a09c">BO-L1184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R0001241913</Record_x0020_Number>
    <_dlc_DocId xmlns="cdc7663a-08f0-4737-9e8c-148ce897a09c">EZSHARE-1603631983-24</_dlc_DocId>
    <_dlc_DocIdUrl xmlns="cdc7663a-08f0-4737-9e8c-148ce897a09c">
      <Url>https://idbg.sharepoint.com/teams/EZ-BO-LON/BO-L1184/_layouts/15/DocIdRedir.aspx?ID=EZSHARE-1603631983-24</Url>
      <Description>EZSHARE-1603631983-24</Description>
    </_dlc_DocIdUrl>
    <Related_x0020_SisCor_x0020_Number xmlns="cdc7663a-08f0-4737-9e8c-148ce897a09c" xsi:nil="true"/>
    <Disclosure_x0020_Activity xmlns="cdc7663a-08f0-4737-9e8c-148ce897a09c">BEO Procurement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FCA3E48F5C0F54FAEEE7142C4FD7B74" ma:contentTypeVersion="2167" ma:contentTypeDescription="A content type to manage public (operations) IDB documents" ma:contentTypeScope="" ma:versionID="e4e1a378d3ccc8655a70ec372dc70ea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78cb640ec130303e3e5fc3e801568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E7BB-E8C1-4885-A312-CCDC90F4E20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EEF1887-0ED9-4382-B76E-A891DFB3BD1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cdc7663a-08f0-4737-9e8c-148ce897a09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2BF6AC0-32C3-414E-BBE8-039510535E5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AFD52E-6F54-4C24-8C90-F94F34588138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839C4DA3-55D0-4C1D-A25C-3984770803C1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32DE3C76-AC36-4261-9C41-CBC1F37BAB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Patricia Toriz</cp:lastModifiedBy>
  <cp:revision/>
  <dcterms:created xsi:type="dcterms:W3CDTF">2017-08-25T14:44:30Z</dcterms:created>
  <dcterms:modified xsi:type="dcterms:W3CDTF">2019-08-09T21:44:05Z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49;#WATER SUPPLY RURAL AND PERI-URBAN|8436ee66-009e-4204-be28-64e6f6bf19fc</vt:lpwstr>
  </property>
  <property fmtid="{D5CDD505-2E9C-101B-9397-08002B2CF9AE}" pid="6" name="Fund IDB">
    <vt:lpwstr/>
  </property>
  <property fmtid="{D5CDD505-2E9C-101B-9397-08002B2CF9AE}" pid="7" name="Country">
    <vt:lpwstr>26;#Bolivia|6445a937-aea4-4907-9f24-bff96a7c61c8</vt:lpwstr>
  </property>
  <property fmtid="{D5CDD505-2E9C-101B-9397-08002B2CF9AE}" pid="8" name="Sector IDB">
    <vt:lpwstr>39;#WATER AND SANITATION|ba6b63cd-e402-47cb-9357-08149f7ce046</vt:lpwstr>
  </property>
  <property fmtid="{D5CDD505-2E9C-101B-9397-08002B2CF9AE}" pid="9" name="Function Operations IDB">
    <vt:lpwstr>1;#Project Preparation, Planning and Design|29ca0c72-1fc4-435f-a09c-28585cb5eac9</vt:lpwstr>
  </property>
  <property fmtid="{D5CDD505-2E9C-101B-9397-08002B2CF9AE}" pid="10" name="_dlc_DocIdItemGuid">
    <vt:lpwstr>fa9c640b-364e-4718-9fd7-41bd9f65a795</vt:lpwstr>
  </property>
  <property fmtid="{D5CDD505-2E9C-101B-9397-08002B2CF9AE}" pid="11" name="Disclosure Activity">
    <vt:lpwstr>Loan Proposal</vt:lpwstr>
  </property>
  <property fmtid="{D5CDD505-2E9C-101B-9397-08002B2CF9AE}" pid="12" name="Disclosed">
    <vt:bool>false</vt:bool>
  </property>
  <property fmtid="{D5CDD505-2E9C-101B-9397-08002B2CF9AE}" pid="13" name="ContentTypeId">
    <vt:lpwstr>0x0101001A458A224826124E8B45B1D613300CFC004FCA3E48F5C0F54FAEEE7142C4FD7B74</vt:lpwstr>
  </property>
</Properties>
</file>