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nnections.xml" ContentType="application/vnd.openxmlformats-officedocument.spreadsheetml.connections+xml"/>
  <Override PartName="/xl/pivotCache/pivotCacheDefinition1.xml" ContentType="application/vnd.openxmlformats-officedocument.spreadsheetml.pivotCacheDefinitio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BR-LON/BR-L1519/15 LifeCycle Milestones/"/>
    </mc:Choice>
  </mc:AlternateContent>
  <xr:revisionPtr revIDLastSave="11" documentId="102_{E7324558-9F66-442D-AE28-EF79EAC516B2}" xr6:coauthVersionLast="34" xr6:coauthVersionMax="37" xr10:uidLastSave="{18EBCC36-9C8B-48CB-BBC4-BA863AA9D03E}"/>
  <bookViews>
    <workbookView xWindow="0" yWindow="0" windowWidth="23040" windowHeight="8496" firstSheet="1" activeTab="1" xr2:uid="{00000000-000D-0000-FFFF-FFFF00000000}"/>
  </bookViews>
  <sheets>
    <sheet name="Uso da Tarefa" sheetId="1" state="hidden" r:id="rId1"/>
    <sheet name="Planilha1" sheetId="3" r:id="rId2"/>
  </sheets>
  <calcPr calcId="179020"/>
  <pivotCaches>
    <pivotCache cacheId="0" r:id="rId3"/>
  </pivotCaches>
</workbook>
</file>

<file path=xl/calcChain.xml><?xml version="1.0" encoding="utf-8"?>
<calcChain xmlns="http://schemas.openxmlformats.org/spreadsheetml/2006/main">
  <c r="G15" i="3" l="1"/>
  <c r="G14" i="3"/>
  <c r="K12" i="3" l="1"/>
  <c r="J12" i="3"/>
  <c r="J10" i="3"/>
  <c r="I8" i="3"/>
  <c r="H8" i="3"/>
  <c r="I62" i="3"/>
  <c r="J62" i="3"/>
  <c r="K62" i="3"/>
  <c r="L62" i="3"/>
  <c r="M62" i="3"/>
  <c r="N62" i="3"/>
  <c r="H62" i="3"/>
  <c r="L50" i="3"/>
  <c r="J51" i="3"/>
  <c r="J50" i="3"/>
  <c r="K51" i="3"/>
  <c r="K50" i="3"/>
  <c r="L51" i="3"/>
  <c r="M51" i="3"/>
  <c r="M50" i="3"/>
  <c r="N51" i="3"/>
  <c r="N50" i="3"/>
  <c r="H51" i="3"/>
  <c r="H50" i="3"/>
  <c r="H22" i="3"/>
  <c r="H25" i="3"/>
  <c r="H28" i="3"/>
  <c r="H31" i="3"/>
  <c r="H35" i="3"/>
  <c r="H38" i="3"/>
  <c r="H34" i="3"/>
  <c r="H41" i="3"/>
  <c r="H44" i="3"/>
  <c r="H48" i="3"/>
  <c r="I48" i="3"/>
  <c r="J48" i="3"/>
  <c r="K48" i="3"/>
  <c r="L48" i="3"/>
  <c r="M48" i="3"/>
  <c r="N48" i="3"/>
  <c r="I44" i="3"/>
  <c r="J44" i="3"/>
  <c r="K44" i="3"/>
  <c r="L44" i="3"/>
  <c r="M44" i="3"/>
  <c r="N44" i="3"/>
  <c r="N41" i="3"/>
  <c r="M41" i="3"/>
  <c r="L41" i="3"/>
  <c r="K41" i="3"/>
  <c r="J41" i="3"/>
  <c r="I41" i="3"/>
  <c r="N38" i="3"/>
  <c r="M38" i="3"/>
  <c r="L38" i="3"/>
  <c r="K38" i="3"/>
  <c r="K34" i="3"/>
  <c r="J38" i="3"/>
  <c r="I38" i="3"/>
  <c r="N35" i="3"/>
  <c r="M35" i="3"/>
  <c r="M34" i="3"/>
  <c r="L35" i="3"/>
  <c r="K35" i="3"/>
  <c r="J35" i="3"/>
  <c r="I35" i="3"/>
  <c r="I34" i="3"/>
  <c r="N31" i="3"/>
  <c r="M31" i="3"/>
  <c r="L31" i="3"/>
  <c r="K31" i="3"/>
  <c r="J31" i="3"/>
  <c r="I31" i="3"/>
  <c r="N28" i="3"/>
  <c r="M28" i="3"/>
  <c r="L28" i="3"/>
  <c r="K28" i="3"/>
  <c r="J28" i="3"/>
  <c r="I28" i="3"/>
  <c r="N25" i="3"/>
  <c r="M25" i="3"/>
  <c r="L25" i="3"/>
  <c r="K25" i="3"/>
  <c r="J25" i="3"/>
  <c r="I25" i="3"/>
  <c r="I22" i="3"/>
  <c r="J22" i="3"/>
  <c r="K22" i="3"/>
  <c r="K21" i="3"/>
  <c r="K20" i="3"/>
  <c r="L22" i="3"/>
  <c r="M22" i="3"/>
  <c r="N22" i="3"/>
  <c r="I17" i="3"/>
  <c r="J17" i="3"/>
  <c r="K17" i="3"/>
  <c r="L17" i="3"/>
  <c r="L7" i="3"/>
  <c r="M17" i="3"/>
  <c r="N17" i="3"/>
  <c r="H17" i="3"/>
  <c r="I14" i="3"/>
  <c r="J14" i="3"/>
  <c r="K14" i="3"/>
  <c r="L14" i="3"/>
  <c r="M14" i="3"/>
  <c r="N14" i="3"/>
  <c r="H14" i="3"/>
  <c r="J8" i="3"/>
  <c r="J7" i="3"/>
  <c r="K8" i="3"/>
  <c r="K7" i="3"/>
  <c r="K68" i="3"/>
  <c r="K69" i="3"/>
  <c r="L8" i="3"/>
  <c r="M8" i="3"/>
  <c r="N8" i="3"/>
  <c r="N7" i="3"/>
  <c r="I53" i="3"/>
  <c r="I51" i="3"/>
  <c r="I50" i="3"/>
  <c r="G68" i="3"/>
  <c r="G63" i="3"/>
  <c r="G64" i="3"/>
  <c r="G65" i="3"/>
  <c r="G66" i="3"/>
  <c r="G67" i="3"/>
  <c r="G62" i="3"/>
  <c r="G61" i="3"/>
  <c r="G60" i="3"/>
  <c r="G50" i="3"/>
  <c r="G42" i="3"/>
  <c r="G43" i="3"/>
  <c r="G44" i="3"/>
  <c r="G45" i="3"/>
  <c r="G46" i="3"/>
  <c r="G47" i="3"/>
  <c r="G48" i="3"/>
  <c r="G49" i="3"/>
  <c r="G51" i="3"/>
  <c r="G52" i="3"/>
  <c r="G53" i="3"/>
  <c r="G54" i="3"/>
  <c r="G55" i="3"/>
  <c r="G56" i="3"/>
  <c r="G57" i="3"/>
  <c r="G58" i="3"/>
  <c r="G59" i="3"/>
  <c r="G41" i="3"/>
  <c r="G34" i="3"/>
  <c r="E20" i="3"/>
  <c r="G20" i="3"/>
  <c r="G16" i="3"/>
  <c r="G17" i="3"/>
  <c r="G18" i="3"/>
  <c r="G19" i="3"/>
  <c r="G21" i="3"/>
  <c r="G7" i="3"/>
  <c r="G8" i="3"/>
  <c r="E7" i="3"/>
  <c r="E6" i="3"/>
  <c r="E5" i="3"/>
  <c r="H21" i="3"/>
  <c r="H20" i="3"/>
  <c r="N21" i="3"/>
  <c r="J21" i="3"/>
  <c r="M7" i="3"/>
  <c r="H7" i="3"/>
  <c r="M21" i="3"/>
  <c r="I21" i="3"/>
  <c r="L21" i="3"/>
  <c r="L20" i="3"/>
  <c r="L68" i="3"/>
  <c r="L69" i="3"/>
  <c r="J34" i="3"/>
  <c r="N34" i="3"/>
  <c r="L34" i="3"/>
  <c r="I7" i="3"/>
  <c r="H68" i="3"/>
  <c r="M20" i="3"/>
  <c r="M68" i="3"/>
  <c r="M69" i="3"/>
  <c r="I20" i="3"/>
  <c r="N20" i="3"/>
  <c r="N68" i="3"/>
  <c r="N69" i="3"/>
  <c r="I68" i="3"/>
  <c r="I69" i="3"/>
  <c r="J20" i="3"/>
  <c r="J68" i="3"/>
  <c r="J69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sourceFile="D:\Documents and Settings\PKMACCT\My Documents\Task Usage.cub" keepAlive="1" name="Task Usage" type="5" refreshedVersion="6">
    <dbPr connection="Provider=MSOLAP.2;Persist Security Info=True;Data Source=D:\Documents and Settings\PKMACCT\My Documents\Task Usage.cub;Client Cache Size=25;Auto Synch Period=10000" command="ProjectReport" commandType="1"/>
    <olapPr local="1" localConnection="Provider=MSOLAP.8;Persist Security Info=True;Data Source=C:\Users\USUARIO\AppData\Local\Temp\VisualReportsTemporaryData\{1a0ac09a-cfa1-e811-b9ab-e094678b82a5}\TaskTP.cub;MDX Compatibility=1;Safety Options=2;MDX Missing Member Mode=Error;Update Isolation Level=2" rowDrillCount="1000" serverFill="0" serverNumberFormat="0" serverFont="0" serverFontColor="0"/>
  </connection>
</connections>
</file>

<file path=xl/sharedStrings.xml><?xml version="1.0" encoding="utf-8"?>
<sst xmlns="http://schemas.openxmlformats.org/spreadsheetml/2006/main" count="264" uniqueCount="141">
  <si>
    <t>Custo</t>
  </si>
  <si>
    <t>Ano</t>
  </si>
  <si>
    <t xml:space="preserve">Tarefa </t>
  </si>
  <si>
    <t>Tarefa  1</t>
  </si>
  <si>
    <t>Tarefa  2</t>
  </si>
  <si>
    <t>Tarefa  3</t>
  </si>
  <si>
    <t>Tarefa  4</t>
  </si>
  <si>
    <t>Tarefa  5</t>
  </si>
  <si>
    <t>2018</t>
  </si>
  <si>
    <t>2019</t>
  </si>
  <si>
    <t>2020</t>
  </si>
  <si>
    <t>2021</t>
  </si>
  <si>
    <t>2022</t>
  </si>
  <si>
    <t>2023</t>
  </si>
  <si>
    <t>Total Geral</t>
  </si>
  <si>
    <t>Cronograma PEP POA 020818</t>
  </si>
  <si>
    <t>MELHOR SAÚDE</t>
  </si>
  <si>
    <t>Componente 1. Fortalecimento das redes de atenção primária e vigilância em saúde</t>
  </si>
  <si>
    <t>Estruturação de unidades básicas de saúde</t>
  </si>
  <si>
    <t>Reestruturação de 12 UBS</t>
  </si>
  <si>
    <t>Construção das 2 UBS</t>
  </si>
  <si>
    <t>Aquisição de bens, equipamentos e bens permanentes para as 2 UBS</t>
  </si>
  <si>
    <t>Construção das 10 UBS</t>
  </si>
  <si>
    <t>Aquisição de bens, equipamentos e bens permanentes para as 10 UBS</t>
  </si>
  <si>
    <t>Aquisição de bens, equipamentos e bens permanentes para as unidades da atenção primária (Unidades em Operação)</t>
  </si>
  <si>
    <t>Aquisição de equipamentos e bens permanentes - REEMBOLSO</t>
  </si>
  <si>
    <t>Fortalecimento da estrutura e integração dos serviços de vigilância em saúde</t>
  </si>
  <si>
    <t>Implantação da Rede de Frio</t>
  </si>
  <si>
    <t>Aquisição de bens, equipamentos e bens permanentes para Vigilância em Saúde</t>
  </si>
  <si>
    <t>Componente 2. Consolidação e integração de serviços especializados, hospitalares e de urgência</t>
  </si>
  <si>
    <t>Readequação de UPAs 24h</t>
  </si>
  <si>
    <t>UPA Pampulha</t>
  </si>
  <si>
    <t>Construção UPA Pampulha</t>
  </si>
  <si>
    <t>Aquisição de bens, equipamentos e bens permanentes para a UPA Pampulha</t>
  </si>
  <si>
    <t>UPA Barreiro</t>
  </si>
  <si>
    <t>Reforma UPA Bairreiro</t>
  </si>
  <si>
    <t>Aquisição de bens, equipamentos e bens permanentes para a UPA Barreiro</t>
  </si>
  <si>
    <t>UPA Venda Nova</t>
  </si>
  <si>
    <t>Reforma UPA Venda Nova</t>
  </si>
  <si>
    <t>Aquisição de bens, equipamentos e bens permanentes para a UPA Venda Nova</t>
  </si>
  <si>
    <t>UPA Oeste</t>
  </si>
  <si>
    <t>Reforma UPA Oeste</t>
  </si>
  <si>
    <t>Aquisição de bens, equipamentos e bens permanentes para a UPA Oeste</t>
  </si>
  <si>
    <t>Ampliação e adequação de unidades especializadas</t>
  </si>
  <si>
    <t>CERSAM Venda Nova (Construção)</t>
  </si>
  <si>
    <t>Obras</t>
  </si>
  <si>
    <t>Aquisição de bens, equipamentos e bens permanentes para o CERSAM Venda Nova</t>
  </si>
  <si>
    <t>CERSAM Oeste (Construção)</t>
  </si>
  <si>
    <t>Aquisição de bens, equipamentos e bens permanentes para o CERSAM Oeste</t>
  </si>
  <si>
    <t>Aquisição de bens, equipamentos e bens permanentes para Unidades Especializadas</t>
  </si>
  <si>
    <t>Aquisição de equipamentos e bens permanentes</t>
  </si>
  <si>
    <t>Melhoria do parque de equipamentos do Hospital Odilon Behrens</t>
  </si>
  <si>
    <t>Aquisição de bens, equipamentos e bens permanentes para o Hospital Geral - REEMBOLSO</t>
  </si>
  <si>
    <t>Aquisição de bens, equipamentos e bens permanentes para o Hospital Geral</t>
  </si>
  <si>
    <t>Aquisição de bens, equipamentos e bens permanentes para a Nova Maternidade</t>
  </si>
  <si>
    <t>Implantação da PPP do Hospital Metropolitano Dr Célio de Castro (Contrapartida)</t>
  </si>
  <si>
    <t>Execução</t>
  </si>
  <si>
    <t>Componente 3. Melhoramento da gestão, qualidade e eficiência das redes integradas</t>
  </si>
  <si>
    <t>Implantação de Soluções Tecnológicas de TI</t>
  </si>
  <si>
    <t>Aquisição de bens e equipamentos de TI (Rede de Imagem) - REEMBOLSO 2018</t>
  </si>
  <si>
    <t>Aquisição de Infraestrutura Local (Microcomputador e Notebook)</t>
  </si>
  <si>
    <t>Aquisição de Infraestrutura Local (Outros Componentes)</t>
  </si>
  <si>
    <t>Serviço de locação de impressoras Lasers e Multifuncionais</t>
  </si>
  <si>
    <t>Aquisição de Serviço de Contratação de Técnico Especializado</t>
  </si>
  <si>
    <t>Aquisição de Mobiliário</t>
  </si>
  <si>
    <t>Aquisição de Softwares</t>
  </si>
  <si>
    <t>Aquisição de Infraestrutura da Rede Local</t>
  </si>
  <si>
    <t>Implantação de programa de custos da rede SUS-BH</t>
  </si>
  <si>
    <t>Programa de Gestão da Qualidade e Segurança (Certificação)</t>
  </si>
  <si>
    <t>Componente 4. Administração e avaliação do programa</t>
  </si>
  <si>
    <t>Avaliações Intermediária e Final</t>
  </si>
  <si>
    <t>Avaliação de Impacto</t>
  </si>
  <si>
    <t>Auditoria (Convênio TCE)</t>
  </si>
  <si>
    <t>Consultorias de Apoio à Gestão do Projeto</t>
  </si>
  <si>
    <t>Funcionamento da UGP</t>
  </si>
  <si>
    <t>PEP - POA (17/08/18) BR-L1519</t>
  </si>
  <si>
    <t>EAP</t>
  </si>
  <si>
    <t>Descripción</t>
  </si>
  <si>
    <t>Año</t>
  </si>
  <si>
    <t>Total General</t>
  </si>
  <si>
    <t>1.1</t>
  </si>
  <si>
    <t>1.1.1</t>
  </si>
  <si>
    <t>1.1.2</t>
  </si>
  <si>
    <t>1.1.3</t>
  </si>
  <si>
    <t>1.1.4</t>
  </si>
  <si>
    <t>1.1.5</t>
  </si>
  <si>
    <t>1.2</t>
  </si>
  <si>
    <t>1.2.1</t>
  </si>
  <si>
    <t>1.2.2</t>
  </si>
  <si>
    <t>1.3</t>
  </si>
  <si>
    <t>1.3.1</t>
  </si>
  <si>
    <t>1.3.2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</si>
  <si>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</si>
  <si>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</si>
  <si>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</si>
  <si>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</si>
  <si>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</si>
  <si>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</si>
  <si>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</si>
  <si>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</si>
  <si>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</si>
  <si>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</si>
  <si>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2.1.4</t>
  </si>
  <si>
    <t>2.1.4.1</t>
  </si>
  <si>
    <t>2.1.4.2</t>
  </si>
  <si>
    <t>2.2</t>
  </si>
  <si>
    <t>2.2.1</t>
  </si>
  <si>
    <t>2.2.1.1</t>
  </si>
  <si>
    <t>2.2.1.2</t>
  </si>
  <si>
    <t>2.2.2</t>
  </si>
  <si>
    <t>2.2.2.1</t>
  </si>
  <si>
    <t>2.2.2.2</t>
  </si>
  <si>
    <t>2.3</t>
  </si>
  <si>
    <t>2.3.1</t>
  </si>
  <si>
    <t>2.3.2</t>
  </si>
  <si>
    <t>2.4</t>
  </si>
  <si>
    <t>2.4.1</t>
  </si>
  <si>
    <t>2.4.2</t>
  </si>
  <si>
    <t>2.4.3</t>
  </si>
  <si>
    <t>2.5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</si>
  <si>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</si>
  <si>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</si>
  <si>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</si>
  <si>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</si>
  <si>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</si>
  <si>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</si>
  <si>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</si>
  <si>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</si>
  <si>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</si>
  <si>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3.2</t>
  </si>
  <si>
    <t>3.3</t>
  </si>
  <si>
    <t>4.1</t>
  </si>
  <si>
    <t>4.2</t>
  </si>
  <si>
    <t>4.3</t>
  </si>
  <si>
    <t>4.4</t>
  </si>
  <si>
    <t>4.5</t>
  </si>
  <si>
    <t>BID</t>
  </si>
  <si>
    <t>Ver enlace electrónico.</t>
  </si>
  <si>
    <t>Comentarios</t>
  </si>
  <si>
    <t>Incluye UBS, Gimnasios (academias), Farmacias en operación</t>
  </si>
  <si>
    <t>Servicios de apoyo al diagnostico (SAD) y unidades especiales en operación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</si>
</sst>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[$$-409]* #,##0_);_([$$-409]* \(#,##0\);_([$$-409]* &quot;-&quot;??_);_(@_)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u/>
      <sz val="10"/>
      <color theme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0" fillId="0" borderId="1" xfId="0" pivotButton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5" xfId="0" applyBorder="1"/>
    <xf numFmtId="0" fontId="0" fillId="0" borderId="12" xfId="0" applyBorder="1"/>
    <xf numFmtId="0" fontId="0" fillId="0" borderId="0" xfId="0" applyAlignment="1">
      <alignment vertical="top" wrapText="1"/>
    </xf>
    <xf numFmtId="0" fontId="0" fillId="2" borderId="0" xfId="0" applyFill="1" applyAlignment="1">
      <alignment horizontal="center" vertical="center"/>
    </xf>
    <xf numFmtId="164" fontId="3" fillId="0" borderId="0" xfId="1" applyNumberFormat="1" applyFont="1"/>
    <xf numFmtId="164" fontId="3" fillId="0" borderId="18" xfId="1" applyNumberFormat="1" applyFont="1" applyBorder="1"/>
    <xf numFmtId="0" fontId="3" fillId="0" borderId="17" xfId="0" applyFont="1" applyBorder="1"/>
    <xf numFmtId="0" fontId="3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wrapText="1" indent="2"/>
    </xf>
    <xf numFmtId="164" fontId="0" fillId="0" borderId="0" xfId="1" applyNumberFormat="1" applyFont="1"/>
    <xf numFmtId="164" fontId="0" fillId="0" borderId="18" xfId="1" applyNumberFormat="1" applyFont="1" applyBorder="1"/>
    <xf numFmtId="0" fontId="0" fillId="0" borderId="0" xfId="0" applyAlignment="1">
      <alignment horizontal="left" vertical="top" wrapText="1" indent="3"/>
    </xf>
    <xf numFmtId="165" fontId="0" fillId="0" borderId="0" xfId="0" applyNumberFormat="1"/>
    <xf numFmtId="0" fontId="5" fillId="0" borderId="0" xfId="2" applyAlignment="1">
      <alignment vertical="top" wrapText="1"/>
    </xf>
    <xf numFmtId="0" fontId="3" fillId="3" borderId="17" xfId="0" applyFont="1" applyFill="1" applyBorder="1" applyAlignment="1">
      <alignment horizontal="left"/>
    </xf>
    <xf numFmtId="0" fontId="3" fillId="3" borderId="0" xfId="0" applyFont="1" applyFill="1" applyAlignment="1">
      <alignment vertical="top" wrapText="1"/>
    </xf>
    <xf numFmtId="164" fontId="3" fillId="3" borderId="0" xfId="1" applyNumberFormat="1" applyFont="1" applyFill="1"/>
    <xf numFmtId="164" fontId="3" fillId="3" borderId="18" xfId="1" applyNumberFormat="1" applyFont="1" applyFill="1" applyBorder="1"/>
    <xf numFmtId="0" fontId="3" fillId="3" borderId="17" xfId="0" applyFont="1" applyFill="1" applyBorder="1"/>
    <xf numFmtId="0" fontId="3" fillId="3" borderId="0" xfId="0" applyFont="1" applyFill="1" applyAlignment="1">
      <alignment horizontal="left" vertical="top" wrapText="1"/>
    </xf>
    <xf numFmtId="0" fontId="0" fillId="3" borderId="19" xfId="0" applyFill="1" applyBorder="1"/>
    <xf numFmtId="0" fontId="0" fillId="3" borderId="20" xfId="0" applyFill="1" applyBorder="1" applyAlignment="1">
      <alignment vertical="top" wrapText="1"/>
    </xf>
    <xf numFmtId="164" fontId="0" fillId="3" borderId="20" xfId="1" applyNumberFormat="1" applyFont="1" applyFill="1" applyBorder="1"/>
    <xf numFmtId="165" fontId="0" fillId="3" borderId="20" xfId="0" applyNumberFormat="1" applyFill="1" applyBorder="1"/>
    <xf numFmtId="165" fontId="0" fillId="3" borderId="21" xfId="0" applyNumberFormat="1" applyFill="1" applyBorder="1"/>
    <xf numFmtId="0" fontId="4" fillId="0" borderId="0" xfId="0" applyFont="1" applyAlignment="1">
      <alignment horizont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" fillId="0" borderId="0" xfId="0" applyFont="1" applyAlignment="1">
      <alignment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uiz C S Faria" refreshedDate="43329.031823148151" createdVersion="6" refreshedVersion="6" recordCount="0" supportSubquery="1" supportAdvancedDrill="1" xr:uid="{00000000-000A-0000-FFFF-FFFF9E000000}">
  <cacheSource type="external" connectionId="1"/>
  <cacheFields count="48">
    <cacheField name="[Hora].[Calend Semanal].[Ano]" caption="Ano" numFmtId="0" hierarchy="1" level="1">
      <sharedItems count="6">
        <s v="[Hora].[Calend Semanal].[Ano].&amp;[2018]" c="2018"/>
        <s v="[Hora].[Calend Semanal].[Ano].&amp;[2019]" c="2019"/>
        <s v="[Hora].[Calend Semanal].[Ano].&amp;[2020]" c="2020"/>
        <s v="[Hora].[Calend Semanal].[Ano].&amp;[2021]" c="2021"/>
        <s v="[Hora].[Calend Semanal].[Ano].&amp;[2022]" c="2022"/>
        <s v="[Hora].[Calend Semanal].[Ano].&amp;[2023]" c="2023"/>
      </sharedItems>
    </cacheField>
    <cacheField name="[Measures].[Custo]" caption="Custo" numFmtId="0" hierarchy="53"/>
    <cacheField name="[Tarefas].[Tarefas].[Tarefa ]" caption="Tarefa " numFmtId="0" hierarchy="2" level="1" mappingCount="39">
      <sharedItems count="1">
        <s v="[Tarefas].[Tarefas].&amp;[{01C34B59-A698-E811-B9A6-E094678B82A5}]" c="Cronograma PEP POA 020818" cp="39"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</s>
      </sharedItems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  <mpMap v="47"/>
    </cacheField>
    <cacheField name="[Tarefas].[Tarefas].[Tarefa  1]" caption="Tarefa  1" numFmtId="0" hierarchy="2" level="2" mappingCount="39">
      <sharedItems count="2">
        <s v="[Tarefas].[Tarefas].&amp;[{01C34B59-A698-E811-B9A6-E094678B82A5}].DATAMEMBER" c="Cronograma PEP POA 020818" cp="39"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</s>
        <s v="[Tarefas].[Tarefas].&amp;[{02C34B59-A698-E811-B9A6-E094678B82A5}]" c="MELHOR SAÚDE" cp="39">
          <x/>
          <x/>
          <x/>
          <x/>
          <x/>
          <x/>
          <x/>
          <x/>
          <x/>
          <x/>
          <x v="1"/>
          <x/>
          <x/>
          <x/>
          <x/>
          <x/>
          <x/>
          <x/>
          <x/>
          <x/>
          <x/>
          <x/>
          <x/>
          <x/>
          <x/>
          <x/>
          <x v="1"/>
          <x v="1"/>
          <x/>
          <x/>
          <x/>
          <x/>
          <x/>
          <x/>
          <x/>
          <x/>
          <x/>
          <x/>
          <x/>
        </s>
      </sharedItems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  <mpMap v="47"/>
    </cacheField>
    <cacheField name="[Tarefas].[Tarefas].[Tarefa  2]" caption="Tarefa  2" numFmtId="0" hierarchy="2" level="3" mappingCount="39">
      <sharedItems count="5">
        <s v="[Tarefas].[Tarefas].&amp;[{02C34B59-A698-E811-B9A6-E094678B82A5}].DATAMEMBER" c="MELHOR SAÚDE" cp="39">
          <x/>
          <x/>
          <x/>
          <x/>
          <x/>
          <x/>
          <x/>
          <x/>
          <x/>
          <x/>
          <x v="1"/>
          <x/>
          <x/>
          <x/>
          <x/>
          <x/>
          <x/>
          <x/>
          <x/>
          <x/>
          <x/>
          <x/>
          <x/>
          <x/>
          <x/>
          <x/>
          <x v="1"/>
          <x v="1"/>
          <x/>
          <x/>
          <x/>
          <x/>
          <x/>
          <x/>
          <x/>
          <x/>
          <x/>
          <x/>
          <x/>
        </s>
        <s v="[Tarefas].[Tarefas].&amp;[{03C34B59-A698-E811-B9A6-E094678B82A5}]" c="Componente 1. Fortalecimento das redes de atenção primária e vigilância em saúde" cp="39">
          <x/>
          <x/>
          <x/>
          <x/>
          <x/>
          <x/>
          <x v="1"/>
          <x/>
          <x/>
          <x v="1"/>
          <x v="2"/>
          <x v="1"/>
          <x v="1"/>
          <x v="1"/>
          <x/>
          <x/>
          <x/>
          <x/>
          <x/>
          <x v="1"/>
          <x/>
          <x/>
          <x/>
          <x/>
          <x/>
          <x/>
          <x v="2"/>
          <x v="2"/>
          <x v="1"/>
          <x v="1"/>
          <x/>
          <x/>
          <x/>
          <x/>
          <x/>
          <x v="1"/>
          <x/>
          <x/>
          <x v="1"/>
        </s>
        <s v="[Tarefas].[Tarefas].&amp;[{36C34B59-A698-E811-B9A6-E094678B82A5}]" c="Componente 2. Consolidação e integração de serviços especializados, hospitalares e de urgência" cp="39">
          <x/>
          <x/>
          <x/>
          <x/>
          <x/>
          <x/>
          <x v="12"/>
          <x/>
          <x/>
          <x v="12"/>
          <x v="15"/>
          <x v="6"/>
          <x v="3"/>
          <x v="3"/>
          <x/>
          <x v="6"/>
          <x/>
          <x/>
          <x v="1"/>
          <x v="4"/>
          <x v="4"/>
          <x/>
          <x/>
          <x/>
          <x/>
          <x/>
          <x v="2"/>
          <x v="15"/>
          <x v="8"/>
          <x v="8"/>
          <x/>
          <x/>
          <x/>
          <x/>
          <x/>
          <x v="12"/>
          <x/>
          <x/>
          <x v="12"/>
        </s>
        <s v="[Tarefas].[Tarefas].&amp;[{BAC34B59-A698-E811-B9A6-E094678B82A5}]" c="Componente 3. Melhoramento da gestão, qualidade e eficiência das redes integradas" cp="39">
          <x/>
          <x/>
          <x/>
          <x/>
          <x/>
          <x/>
          <x v="31"/>
          <x/>
          <x/>
          <x v="31"/>
          <x v="45"/>
          <x v="21"/>
          <x/>
          <x/>
          <x/>
          <x v="19"/>
          <x/>
          <x/>
          <x v="1"/>
          <x v="16"/>
          <x v="16"/>
          <x/>
          <x/>
          <x/>
          <x/>
          <x/>
          <x v="2"/>
          <x v="45"/>
          <x v="22"/>
          <x v="21"/>
          <x/>
          <x/>
          <x/>
          <x/>
          <x/>
          <x v="31"/>
          <x/>
          <x/>
          <x v="35"/>
        </s>
        <s v="[Tarefas].[Tarefas].&amp;[{F8C34B59-A698-E811-B9A6-E094678B82A5}]" c="Componente 4. Administração e avaliação do programa" cp="39">
          <x/>
          <x/>
          <x/>
          <x/>
          <x/>
          <x/>
          <x v="42"/>
          <x/>
          <x/>
          <x v="42"/>
          <x v="57"/>
          <x v="31"/>
          <x v="21"/>
          <x v="20"/>
          <x/>
          <x v="28"/>
          <x/>
          <x/>
          <x/>
          <x/>
          <x/>
          <x/>
          <x/>
          <x/>
          <x/>
          <x/>
          <x v="2"/>
          <x v="57"/>
          <x/>
          <x/>
          <x/>
          <x/>
          <x/>
          <x/>
          <x/>
          <x v="42"/>
          <x/>
          <x/>
          <x v="46"/>
        </s>
      </sharedItems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  <mpMap v="47"/>
    </cacheField>
    <cacheField name="[Tarefas].[Tarefas].[Tarefa  3]" caption="Tarefa  3" numFmtId="0" hierarchy="2" level="4" mappingCount="39">
      <sharedItems count="20">
        <s v="[Tarefas].[Tarefas].&amp;[{03C34B59-A698-E811-B9A6-E094678B82A5}].DATAMEMBER" c="Componente 1. Fortalecimento das redes de atenção primária e vigilância em saúde" cp="39">
          <x/>
          <x/>
          <x/>
          <x/>
          <x/>
          <x/>
          <x v="1"/>
          <x/>
          <x/>
          <x v="1"/>
          <x v="2"/>
          <x v="1"/>
          <x v="1"/>
          <x v="1"/>
          <x/>
          <x/>
          <x/>
          <x/>
          <x/>
          <x v="1"/>
          <x/>
          <x/>
          <x/>
          <x/>
          <x/>
          <x/>
          <x v="2"/>
          <x v="2"/>
          <x v="1"/>
          <x v="1"/>
          <x/>
          <x/>
          <x/>
          <x/>
          <x/>
          <x v="1"/>
          <x/>
          <x/>
          <x v="1"/>
        </s>
        <s v="[Tarefas].[Tarefas].&amp;[{04C34B59-A698-E811-B9A6-E094678B82A5}]" c="Estruturação de unidades básicas de saúde" cp="39">
          <x/>
          <x/>
          <x/>
          <x/>
          <x/>
          <x/>
          <x v="2"/>
          <x/>
          <x/>
          <x v="2"/>
          <x v="3"/>
          <x v="1"/>
          <x v="1"/>
          <x v="1"/>
          <x/>
          <x/>
          <x/>
          <x/>
          <x/>
          <x/>
          <x/>
          <x/>
          <x/>
          <x/>
          <x/>
          <x/>
          <x v="3"/>
          <x v="3"/>
          <x v="2"/>
          <x v="2"/>
          <x/>
          <x v="1"/>
          <x/>
          <x/>
          <x/>
          <x v="2"/>
          <x/>
          <x/>
          <x v="2"/>
        </s>
        <s v="[Tarefas].[Tarefas].&amp;[{15C34B59-A698-E811-B9A6-E094678B82A5}]" c="Aquisição de bens, equipamentos e bens permanentes para as unidades da atenção primária (Unidades em Operação)" cp="39">
          <x/>
          <x/>
          <x/>
          <x/>
          <x/>
          <x/>
          <x v="6"/>
          <x/>
          <x/>
          <x v="6"/>
          <x v="9"/>
          <x v="2"/>
          <x v="3"/>
          <x v="3"/>
          <x/>
          <x v="2"/>
          <x/>
          <x/>
          <x v="1"/>
          <x v="2"/>
          <x v="1"/>
          <x/>
          <x/>
          <x/>
          <x/>
          <x/>
          <x v="3"/>
          <x v="9"/>
          <x v="5"/>
          <x v="5"/>
          <x/>
          <x/>
          <x/>
          <x/>
          <x/>
          <x v="6"/>
          <x/>
          <x/>
          <x v="7"/>
        </s>
        <s v="[Tarefas].[Tarefas].&amp;[{1DC34B59-A698-E811-B9A6-E094678B82A5}]" c="Fortalecimento da estrutura e integração dos serviços de vigilância em saúde" cp="39">
          <x/>
          <x/>
          <x/>
          <x/>
          <x/>
          <x/>
          <x v="9"/>
          <x/>
          <x/>
          <x v="9"/>
          <x v="12"/>
          <x v="1"/>
          <x v="5"/>
          <x v="5"/>
          <x/>
          <x v="4"/>
          <x/>
          <x/>
          <x/>
          <x v="1"/>
          <x/>
          <x/>
          <x/>
          <x/>
          <x/>
          <x/>
          <x v="3"/>
          <x v="12"/>
          <x v="1"/>
          <x v="1"/>
          <x/>
          <x/>
          <x/>
          <x/>
          <x/>
          <x v="9"/>
          <x/>
          <x/>
          <x v="10"/>
        </s>
        <s v="[Tarefas].[Tarefas].&amp;[{36C34B59-A698-E811-B9A6-E094678B82A5}].DATAMEMBER" c="Componente 2. Consolidação e integração de serviços especializados, hospitalares e de urgência" cp="39">
          <x/>
          <x/>
          <x/>
          <x/>
          <x/>
          <x/>
          <x v="12"/>
          <x/>
          <x/>
          <x v="12"/>
          <x v="15"/>
          <x v="6"/>
          <x v="3"/>
          <x v="3"/>
          <x/>
          <x v="6"/>
          <x/>
          <x/>
          <x v="1"/>
          <x v="4"/>
          <x v="4"/>
          <x/>
          <x/>
          <x/>
          <x/>
          <x/>
          <x v="2"/>
          <x v="15"/>
          <x v="8"/>
          <x v="8"/>
          <x/>
          <x/>
          <x/>
          <x/>
          <x/>
          <x v="12"/>
          <x/>
          <x/>
          <x v="12"/>
        </s>
        <s v="[Tarefas].[Tarefas].&amp;[{37C34B59-A698-E811-B9A6-E094678B82A5}]" c="Readequação de UPAs 24h" cp="39">
          <x/>
          <x/>
          <x/>
          <x/>
          <x/>
          <x/>
          <x v="13"/>
          <x/>
          <x/>
          <x v="13"/>
          <x v="16"/>
          <x v="7"/>
          <x v="6"/>
          <x v="6"/>
          <x/>
          <x v="7"/>
          <x/>
          <x/>
          <x v="1"/>
          <x v="5"/>
          <x v="5"/>
          <x/>
          <x/>
          <x/>
          <x/>
          <x/>
          <x v="8"/>
          <x v="16"/>
          <x v="9"/>
          <x v="9"/>
          <x/>
          <x/>
          <x/>
          <x/>
          <x/>
          <x v="13"/>
          <x/>
          <x/>
          <x v="13"/>
        </s>
        <s v="[Tarefas].[Tarefas].&amp;[{80C34B59-A698-E811-B9A6-E094678B82A5}]" c="Ampliação e adequação de unidades especializadas" cp="39">
          <x/>
          <x/>
          <x/>
          <x/>
          <x/>
          <x/>
          <x v="19"/>
          <x/>
          <x/>
          <x v="19"/>
          <x v="29"/>
          <x v="1"/>
          <x v="9"/>
          <x v="9"/>
          <x/>
          <x v="11"/>
          <x/>
          <x/>
          <x/>
          <x v="9"/>
          <x/>
          <x/>
          <x/>
          <x/>
          <x/>
          <x/>
          <x v="8"/>
          <x v="29"/>
          <x v="13"/>
          <x v="13"/>
          <x/>
          <x/>
          <x/>
          <x/>
          <x/>
          <x v="19"/>
          <x/>
          <x/>
          <x v="21"/>
        </s>
        <s v="[Tarefas].[Tarefas].&amp;[{A1C34B59-A698-E811-B9A6-E094678B82A5}]" c="Aquisição de bens, equipamentos e bens permanentes para Unidades Especializadas" cp="39">
          <x/>
          <x/>
          <x/>
          <x/>
          <x/>
          <x/>
          <x v="25"/>
          <x/>
          <x/>
          <x v="25"/>
          <x v="36"/>
          <x v="14"/>
          <x v="3"/>
          <x v="3"/>
          <x/>
          <x v="14"/>
          <x/>
          <x/>
          <x v="1"/>
          <x v="11"/>
          <x v="11"/>
          <x/>
          <x/>
          <x/>
          <x/>
          <x/>
          <x v="8"/>
          <x v="36"/>
          <x v="16"/>
          <x v="16"/>
          <x/>
          <x/>
          <x/>
          <x/>
          <x/>
          <x v="25"/>
          <x/>
          <x/>
          <x v="27"/>
        </s>
        <s v="[Tarefas].[Tarefas].&amp;[{A9C34B59-A698-E811-B9A6-E094678B82A5}]" c="Melhoria do parque de equipamentos do Hospital Odilon Behrens" cp="39">
          <x/>
          <x/>
          <x/>
          <x/>
          <x/>
          <x/>
          <x v="12"/>
          <x/>
          <x/>
          <x v="12"/>
          <x v="39"/>
          <x v="16"/>
          <x v="3"/>
          <x v="3"/>
          <x/>
          <x v="15"/>
          <x/>
          <x/>
          <x v="1"/>
          <x v="4"/>
          <x v="4"/>
          <x/>
          <x/>
          <x/>
          <x/>
          <x/>
          <x v="8"/>
          <x v="39"/>
          <x v="8"/>
          <x v="8"/>
          <x/>
          <x/>
          <x/>
          <x/>
          <x/>
          <x v="12"/>
          <x/>
          <x/>
          <x v="30"/>
        </s>
        <s v="[Tarefas].[Tarefas].&amp;[{02360A3F-CAA1-E811-B9AB-E094678B82A5}]" c="Implantação da PPP do Hospital Metropolitano Dr Célio de Castro (Contrapartida)" cp="39">
          <x/>
          <x v="4"/>
          <x/>
          <x/>
          <x/>
          <x/>
          <x v="30"/>
          <x/>
          <x/>
          <x v="30"/>
          <x v="43"/>
          <x v="1"/>
          <x v="14"/>
          <x v="14"/>
          <x/>
          <x v="6"/>
          <x/>
          <x/>
          <x/>
          <x/>
          <x/>
          <x/>
          <x/>
          <x/>
          <x/>
          <x/>
          <x v="8"/>
          <x v="43"/>
          <x v="20"/>
          <x v="20"/>
          <x/>
          <x v="6"/>
          <x/>
          <x/>
          <x/>
          <x v="30"/>
          <x/>
          <x/>
          <x v="34"/>
        </s>
        <s v="[Tarefas].[Tarefas].&amp;[{BAC34B59-A698-E811-B9A6-E094678B82A5}].DATAMEMBER" c="Componente 3. Melhoramento da gestão, qualidade e eficiência das redes integradas" cp="39">
          <x/>
          <x/>
          <x/>
          <x/>
          <x/>
          <x/>
          <x v="31"/>
          <x/>
          <x/>
          <x v="31"/>
          <x v="45"/>
          <x v="21"/>
          <x/>
          <x/>
          <x/>
          <x v="19"/>
          <x/>
          <x/>
          <x v="1"/>
          <x v="16"/>
          <x v="16"/>
          <x/>
          <x/>
          <x/>
          <x/>
          <x/>
          <x v="2"/>
          <x v="45"/>
          <x v="22"/>
          <x v="21"/>
          <x/>
          <x/>
          <x/>
          <x/>
          <x/>
          <x v="31"/>
          <x/>
          <x/>
          <x v="35"/>
        </s>
        <s v="[Tarefas].[Tarefas].&amp;[{BBC34B59-A698-E811-B9A6-E094678B82A5}]" c="Implantação de Soluções Tecnológicas de TI" cp="39">
          <x/>
          <x/>
          <x/>
          <x/>
          <x/>
          <x/>
          <x v="32"/>
          <x/>
          <x/>
          <x v="32"/>
          <x v="46"/>
          <x v="22"/>
          <x/>
          <x/>
          <x/>
          <x v="20"/>
          <x/>
          <x/>
          <x v="1"/>
          <x v="17"/>
          <x v="17"/>
          <x/>
          <x/>
          <x/>
          <x/>
          <x/>
          <x v="20"/>
          <x v="46"/>
          <x v="23"/>
          <x v="22"/>
          <x/>
          <x/>
          <x/>
          <x/>
          <x/>
          <x v="32"/>
          <x/>
          <x/>
          <x v="34"/>
        </s>
        <s v="[Tarefas].[Tarefas].&amp;[{ECC34B59-A698-E811-B9A6-E094678B82A5}]" c="Implantação de programa de custos da rede SUS-BH" cp="39">
          <x/>
          <x/>
          <x/>
          <x/>
          <x/>
          <x/>
          <x v="40"/>
          <x/>
          <x/>
          <x v="40"/>
          <x v="55"/>
          <x v="29"/>
          <x v="20"/>
          <x v="19"/>
          <x/>
          <x v="27"/>
          <x/>
          <x/>
          <x v="1"/>
          <x v="16"/>
          <x v="16"/>
          <x/>
          <x/>
          <x/>
          <x/>
          <x/>
          <x v="20"/>
          <x v="55"/>
          <x v="22"/>
          <x v="21"/>
          <x/>
          <x/>
          <x/>
          <x/>
          <x/>
          <x v="40"/>
          <x/>
          <x/>
          <x v="44"/>
        </s>
        <s v="[Tarefas].[Tarefas].&amp;[{F2C34B59-A698-E811-B9A6-E094678B82A5}]" c="Programa de Gestão da Qualidade e Segurança (Certificação)" cp="39">
          <x/>
          <x/>
          <x/>
          <x/>
          <x/>
          <x/>
          <x v="41"/>
          <x/>
          <x/>
          <x v="41"/>
          <x v="56"/>
          <x v="30"/>
          <x v="21"/>
          <x v="20"/>
          <x/>
          <x v="19"/>
          <x/>
          <x/>
          <x v="1"/>
          <x v="23"/>
          <x v="23"/>
          <x/>
          <x/>
          <x/>
          <x/>
          <x/>
          <x v="20"/>
          <x v="56"/>
          <x v="29"/>
          <x v="28"/>
          <x/>
          <x/>
          <x/>
          <x/>
          <x/>
          <x v="41"/>
          <x/>
          <x/>
          <x v="45"/>
        </s>
        <s v="[Tarefas].[Tarefas].&amp;[{F8C34B59-A698-E811-B9A6-E094678B82A5}].DATAMEMBER" c="Componente 4. Administração e avaliação do programa" cp="39">
          <x/>
          <x/>
          <x/>
          <x/>
          <x/>
          <x/>
          <x v="42"/>
          <x/>
          <x/>
          <x v="42"/>
          <x v="57"/>
          <x v="31"/>
          <x v="21"/>
          <x v="20"/>
          <x/>
          <x v="28"/>
          <x/>
          <x/>
          <x/>
          <x/>
          <x/>
          <x/>
          <x/>
          <x/>
          <x/>
          <x/>
          <x v="2"/>
          <x v="57"/>
          <x/>
          <x/>
          <x/>
          <x/>
          <x/>
          <x/>
          <x/>
          <x v="42"/>
          <x/>
          <x/>
          <x v="46"/>
        </s>
        <s v="[Tarefas].[Tarefas].&amp;[{F9C34B59-A698-E811-B9A6-E094678B82A5}]" c="Avaliações Intermediária e Final" cp="39">
          <x/>
          <x/>
          <x/>
          <x/>
          <x/>
          <x/>
          <x v="43"/>
          <x/>
          <x/>
          <x v="43"/>
          <x v="58"/>
          <x v="1"/>
          <x v="22"/>
          <x v="21"/>
          <x/>
          <x v="29"/>
          <x/>
          <x/>
          <x/>
          <x/>
          <x/>
          <x/>
          <x/>
          <x/>
          <x/>
          <x/>
          <x v="22"/>
          <x v="58"/>
          <x v="30"/>
          <x v="29"/>
          <x/>
          <x v="7"/>
          <x/>
          <x/>
          <x/>
          <x v="43"/>
          <x/>
          <x/>
          <x v="47"/>
        </s>
        <s v="[Tarefas].[Tarefas].&amp;[{03C44B59-A698-E811-B9A6-E094678B82A5}]" c="Avaliação de Impacto" cp="39">
          <x/>
          <x/>
          <x/>
          <x/>
          <x/>
          <x/>
          <x v="44"/>
          <x/>
          <x/>
          <x v="44"/>
          <x v="59"/>
          <x v="1"/>
          <x v="23"/>
          <x v="22"/>
          <x/>
          <x v="30"/>
          <x/>
          <x/>
          <x/>
          <x/>
          <x/>
          <x/>
          <x/>
          <x/>
          <x/>
          <x/>
          <x v="22"/>
          <x v="59"/>
          <x v="30"/>
          <x v="29"/>
          <x/>
          <x v="7"/>
          <x/>
          <x/>
          <x/>
          <x v="44"/>
          <x/>
          <x/>
          <x v="18"/>
        </s>
        <s v="[Tarefas].[Tarefas].&amp;[{0DC44B59-A698-E811-B9A6-E094678B82A5}]" c="Auditoria (Convênio TCE)" cp="39">
          <x/>
          <x/>
          <x/>
          <x/>
          <x/>
          <x/>
          <x v="45"/>
          <x/>
          <x/>
          <x v="45"/>
          <x v="60"/>
          <x v="1"/>
          <x v="24"/>
          <x v="23"/>
          <x/>
          <x v="31"/>
          <x/>
          <x/>
          <x/>
          <x/>
          <x/>
          <x/>
          <x/>
          <x/>
          <x/>
          <x/>
          <x v="22"/>
          <x v="60"/>
          <x/>
          <x/>
          <x/>
          <x/>
          <x/>
          <x/>
          <x/>
          <x v="45"/>
          <x/>
          <x/>
          <x v="48"/>
        </s>
        <s v="[Tarefas].[Tarefas].&amp;[{1BC44B59-A698-E811-B9A6-E094678B82A5}]" c="Consultorias de Apoio à Gestão do Projeto" cp="39">
          <x/>
          <x/>
          <x/>
          <x/>
          <x/>
          <x/>
          <x v="41"/>
          <x/>
          <x/>
          <x v="41"/>
          <x v="61"/>
          <x v="30"/>
          <x v="21"/>
          <x v="20"/>
          <x/>
          <x v="19"/>
          <x/>
          <x/>
          <x v="1"/>
          <x v="23"/>
          <x v="23"/>
          <x/>
          <x/>
          <x/>
          <x/>
          <x/>
          <x v="22"/>
          <x v="61"/>
          <x v="29"/>
          <x v="28"/>
          <x/>
          <x/>
          <x/>
          <x/>
          <x/>
          <x v="41"/>
          <x/>
          <x/>
          <x v="49"/>
        </s>
        <s v="[Tarefas].[Tarefas].&amp;[{18C44B59-A698-E811-B9A6-E094678B82A5}]" c="Funcionamento da UGP" cp="39">
          <x/>
          <x/>
          <x/>
          <x/>
          <x/>
          <x/>
          <x v="46"/>
          <x/>
          <x/>
          <x v="46"/>
          <x v="62"/>
          <x v="1"/>
          <x v="25"/>
          <x v="24"/>
          <x/>
          <x v="28"/>
          <x/>
          <x/>
          <x/>
          <x/>
          <x/>
          <x/>
          <x/>
          <x/>
          <x/>
          <x/>
          <x v="22"/>
          <x v="62"/>
          <x v="31"/>
          <x v="30"/>
          <x/>
          <x v="8"/>
          <x/>
          <x/>
          <x/>
          <x v="46"/>
          <x/>
          <x/>
          <x v="16"/>
        </s>
      </sharedItems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  <mpMap v="47"/>
    </cacheField>
    <cacheField name="[Tarefas].[Tarefas].[Tarefa  4]" caption="Tarefa  4" numFmtId="0" hierarchy="2" level="5" mappingCount="39">
      <sharedItems count="34">
        <s v="[Tarefas].[Tarefas].&amp;[{04C34B59-A698-E811-B9A6-E094678B82A5}].DATAMEMBER" c="Estruturação de unidades básicas de saúde" cp="39">
          <x/>
          <x/>
          <x/>
          <x/>
          <x/>
          <x/>
          <x v="2"/>
          <x/>
          <x/>
          <x v="2"/>
          <x v="3"/>
          <x v="1"/>
          <x v="1"/>
          <x v="1"/>
          <x/>
          <x/>
          <x/>
          <x/>
          <x/>
          <x/>
          <x/>
          <x/>
          <x/>
          <x/>
          <x/>
          <x/>
          <x v="3"/>
          <x v="3"/>
          <x v="2"/>
          <x v="2"/>
          <x/>
          <x v="1"/>
          <x/>
          <x/>
          <x/>
          <x v="2"/>
          <x/>
          <x/>
          <x v="2"/>
        </s>
        <s v="[Tarefas].[Tarefas].&amp;[{05C34B59-A698-E811-B9A6-E094678B82A5}]" c="Reestruturação de 12 UBS" cp="39">
          <x/>
          <x/>
          <x/>
          <x/>
          <x/>
          <x/>
          <x v="2"/>
          <x/>
          <x/>
          <x v="2"/>
          <x v="4"/>
          <x v="1"/>
          <x v="1"/>
          <x v="1"/>
          <x/>
          <x/>
          <x/>
          <x/>
          <x/>
          <x/>
          <x/>
          <x/>
          <x/>
          <x/>
          <x/>
          <x/>
          <x v="4"/>
          <x v="4"/>
          <x v="2"/>
          <x v="2"/>
          <x/>
          <x v="1"/>
          <x/>
          <x/>
          <x/>
          <x v="2"/>
          <x/>
          <x/>
          <x v="2"/>
        </s>
        <s v="[Tarefas].[Tarefas].&amp;[{15C34B59-A698-E811-B9A6-E094678B82A5}].DATAMEMBER" c="Aquisição de bens, equipamentos e bens permanentes para as unidades da atenção primária (Unidades em Operação)" cp="39">
          <x/>
          <x/>
          <x/>
          <x/>
          <x/>
          <x/>
          <x v="6"/>
          <x/>
          <x/>
          <x v="6"/>
          <x v="9"/>
          <x v="2"/>
          <x v="3"/>
          <x v="3"/>
          <x/>
          <x v="2"/>
          <x/>
          <x/>
          <x v="1"/>
          <x v="2"/>
          <x v="1"/>
          <x/>
          <x/>
          <x/>
          <x/>
          <x/>
          <x v="3"/>
          <x v="9"/>
          <x v="5"/>
          <x v="5"/>
          <x/>
          <x/>
          <x/>
          <x/>
          <x/>
          <x v="6"/>
          <x/>
          <x/>
          <x v="7"/>
        </s>
        <s v="[Tarefas].[Tarefas].&amp;[{90F66321-BEA1-E811-B9AB-E094678B82A5}]" c="Aquisição de equipamentos e bens permanentes - REEMBOLSO" cp="39">
          <x/>
          <x v="1"/>
          <x/>
          <x/>
          <x/>
          <x/>
          <x v="7"/>
          <x/>
          <x/>
          <x v="7"/>
          <x v="10"/>
          <x v="3"/>
          <x v="3"/>
          <x v="3"/>
          <x/>
          <x v="3"/>
          <x/>
          <x/>
          <x v="1"/>
          <x v="3"/>
          <x v="2"/>
          <x/>
          <x/>
          <x/>
          <x/>
          <x/>
          <x v="6"/>
          <x v="10"/>
          <x v="6"/>
          <x v="6"/>
          <x/>
          <x/>
          <x/>
          <x/>
          <x/>
          <x v="7"/>
          <x/>
          <x/>
          <x v="8"/>
        </s>
        <s v="[Tarefas].[Tarefas].&amp;[{1FFB3CD2-BEA1-E811-B9AB-E094678B82A5}]" c="Aquisição de bens, equipamentos e bens permanentes para as unidades da atenção primária (Unidades em Operação)" cp="39">
          <x/>
          <x v="1"/>
          <x/>
          <x/>
          <x/>
          <x/>
          <x v="8"/>
          <x/>
          <x/>
          <x v="8"/>
          <x v="11"/>
          <x v="4"/>
          <x v="4"/>
          <x v="4"/>
          <x/>
          <x v="2"/>
          <x/>
          <x/>
          <x v="1"/>
          <x v="2"/>
          <x v="1"/>
          <x/>
          <x/>
          <x/>
          <x/>
          <x/>
          <x v="6"/>
          <x v="11"/>
          <x v="5"/>
          <x v="5"/>
          <x/>
          <x/>
          <x/>
          <x/>
          <x/>
          <x v="8"/>
          <x/>
          <x/>
          <x v="9"/>
        </s>
        <s v="[Tarefas].[Tarefas].&amp;[{1DC34B59-A698-E811-B9A6-E094678B82A5}].DATAMEMBER" c="Fortalecimento da estrutura e integração dos serviços de vigilância em saúde" cp="39">
          <x/>
          <x/>
          <x/>
          <x/>
          <x/>
          <x/>
          <x v="9"/>
          <x/>
          <x/>
          <x v="9"/>
          <x v="12"/>
          <x v="1"/>
          <x v="5"/>
          <x v="5"/>
          <x/>
          <x v="4"/>
          <x/>
          <x/>
          <x/>
          <x v="1"/>
          <x/>
          <x/>
          <x/>
          <x/>
          <x/>
          <x/>
          <x v="3"/>
          <x v="12"/>
          <x v="1"/>
          <x v="1"/>
          <x/>
          <x/>
          <x/>
          <x/>
          <x/>
          <x v="9"/>
          <x/>
          <x/>
          <x v="10"/>
        </s>
        <s v="[Tarefas].[Tarefas].&amp;[{1EC34B59-A698-E811-B9A6-E094678B82A5}]" c="Implantação da Rede de Frio" cp="39">
          <x/>
          <x/>
          <x/>
          <x/>
          <x/>
          <x/>
          <x v="10"/>
          <x/>
          <x/>
          <x v="10"/>
          <x v="13"/>
          <x v="5"/>
          <x v="4"/>
          <x v="4"/>
          <x/>
          <x v="5"/>
          <x/>
          <x/>
          <x v="1"/>
          <x v="1"/>
          <x v="3"/>
          <x/>
          <x/>
          <x/>
          <x/>
          <x/>
          <x v="7"/>
          <x v="13"/>
          <x v="1"/>
          <x v="1"/>
          <x/>
          <x/>
          <x/>
          <x/>
          <x/>
          <x v="10"/>
          <x/>
          <x/>
          <x v="11"/>
        </s>
        <s v="[Tarefas].[Tarefas].&amp;[{2EC34B59-A698-E811-B9A6-E094678B82A5}]" c="Aquisição de bens, equipamentos e bens permanentes para Vigilância em Saúde" cp="39">
          <x/>
          <x/>
          <x/>
          <x/>
          <x/>
          <x/>
          <x v="11"/>
          <x/>
          <x/>
          <x v="11"/>
          <x v="14"/>
          <x v="1"/>
          <x v="5"/>
          <x v="5"/>
          <x/>
          <x v="4"/>
          <x/>
          <x/>
          <x/>
          <x/>
          <x/>
          <x/>
          <x/>
          <x/>
          <x/>
          <x/>
          <x v="7"/>
          <x v="14"/>
          <x v="7"/>
          <x v="7"/>
          <x/>
          <x v="4"/>
          <x/>
          <x/>
          <x/>
          <x v="11"/>
          <x/>
          <x/>
          <x v="8"/>
        </s>
        <s v="[Tarefas].[Tarefas].&amp;[{37C34B59-A698-E811-B9A6-E094678B82A5}].DATAMEMBER" c="Readequação de UPAs 24h" cp="39">
          <x/>
          <x/>
          <x/>
          <x/>
          <x/>
          <x/>
          <x v="13"/>
          <x/>
          <x/>
          <x v="13"/>
          <x v="16"/>
          <x v="7"/>
          <x v="6"/>
          <x v="6"/>
          <x/>
          <x v="7"/>
          <x/>
          <x/>
          <x v="1"/>
          <x v="5"/>
          <x v="5"/>
          <x/>
          <x/>
          <x/>
          <x/>
          <x/>
          <x v="8"/>
          <x v="16"/>
          <x v="9"/>
          <x v="9"/>
          <x/>
          <x/>
          <x/>
          <x/>
          <x/>
          <x v="13"/>
          <x/>
          <x/>
          <x v="13"/>
        </s>
        <s v="[Tarefas].[Tarefas].&amp;[{38C34B59-A698-E811-B9A6-E094678B82A5}]" c="UPA Pampulha" cp="39">
          <x/>
          <x/>
          <x/>
          <x/>
          <x/>
          <x/>
          <x v="14"/>
          <x/>
          <x/>
          <x v="14"/>
          <x v="17"/>
          <x v="8"/>
          <x v="7"/>
          <x v="7"/>
          <x/>
          <x v="7"/>
          <x/>
          <x/>
          <x v="1"/>
          <x v="5"/>
          <x v="5"/>
          <x/>
          <x/>
          <x/>
          <x/>
          <x/>
          <x v="9"/>
          <x v="17"/>
          <x v="9"/>
          <x v="9"/>
          <x/>
          <x/>
          <x/>
          <x/>
          <x/>
          <x v="14"/>
          <x/>
          <x/>
          <x v="14"/>
        </s>
        <s v="[Tarefas].[Tarefas].&amp;[{48C34B59-A698-E811-B9A6-E094678B82A5}]" c="UPA Barreiro" cp="39">
          <x/>
          <x/>
          <x/>
          <x/>
          <x/>
          <x/>
          <x v="17"/>
          <x/>
          <x/>
          <x v="17"/>
          <x v="20"/>
          <x v="10"/>
          <x v="6"/>
          <x v="6"/>
          <x/>
          <x v="9"/>
          <x/>
          <x/>
          <x v="1"/>
          <x v="7"/>
          <x v="7"/>
          <x/>
          <x/>
          <x/>
          <x/>
          <x/>
          <x v="9"/>
          <x v="20"/>
          <x v="11"/>
          <x v="11"/>
          <x/>
          <x/>
          <x/>
          <x/>
          <x/>
          <x v="17"/>
          <x/>
          <x/>
          <x v="17"/>
        </s>
        <s v="[Tarefas].[Tarefas].&amp;[{58C34B59-A698-E811-B9A6-E094678B82A5}]" c="UPA Venda Nova" cp="39">
          <x/>
          <x/>
          <x/>
          <x/>
          <x/>
          <x/>
          <x v="17"/>
          <x/>
          <x/>
          <x v="17"/>
          <x v="23"/>
          <x v="10"/>
          <x v="6"/>
          <x v="6"/>
          <x/>
          <x v="9"/>
          <x/>
          <x/>
          <x v="1"/>
          <x v="7"/>
          <x v="7"/>
          <x/>
          <x/>
          <x/>
          <x/>
          <x/>
          <x v="9"/>
          <x v="23"/>
          <x v="11"/>
          <x v="11"/>
          <x/>
          <x/>
          <x/>
          <x/>
          <x/>
          <x v="17"/>
          <x/>
          <x/>
          <x v="19"/>
        </s>
        <s v="[Tarefas].[Tarefas].&amp;[{68C34B59-A698-E811-B9A6-E094678B82A5}]" c="UPA Oeste" cp="39">
          <x/>
          <x/>
          <x/>
          <x/>
          <x/>
          <x/>
          <x v="17"/>
          <x/>
          <x/>
          <x v="17"/>
          <x v="26"/>
          <x v="10"/>
          <x v="6"/>
          <x v="6"/>
          <x/>
          <x v="9"/>
          <x/>
          <x/>
          <x v="1"/>
          <x v="7"/>
          <x v="7"/>
          <x/>
          <x/>
          <x/>
          <x/>
          <x/>
          <x v="9"/>
          <x v="26"/>
          <x v="11"/>
          <x v="11"/>
          <x/>
          <x/>
          <x/>
          <x/>
          <x/>
          <x v="17"/>
          <x/>
          <x/>
          <x v="17"/>
        </s>
        <s v="[Tarefas].[Tarefas].&amp;[{80C34B59-A698-E811-B9A6-E094678B82A5}].DATAMEMBER" c="Ampliação e adequação de unidades especializadas" cp="39">
          <x/>
          <x/>
          <x/>
          <x/>
          <x/>
          <x/>
          <x v="19"/>
          <x/>
          <x/>
          <x v="19"/>
          <x v="29"/>
          <x v="1"/>
          <x v="9"/>
          <x v="9"/>
          <x/>
          <x v="11"/>
          <x/>
          <x/>
          <x/>
          <x v="9"/>
          <x/>
          <x/>
          <x/>
          <x/>
          <x/>
          <x/>
          <x v="8"/>
          <x v="29"/>
          <x v="13"/>
          <x v="13"/>
          <x/>
          <x/>
          <x/>
          <x/>
          <x/>
          <x v="19"/>
          <x/>
          <x/>
          <x v="21"/>
        </s>
        <s v="[Tarefas].[Tarefas].&amp;[{81C34B59-A698-E811-B9A6-E094678B82A5}]" c="CERSAM Venda Nova (Construção)" cp="39">
          <x/>
          <x/>
          <x/>
          <x/>
          <x/>
          <x/>
          <x v="20"/>
          <x/>
          <x/>
          <x v="20"/>
          <x v="30"/>
          <x v="12"/>
          <x v="10"/>
          <x v="10"/>
          <x/>
          <x v="12"/>
          <x/>
          <x/>
          <x v="1"/>
          <x v="9"/>
          <x v="9"/>
          <x/>
          <x/>
          <x/>
          <x/>
          <x/>
          <x v="14"/>
          <x v="30"/>
          <x v="13"/>
          <x v="13"/>
          <x/>
          <x/>
          <x/>
          <x/>
          <x/>
          <x v="20"/>
          <x/>
          <x/>
          <x v="22"/>
        </s>
        <s v="[Tarefas].[Tarefas].&amp;[{91C34B59-A698-E811-B9A6-E094678B82A5}]" c="CERSAM Oeste (Construção)" cp="39">
          <x/>
          <x/>
          <x/>
          <x/>
          <x/>
          <x/>
          <x v="23"/>
          <x/>
          <x/>
          <x v="23"/>
          <x v="33"/>
          <x v="1"/>
          <x v="9"/>
          <x v="9"/>
          <x/>
          <x v="11"/>
          <x/>
          <x/>
          <x/>
          <x v="10"/>
          <x/>
          <x/>
          <x/>
          <x/>
          <x/>
          <x/>
          <x v="14"/>
          <x v="33"/>
          <x v="14"/>
          <x v="14"/>
          <x/>
          <x/>
          <x/>
          <x/>
          <x/>
          <x v="23"/>
          <x/>
          <x/>
          <x v="25"/>
        </s>
        <s v="[Tarefas].[Tarefas].&amp;[{A1C34B59-A698-E811-B9A6-E094678B82A5}].DATAMEMBER" c="Aquisição de bens, equipamentos e bens permanentes para Unidades Especializadas" cp="39">
          <x/>
          <x/>
          <x/>
          <x/>
          <x/>
          <x/>
          <x v="25"/>
          <x/>
          <x/>
          <x v="25"/>
          <x v="36"/>
          <x v="14"/>
          <x v="3"/>
          <x v="3"/>
          <x/>
          <x v="14"/>
          <x/>
          <x/>
          <x v="1"/>
          <x v="11"/>
          <x v="11"/>
          <x/>
          <x/>
          <x/>
          <x/>
          <x/>
          <x v="8"/>
          <x v="36"/>
          <x v="16"/>
          <x v="16"/>
          <x/>
          <x/>
          <x/>
          <x/>
          <x/>
          <x v="25"/>
          <x/>
          <x/>
          <x v="27"/>
        </s>
        <s v="[Tarefas].[Tarefas].&amp;[{72E61389-C8A1-E811-B9AB-E094678B82A5}]" c="Aquisição de equipamentos e bens permanentes - REEMBOLSO" cp="39">
          <x/>
          <x v="3"/>
          <x/>
          <x/>
          <x/>
          <x/>
          <x v="26"/>
          <x/>
          <x/>
          <x v="26"/>
          <x v="37"/>
          <x v="14"/>
          <x v="3"/>
          <x v="3"/>
          <x/>
          <x v="14"/>
          <x/>
          <x/>
          <x v="1"/>
          <x v="12"/>
          <x v="12"/>
          <x/>
          <x/>
          <x/>
          <x/>
          <x/>
          <x v="17"/>
          <x v="37"/>
          <x v="17"/>
          <x v="17"/>
          <x/>
          <x/>
          <x/>
          <x/>
          <x/>
          <x v="26"/>
          <x/>
          <x/>
          <x v="28"/>
        </s>
        <s v="[Tarefas].[Tarefas].&amp;[{815CAAE4-C8A1-E811-B9AB-E094678B82A5}]" c="Aquisição de equipamentos e bens permanentes" cp="39">
          <x/>
          <x v="3"/>
          <x/>
          <x/>
          <x/>
          <x/>
          <x v="26"/>
          <x/>
          <x/>
          <x v="26"/>
          <x v="38"/>
          <x v="15"/>
          <x v="12"/>
          <x v="12"/>
          <x/>
          <x v="14"/>
          <x/>
          <x/>
          <x v="1"/>
          <x v="11"/>
          <x v="11"/>
          <x/>
          <x/>
          <x/>
          <x/>
          <x/>
          <x v="17"/>
          <x v="38"/>
          <x v="16"/>
          <x v="16"/>
          <x/>
          <x/>
          <x/>
          <x/>
          <x/>
          <x v="26"/>
          <x/>
          <x/>
          <x v="29"/>
        </s>
        <s v="[Tarefas].[Tarefas].&amp;[{A9C34B59-A698-E811-B9A6-E094678B82A5}].DATAMEMBER" c="Melhoria do parque de equipamentos do Hospital Odilon Behrens" cp="39">
          <x/>
          <x/>
          <x/>
          <x/>
          <x/>
          <x/>
          <x v="12"/>
          <x/>
          <x/>
          <x v="12"/>
          <x v="39"/>
          <x v="16"/>
          <x v="3"/>
          <x v="3"/>
          <x/>
          <x v="15"/>
          <x/>
          <x/>
          <x v="1"/>
          <x v="4"/>
          <x v="4"/>
          <x/>
          <x/>
          <x/>
          <x/>
          <x/>
          <x v="8"/>
          <x v="39"/>
          <x v="8"/>
          <x v="8"/>
          <x/>
          <x/>
          <x/>
          <x/>
          <x/>
          <x v="12"/>
          <x/>
          <x/>
          <x v="30"/>
        </s>
        <s v="[Tarefas].[Tarefas].&amp;[{AAC34B59-A698-E811-B9A6-E094678B82A5}]" c="Aquisição de bens, equipamentos e bens permanentes para o Hospital Geral - REEMBOLSO" cp="39">
          <x/>
          <x/>
          <x/>
          <x/>
          <x/>
          <x/>
          <x v="27"/>
          <x/>
          <x/>
          <x v="27"/>
          <x v="40"/>
          <x v="17"/>
          <x v="3"/>
          <x v="3"/>
          <x/>
          <x v="16"/>
          <x/>
          <x/>
          <x v="1"/>
          <x v="13"/>
          <x v="13"/>
          <x/>
          <x/>
          <x/>
          <x/>
          <x/>
          <x v="18"/>
          <x v="40"/>
          <x v="18"/>
          <x v="18"/>
          <x/>
          <x/>
          <x/>
          <x/>
          <x/>
          <x v="27"/>
          <x/>
          <x/>
          <x v="31"/>
        </s>
        <s v="[Tarefas].[Tarefas].&amp;[{D195F3A4-C9A1-E811-B9AB-E094678B82A5}]" c="Aquisição de bens, equipamentos e bens permanentes para o Hospital Geral" cp="39">
          <x/>
          <x/>
          <x/>
          <x/>
          <x/>
          <x/>
          <x v="28"/>
          <x/>
          <x/>
          <x v="28"/>
          <x v="41"/>
          <x v="18"/>
          <x v="12"/>
          <x v="12"/>
          <x/>
          <x v="17"/>
          <x/>
          <x/>
          <x v="1"/>
          <x v="14"/>
          <x v="14"/>
          <x/>
          <x/>
          <x/>
          <x/>
          <x/>
          <x v="18"/>
          <x v="41"/>
          <x v="19"/>
          <x v="19"/>
          <x/>
          <x/>
          <x/>
          <x/>
          <x/>
          <x v="28"/>
          <x/>
          <x/>
          <x v="32"/>
        </s>
        <s v="[Tarefas].[Tarefas].&amp;[{B2C34B59-A698-E811-B9A6-E094678B82A5}]" c="Aquisição de bens, equipamentos e bens permanentes para a Nova Maternidade" cp="39">
          <x/>
          <x/>
          <x/>
          <x/>
          <x/>
          <x/>
          <x v="29"/>
          <x/>
          <x/>
          <x v="29"/>
          <x v="42"/>
          <x v="19"/>
          <x v="13"/>
          <x v="13"/>
          <x/>
          <x v="15"/>
          <x/>
          <x/>
          <x v="1"/>
          <x v="4"/>
          <x v="4"/>
          <x/>
          <x/>
          <x/>
          <x/>
          <x/>
          <x v="18"/>
          <x v="42"/>
          <x v="8"/>
          <x v="8"/>
          <x/>
          <x/>
          <x/>
          <x/>
          <x/>
          <x v="29"/>
          <x/>
          <x/>
          <x v="33"/>
        </s>
        <s v="[Tarefas].[Tarefas].&amp;[{02360A3F-CAA1-E811-B9AB-E094678B82A5}].DATAMEMBER" c="Implantação da PPP do Hospital Metropolitano Dr Célio de Castro (Contrapartida)" cp="39">
          <x/>
          <x v="4"/>
          <x/>
          <x/>
          <x/>
          <x/>
          <x v="30"/>
          <x/>
          <x/>
          <x v="30"/>
          <x v="43"/>
          <x v="1"/>
          <x v="14"/>
          <x v="14"/>
          <x/>
          <x v="6"/>
          <x/>
          <x/>
          <x/>
          <x/>
          <x/>
          <x/>
          <x/>
          <x/>
          <x/>
          <x/>
          <x v="8"/>
          <x v="43"/>
          <x v="20"/>
          <x v="20"/>
          <x/>
          <x v="6"/>
          <x/>
          <x/>
          <x/>
          <x v="30"/>
          <x/>
          <x/>
          <x v="34"/>
        </s>
        <s v="[Tarefas].[Tarefas].&amp;[{27B66136-CAA1-E811-B9AB-E094678B82A5}]" c="Execução" cp="39">
          <x/>
          <x v="4"/>
          <x/>
          <x/>
          <x/>
          <x/>
          <x v="30"/>
          <x/>
          <x/>
          <x v="30"/>
          <x v="44"/>
          <x v="20"/>
          <x v="15"/>
          <x v="14"/>
          <x/>
          <x v="18"/>
          <x/>
          <x/>
          <x v="1"/>
          <x v="15"/>
          <x v="15"/>
          <x/>
          <x/>
          <x/>
          <x/>
          <x/>
          <x v="19"/>
          <x v="44"/>
          <x v="21"/>
          <x v="20"/>
          <x/>
          <x/>
          <x/>
          <x/>
          <x/>
          <x v="30"/>
          <x/>
          <x/>
          <x v="34"/>
        </s>
        <s v="[Tarefas].[Tarefas].&amp;[{BBC34B59-A698-E811-B9A6-E094678B82A5}].DATAMEMBER" c="Implantação de Soluções Tecnológicas de TI" cp="39">
          <x/>
          <x/>
          <x/>
          <x/>
          <x/>
          <x/>
          <x v="32"/>
          <x/>
          <x/>
          <x v="32"/>
          <x v="46"/>
          <x v="22"/>
          <x/>
          <x/>
          <x/>
          <x v="20"/>
          <x/>
          <x/>
          <x v="1"/>
          <x v="17"/>
          <x v="17"/>
          <x/>
          <x/>
          <x/>
          <x/>
          <x/>
          <x v="20"/>
          <x v="46"/>
          <x v="23"/>
          <x v="22"/>
          <x/>
          <x/>
          <x/>
          <x/>
          <x/>
          <x v="32"/>
          <x/>
          <x/>
          <x v="34"/>
        </s>
        <s v="[Tarefas].[Tarefas].&amp;[{BCC34B59-A698-E811-B9A6-E094678B82A5}]" c="Aquisição de bens e equipamentos de TI (Rede de Imagem) - REEMBOLSO 2018" cp="39">
          <x/>
          <x/>
          <x/>
          <x/>
          <x/>
          <x/>
          <x v="27"/>
          <x/>
          <x/>
          <x v="27"/>
          <x v="47"/>
          <x v="17"/>
          <x v="3"/>
          <x v="3"/>
          <x/>
          <x v="16"/>
          <x/>
          <x/>
          <x v="1"/>
          <x v="13"/>
          <x v="13"/>
          <x/>
          <x/>
          <x/>
          <x/>
          <x/>
          <x v="21"/>
          <x v="47"/>
          <x v="18"/>
          <x v="18"/>
          <x/>
          <x/>
          <x/>
          <x/>
          <x/>
          <x v="27"/>
          <x/>
          <x/>
          <x v="36"/>
        </s>
        <s v="[Tarefas].[Tarefas].&amp;[{9659B535-CBA1-E811-B9AB-E094678B82A5}]" c="Aquisição de Infraestrutura Local (Microcomputador e Notebook)" cp="39">
          <x/>
          <x v="5"/>
          <x/>
          <x/>
          <x/>
          <x/>
          <x v="33"/>
          <x/>
          <x/>
          <x v="33"/>
          <x v="48"/>
          <x v="23"/>
          <x/>
          <x/>
          <x/>
          <x v="21"/>
          <x/>
          <x/>
          <x v="1"/>
          <x v="18"/>
          <x v="18"/>
          <x/>
          <x/>
          <x/>
          <x/>
          <x/>
          <x v="21"/>
          <x v="48"/>
          <x v="24"/>
          <x v="23"/>
          <x/>
          <x/>
          <x/>
          <x/>
          <x/>
          <x v="33"/>
          <x/>
          <x/>
          <x v="37"/>
        </s>
        <s v="[Tarefas].[Tarefas].&amp;[{C4C34B59-A698-E811-B9A6-E094678B82A5}]" c="Aquisição de Infraestrutura Local (Outros Componentes)" cp="39">
          <x/>
          <x/>
          <x/>
          <x/>
          <x/>
          <x/>
          <x v="34"/>
          <x/>
          <x/>
          <x v="34"/>
          <x v="49"/>
          <x v="24"/>
          <x v="16"/>
          <x v="15"/>
          <x/>
          <x v="22"/>
          <x/>
          <x/>
          <x v="1"/>
          <x v="19"/>
          <x v="19"/>
          <x/>
          <x/>
          <x/>
          <x/>
          <x/>
          <x v="21"/>
          <x v="49"/>
          <x v="25"/>
          <x v="24"/>
          <x/>
          <x/>
          <x/>
          <x/>
          <x/>
          <x v="34"/>
          <x/>
          <x/>
          <x v="38"/>
        </s>
        <s v="[Tarefas].[Tarefas].&amp;[{CCC34B59-A698-E811-B9A6-E094678B82A5}]" c="Serviço de locação de impressoras Lasers e Multifuncionais" cp="39">
          <x/>
          <x/>
          <x/>
          <x/>
          <x/>
          <x/>
          <x v="35"/>
          <x/>
          <x/>
          <x v="35"/>
          <x v="50"/>
          <x v="25"/>
          <x v="17"/>
          <x v="16"/>
          <x/>
          <x v="23"/>
          <x/>
          <x/>
          <x v="1"/>
          <x v="20"/>
          <x v="20"/>
          <x/>
          <x/>
          <x/>
          <x/>
          <x/>
          <x v="21"/>
          <x v="50"/>
          <x v="26"/>
          <x v="25"/>
          <x/>
          <x/>
          <x/>
          <x/>
          <x/>
          <x v="35"/>
          <x/>
          <x/>
          <x v="39"/>
        </s>
        <s v="[Tarefas].[Tarefas].&amp;[{0E9E5A6C-CCA1-E811-B9AB-E094678B82A5}]" c="Aquisição de Serviço de Contratação de Técnico Especializado" cp="39">
          <x/>
          <x/>
          <x/>
          <x/>
          <x/>
          <x/>
          <x v="36"/>
          <x/>
          <x/>
          <x v="36"/>
          <x v="51"/>
          <x v="26"/>
          <x v="17"/>
          <x v="16"/>
          <x/>
          <x v="20"/>
          <x/>
          <x/>
          <x v="1"/>
          <x v="17"/>
          <x v="17"/>
          <x/>
          <x/>
          <x/>
          <x/>
          <x/>
          <x v="21"/>
          <x v="51"/>
          <x v="23"/>
          <x v="22"/>
          <x/>
          <x/>
          <x/>
          <x/>
          <x/>
          <x v="36"/>
          <x/>
          <x/>
          <x v="40"/>
        </s>
        <s v="[Tarefas].[Tarefas].&amp;[{D4C34B59-A698-E811-B9A6-E094678B82A5}]" c="Aquisição de Mobiliário" cp="39">
          <x/>
          <x/>
          <x/>
          <x/>
          <x/>
          <x/>
          <x v="37"/>
          <x/>
          <x/>
          <x v="37"/>
          <x v="52"/>
          <x v="27"/>
          <x v="18"/>
          <x v="17"/>
          <x/>
          <x v="24"/>
          <x/>
          <x/>
          <x v="1"/>
          <x v="21"/>
          <x v="21"/>
          <x/>
          <x/>
          <x/>
          <x/>
          <x/>
          <x v="21"/>
          <x v="52"/>
          <x v="27"/>
          <x v="26"/>
          <x/>
          <x/>
          <x/>
          <x/>
          <x/>
          <x v="37"/>
          <x/>
          <x/>
          <x v="41"/>
        </s>
        <s v="[Tarefas].[Tarefas].&amp;[{DCC34B59-A698-E811-B9A6-E094678B82A5}]" c="Aquisição de Softwares" cp="39">
          <x/>
          <x/>
          <x/>
          <x/>
          <x/>
          <x/>
          <x v="38"/>
          <x/>
          <x/>
          <x v="38"/>
          <x v="53"/>
          <x v="28"/>
          <x v="19"/>
          <x v="18"/>
          <x/>
          <x v="25"/>
          <x/>
          <x/>
          <x v="1"/>
          <x v="22"/>
          <x v="22"/>
          <x/>
          <x/>
          <x/>
          <x/>
          <x/>
          <x v="21"/>
          <x v="53"/>
          <x v="28"/>
          <x v="27"/>
          <x/>
          <x/>
          <x/>
          <x/>
          <x/>
          <x v="38"/>
          <x/>
          <x/>
          <x v="42"/>
        </s>
        <s v="[Tarefas].[Tarefas].&amp;[{E4C34B59-A698-E811-B9A6-E094678B82A5}]" c="Aquisição de Infraestrutura da Rede Local" cp="39">
          <x/>
          <x/>
          <x/>
          <x/>
          <x/>
          <x/>
          <x v="39"/>
          <x/>
          <x/>
          <x v="39"/>
          <x v="54"/>
          <x v="23"/>
          <x v="3"/>
          <x v="3"/>
          <x/>
          <x v="26"/>
          <x/>
          <x/>
          <x v="1"/>
          <x v="18"/>
          <x v="18"/>
          <x/>
          <x/>
          <x/>
          <x/>
          <x/>
          <x v="21"/>
          <x v="54"/>
          <x v="24"/>
          <x v="23"/>
          <x/>
          <x/>
          <x/>
          <x/>
          <x/>
          <x v="39"/>
          <x/>
          <x/>
          <x v="43"/>
        </s>
      </sharedItems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  <mpMap v="47"/>
    </cacheField>
    <cacheField name="[Tarefas].[Tarefas].[Tarefa  5]" caption="Tarefa  5" numFmtId="0" hierarchy="2" level="6" mappingCount="39">
      <sharedItems count="23">
        <s v="[Tarefas].[Tarefas].&amp;[{05C34B59-A698-E811-B9A6-E094678B82A5}].DATAMEMBER" c="Reestruturação de 12 UBS" cp="39">
          <x/>
          <x/>
          <x/>
          <x/>
          <x/>
          <x/>
          <x v="2"/>
          <x/>
          <x/>
          <x v="2"/>
          <x v="4"/>
          <x v="1"/>
          <x v="1"/>
          <x v="1"/>
          <x/>
          <x/>
          <x/>
          <x/>
          <x/>
          <x/>
          <x/>
          <x/>
          <x/>
          <x/>
          <x/>
          <x/>
          <x v="4"/>
          <x v="4"/>
          <x v="2"/>
          <x v="2"/>
          <x/>
          <x v="1"/>
          <x/>
          <x/>
          <x/>
          <x v="2"/>
          <x/>
          <x/>
          <x v="2"/>
        </s>
        <s v="[Tarefas].[Tarefas].&amp;[{06C34B59-A698-E811-B9A6-E094678B82A5}]" c="Construção das 2 UBS" cp="39">
          <x/>
          <x/>
          <x/>
          <x/>
          <x/>
          <x/>
          <x v="3"/>
          <x/>
          <x/>
          <x v="3"/>
          <x v="5"/>
          <x v="1"/>
          <x v="1"/>
          <x v="1"/>
          <x/>
          <x/>
          <x/>
          <x/>
          <x/>
          <x/>
          <x/>
          <x/>
          <x/>
          <x/>
          <x/>
          <x/>
          <x v="5"/>
          <x v="5"/>
          <x v="3"/>
          <x v="3"/>
          <x/>
          <x v="2"/>
          <x/>
          <x/>
          <x/>
          <x v="3"/>
          <x/>
          <x/>
          <x v="3"/>
        </s>
        <s v="[Tarefas].[Tarefas].&amp;[{0DC34B59-A698-E811-B9A6-E094678B82A5}]" c="Aquisição de bens, equipamentos e bens permanentes para as 2 UBS" cp="39">
          <x/>
          <x/>
          <x/>
          <x/>
          <x/>
          <x/>
          <x v="4"/>
          <x/>
          <x/>
          <x v="4"/>
          <x v="6"/>
          <x v="1"/>
          <x v="2"/>
          <x v="2"/>
          <x/>
          <x v="1"/>
          <x/>
          <x/>
          <x/>
          <x/>
          <x/>
          <x/>
          <x/>
          <x/>
          <x/>
          <x/>
          <x v="5"/>
          <x v="6"/>
          <x v="4"/>
          <x v="4"/>
          <x/>
          <x v="3"/>
          <x/>
          <x/>
          <x/>
          <x v="4"/>
          <x/>
          <x/>
          <x v="4"/>
        </s>
        <s v="[Tarefas].[Tarefas].&amp;[{02ECA2D0-BDA1-E811-B9AB-E094678B82A5}]" c="Construção das 10 UBS" cp="39">
          <x/>
          <x/>
          <x/>
          <x/>
          <x/>
          <x/>
          <x v="2"/>
          <x/>
          <x/>
          <x v="2"/>
          <x v="7"/>
          <x v="1"/>
          <x v="1"/>
          <x v="1"/>
          <x/>
          <x/>
          <x/>
          <x/>
          <x/>
          <x/>
          <x/>
          <x/>
          <x/>
          <x/>
          <x/>
          <x/>
          <x v="5"/>
          <x v="7"/>
          <x v="2"/>
          <x v="2"/>
          <x/>
          <x v="1"/>
          <x/>
          <x/>
          <x/>
          <x v="2"/>
          <x/>
          <x/>
          <x v="5"/>
        </s>
        <s v="[Tarefas].[Tarefas].&amp;[{10ECA2D0-BDA1-E811-B9AB-E094678B82A5}]" c="Aquisição de bens, equipamentos e bens permanentes para as 10 UBS" cp="39">
          <x/>
          <x/>
          <x/>
          <x/>
          <x/>
          <x/>
          <x v="5"/>
          <x/>
          <x/>
          <x v="5"/>
          <x v="8"/>
          <x v="1"/>
          <x v="2"/>
          <x v="2"/>
          <x/>
          <x v="1"/>
          <x/>
          <x/>
          <x/>
          <x/>
          <x/>
          <x/>
          <x/>
          <x/>
          <x/>
          <x/>
          <x v="5"/>
          <x v="8"/>
          <x v="2"/>
          <x v="2"/>
          <x/>
          <x v="1"/>
          <x/>
          <x/>
          <x/>
          <x v="5"/>
          <x/>
          <x/>
          <x v="6"/>
        </s>
        <s v="[Tarefas].[Tarefas].&amp;[{38C34B59-A698-E811-B9A6-E094678B82A5}].DATAMEMBER" c="UPA Pampulha" cp="39">
          <x/>
          <x/>
          <x/>
          <x/>
          <x/>
          <x/>
          <x v="14"/>
          <x/>
          <x/>
          <x v="14"/>
          <x v="17"/>
          <x v="8"/>
          <x v="7"/>
          <x v="7"/>
          <x/>
          <x v="7"/>
          <x/>
          <x/>
          <x v="1"/>
          <x v="5"/>
          <x v="5"/>
          <x/>
          <x/>
          <x/>
          <x/>
          <x/>
          <x v="9"/>
          <x v="17"/>
          <x v="9"/>
          <x v="9"/>
          <x/>
          <x/>
          <x/>
          <x/>
          <x/>
          <x v="14"/>
          <x/>
          <x/>
          <x v="14"/>
        </s>
        <s v="[Tarefas].[Tarefas].&amp;[{39C34B59-A698-E811-B9A6-E094678B82A5}]" c="Construção UPA Pampulha" cp="39">
          <x/>
          <x/>
          <x/>
          <x/>
          <x/>
          <x/>
          <x v="15"/>
          <x/>
          <x/>
          <x v="15"/>
          <x v="18"/>
          <x v="8"/>
          <x v="7"/>
          <x v="7"/>
          <x/>
          <x v="7"/>
          <x/>
          <x/>
          <x v="1"/>
          <x v="6"/>
          <x v="6"/>
          <x/>
          <x/>
          <x/>
          <x/>
          <x/>
          <x v="10"/>
          <x v="18"/>
          <x v="10"/>
          <x v="10"/>
          <x/>
          <x/>
          <x/>
          <x/>
          <x/>
          <x v="15"/>
          <x/>
          <x/>
          <x v="15"/>
        </s>
        <s v="[Tarefas].[Tarefas].&amp;[{40C34B59-A698-E811-B9A6-E094678B82A5}]" c="Aquisição de bens, equipamentos e bens permanentes para a UPA Pampulha" cp="39">
          <x/>
          <x/>
          <x/>
          <x/>
          <x/>
          <x/>
          <x v="16"/>
          <x/>
          <x/>
          <x v="16"/>
          <x v="19"/>
          <x v="9"/>
          <x v="8"/>
          <x v="8"/>
          <x/>
          <x v="8"/>
          <x/>
          <x/>
          <x v="1"/>
          <x v="5"/>
          <x v="5"/>
          <x/>
          <x/>
          <x/>
          <x/>
          <x/>
          <x v="10"/>
          <x v="19"/>
          <x v="9"/>
          <x v="9"/>
          <x/>
          <x/>
          <x/>
          <x/>
          <x/>
          <x v="16"/>
          <x/>
          <x/>
          <x v="16"/>
        </s>
        <s v="[Tarefas].[Tarefas].&amp;[{48C34B59-A698-E811-B9A6-E094678B82A5}].DATAMEMBER" c="UPA Barreiro" cp="39">
          <x/>
          <x/>
          <x/>
          <x/>
          <x/>
          <x/>
          <x v="17"/>
          <x/>
          <x/>
          <x v="17"/>
          <x v="20"/>
          <x v="10"/>
          <x v="6"/>
          <x v="6"/>
          <x/>
          <x v="9"/>
          <x/>
          <x/>
          <x v="1"/>
          <x v="7"/>
          <x v="7"/>
          <x/>
          <x/>
          <x/>
          <x/>
          <x/>
          <x v="9"/>
          <x v="20"/>
          <x v="11"/>
          <x v="11"/>
          <x/>
          <x/>
          <x/>
          <x/>
          <x/>
          <x v="17"/>
          <x/>
          <x/>
          <x v="17"/>
        </s>
        <s v="[Tarefas].[Tarefas].&amp;[{49C34B59-A698-E811-B9A6-E094678B82A5}]" c="Reforma UPA Bairreiro" cp="39">
          <x/>
          <x/>
          <x/>
          <x/>
          <x/>
          <x/>
          <x v="17"/>
          <x/>
          <x/>
          <x v="17"/>
          <x v="21"/>
          <x v="10"/>
          <x v="6"/>
          <x v="6"/>
          <x/>
          <x v="9"/>
          <x/>
          <x/>
          <x v="1"/>
          <x v="7"/>
          <x v="7"/>
          <x/>
          <x/>
          <x/>
          <x/>
          <x/>
          <x v="11"/>
          <x v="21"/>
          <x v="11"/>
          <x v="11"/>
          <x/>
          <x/>
          <x/>
          <x/>
          <x/>
          <x v="17"/>
          <x/>
          <x/>
          <x v="18"/>
        </s>
        <s v="[Tarefas].[Tarefas].&amp;[{50C34B59-A698-E811-B9A6-E094678B82A5}]" c="Aquisição de bens, equipamentos e bens permanentes para a UPA Barreiro" cp="39">
          <x/>
          <x/>
          <x/>
          <x/>
          <x/>
          <x/>
          <x v="18"/>
          <x/>
          <x/>
          <x v="18"/>
          <x v="22"/>
          <x v="11"/>
          <x v="7"/>
          <x v="7"/>
          <x/>
          <x v="10"/>
          <x/>
          <x/>
          <x v="1"/>
          <x v="8"/>
          <x v="8"/>
          <x/>
          <x/>
          <x/>
          <x/>
          <x/>
          <x v="11"/>
          <x v="22"/>
          <x v="12"/>
          <x v="12"/>
          <x/>
          <x/>
          <x/>
          <x/>
          <x/>
          <x v="18"/>
          <x/>
          <x/>
          <x v="16"/>
        </s>
        <s v="[Tarefas].[Tarefas].&amp;[{58C34B59-A698-E811-B9A6-E094678B82A5}].DATAMEMBER" c="UPA Venda Nova" cp="39">
          <x/>
          <x/>
          <x/>
          <x/>
          <x/>
          <x/>
          <x v="17"/>
          <x/>
          <x/>
          <x v="17"/>
          <x v="23"/>
          <x v="10"/>
          <x v="6"/>
          <x v="6"/>
          <x/>
          <x v="9"/>
          <x/>
          <x/>
          <x v="1"/>
          <x v="7"/>
          <x v="7"/>
          <x/>
          <x/>
          <x/>
          <x/>
          <x/>
          <x v="9"/>
          <x v="23"/>
          <x v="11"/>
          <x v="11"/>
          <x/>
          <x/>
          <x/>
          <x/>
          <x/>
          <x v="17"/>
          <x/>
          <x/>
          <x v="19"/>
        </s>
        <s v="[Tarefas].[Tarefas].&amp;[{59C34B59-A698-E811-B9A6-E094678B82A5}]" c="Reforma UPA Venda Nova" cp="39">
          <x/>
          <x/>
          <x/>
          <x/>
          <x/>
          <x/>
          <x v="17"/>
          <x/>
          <x/>
          <x v="17"/>
          <x v="24"/>
          <x v="10"/>
          <x v="6"/>
          <x v="6"/>
          <x/>
          <x v="9"/>
          <x/>
          <x/>
          <x v="1"/>
          <x v="7"/>
          <x v="7"/>
          <x/>
          <x/>
          <x/>
          <x/>
          <x/>
          <x v="12"/>
          <x v="24"/>
          <x v="11"/>
          <x v="11"/>
          <x/>
          <x/>
          <x/>
          <x/>
          <x/>
          <x v="17"/>
          <x/>
          <x/>
          <x v="20"/>
        </s>
        <s v="[Tarefas].[Tarefas].&amp;[{60C34B59-A698-E811-B9A6-E094678B82A5}]" c="Aquisição de bens, equipamentos e bens permanentes para a UPA Venda Nova" cp="39">
          <x/>
          <x/>
          <x/>
          <x/>
          <x/>
          <x/>
          <x v="18"/>
          <x/>
          <x/>
          <x v="18"/>
          <x v="25"/>
          <x v="11"/>
          <x v="7"/>
          <x v="7"/>
          <x/>
          <x v="10"/>
          <x/>
          <x/>
          <x v="1"/>
          <x v="8"/>
          <x v="8"/>
          <x/>
          <x/>
          <x/>
          <x/>
          <x/>
          <x v="12"/>
          <x v="25"/>
          <x v="12"/>
          <x v="12"/>
          <x/>
          <x/>
          <x/>
          <x/>
          <x/>
          <x v="18"/>
          <x/>
          <x/>
          <x v="16"/>
        </s>
        <s v="[Tarefas].[Tarefas].&amp;[{68C34B59-A698-E811-B9A6-E094678B82A5}].DATAMEMBER" c="UPA Oeste" cp="39">
          <x/>
          <x/>
          <x/>
          <x/>
          <x/>
          <x/>
          <x v="17"/>
          <x/>
          <x/>
          <x v="17"/>
          <x v="26"/>
          <x v="10"/>
          <x v="6"/>
          <x v="6"/>
          <x/>
          <x v="9"/>
          <x/>
          <x/>
          <x v="1"/>
          <x v="7"/>
          <x v="7"/>
          <x/>
          <x/>
          <x/>
          <x/>
          <x/>
          <x v="9"/>
          <x v="26"/>
          <x v="11"/>
          <x v="11"/>
          <x/>
          <x/>
          <x/>
          <x/>
          <x/>
          <x v="17"/>
          <x/>
          <x/>
          <x v="17"/>
        </s>
        <s v="[Tarefas].[Tarefas].&amp;[{69C34B59-A698-E811-B9A6-E094678B82A5}]" c="Reforma UPA Oeste" cp="39">
          <x/>
          <x/>
          <x/>
          <x/>
          <x/>
          <x/>
          <x v="17"/>
          <x/>
          <x/>
          <x v="17"/>
          <x v="27"/>
          <x v="10"/>
          <x v="6"/>
          <x v="6"/>
          <x/>
          <x v="9"/>
          <x/>
          <x/>
          <x v="1"/>
          <x v="7"/>
          <x v="7"/>
          <x/>
          <x/>
          <x/>
          <x/>
          <x/>
          <x v="13"/>
          <x v="27"/>
          <x v="11"/>
          <x v="11"/>
          <x/>
          <x/>
          <x/>
          <x/>
          <x/>
          <x v="17"/>
          <x/>
          <x/>
          <x v="18"/>
        </s>
        <s v="[Tarefas].[Tarefas].&amp;[{70C34B59-A698-E811-B9A6-E094678B82A5}]" c="Aquisição de bens, equipamentos e bens permanentes para a UPA Oeste" cp="39">
          <x/>
          <x/>
          <x/>
          <x/>
          <x/>
          <x/>
          <x v="18"/>
          <x/>
          <x/>
          <x v="18"/>
          <x v="28"/>
          <x v="11"/>
          <x v="7"/>
          <x v="7"/>
          <x/>
          <x v="10"/>
          <x/>
          <x/>
          <x v="1"/>
          <x v="8"/>
          <x v="8"/>
          <x/>
          <x/>
          <x/>
          <x/>
          <x/>
          <x v="13"/>
          <x v="28"/>
          <x v="12"/>
          <x v="12"/>
          <x/>
          <x/>
          <x/>
          <x/>
          <x/>
          <x v="18"/>
          <x/>
          <x/>
          <x v="16"/>
        </s>
        <s v="[Tarefas].[Tarefas].&amp;[{81C34B59-A698-E811-B9A6-E094678B82A5}].DATAMEMBER" c="CERSAM Venda Nova (Construção)" cp="39">
          <x/>
          <x/>
          <x/>
          <x/>
          <x/>
          <x/>
          <x v="20"/>
          <x/>
          <x/>
          <x v="20"/>
          <x v="30"/>
          <x v="12"/>
          <x v="10"/>
          <x v="10"/>
          <x/>
          <x v="12"/>
          <x/>
          <x/>
          <x v="1"/>
          <x v="9"/>
          <x v="9"/>
          <x/>
          <x/>
          <x/>
          <x/>
          <x/>
          <x v="14"/>
          <x v="30"/>
          <x v="13"/>
          <x v="13"/>
          <x/>
          <x/>
          <x/>
          <x/>
          <x/>
          <x v="20"/>
          <x/>
          <x/>
          <x v="22"/>
        </s>
        <s v="[Tarefas].[Tarefas].&amp;[{E5AA8AA1-CAA1-E811-B9AB-E094678B82A5}]" c="Obras" cp="39">
          <x/>
          <x v="2"/>
          <x/>
          <x/>
          <x/>
          <x/>
          <x v="21"/>
          <x/>
          <x/>
          <x v="21"/>
          <x v="31"/>
          <x v="12"/>
          <x v="10"/>
          <x v="10"/>
          <x/>
          <x v="12"/>
          <x/>
          <x/>
          <x v="1"/>
          <x v="10"/>
          <x v="10"/>
          <x/>
          <x/>
          <x/>
          <x/>
          <x/>
          <x v="15"/>
          <x v="31"/>
          <x v="14"/>
          <x v="14"/>
          <x/>
          <x/>
          <x/>
          <x/>
          <x/>
          <x v="21"/>
          <x/>
          <x/>
          <x v="23"/>
        </s>
        <s v="[Tarefas].[Tarefas].&amp;[{89C34B59-A698-E811-B9A6-E094678B82A5}]" c="Aquisição de bens, equipamentos e bens permanentes para o CERSAM Venda Nova" cp="39">
          <x/>
          <x/>
          <x/>
          <x/>
          <x/>
          <x/>
          <x v="22"/>
          <x/>
          <x/>
          <x v="22"/>
          <x v="32"/>
          <x v="13"/>
          <x v="11"/>
          <x v="11"/>
          <x/>
          <x v="13"/>
          <x/>
          <x/>
          <x v="1"/>
          <x v="9"/>
          <x v="9"/>
          <x/>
          <x/>
          <x/>
          <x/>
          <x/>
          <x v="15"/>
          <x v="32"/>
          <x v="13"/>
          <x v="13"/>
          <x/>
          <x/>
          <x/>
          <x/>
          <x/>
          <x v="22"/>
          <x/>
          <x/>
          <x v="24"/>
        </s>
        <s v="[Tarefas].[Tarefas].&amp;[{91C34B59-A698-E811-B9A6-E094678B82A5}].DATAMEMBER" c="CERSAM Oeste (Construção)" cp="39">
          <x/>
          <x/>
          <x/>
          <x/>
          <x/>
          <x/>
          <x v="23"/>
          <x/>
          <x/>
          <x v="23"/>
          <x v="33"/>
          <x v="1"/>
          <x v="9"/>
          <x v="9"/>
          <x/>
          <x v="11"/>
          <x/>
          <x/>
          <x/>
          <x v="10"/>
          <x/>
          <x/>
          <x/>
          <x/>
          <x/>
          <x/>
          <x v="14"/>
          <x v="33"/>
          <x v="14"/>
          <x v="14"/>
          <x/>
          <x/>
          <x/>
          <x/>
          <x/>
          <x v="23"/>
          <x/>
          <x/>
          <x v="25"/>
        </s>
        <s v="[Tarefas].[Tarefas].&amp;[{EFB385AF-CAA1-E811-B9AB-E094678B82A5}]" c="Obras" cp="39">
          <x/>
          <x v="2"/>
          <x/>
          <x/>
          <x/>
          <x/>
          <x v="21"/>
          <x/>
          <x/>
          <x v="21"/>
          <x v="34"/>
          <x v="12"/>
          <x v="10"/>
          <x v="10"/>
          <x/>
          <x v="12"/>
          <x/>
          <x/>
          <x v="1"/>
          <x v="10"/>
          <x v="10"/>
          <x/>
          <x/>
          <x/>
          <x/>
          <x/>
          <x v="16"/>
          <x v="34"/>
          <x v="14"/>
          <x v="14"/>
          <x/>
          <x/>
          <x/>
          <x/>
          <x/>
          <x v="21"/>
          <x/>
          <x/>
          <x v="26"/>
        </s>
        <s v="[Tarefas].[Tarefas].&amp;[{99C34B59-A698-E811-B9A6-E094678B82A5}]" c="Aquisição de bens, equipamentos e bens permanentes para o CERSAM Oeste" cp="39">
          <x/>
          <x/>
          <x/>
          <x/>
          <x/>
          <x/>
          <x v="24"/>
          <x/>
          <x/>
          <x v="24"/>
          <x v="35"/>
          <x v="1"/>
          <x v="9"/>
          <x v="9"/>
          <x/>
          <x v="11"/>
          <x/>
          <x/>
          <x/>
          <x/>
          <x/>
          <x/>
          <x/>
          <x/>
          <x/>
          <x/>
          <x v="16"/>
          <x v="35"/>
          <x v="15"/>
          <x v="15"/>
          <x/>
          <x v="5"/>
          <x/>
          <x/>
          <x/>
          <x v="24"/>
          <x/>
          <x/>
          <x v="24"/>
        </s>
      </sharedItems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  <mpMap v="47"/>
    </cacheField>
    <cacheField name="[Tarefas].[Tarefas].[Tarefa  6]" caption="Tarefa  6" numFmtId="0" hierarchy="2" level="7">
      <sharedItems containsSemiMixedTypes="0" containsString="0"/>
    </cacheField>
    <cacheField name="[Tarefas].[Tarefas].[Atraso do Nivelamento]" caption="Atraso do Nivelamento" propertyName="Atraso do Nivelamento" numFmtId="0" hierarchy="2" level="32767" memberPropertyField="1">
      <sharedItems count="1">
        <s v="0"/>
      </sharedItems>
    </cacheField>
    <cacheField name="[Tarefas].[Tarefas].[Criado]" caption="Criado" propertyName="Criado" numFmtId="0" hierarchy="2" level="32767" memberPropertyField="1">
      <sharedItems count="6">
        <s v="7/18/2018 8:53:00 AM"/>
        <s v="8/16/2018 10:37:00 PM"/>
        <s v="8/17/2018 12:07:00 AM"/>
        <s v="8/16/2018 11:52:00 PM"/>
        <s v="8/17/2018 12:04:00 AM"/>
        <s v="8/17/2018 12:11:00 AM"/>
      </sharedItems>
    </cacheField>
    <cacheField name="[Tarefas].[Tarefas].[Custo da Linha de Base]" caption="Custo da Linha de Base" propertyName="Custo da Linha de Base" numFmtId="0" hierarchy="2" level="32767" memberPropertyField="1">
      <sharedItems count="1">
        <s v="0"/>
      </sharedItems>
    </cacheField>
    <cacheField name="[Tarefas].[Tarefas].[Custo Fixo Linha Base]" caption="Custo Fixo Linha Base" propertyName="Custo Fixo Linha Base" numFmtId="0" hierarchy="2" level="32767" memberPropertyField="1">
      <sharedItems count="1">
        <s v="0"/>
      </sharedItems>
    </cacheField>
    <cacheField name="[Tarefas].[Tarefas].[Data de Restrição]" caption="Data de Restrição" propertyName="Data de Restrição" numFmtId="0" hierarchy="2" level="32767" memberPropertyField="1">
      <sharedItems count="1">
        <s v=""/>
      </sharedItems>
    </cacheField>
    <cacheField name="[Tarefas].[Tarefas].[Data Limite]" caption="Data Limite" propertyName="Data Limite" numFmtId="0" hierarchy="2" level="32767" memberPropertyField="1">
      <sharedItems count="1">
        <s v=""/>
      </sharedItems>
    </cacheField>
    <cacheField name="[Tarefas].[Tarefas].[Duração Agendada]" caption="Duração Agendada" propertyName="Duração Agendada" numFmtId="0" hierarchy="2" level="32767" memberPropertyField="1">
      <sharedItems count="47">
        <s v="1380"/>
        <s v="659"/>
        <s v="413"/>
        <s v="173"/>
        <s v="163"/>
        <s v="273"/>
        <s v="620"/>
        <s v="175"/>
        <s v="364"/>
        <s v="573"/>
        <s v="403"/>
        <s v="418"/>
        <s v="1344"/>
        <s v="436"/>
        <s v="396"/>
        <s v="369"/>
        <s v="262"/>
        <s v="329"/>
        <s v="264"/>
        <s v="415"/>
        <s v="390"/>
        <s v="381"/>
        <s v="321"/>
        <s v="406"/>
        <s v="355"/>
        <s v="487.00000000000006"/>
        <s v="206"/>
        <s v="188"/>
        <s v="358"/>
        <s v="359"/>
        <s v="1044"/>
        <s v="1301"/>
        <s v="1138"/>
        <s v="899.00000000000011"/>
        <s v="820"/>
        <s v="1077"/>
        <s v="1108"/>
        <s v="782"/>
        <s v="434"/>
        <s v="889.00000000000011"/>
        <s v="921.00000000000011"/>
        <s v="1128"/>
        <s v="1241"/>
        <s v="1010.0000000000001"/>
        <s v="1104"/>
        <s v="1175"/>
        <s v="1199"/>
      </sharedItems>
    </cacheField>
    <cacheField name="[Tarefas].[Tarefas].[Duração Estimada da Linha de Base]" caption="Duração Estimada da Linha de Base" propertyName="Duração Estimada da Linha de Base" numFmtId="0" hierarchy="2" level="32767" memberPropertyField="1">
      <sharedItems count="1">
        <s v="0"/>
      </sharedItems>
    </cacheField>
    <cacheField name="[Tarefas].[Tarefas].[Duração Real]" caption="Duração Real" propertyName="Duração Real" numFmtId="0" hierarchy="2" level="32767" memberPropertyField="1">
      <sharedItems count="1">
        <s v="0"/>
      </sharedItems>
    </cacheField>
    <cacheField name="[Tarefas].[Tarefas].[Duração Restante]" caption="Duração Restante" propertyName="Duração Restante" numFmtId="0" hierarchy="2" level="32767" memberPropertyField="1">
      <sharedItems count="47">
        <s v="1380"/>
        <s v="659"/>
        <s v="413"/>
        <s v="173"/>
        <s v="163"/>
        <s v="273"/>
        <s v="620"/>
        <s v="175"/>
        <s v="364"/>
        <s v="573"/>
        <s v="403"/>
        <s v="418"/>
        <s v="1344"/>
        <s v="436"/>
        <s v="396"/>
        <s v="369"/>
        <s v="262"/>
        <s v="329"/>
        <s v="264"/>
        <s v="415"/>
        <s v="390"/>
        <s v="381"/>
        <s v="321"/>
        <s v="406"/>
        <s v="355"/>
        <s v="487.00000000000006"/>
        <s v="206"/>
        <s v="188"/>
        <s v="358"/>
        <s v="359"/>
        <s v="1044"/>
        <s v="1301"/>
        <s v="1138"/>
        <s v="899.00000000000011"/>
        <s v="820"/>
        <s v="1077"/>
        <s v="1108"/>
        <s v="782"/>
        <s v="434"/>
        <s v="889.00000000000011"/>
        <s v="921.00000000000011"/>
        <s v="1128"/>
        <s v="1241"/>
        <s v="1010.0000000000001"/>
        <s v="1104"/>
        <s v="1175"/>
        <s v="1199"/>
      </sharedItems>
    </cacheField>
    <cacheField name="[Tarefas].[Tarefas].[EDT]" caption="EDT" propertyName="EDT" numFmtId="0" hierarchy="2" level="32767" memberPropertyField="1">
      <sharedItems count="63">
        <s v="0"/>
        <s v="1"/>
        <s v="1.1"/>
        <s v="1.1.1"/>
        <s v="1.1.1.1"/>
        <s v="1.1.1.1.1"/>
        <s v="1.1.1.1.2"/>
        <s v="1.1.1.1.3"/>
        <s v="1.1.1.1.4"/>
        <s v="1.1.2"/>
        <s v="1.1.2.1"/>
        <s v="1.1.2.2"/>
        <s v="1.1.3"/>
        <s v="1.1.3.1"/>
        <s v="1.1.3.2"/>
        <s v="1.2"/>
        <s v="1.2.1"/>
        <s v="1.2.1.1"/>
        <s v="1.2.1.1.1"/>
        <s v="1.2.1.1.2"/>
        <s v="1.2.1.2"/>
        <s v="1.2.1.2.1"/>
        <s v="1.2.1.2.2"/>
        <s v="1.2.1.3"/>
        <s v="1.2.1.3.1"/>
        <s v="1.2.1.3.2"/>
        <s v="1.2.1.4"/>
        <s v="1.2.1.4.1"/>
        <s v="1.2.1.4.2"/>
        <s v="1.2.2"/>
        <s v="1.2.2.1"/>
        <s v="1.2.2.1.1"/>
        <s v="1.2.2.1.2"/>
        <s v="1.2.2.2"/>
        <s v="1.2.2.2.1"/>
        <s v="1.2.2.2.2"/>
        <s v="1.2.3"/>
        <s v="1.2.3.1"/>
        <s v="1.2.3.2"/>
        <s v="1.2.4"/>
        <s v="1.2.4.1"/>
        <s v="1.2.4.2"/>
        <s v="1.2.4.3"/>
        <s v="1.2.5"/>
        <s v="1.2.5.1"/>
        <s v="1.3"/>
        <s v="1.3.1"/>
        <s v="1.3.1.1"/>
        <s v="1.3.1.2"/>
        <s v="1.3.1.3"/>
        <s v="1.3.1.4"/>
        <s v="1.3.1.5"/>
        <s v="1.3.1.6"/>
        <s v="1.3.1.7"/>
        <s v="1.3.1.8"/>
        <s v="1.3.2"/>
        <s v="1.3.3"/>
        <s v="1.4"/>
        <s v="1.4.1"/>
        <s v="1.4.2"/>
        <s v="1.4.3"/>
        <s v="1.4.4"/>
        <s v="1.4.5"/>
      </sharedItems>
    </cacheField>
    <cacheField name="[Tarefas].[Tarefas].[Iniciar Margem de Atraso]" caption="Iniciar Margem de Atraso" propertyName="Iniciar Margem de Atraso" numFmtId="0" hierarchy="2" level="32767" memberPropertyField="1">
      <sharedItems count="32">
        <s v="10"/>
        <s v="0"/>
        <s v="1031"/>
        <s v="1195"/>
        <s v="775"/>
        <s v="711"/>
        <s v="172"/>
        <s v="766"/>
        <s v="726"/>
        <s v="699"/>
        <s v="806"/>
        <s v="831"/>
        <s v="710"/>
        <s v="701"/>
        <s v="1164"/>
        <s v="883"/>
        <s v="1011.0000000000001"/>
        <s v="1182"/>
        <s v="731"/>
        <s v="26"/>
        <s v="154"/>
        <s v="252.00000000000003"/>
        <s v="272"/>
        <s v="481.00000000000006"/>
        <s v="485.00000000000006"/>
        <s v="273"/>
        <s v="242.00000000000003"/>
        <s v="498.00000000000006"/>
        <s v="893.00000000000011"/>
        <s v="79"/>
        <s v="113.00000000000001"/>
        <s v="1"/>
      </sharedItems>
    </cacheField>
    <cacheField name="[Tarefas].[Tarefas].[Início Agendado]" caption="Início Agendado" propertyName="Início Agendado" numFmtId="0" hierarchy="2" level="32767" memberPropertyField="1">
      <sharedItems count="26">
        <s v="8/20/2018 9:00:00 AM"/>
        <s v="9/1/2018 9:00:00 AM"/>
        <s v="3/18/2019 9:00:00 AM"/>
        <s v="9/3/2018 9:00:00 AM"/>
        <s v="8/27/2019 9:00:00 AM"/>
        <s v="1/1/2019 9:00:00 AM"/>
        <s v="7/29/2019 9:00:00 AM"/>
        <s v="9/23/2019 9:00:00 AM"/>
        <s v="3/27/2020 9:00:00 AM"/>
        <s v="8/23/2019 9:00:00 AM"/>
        <s v="9/27/2019 9:00:00 AM"/>
        <s v="1/2/2020 9:00:00 AM"/>
        <s v="10/1/2019 9:00:00 AM"/>
        <s v="6/13/2022 9:00:00 AM"/>
        <s v="5/1/2019 9:00:00 AM"/>
        <s v="7/18/2018 9:00:00 AM"/>
        <s v="12/3/2018 9:00:00 AM"/>
        <s v="10/1/2018 9:00:00 AM"/>
        <s v="1/7/2019 9:00:00 AM"/>
        <s v="11/1/2018 9:00:00 AM"/>
        <s v="2/3/2020 9:00:00 AM"/>
        <s v="3/1/2019 9:00:00 AM"/>
        <s v="10/18/2019 9:00:00 AM"/>
        <s v="6/8/2019 9:00:00 AM"/>
        <s v="6/1/2019 9:00:00 AM"/>
        <s v="3/2/2019 9:00:00 AM"/>
      </sharedItems>
    </cacheField>
    <cacheField name="[Tarefas].[Tarefas].[Início Antecipado]" caption="Início Antecipado" propertyName="Início Antecipado" numFmtId="0" hierarchy="2" level="32767" memberPropertyField="1">
      <sharedItems count="25">
        <s v="8/20/2018 9:00:00 AM"/>
        <s v="9/1/2018 9:00:00 AM"/>
        <s v="3/18/2019 9:00:00 AM"/>
        <s v="9/3/2018 9:00:00 AM"/>
        <s v="8/27/2019 9:00:00 AM"/>
        <s v="1/1/2019 9:00:00 AM"/>
        <s v="7/29/2019 9:00:00 AM"/>
        <s v="9/23/2019 9:00:00 AM"/>
        <s v="3/27/2020 9:00:00 AM"/>
        <s v="8/23/2019 9:00:00 AM"/>
        <s v="9/27/2019 9:00:00 AM"/>
        <s v="1/2/2020 9:00:00 AM"/>
        <s v="10/1/2019 9:00:00 AM"/>
        <s v="6/13/2022 9:00:00 AM"/>
        <s v="5/1/2019 9:00:00 AM"/>
        <s v="12/3/2018 9:00:00 AM"/>
        <s v="10/1/2018 9:00:00 AM"/>
        <s v="1/7/2019 9:00:00 AM"/>
        <s v="11/1/2018 9:00:00 AM"/>
        <s v="2/3/2020 9:00:00 AM"/>
        <s v="3/1/2019 9:00:00 AM"/>
        <s v="10/18/2019 9:00:00 AM"/>
        <s v="6/8/2019 9:00:00 AM"/>
        <s v="6/1/2019 9:00:00 AM"/>
        <s v="3/2/2019 9:00:00 AM"/>
      </sharedItems>
    </cacheField>
    <cacheField name="[Tarefas].[Tarefas].[Início Antes da Redist]" caption="Início Antes da Redist" propertyName="Início Antes da Redist" numFmtId="0" hierarchy="2" level="32767" memberPropertyField="1">
      <sharedItems count="1">
        <s v=""/>
      </sharedItems>
    </cacheField>
    <cacheField name="[Tarefas].[Tarefas].[Início Atrasado]" caption="Início Atrasado" propertyName="Início Atrasado" numFmtId="0" hierarchy="2" level="32767" memberPropertyField="1">
      <sharedItems count="32">
        <s v="9/1/2018 9:00:00 AM"/>
        <s v="3/18/2019 9:00:00 AM"/>
        <s v="8/16/2022 9:00:00 AM"/>
        <s v="4/3/2023 9:00:00 AM"/>
        <s v="1/1/2019 9:00:00 AM"/>
        <s v="5/18/2022 9:00:00 AM"/>
        <s v="5/1/2019 9:00:00 AM"/>
        <s v="7/5/2022 9:00:00 AM"/>
        <s v="12/1/2022 9:00:00 AM"/>
        <s v="8/30/2022 9:00:00 AM"/>
        <s v="11/29/2022 9:00:00 AM"/>
        <s v="8/23/2019 9:00:00 AM"/>
        <s v="6/17/2022 9:00:00 AM"/>
        <s v="9/9/2022 9:00:00 AM"/>
        <s v="2/17/2023 9:00:00 AM"/>
        <s v="7/19/2022 9:00:00 AM"/>
        <s v="3/15/2023 9:00:00 AM"/>
        <s v="7/20/2022 9:00:00 AM"/>
        <s v="12/3/2019 9:00:00 AM"/>
        <s v="8/7/2019 9:00:00 AM"/>
        <s v="9/4/2019 9:00:00 AM"/>
        <s v="6/23/2020 9:00:00 AM"/>
        <s v="10/12/2020 9:00:00 AM"/>
        <s v="10/17/2019 9:00:00 AM"/>
        <s v="12/3/2020 9:00:00 AM"/>
        <s v="4/5/2022 9:00:00 AM"/>
        <s v="7/7/2020 9:00:00 AM"/>
        <s v="5/22/2020 9:00:00 AM"/>
        <s v="3/2/2019 9:00:00 AM"/>
        <s v="10/18/2019 9:00:00 AM"/>
        <s v="6/8/2019 9:00:00 AM"/>
        <s v="6/1/2019 9:00:00 AM"/>
      </sharedItems>
    </cacheField>
    <cacheField name="[Tarefas].[Tarefas].[Início Estimado da Linha de Base]" caption="Início Estimado da Linha de Base" propertyName="Início Estimado da Linha de Base" numFmtId="0" hierarchy="2" level="32767" memberPropertyField="1">
      <sharedItems count="1">
        <s v=""/>
      </sharedItems>
    </cacheField>
    <cacheField name="[Tarefas].[Tarefas].[Início Real]" caption="Início Real" propertyName="Início Real" numFmtId="0" hierarchy="2" level="32767" memberPropertyField="1">
      <sharedItems count="1">
        <s v=""/>
      </sharedItems>
    </cacheField>
    <cacheField name="[Tarefas].[Tarefas].[Margem Atraso Permitida]" caption="Margem Atraso Permitida" propertyName="Margem Atraso Permitida" numFmtId="0" hierarchy="2" level="32767" memberPropertyField="1">
      <sharedItems count="2">
        <s v="0"/>
        <s v="1"/>
      </sharedItems>
    </cacheField>
    <cacheField name="[Tarefas].[Tarefas].[Margem de Atraso]" caption="Margem de Atraso" propertyName="Margem de Atraso" numFmtId="0" hierarchy="2" level="32767" memberPropertyField="1">
      <sharedItems count="24">
        <s v="0"/>
        <s v="711"/>
        <s v="750"/>
        <s v="1195"/>
        <s v="26"/>
        <s v="699"/>
        <s v="726"/>
        <s v="806"/>
        <s v="831"/>
        <s v="701"/>
        <s v="710"/>
        <s v="883"/>
        <s v="1164"/>
        <s v="1182"/>
        <s v="731"/>
        <s v="154"/>
        <s v="79"/>
        <s v="242.00000000000003"/>
        <s v="481.00000000000006"/>
        <s v="485.00000000000006"/>
        <s v="273"/>
        <s v="498.00000000000006"/>
        <s v="893.00000000000011"/>
        <s v="113.00000000000001"/>
      </sharedItems>
    </cacheField>
    <cacheField name="[Tarefas].[Tarefas].[Margem de Atraso Total]" caption="Margem de Atraso Total" propertyName="Margem de Atraso Total" numFmtId="0" hierarchy="2" level="32767" memberPropertyField="1">
      <sharedItems count="24">
        <s v="0"/>
        <s v="750"/>
        <s v="1195"/>
        <s v="711"/>
        <s v="26"/>
        <s v="699"/>
        <s v="726"/>
        <s v="806"/>
        <s v="831"/>
        <s v="701"/>
        <s v="710"/>
        <s v="883"/>
        <s v="1164"/>
        <s v="1182"/>
        <s v="731"/>
        <s v="154"/>
        <s v="79"/>
        <s v="242.00000000000003"/>
        <s v="481.00000000000006"/>
        <s v="485.00000000000006"/>
        <s v="273"/>
        <s v="498.00000000000006"/>
        <s v="893.00000000000011"/>
        <s v="113.00000000000001"/>
      </sharedItems>
    </cacheField>
    <cacheField name="[Tarefas].[Tarefas].[Parar]" caption="Parar" propertyName="Parar" numFmtId="0" hierarchy="2" level="32767" memberPropertyField="1">
      <sharedItems count="1">
        <s v=""/>
      </sharedItems>
    </cacheField>
    <cacheField name="[Tarefas].[Tarefas].[Porcentagem Concluída]" caption="Porcentagem Concluída" propertyName="Porcentagem Concluída" numFmtId="0" hierarchy="2" level="32767" memberPropertyField="1">
      <sharedItems count="1">
        <s v="0"/>
      </sharedItems>
    </cacheField>
    <cacheField name="[Tarefas].[Tarefas].[Porcentagem de Trabalho Concluído]" caption="Porcentagem de Trabalho Concluído" propertyName="Porcentagem de Trabalho Concluído" numFmtId="0" hierarchy="2" level="32767" memberPropertyField="1">
      <sharedItems count="1">
        <s v="0"/>
      </sharedItems>
    </cacheField>
    <cacheField name="[Tarefas].[Tarefas].[Porcentagem Física Concluída]" caption="Porcentagem Física Concluída" propertyName="Porcentagem Física Concluída" numFmtId="0" hierarchy="2" level="32767" memberPropertyField="1">
      <sharedItems count="1">
        <s v="0"/>
      </sharedItems>
    </cacheField>
    <cacheField name="[Tarefas].[Tarefas].[Prioridade]" caption="Prioridade" propertyName="Prioridade" numFmtId="0" hierarchy="2" level="32767" memberPropertyField="1">
      <sharedItems count="1">
        <s v="500"/>
      </sharedItems>
    </cacheField>
    <cacheField name="[Tarefas].[Tarefas].[Tarefas]" caption="Tarefas" propertyName="Tarefas" numFmtId="0" hierarchy="2" level="32767" memberPropertyField="1">
      <sharedItems containsBlank="1" count="23">
        <m/>
        <s v="Cronograma PEP POA 020818"/>
        <s v="MELHOR SAÚDE"/>
        <s v="Componente 1. Fortalecimento das redes de atenção primária e vigilância em saúde"/>
        <s v="Estruturação de unidades básicas de saúde"/>
        <s v="Reestruturação de 12 UBS"/>
        <s v="Aquisição de bens, equipamentos e bens permanentes para as unidades da atenção primária (Unidades em Operação)"/>
        <s v="Fortalecimento da estrutura e integração dos serviços de vigilância em saúde"/>
        <s v="Componente 2. Consolidação e integração de serviços especializados, hospitalares e de urgência"/>
        <s v="Readequação de UPAs 24h"/>
        <s v="UPA Pampulha"/>
        <s v="UPA Barreiro"/>
        <s v="UPA Venda Nova"/>
        <s v="UPA Oeste"/>
        <s v="Ampliação e adequação de unidades especializadas"/>
        <s v="CERSAM Venda Nova (Construção)"/>
        <s v="CERSAM Oeste (Construção)"/>
        <s v="Aquisição de bens, equipamentos e bens permanentes para Unidades Especializadas"/>
        <s v="Melhoria do parque de equipamentos do Hospital Odilon Behrens"/>
        <s v="Implantação da PPP do Hospital Metropolitano Dr Célio de Castro (Contrapartida)"/>
        <s v="Componente 3. Melhoramento da gestão, qualidade e eficiência das redes integradas"/>
        <s v="Implantação de Soluções Tecnológicas de TI"/>
        <s v="Componente 4. Administração e avaliação do programa"/>
      </sharedItems>
    </cacheField>
    <cacheField name="[Tarefas].[Tarefas].[TaskID]" caption="TaskID" propertyName="TaskID" numFmtId="0" hierarchy="2" level="32767" memberPropertyField="1">
      <sharedItems count="63">
        <s v="0"/>
        <s v="1"/>
        <s v="2"/>
        <s v="3"/>
        <s v="4"/>
        <s v="5"/>
        <s v="12"/>
        <s v="20"/>
        <s v="27"/>
        <s v="35"/>
        <s v="36"/>
        <s v="44"/>
        <s v="52"/>
        <s v="53"/>
        <s v="69"/>
        <s v="77"/>
        <s v="78"/>
        <s v="79"/>
        <s v="80"/>
        <s v="87"/>
        <s v="95"/>
        <s v="96"/>
        <s v="103"/>
        <s v="111"/>
        <s v="112"/>
        <s v="119"/>
        <s v="127"/>
        <s v="128"/>
        <s v="135"/>
        <s v="143"/>
        <s v="144"/>
        <s v="145"/>
        <s v="152"/>
        <s v="160"/>
        <s v="161"/>
        <s v="168"/>
        <s v="176"/>
        <s v="177"/>
        <s v="185"/>
        <s v="193"/>
        <s v="194"/>
        <s v="202"/>
        <s v="210"/>
        <s v="218"/>
        <s v="219"/>
        <s v="220"/>
        <s v="221"/>
        <s v="222"/>
        <s v="230"/>
        <s v="234"/>
        <s v="242"/>
        <s v="250"/>
        <s v="258"/>
        <s v="266"/>
        <s v="274"/>
        <s v="282"/>
        <s v="288"/>
        <s v="294"/>
        <s v="295"/>
        <s v="305"/>
        <s v="315"/>
        <s v="326"/>
        <s v="332"/>
      </sharedItems>
    </cacheField>
    <cacheField name="[Tarefas].[Tarefas].[Término Agendado]" caption="Término Agendado" propertyName="Término Agendado" numFmtId="0" hierarchy="2" level="32767" memberPropertyField="1">
      <sharedItems count="32">
        <s v="12/1/2023 6:00:00 PM"/>
        <s v="3/11/2021 6:00:00 PM"/>
        <s v="4/1/2020 6:00:00 PM"/>
        <s v="5/1/2019 6:00:00 PM"/>
        <s v="10/30/2019 6:00:00 PM"/>
        <s v="1/15/2021 6:00:00 PM"/>
        <s v="5/3/2019 6:00:00 PM"/>
        <s v="8/6/2020 6:00:00 PM"/>
        <s v="10/26/2023 6:00:00 PM"/>
        <s v="3/29/2021 6:00:00 PM"/>
        <s v="2/18/2021 6:00:00 PM"/>
        <s v="10/29/2020 6:00:00 PM"/>
        <s v="9/24/2020 6:00:00 PM"/>
        <s v="3/25/2021 6:00:00 PM"/>
        <s v="3/12/2021 6:00:00 PM"/>
        <s v="12/31/2020 6:00:00 PM"/>
        <s v="7/14/2020 6:00:00 PM"/>
        <s v="6/17/2019 6:00:00 PM"/>
        <s v="5/22/2019 6:00:00 PM"/>
        <s v="2/11/2021 6:00:00 PM"/>
        <s v="5/1/2023 6:00:00 PM"/>
        <s v="7/18/2022 6:00:00 PM"/>
        <s v="8/14/2023 6:00:00 PM"/>
        <s v="12/28/2022 6:00:00 PM"/>
        <s v="1/27/2022 6:00:00 PM"/>
        <s v="1/21/2022 6:00:00 PM"/>
        <s v="11/15/2022 6:00:00 PM"/>
        <s v="1/4/2022 6:00:00 PM"/>
        <s v="6/30/2020 6:00:00 PM"/>
        <s v="6/27/2023 6:00:00 PM"/>
        <s v="8/31/2023 6:00:00 PM"/>
        <s v="10/5/2023 6:00:00 PM"/>
      </sharedItems>
    </cacheField>
    <cacheField name="[Tarefas].[Tarefas].[Término Antecipado]" caption="Término Antecipado" propertyName="Término Antecipado" numFmtId="0" hierarchy="2" level="32767" memberPropertyField="1">
      <sharedItems count="31">
        <s v="12/1/2023 6:00:00 PM"/>
        <s v="3/11/2021 6:00:00 PM"/>
        <s v="4/1/2020 6:00:00 PM"/>
        <s v="5/1/2019 6:00:00 PM"/>
        <s v="10/30/2019 6:00:00 PM"/>
        <s v="1/15/2021 6:00:00 PM"/>
        <s v="5/3/2019 6:00:00 PM"/>
        <s v="8/6/2020 6:00:00 PM"/>
        <s v="10/26/2023 6:00:00 PM"/>
        <s v="3/29/2021 6:00:00 PM"/>
        <s v="2/18/2021 6:00:00 PM"/>
        <s v="10/29/2020 6:00:00 PM"/>
        <s v="9/24/2020 6:00:00 PM"/>
        <s v="3/25/2021 6:00:00 PM"/>
        <s v="3/12/2021 6:00:00 PM"/>
        <s v="12/31/2020 6:00:00 PM"/>
        <s v="7/14/2020 6:00:00 PM"/>
        <s v="6/17/2019 6:00:00 PM"/>
        <s v="5/22/2019 6:00:00 PM"/>
        <s v="2/11/2021 6:00:00 PM"/>
        <s v="5/1/2023 6:00:00 PM"/>
        <s v="8/14/2023 6:00:00 PM"/>
        <s v="12/28/2022 6:00:00 PM"/>
        <s v="1/27/2022 6:00:00 PM"/>
        <s v="1/21/2022 6:00:00 PM"/>
        <s v="11/15/2022 6:00:00 PM"/>
        <s v="1/4/2022 6:00:00 PM"/>
        <s v="6/30/2020 6:00:00 PM"/>
        <s v="6/27/2023 6:00:00 PM"/>
        <s v="8/31/2023 6:00:00 PM"/>
        <s v="10/5/2023 6:00:00 PM"/>
      </sharedItems>
    </cacheField>
    <cacheField name="[Tarefas].[Tarefas].[Término Antes da Redist]" caption="Término Antes da Redist" propertyName="Término Antes da Redist" numFmtId="0" hierarchy="2" level="32767" memberPropertyField="1">
      <sharedItems count="1">
        <s v=""/>
      </sharedItems>
    </cacheField>
    <cacheField name="[Tarefas].[Tarefas].[Término Atrasado]" caption="Término Atrasado" propertyName="Término Atrasado" numFmtId="0" hierarchy="2" level="32767" memberPropertyField="1">
      <sharedItems count="9">
        <s v="12/1/2023 6:00:00 PM"/>
        <s v="4/1/2020 6:00:00 PM"/>
        <s v="5/1/2019 6:00:00 PM"/>
        <s v="10/30/2019 6:00:00 PM"/>
        <s v="8/6/2020 6:00:00 PM"/>
        <s v="12/31/2020 6:00:00 PM"/>
        <s v="5/1/2023 6:00:00 PM"/>
        <s v="8/31/2023 6:00:00 PM"/>
        <s v="10/5/2023 6:00:00 PM"/>
      </sharedItems>
    </cacheField>
    <cacheField name="[Tarefas].[Tarefas].[Término Estimado da Linha de Base]" caption="Término Estimado da Linha de Base" propertyName="Término Estimado da Linha de Base" numFmtId="0" hierarchy="2" level="32767" memberPropertyField="1">
      <sharedItems count="1">
        <s v=""/>
      </sharedItems>
    </cacheField>
    <cacheField name="[Tarefas].[Tarefas].[Término Real]" caption="Término Real" propertyName="Término Real" numFmtId="0" hierarchy="2" level="32767" memberPropertyField="1">
      <sharedItems count="1">
        <s v=""/>
      </sharedItems>
    </cacheField>
    <cacheField name="[Tarefas].[Tarefas].[Trab Linha de Base]" caption="Trab Linha de Base" propertyName="Trab Linha de Base" numFmtId="0" hierarchy="2" level="32767" memberPropertyField="1">
      <sharedItems count="1">
        <s v="0"/>
      </sharedItems>
    </cacheField>
    <cacheField name="[Tarefas].[Tarefas].[Variação da Duração]" caption="Variação da Duração" propertyName="Variação da Duração" numFmtId="0" hierarchy="2" level="32767" memberPropertyField="1">
      <sharedItems count="47">
        <s v="1380"/>
        <s v="659"/>
        <s v="413"/>
        <s v="173"/>
        <s v="163"/>
        <s v="273"/>
        <s v="620"/>
        <s v="175"/>
        <s v="364"/>
        <s v="573"/>
        <s v="403"/>
        <s v="418"/>
        <s v="1344"/>
        <s v="436"/>
        <s v="396"/>
        <s v="369"/>
        <s v="262"/>
        <s v="329"/>
        <s v="264"/>
        <s v="415"/>
        <s v="390"/>
        <s v="381"/>
        <s v="321"/>
        <s v="406"/>
        <s v="355"/>
        <s v="487.00000000000006"/>
        <s v="206"/>
        <s v="188"/>
        <s v="358"/>
        <s v="359"/>
        <s v="1044"/>
        <s v="1301"/>
        <s v="1138"/>
        <s v="899.00000000000011"/>
        <s v="820"/>
        <s v="1077"/>
        <s v="1108"/>
        <s v="782"/>
        <s v="434"/>
        <s v="889.00000000000011"/>
        <s v="921.00000000000011"/>
        <s v="1128"/>
        <s v="1241"/>
        <s v="1010.0000000000001"/>
        <s v="1104"/>
        <s v="1175"/>
        <s v="1199"/>
      </sharedItems>
    </cacheField>
    <cacheField name="[Tarefas].[Tarefas].[Variação do Término]" caption="Variação do Término" propertyName="Variação do Término" numFmtId="0" hierarchy="2" level="32767" memberPropertyField="1">
      <sharedItems count="1">
        <s v="0"/>
      </sharedItems>
    </cacheField>
    <cacheField name="[Tarefas].[Tarefas].[Variação Inicial]" caption="Variação Inicial" propertyName="Variação Inicial" numFmtId="0" hierarchy="2" level="32767" memberPropertyField="1">
      <sharedItems count="1">
        <s v="0"/>
      </sharedItems>
    </cacheField>
    <cacheField name="[Tarefas].[Tarefas].[VAT]" caption="VAT" propertyName="VAT" numFmtId="0" hierarchy="2" level="32767" memberPropertyField="1">
      <sharedItems count="50">
        <s v="-70000000"/>
        <s v="-19820000"/>
        <s v="-15700000"/>
        <s v="-2200000"/>
        <s v="-416666.66999999998"/>
        <s v="-11000000"/>
        <s v="-2083333.3300000001"/>
        <s v="-3000000"/>
        <s v="-500000"/>
        <s v="-2500000"/>
        <s v="-1120000"/>
        <s v="-620000"/>
        <s v="-32400000"/>
        <s v="-5950000"/>
        <s v="-3950000"/>
        <s v="-3500000"/>
        <s v="-450000"/>
        <s v="-660000"/>
        <s v="-210000"/>
        <s v="-680000"/>
        <s v="-230000"/>
        <s v="-1850000"/>
        <s v="-960000"/>
        <s v="-800000"/>
        <s v="-160000"/>
        <s v="-890000"/>
        <s v="-730000"/>
        <s v="-5000000"/>
        <s v="-4213333"/>
        <s v="-786667"/>
        <s v="-5600000"/>
        <s v="-2300000"/>
        <s v="-1200000"/>
        <s v="-2100000"/>
        <s v="-14000000"/>
        <s v="-16780000"/>
        <s v="-1418000"/>
        <s v="-938000"/>
        <s v="-2357000"/>
        <s v="-2524000"/>
        <s v="-4965000"/>
        <s v="-525000"/>
        <s v="-135000"/>
        <s v="-1138000"/>
        <s v="-780000"/>
        <s v="-2000000"/>
        <s v="-1000000"/>
        <s v="-40000"/>
        <s v="-100000"/>
        <s v="-200000"/>
      </sharedItems>
    </cacheField>
  </cacheFields>
  <cacheHierarchies count="62">
    <cacheHierarchy uniqueName="[Hora].[Calend Mensal]" caption="Calend Mensal" time="1" defaultMemberUniqueName="[Hora].[Calend Mensal].[Todas]" allUniqueName="[Hora].[Calend Mensal].[Todas]" dimensionUniqueName="[Hora]" displayFolder="" count="0" unbalanced="0"/>
    <cacheHierarchy uniqueName="[Hora].[Calend Semanal]" caption="Calend Semanal" time="1" defaultMemberUniqueName="[Hora].[Calend Semanal].[Todas]" allUniqueName="[Hora].[Calend Semanal].[Todas]" dimensionUniqueName="[Hora]" displayFolder="" count="2" unbalanced="0">
      <fieldsUsage count="2">
        <fieldUsage x="-1"/>
        <fieldUsage x="0"/>
      </fieldsUsage>
    </cacheHierarchy>
    <cacheHierarchy uniqueName="[Tarefas].[Tarefas]" caption="Tarefas" defaultMemberUniqueName="[Tarefas].[Tarefas].[Todas]" allUniqueName="[Tarefas].[Tarefas].[Todas]" dimensionUniqueName="[Tarefas]" displayFolder="" count="8" unbalanced="1">
      <fieldsUsage count="8">
        <fieldUsage x="-1"/>
        <fieldUsage x="2"/>
        <fieldUsage x="3"/>
        <fieldUsage x="4"/>
        <fieldUsage x="5"/>
        <fieldUsage x="6"/>
        <fieldUsage x="7"/>
        <fieldUsage x="8"/>
      </fieldsUsage>
    </cacheHierarchy>
    <cacheHierarchy uniqueName="[Hora].[TIME_ID]" caption="TIME_ID" attribute="1" time="1" defaultMemberUniqueName="[Hora].[TIME_ID].[Todas]" allUniqueName="[Hora].[TIME_ID].[Todas]" dimensionUniqueName="[Hora]" displayFolder="" count="0" unbalanced="0" hidden="1"/>
    <cacheHierarchy uniqueName="[Hora].[TimeByDay]" caption="TimeByDay" attribute="1" time="1" keyAttribute="1" defaultMemberUniqueName="[Hora].[TimeByDay].[Todas]" allUniqueName="[Hora].[TimeByDay].[Todas]" dimensionUniqueName="[Hora]" displayFolder="" count="0" memberValueDatatype="130" unbalanced="0" hidden="1"/>
    <cacheHierarchy uniqueName="[Hora].[TimeYear]" caption="TimeYear" attribute="1" time="1" defaultMemberUniqueName="[Hora].[TimeYear].[Todas]" allUniqueName="[Hora].[TimeYear].[Todas]" dimensionUniqueName="[Hora]" displayFolder="" count="0" unbalanced="0" hidden="1"/>
    <cacheHierarchy uniqueName="[Tarefas].[Atraso do Nivelamento]" caption="Atraso do Nivelamento" attribute="1" defaultMemberUniqueName="[Tarefas].[Atraso do Nivelamento].[Todas]" allUniqueName="[Tarefas].[Atraso do Nivelamento].[Todas]" dimensionUniqueName="[Tarefas]" displayFolder="" count="0" unbalanced="0" hidden="1"/>
    <cacheHierarchy uniqueName="[Tarefas].[Criado]" caption="Criado" attribute="1" defaultMemberUniqueName="[Tarefas].[Criado].[Todas]" allUniqueName="[Tarefas].[Criado].[Todas]" dimensionUniqueName="[Tarefas]" displayFolder="" count="0" unbalanced="0" hidden="1"/>
    <cacheHierarchy uniqueName="[Tarefas].[Custo da Linha de Base]" caption="Custo da Linha de Base" attribute="1" defaultMemberUniqueName="[Tarefas].[Custo da Linha de Base].[Todas]" allUniqueName="[Tarefas].[Custo da Linha de Base].[Todas]" dimensionUniqueName="[Tarefas]" displayFolder="" count="0" unbalanced="0" hidden="1"/>
    <cacheHierarchy uniqueName="[Tarefas].[Custo Fixo Linha Base]" caption="Custo Fixo Linha Base" attribute="1" defaultMemberUniqueName="[Tarefas].[Custo Fixo Linha Base].[Todas]" allUniqueName="[Tarefas].[Custo Fixo Linha Base].[Todas]" dimensionUniqueName="[Tarefas]" displayFolder="" count="0" unbalanced="0" hidden="1"/>
    <cacheHierarchy uniqueName="[Tarefas].[Data de Restrição]" caption="Data de Restrição" attribute="1" defaultMemberUniqueName="[Tarefas].[Data de Restrição].[Todas]" allUniqueName="[Tarefas].[Data de Restrição].[Todas]" dimensionUniqueName="[Tarefas]" displayFolder="" count="0" unbalanced="0" hidden="1"/>
    <cacheHierarchy uniqueName="[Tarefas].[Data Limite]" caption="Data Limite" attribute="1" defaultMemberUniqueName="[Tarefas].[Data Limite].[Todas]" allUniqueName="[Tarefas].[Data Limite].[Todas]" dimensionUniqueName="[Tarefas]" displayFolder="" count="0" unbalanced="0" hidden="1"/>
    <cacheHierarchy uniqueName="[Tarefas].[Duração Agendada]" caption="Duração Agendada" attribute="1" defaultMemberUniqueName="[Tarefas].[Duração Agendada].[Todas]" allUniqueName="[Tarefas].[Duração Agendada].[Todas]" dimensionUniqueName="[Tarefas]" displayFolder="" count="0" unbalanced="0" hidden="1"/>
    <cacheHierarchy uniqueName="[Tarefas].[Duração Estimada da Linha de Base]" caption="Duração Estimada da Linha de Base" attribute="1" defaultMemberUniqueName="[Tarefas].[Duração Estimada da Linha de Base].[Todas]" allUniqueName="[Tarefas].[Duração Estimada da Linha de Base].[Todas]" dimensionUniqueName="[Tarefas]" displayFolder="" count="0" unbalanced="0" hidden="1"/>
    <cacheHierarchy uniqueName="[Tarefas].[Duração Real]" caption="Duração Real" attribute="1" defaultMemberUniqueName="[Tarefas].[Duração Real].[Todas]" allUniqueName="[Tarefas].[Duração Real].[Todas]" dimensionUniqueName="[Tarefas]" displayFolder="" count="0" unbalanced="0" hidden="1"/>
    <cacheHierarchy uniqueName="[Tarefas].[Duração Restante]" caption="Duração Restante" attribute="1" defaultMemberUniqueName="[Tarefas].[Duração Restante].[Todas]" allUniqueName="[Tarefas].[Duração Restante].[Todas]" dimensionUniqueName="[Tarefas]" displayFolder="" count="0" unbalanced="0" hidden="1"/>
    <cacheHierarchy uniqueName="[Tarefas].[EDT]" caption="EDT" attribute="1" defaultMemberUniqueName="[Tarefas].[EDT].[Todas]" allUniqueName="[Tarefas].[EDT].[Todas]" dimensionUniqueName="[Tarefas]" displayFolder="" count="0" unbalanced="0" hidden="1"/>
    <cacheHierarchy uniqueName="[Tarefas].[Iniciar Margem de Atraso]" caption="Iniciar Margem de Atraso" attribute="1" defaultMemberUniqueName="[Tarefas].[Iniciar Margem de Atraso].[Todas]" allUniqueName="[Tarefas].[Iniciar Margem de Atraso].[Todas]" dimensionUniqueName="[Tarefas]" displayFolder="" count="0" unbalanced="0" hidden="1"/>
    <cacheHierarchy uniqueName="[Tarefas].[Início Agendado]" caption="Início Agendado" attribute="1" defaultMemberUniqueName="[Tarefas].[Início Agendado].[Todas]" allUniqueName="[Tarefas].[Início Agendado].[Todas]" dimensionUniqueName="[Tarefas]" displayFolder="" count="0" unbalanced="0" hidden="1"/>
    <cacheHierarchy uniqueName="[Tarefas].[Início Antecipado]" caption="Início Antecipado" attribute="1" defaultMemberUniqueName="[Tarefas].[Início Antecipado].[Todas]" allUniqueName="[Tarefas].[Início Antecipado].[Todas]" dimensionUniqueName="[Tarefas]" displayFolder="" count="0" unbalanced="0" hidden="1"/>
    <cacheHierarchy uniqueName="[Tarefas].[Início Antes da Redist]" caption="Início Antes da Redist" attribute="1" defaultMemberUniqueName="[Tarefas].[Início Antes da Redist].[Todas]" allUniqueName="[Tarefas].[Início Antes da Redist].[Todas]" dimensionUniqueName="[Tarefas]" displayFolder="" count="0" unbalanced="0" hidden="1"/>
    <cacheHierarchy uniqueName="[Tarefas].[Início Atrasado]" caption="Início Atrasado" attribute="1" defaultMemberUniqueName="[Tarefas].[Início Atrasado].[Todas]" allUniqueName="[Tarefas].[Início Atrasado].[Todas]" dimensionUniqueName="[Tarefas]" displayFolder="" count="0" unbalanced="0" hidden="1"/>
    <cacheHierarchy uniqueName="[Tarefas].[Início Estimado da Linha de Base]" caption="Início Estimado da Linha de Base" attribute="1" defaultMemberUniqueName="[Tarefas].[Início Estimado da Linha de Base].[Todas]" allUniqueName="[Tarefas].[Início Estimado da Linha de Base].[Todas]" dimensionUniqueName="[Tarefas]" displayFolder="" count="0" unbalanced="0" hidden="1"/>
    <cacheHierarchy uniqueName="[Tarefas].[Início Real]" caption="Início Real" attribute="1" defaultMemberUniqueName="[Tarefas].[Início Real].[Todas]" allUniqueName="[Tarefas].[Início Real].[Todas]" dimensionUniqueName="[Tarefas]" displayFolder="" count="0" unbalanced="0" hidden="1"/>
    <cacheHierarchy uniqueName="[Tarefas].[Margem Atraso Permitida]" caption="Margem Atraso Permitida" attribute="1" defaultMemberUniqueName="[Tarefas].[Margem Atraso Permitida].[Todas]" allUniqueName="[Tarefas].[Margem Atraso Permitida].[Todas]" dimensionUniqueName="[Tarefas]" displayFolder="" count="0" unbalanced="0" hidden="1"/>
    <cacheHierarchy uniqueName="[Tarefas].[Margem de Atraso]" caption="Margem de Atraso" attribute="1" defaultMemberUniqueName="[Tarefas].[Margem de Atraso].[Todas]" allUniqueName="[Tarefas].[Margem de Atraso].[Todas]" dimensionUniqueName="[Tarefas]" displayFolder="" count="0" unbalanced="0" hidden="1"/>
    <cacheHierarchy uniqueName="[Tarefas].[Margem de Atraso Total]" caption="Margem de Atraso Total" attribute="1" defaultMemberUniqueName="[Tarefas].[Margem de Atraso Total].[Todas]" allUniqueName="[Tarefas].[Margem de Atraso Total].[Todas]" dimensionUniqueName="[Tarefas]" displayFolder="" count="0" unbalanced="0" hidden="1"/>
    <cacheHierarchy uniqueName="[Tarefas].[Parar]" caption="Parar" attribute="1" defaultMemberUniqueName="[Tarefas].[Parar].[Todas]" allUniqueName="[Tarefas].[Parar].[Todas]" dimensionUniqueName="[Tarefas]" displayFolder="" count="0" unbalanced="0" hidden="1"/>
    <cacheHierarchy uniqueName="[Tarefas].[Porcentagem Concluída]" caption="Porcentagem Concluída" attribute="1" defaultMemberUniqueName="[Tarefas].[Porcentagem Concluída].[Todas]" allUniqueName="[Tarefas].[Porcentagem Concluída].[Todas]" dimensionUniqueName="[Tarefas]" displayFolder="" count="0" unbalanced="0" hidden="1"/>
    <cacheHierarchy uniqueName="[Tarefas].[Porcentagem de Trabalho Concluído]" caption="Porcentagem de Trabalho Concluído" attribute="1" defaultMemberUniqueName="[Tarefas].[Porcentagem de Trabalho Concluído].[Todas]" allUniqueName="[Tarefas].[Porcentagem de Trabalho Concluído].[Todas]" dimensionUniqueName="[Tarefas]" displayFolder="" count="0" unbalanced="0" hidden="1"/>
    <cacheHierarchy uniqueName="[Tarefas].[Porcentagem Física Concluída]" caption="Porcentagem Física Concluída" attribute="1" defaultMemberUniqueName="[Tarefas].[Porcentagem Física Concluída].[Todas]" allUniqueName="[Tarefas].[Porcentagem Física Concluída].[Todas]" dimensionUniqueName="[Tarefas]" displayFolder="" count="0" unbalanced="0" hidden="1"/>
    <cacheHierarchy uniqueName="[Tarefas].[Prioridade]" caption="Prioridade" attribute="1" defaultMemberUniqueName="[Tarefas].[Prioridade].[Todas]" allUniqueName="[Tarefas].[Prioridade].[Todas]" dimensionUniqueName="[Tarefas]" displayFolder="" count="0" unbalanced="0" hidden="1"/>
    <cacheHierarchy uniqueName="[Tarefas].[TaskID]" caption="TaskID" attribute="1" defaultMemberUniqueName="[Tarefas].[TaskID].[Todas]" allUniqueName="[Tarefas].[TaskID].[Todas]" dimensionUniqueName="[Tarefas]" displayFolder="" count="0" unbalanced="0" hidden="1"/>
    <cacheHierarchy uniqueName="[Tarefas].[TaskUID]" caption="TaskUID" attribute="1" keyAttribute="1" defaultMemberUniqueName="[Tarefas].[TaskUID].[Todas]" allUniqueName="[Tarefas].[TaskUID].[Todas]" dimensionUniqueName="[Tarefas]" displayFolder="" count="0" unbalanced="0" hidden="1"/>
    <cacheHierarchy uniqueName="[Tarefas].[Término Agendado]" caption="Término Agendado" attribute="1" defaultMemberUniqueName="[Tarefas].[Término Agendado].[Todas]" allUniqueName="[Tarefas].[Término Agendado].[Todas]" dimensionUniqueName="[Tarefas]" displayFolder="" count="0" unbalanced="0" hidden="1"/>
    <cacheHierarchy uniqueName="[Tarefas].[Término Antecipado]" caption="Término Antecipado" attribute="1" defaultMemberUniqueName="[Tarefas].[Término Antecipado].[Todas]" allUniqueName="[Tarefas].[Término Antecipado].[Todas]" dimensionUniqueName="[Tarefas]" displayFolder="" count="0" unbalanced="0" hidden="1"/>
    <cacheHierarchy uniqueName="[Tarefas].[Término Antes da Redist]" caption="Término Antes da Redist" attribute="1" defaultMemberUniqueName="[Tarefas].[Término Antes da Redist].[Todas]" allUniqueName="[Tarefas].[Término Antes da Redist].[Todas]" dimensionUniqueName="[Tarefas]" displayFolder="" count="0" unbalanced="0" hidden="1"/>
    <cacheHierarchy uniqueName="[Tarefas].[Término Atrasado]" caption="Término Atrasado" attribute="1" defaultMemberUniqueName="[Tarefas].[Término Atrasado].[Todas]" allUniqueName="[Tarefas].[Término Atrasado].[Todas]" dimensionUniqueName="[Tarefas]" displayFolder="" count="0" unbalanced="0" hidden="1"/>
    <cacheHierarchy uniqueName="[Tarefas].[Término Estimado da Linha de Base]" caption="Término Estimado da Linha de Base" attribute="1" defaultMemberUniqueName="[Tarefas].[Término Estimado da Linha de Base].[Todas]" allUniqueName="[Tarefas].[Término Estimado da Linha de Base].[Todas]" dimensionUniqueName="[Tarefas]" displayFolder="" count="0" unbalanced="0" hidden="1"/>
    <cacheHierarchy uniqueName="[Tarefas].[Término Real]" caption="Término Real" attribute="1" defaultMemberUniqueName="[Tarefas].[Término Real].[Todas]" allUniqueName="[Tarefas].[Término Real].[Todas]" dimensionUniqueName="[Tarefas]" displayFolder="" count="0" unbalanced="0" hidden="1"/>
    <cacheHierarchy uniqueName="[Tarefas].[Trab Linha de Base]" caption="Trab Linha de Base" attribute="1" defaultMemberUniqueName="[Tarefas].[Trab Linha de Base].[Todas]" allUniqueName="[Tarefas].[Trab Linha de Base].[Todas]" dimensionUniqueName="[Tarefas]" displayFolder="" count="0" unbalanced="0" hidden="1"/>
    <cacheHierarchy uniqueName="[Tarefas].[Variação da Duração]" caption="Variação da Duração" attribute="1" defaultMemberUniqueName="[Tarefas].[Variação da Duração].[Todas]" allUniqueName="[Tarefas].[Variação da Duração].[Todas]" dimensionUniqueName="[Tarefas]" displayFolder="" count="0" unbalanced="0" hidden="1"/>
    <cacheHierarchy uniqueName="[Tarefas].[Variação do Término]" caption="Variação do Término" attribute="1" defaultMemberUniqueName="[Tarefas].[Variação do Término].[Todas]" allUniqueName="[Tarefas].[Variação do Término].[Todas]" dimensionUniqueName="[Tarefas]" displayFolder="" count="0" unbalanced="0" hidden="1"/>
    <cacheHierarchy uniqueName="[Tarefas].[Variação Inicial]" caption="Variação Inicial" attribute="1" defaultMemberUniqueName="[Tarefas].[Variação Inicial].[Todas]" allUniqueName="[Tarefas].[Variação Inicial].[Todas]" dimensionUniqueName="[Tarefas]" displayFolder="" count="0" unbalanced="0" hidden="1"/>
    <cacheHierarchy uniqueName="[Tarefas].[VAT]" caption="VAT" attribute="1" defaultMemberUniqueName="[Tarefas].[VAT].[Todas]" allUniqueName="[Tarefas].[VAT].[Todas]" dimensionUniqueName="[Tarefas]" displayFolder="" count="0" unbalanced="0" hidden="1"/>
    <cacheHierarchy uniqueName="[Measures].[Custo Real]" caption="Custo Real" measure="1" displayFolder="" measureGroup="Valores" count="0"/>
    <cacheHierarchy uniqueName="[Measures].[Custo Fixo Real]" caption="Custo Fixo Real" measure="1" displayFolder="" measureGroup="Valores" count="0"/>
    <cacheHierarchy uniqueName="[Measures].[Trab Real Horas Extras]" caption="Trab Real Horas Extras" measure="1" displayFolder="" measureGroup="Valores" count="0"/>
    <cacheHierarchy uniqueName="[Measures].[Trabalho Real]" caption="Trabalho Real" measure="1" displayFolder="" measureGroup="Valores" count="0"/>
    <cacheHierarchy uniqueName="[Measures].[Custo Orç Linha de Base]" caption="Custo Orç Linha de Base" measure="1" displayFolder="" measureGroup="Valores" count="0"/>
    <cacheHierarchy uniqueName="[Measures].[Trab Orç Linha de Base]" caption="Trab Orç Linha de Base" measure="1" displayFolder="" measureGroup="Valores" count="0"/>
    <cacheHierarchy uniqueName="[Measures].[Custo de Orçamento]" caption="Custo de Orçamento" measure="1" displayFolder="" measureGroup="Valores" count="0"/>
    <cacheHierarchy uniqueName="[Measures].[Trabalho de Orçamento]" caption="Trabalho de Orçamento" measure="1" displayFolder="" measureGroup="Valores" count="0"/>
    <cacheHierarchy uniqueName="[Measures].[Custo]" caption="Custo" measure="1" displayFolder="" measureGroup="Valores" count="0" oneField="1">
      <fieldsUsage count="1">
        <fieldUsage x="1"/>
      </fieldsUsage>
    </cacheHierarchy>
    <cacheHierarchy uniqueName="[Measures].[Custo Fixo]" caption="Custo Fixo" measure="1" displayFolder="" measureGroup="Valores" count="0"/>
    <cacheHierarchy uniqueName="[Measures].[Trabalho de Horas Extras]" caption="Trabalho de Horas Extras" measure="1" displayFolder="" measureGroup="Valores" count="0"/>
    <cacheHierarchy uniqueName="[Measures].[Trabalho Normal]" caption="Trabalho Normal" measure="1" displayFolder="" measureGroup="Valores" count="0"/>
    <cacheHierarchy uniqueName="[Measures].[Trabalho]" caption="Trabalho" measure="1" displayFolder="" measureGroup="Valores" count="0"/>
    <cacheHierarchy uniqueName="[Measures].[Custo Acumulado]" caption="Custo Acumulado" measure="1" displayFolder="" count="0"/>
    <cacheHierarchy uniqueName="[Measures].[Trabalho Acumulado]" caption="Trabalho Acumulado" measure="1" displayFolder="" count="0"/>
    <cacheHierarchy uniqueName="[Measures].[_ADRCUMULCOST]" caption="_ADRCUMULCOST" measure="1" displayFolder="" measureGroup="Valores" count="0" hidden="1"/>
    <cacheHierarchy uniqueName="[Measures].[_ADRCUMULWORK]" caption="_ADRCUMULWORK" measure="1" displayFolder="" measureGroup="Valores" count="0" hidden="1"/>
  </cacheHierarchies>
  <kpis count="0"/>
  <dimensions count="3">
    <dimension name="Hora" uniqueName="[Hora]" caption="Hora"/>
    <dimension measure="1" name="Measures" uniqueName="[Measures]" caption="Measures"/>
    <dimension name="Tarefas" uniqueName="[Tarefas]" caption="Tarefas"/>
  </dimensions>
  <measureGroups count="1">
    <measureGroup name="Valores" caption="Valores"/>
  </measureGroups>
  <maps count="2">
    <map measureGroup="0" dimension="0"/>
    <map measureGroup="0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6" cacheId="0" applyNumberFormats="0" applyBorderFormats="0" applyFontFormats="0" applyPatternFormats="0" applyAlignmentFormats="0" applyWidthHeightFormats="1" dataCaption="Data" updatedVersion="6" minRefreshableVersion="3" useAutoFormatting="1" itemPrintTitles="1" createdVersion="6" indent="0" compact="0" compactData="0" gridDropZones="1" chartFormat="1" fieldListSortAscending="1">
  <location ref="A3:M68" firstHeaderRow="1" firstDataRow="2" firstDataCol="6"/>
  <pivotFields count="48">
    <pivotField name="Ano" axis="axisCol" compact="0" allDrilled="1" outline="0" subtotalTop="0" showAll="0" includeNewItemsInFilter="1" dataSourceSort="1">
      <items count="7">
        <item x="0"/>
        <item x="1"/>
        <item x="2"/>
        <item x="3"/>
        <item x="4"/>
        <item x="5"/>
        <item t="default"/>
      </items>
    </pivotField>
    <pivotField name="Custo" dataField="1" compact="0" outline="0" subtotalTop="0" showAll="0" includeNewItemsInFilter="1"/>
    <pivotField axis="axisRow" compact="0" allDrilled="1" outline="0" subtotalTop="0" showAll="0" dataSourceSort="1" defaultSubtotal="0">
      <items count="1">
        <item c="1" x="0" d="1"/>
      </items>
    </pivotField>
    <pivotField axis="axisRow" compact="0" outline="0" subtotalTop="0" showAll="0" dataSourceSort="1" defaultSubtotal="0">
      <items count="2">
        <item x="0"/>
        <item c="1" x="1" d="1"/>
      </items>
    </pivotField>
    <pivotField axis="axisRow" compact="0" outline="0" subtotalTop="0" showAll="0" dataSourceSort="1" defaultSubtotal="0">
      <items count="5">
        <item x="0"/>
        <item c="1" x="1" d="1"/>
        <item c="1" x="2" d="1"/>
        <item c="1" x="3" d="1"/>
        <item c="1" x="4" d="1"/>
      </items>
    </pivotField>
    <pivotField axis="axisRow" compact="0" outline="0" subtotalTop="0" showAll="0" dataSourceSort="1" defaultSubtotal="0">
      <items count="20">
        <item x="0"/>
        <item c="1" x="1" d="1"/>
        <item c="1" x="2" d="1"/>
        <item c="1" x="3" d="1"/>
        <item x="4"/>
        <item c="1" x="5" d="1"/>
        <item c="1" x="6" d="1"/>
        <item c="1" x="7" d="1"/>
        <item c="1" x="8" d="1"/>
        <item c="1" x="9" d="1"/>
        <item x="10"/>
        <item c="1" x="11" d="1"/>
        <item c="1" x="12"/>
        <item c="1" x="13"/>
        <item x="14"/>
        <item c="1" x="15"/>
        <item c="1" x="16"/>
        <item c="1" x="17"/>
        <item c="1" x="18"/>
        <item c="1" x="19"/>
      </items>
    </pivotField>
    <pivotField axis="axisRow" compact="0" outline="0" subtotalTop="0" showAll="0" dataSourceSort="1" defaultSubtotal="0">
      <items count="34">
        <item x="0"/>
        <item c="1" x="1" d="1"/>
        <item x="2"/>
        <item c="1" x="3"/>
        <item c="1" x="4"/>
        <item x="5"/>
        <item c="1" x="6"/>
        <item c="1" x="7"/>
        <item x="8"/>
        <item c="1" x="9" d="1"/>
        <item c="1" x="10" d="1"/>
        <item c="1" x="11" d="1"/>
        <item c="1" x="12" d="1"/>
        <item x="13"/>
        <item c="1" x="14" d="1"/>
        <item c="1" x="15" d="1"/>
        <item x="16"/>
        <item c="1" x="17"/>
        <item c="1" x="18"/>
        <item x="19"/>
        <item c="1" x="20"/>
        <item c="1" x="21"/>
        <item c="1" x="22"/>
        <item x="23"/>
        <item x="24"/>
        <item x="25"/>
        <item c="1" x="26"/>
        <item c="1" x="27"/>
        <item c="1" x="28"/>
        <item c="1" x="29"/>
        <item c="1" x="30"/>
        <item c="1" x="31"/>
        <item c="1" x="32"/>
        <item c="1" x="33"/>
      </items>
    </pivotField>
    <pivotField axis="axisRow" compact="0" outline="0" subtotalTop="0" showAll="0" dataSourceSort="1" defaultSubtotal="0">
      <items count="23">
        <item x="0"/>
        <item c="1" x="1"/>
        <item c="1" x="2"/>
        <item c="1" x="3"/>
        <item c="1" x="4"/>
        <item x="5"/>
        <item c="1" x="6"/>
        <item c="1" x="7"/>
        <item x="8"/>
        <item c="1" x="9"/>
        <item c="1" x="10"/>
        <item x="11"/>
        <item c="1" x="12"/>
        <item c="1" x="13"/>
        <item x="14"/>
        <item c="1" x="15"/>
        <item c="1" x="16"/>
        <item x="17"/>
        <item c="1" x="18"/>
        <item c="1" x="19"/>
        <item x="20"/>
        <item c="1" x="21"/>
        <item c="1" x="22"/>
      </items>
    </pivotField>
    <pivotField axis="axisRow" compact="0" outline="0" subtotalTop="0" showAll="0" dataSourceSort="1" defaultSubtotal="0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</pivotFields>
  <rowFields count="6">
    <field x="2"/>
    <field x="3"/>
    <field x="4"/>
    <field x="5"/>
    <field x="6"/>
    <field x="7"/>
  </rowFields>
  <rowItems count="64">
    <i>
      <x/>
      <x/>
    </i>
    <i r="1">
      <x v="1"/>
      <x/>
    </i>
    <i r="2">
      <x v="1"/>
      <x/>
    </i>
    <i r="3">
      <x v="1"/>
      <x/>
    </i>
    <i r="4">
      <x v="1"/>
      <x/>
    </i>
    <i r="5">
      <x v="1"/>
    </i>
    <i r="5">
      <x v="2"/>
    </i>
    <i r="5">
      <x v="3"/>
    </i>
    <i r="5">
      <x v="4"/>
    </i>
    <i r="3">
      <x v="2"/>
      <x v="2"/>
    </i>
    <i r="4">
      <x v="3"/>
    </i>
    <i r="4">
      <x v="4"/>
    </i>
    <i r="3">
      <x v="3"/>
      <x v="5"/>
    </i>
    <i r="4">
      <x v="6"/>
    </i>
    <i r="4">
      <x v="7"/>
    </i>
    <i r="2">
      <x v="2"/>
      <x v="4"/>
    </i>
    <i r="3">
      <x v="5"/>
      <x v="8"/>
    </i>
    <i r="4">
      <x v="9"/>
      <x v="5"/>
    </i>
    <i r="5">
      <x v="6"/>
    </i>
    <i r="5">
      <x v="7"/>
    </i>
    <i r="4">
      <x v="10"/>
      <x v="8"/>
    </i>
    <i r="5">
      <x v="9"/>
    </i>
    <i r="5">
      <x v="10"/>
    </i>
    <i r="4">
      <x v="11"/>
      <x v="11"/>
    </i>
    <i r="5">
      <x v="12"/>
    </i>
    <i r="5">
      <x v="13"/>
    </i>
    <i r="4">
      <x v="12"/>
      <x v="14"/>
    </i>
    <i r="5">
      <x v="15"/>
    </i>
    <i r="5">
      <x v="16"/>
    </i>
    <i r="3">
      <x v="6"/>
      <x v="13"/>
    </i>
    <i r="4">
      <x v="14"/>
      <x v="17"/>
    </i>
    <i r="5">
      <x v="18"/>
    </i>
    <i r="5">
      <x v="19"/>
    </i>
    <i r="4">
      <x v="15"/>
      <x v="20"/>
    </i>
    <i r="5">
      <x v="21"/>
    </i>
    <i r="5">
      <x v="22"/>
    </i>
    <i r="3">
      <x v="7"/>
      <x v="16"/>
    </i>
    <i r="4">
      <x v="17"/>
    </i>
    <i r="4">
      <x v="18"/>
    </i>
    <i r="3">
      <x v="8"/>
      <x v="19"/>
    </i>
    <i r="4">
      <x v="20"/>
    </i>
    <i r="4">
      <x v="21"/>
    </i>
    <i r="4">
      <x v="22"/>
    </i>
    <i r="3">
      <x v="9"/>
      <x v="23"/>
    </i>
    <i r="4">
      <x v="24"/>
    </i>
    <i r="2">
      <x v="3"/>
      <x v="10"/>
    </i>
    <i r="3">
      <x v="11"/>
      <x v="25"/>
    </i>
    <i r="4">
      <x v="26"/>
    </i>
    <i r="4">
      <x v="27"/>
    </i>
    <i r="4">
      <x v="28"/>
    </i>
    <i r="4">
      <x v="29"/>
    </i>
    <i r="4">
      <x v="30"/>
    </i>
    <i r="4">
      <x v="31"/>
    </i>
    <i r="4">
      <x v="32"/>
    </i>
    <i r="4">
      <x v="33"/>
    </i>
    <i r="3">
      <x v="12"/>
    </i>
    <i r="3">
      <x v="13"/>
    </i>
    <i r="2">
      <x v="4"/>
      <x v="14"/>
    </i>
    <i r="3">
      <x v="15"/>
    </i>
    <i r="3">
      <x v="16"/>
    </i>
    <i r="3">
      <x v="17"/>
    </i>
    <i r="3">
      <x v="18"/>
    </i>
    <i r="3">
      <x v="19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Custo" fld="1" baseField="0" baseItem="0"/>
  </dataFields>
  <pivotHierarchies count="62">
    <pivotHierarchy/>
    <pivotHierarchy includeNewItemsInFilter="1"/>
    <pivotHierarchy>
      <mps count="39">
        <mp field="9"/>
        <mp field="10"/>
        <mp field="11"/>
        <mp field="12"/>
        <mp field="13"/>
        <mp field="14"/>
        <mp field="15"/>
        <mp field="16"/>
        <mp field="17"/>
        <mp field="18"/>
        <mp field="19"/>
        <mp field="20"/>
        <mp field="21"/>
        <mp field="22"/>
        <mp field="23"/>
        <mp field="24"/>
        <mp field="25"/>
        <mp field="26"/>
        <mp field="27"/>
        <mp field="28"/>
        <mp field="29"/>
        <mp field="30"/>
        <mp field="31"/>
        <mp field="32"/>
        <mp field="33"/>
        <mp field="34"/>
        <mp field="35"/>
        <mp field="36"/>
        <mp field="37"/>
        <mp field="38"/>
        <mp field="39"/>
        <mp field="40"/>
        <mp field="41"/>
        <mp field="42"/>
        <mp field="43"/>
        <mp field="44"/>
        <mp field="45"/>
        <mp field="46"/>
        <mp field="47"/>
      </mp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/>
    <pivotHierarchy dragToRow="0" dragToCol="0" dragToPage="0" dragToData="1"/>
  </pivotHierarchies>
  <pivotTableStyleInfo showRowHeaders="1" showColHeaders="1" showRowStripes="0" showColStripes="0" showLastColumn="1"/>
  <rowHierarchiesUsage count="1">
    <rowHierarchyUsage hierarchyUsage="2"/>
  </rowHierarchiesUsage>
  <colHierarchiesUsage count="1">
    <colHierarchyUsage hierarchyUsage="1"/>
  </colHierarchiesUsage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idbdocs.iadb.org/wsdocs/getDocument.aspx?DOCNUM=EZSHARE-1622715344-3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68"/>
  <sheetViews>
    <sheetView workbookViewId="0">
      <selection sqref="A1:IV65536"/>
    </sheetView>
  </sheetViews>
  <sheetFormatPr defaultRowHeight="13.2" x14ac:dyDescent="0.25"/>
  <cols>
    <col min="1" max="1" width="28.5546875" bestFit="1" customWidth="1"/>
    <col min="2" max="2" width="26.6640625" bestFit="1" customWidth="1"/>
    <col min="3" max="3" width="84.109375" bestFit="1" customWidth="1"/>
    <col min="4" max="5" width="102" bestFit="1" customWidth="1"/>
    <col min="6" max="6" width="73.33203125" bestFit="1" customWidth="1"/>
    <col min="7" max="13" width="12" bestFit="1" customWidth="1"/>
    <col min="14" max="15" width="15.33203125" bestFit="1" customWidth="1"/>
    <col min="16" max="16" width="12" bestFit="1" customWidth="1"/>
    <col min="17" max="17" width="19.6640625" bestFit="1" customWidth="1"/>
    <col min="18" max="23" width="14.5546875" bestFit="1" customWidth="1"/>
    <col min="24" max="25" width="14.5546875" customWidth="1"/>
    <col min="26" max="28" width="14.5546875" bestFit="1" customWidth="1"/>
    <col min="29" max="29" width="14.5546875" customWidth="1"/>
    <col min="30" max="30" width="14.5546875" bestFit="1" customWidth="1"/>
    <col min="31" max="31" width="14.5546875" customWidth="1"/>
    <col min="32" max="34" width="14.5546875" bestFit="1" customWidth="1"/>
    <col min="35" max="35" width="8" customWidth="1"/>
    <col min="36" max="36" width="17.6640625" bestFit="1" customWidth="1"/>
    <col min="37" max="37" width="8.44140625" customWidth="1"/>
    <col min="38" max="40" width="14.5546875" bestFit="1" customWidth="1"/>
    <col min="41" max="41" width="9.44140625" bestFit="1" customWidth="1"/>
    <col min="42" max="42" width="19.33203125" bestFit="1" customWidth="1"/>
    <col min="43" max="43" width="10" bestFit="1" customWidth="1"/>
    <col min="44" max="44" width="9.44140625" bestFit="1" customWidth="1"/>
    <col min="45" max="45" width="19.33203125" bestFit="1" customWidth="1"/>
    <col min="46" max="46" width="10" bestFit="1" customWidth="1"/>
  </cols>
  <sheetData>
    <row r="3" spans="1:13" x14ac:dyDescent="0.25">
      <c r="A3" s="2" t="s">
        <v>0</v>
      </c>
      <c r="B3" s="6"/>
      <c r="C3" s="6"/>
      <c r="D3" s="6"/>
      <c r="E3" s="6"/>
      <c r="F3" s="6"/>
      <c r="G3" s="2" t="s">
        <v>1</v>
      </c>
      <c r="H3" s="6"/>
      <c r="I3" s="6"/>
      <c r="J3" s="6"/>
      <c r="K3" s="6"/>
      <c r="L3" s="6"/>
      <c r="M3" s="3"/>
    </row>
    <row r="4" spans="1:13" x14ac:dyDescent="0.25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1" t="s">
        <v>8</v>
      </c>
      <c r="H4" s="10" t="s">
        <v>9</v>
      </c>
      <c r="I4" s="10" t="s">
        <v>10</v>
      </c>
      <c r="J4" s="10" t="s">
        <v>11</v>
      </c>
      <c r="K4" s="10" t="s">
        <v>12</v>
      </c>
      <c r="L4" s="10" t="s">
        <v>13</v>
      </c>
      <c r="M4" s="9" t="s">
        <v>14</v>
      </c>
    </row>
    <row r="5" spans="1:13" x14ac:dyDescent="0.25">
      <c r="A5" s="1" t="s">
        <v>15</v>
      </c>
      <c r="B5" s="1" t="s">
        <v>15</v>
      </c>
      <c r="C5" s="6"/>
      <c r="D5" s="6"/>
      <c r="E5" s="6"/>
      <c r="F5" s="6"/>
      <c r="G5" s="1">
        <v>0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9">
        <v>0</v>
      </c>
    </row>
    <row r="6" spans="1:13" x14ac:dyDescent="0.25">
      <c r="A6" s="8"/>
      <c r="B6" s="1" t="s">
        <v>16</v>
      </c>
      <c r="C6" s="1" t="s">
        <v>16</v>
      </c>
      <c r="D6" s="6"/>
      <c r="E6" s="6"/>
      <c r="F6" s="6"/>
      <c r="G6" s="1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9">
        <v>0</v>
      </c>
    </row>
    <row r="7" spans="1:13" x14ac:dyDescent="0.25">
      <c r="A7" s="8"/>
      <c r="B7" s="8"/>
      <c r="C7" s="1" t="s">
        <v>17</v>
      </c>
      <c r="D7" s="1" t="s">
        <v>17</v>
      </c>
      <c r="E7" s="6"/>
      <c r="F7" s="6"/>
      <c r="G7" s="1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9">
        <v>0</v>
      </c>
    </row>
    <row r="8" spans="1:13" x14ac:dyDescent="0.25">
      <c r="A8" s="8"/>
      <c r="B8" s="8"/>
      <c r="C8" s="8"/>
      <c r="D8" s="1" t="s">
        <v>18</v>
      </c>
      <c r="E8" s="1" t="s">
        <v>18</v>
      </c>
      <c r="F8" s="6"/>
      <c r="G8" s="1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9">
        <v>0</v>
      </c>
    </row>
    <row r="9" spans="1:13" x14ac:dyDescent="0.25">
      <c r="A9" s="8"/>
      <c r="B9" s="8"/>
      <c r="C9" s="8"/>
      <c r="D9" s="8"/>
      <c r="E9" s="1" t="s">
        <v>19</v>
      </c>
      <c r="F9" s="1" t="s">
        <v>19</v>
      </c>
      <c r="G9" s="1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9">
        <v>0</v>
      </c>
    </row>
    <row r="10" spans="1:13" x14ac:dyDescent="0.25">
      <c r="A10" s="8"/>
      <c r="B10" s="8"/>
      <c r="C10" s="8"/>
      <c r="D10" s="8"/>
      <c r="E10" s="8"/>
      <c r="F10" s="4" t="s">
        <v>20</v>
      </c>
      <c r="G10" s="4">
        <v>949019.61</v>
      </c>
      <c r="H10">
        <v>1250980.3899999999</v>
      </c>
      <c r="I10">
        <v>0</v>
      </c>
      <c r="J10">
        <v>0</v>
      </c>
      <c r="K10">
        <v>0</v>
      </c>
      <c r="L10">
        <v>0</v>
      </c>
      <c r="M10" s="13">
        <v>2200000</v>
      </c>
    </row>
    <row r="11" spans="1:13" x14ac:dyDescent="0.25">
      <c r="A11" s="8"/>
      <c r="B11" s="8"/>
      <c r="C11" s="8"/>
      <c r="D11" s="8"/>
      <c r="E11" s="8"/>
      <c r="F11" s="4" t="s">
        <v>21</v>
      </c>
      <c r="G11" s="4">
        <v>0</v>
      </c>
      <c r="H11">
        <v>416666.67</v>
      </c>
      <c r="I11">
        <v>0</v>
      </c>
      <c r="J11">
        <v>0</v>
      </c>
      <c r="K11">
        <v>0</v>
      </c>
      <c r="L11">
        <v>0</v>
      </c>
      <c r="M11" s="13">
        <v>416666.67</v>
      </c>
    </row>
    <row r="12" spans="1:13" x14ac:dyDescent="0.25">
      <c r="A12" s="8"/>
      <c r="B12" s="8"/>
      <c r="C12" s="8"/>
      <c r="D12" s="8"/>
      <c r="E12" s="8"/>
      <c r="F12" s="4" t="s">
        <v>22</v>
      </c>
      <c r="G12" s="4">
        <v>2290556.9</v>
      </c>
      <c r="H12">
        <v>6951573.8499999996</v>
      </c>
      <c r="I12">
        <v>1757869.25</v>
      </c>
      <c r="J12">
        <v>0</v>
      </c>
      <c r="K12">
        <v>0</v>
      </c>
      <c r="L12">
        <v>0</v>
      </c>
      <c r="M12" s="13">
        <v>11000000</v>
      </c>
    </row>
    <row r="13" spans="1:13" x14ac:dyDescent="0.25">
      <c r="A13" s="8"/>
      <c r="B13" s="8"/>
      <c r="C13" s="8"/>
      <c r="D13" s="8"/>
      <c r="E13" s="8"/>
      <c r="F13" s="4" t="s">
        <v>23</v>
      </c>
      <c r="G13" s="4">
        <v>0</v>
      </c>
      <c r="H13">
        <v>1579670.33</v>
      </c>
      <c r="I13">
        <v>503663</v>
      </c>
      <c r="J13">
        <v>0</v>
      </c>
      <c r="K13">
        <v>0</v>
      </c>
      <c r="L13">
        <v>0</v>
      </c>
      <c r="M13" s="13">
        <v>2083333.33</v>
      </c>
    </row>
    <row r="14" spans="1:13" x14ac:dyDescent="0.25">
      <c r="A14" s="8"/>
      <c r="B14" s="8"/>
      <c r="C14" s="8"/>
      <c r="D14" s="1" t="s">
        <v>24</v>
      </c>
      <c r="E14" s="1" t="s">
        <v>24</v>
      </c>
      <c r="F14" s="6"/>
      <c r="G14" s="1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9">
        <v>0</v>
      </c>
    </row>
    <row r="15" spans="1:13" x14ac:dyDescent="0.25">
      <c r="A15" s="8"/>
      <c r="B15" s="8"/>
      <c r="C15" s="8"/>
      <c r="D15" s="8"/>
      <c r="E15" s="1" t="s">
        <v>25</v>
      </c>
      <c r="F15" s="6"/>
      <c r="G15" s="1">
        <v>0</v>
      </c>
      <c r="H15" s="10">
        <v>500000</v>
      </c>
      <c r="I15" s="10">
        <v>0</v>
      </c>
      <c r="J15" s="10">
        <v>0</v>
      </c>
      <c r="K15" s="10">
        <v>0</v>
      </c>
      <c r="L15" s="10">
        <v>0</v>
      </c>
      <c r="M15" s="9">
        <v>500000</v>
      </c>
    </row>
    <row r="16" spans="1:13" x14ac:dyDescent="0.25">
      <c r="A16" s="8"/>
      <c r="B16" s="8"/>
      <c r="C16" s="8"/>
      <c r="D16" s="8"/>
      <c r="E16" s="1" t="s">
        <v>24</v>
      </c>
      <c r="F16" s="6"/>
      <c r="G16" s="1">
        <v>0</v>
      </c>
      <c r="H16" s="10">
        <v>0</v>
      </c>
      <c r="I16" s="10">
        <v>1888888.89</v>
      </c>
      <c r="J16" s="10">
        <v>611111.11</v>
      </c>
      <c r="K16" s="10">
        <v>0</v>
      </c>
      <c r="L16" s="10">
        <v>0</v>
      </c>
      <c r="M16" s="9">
        <v>2500000</v>
      </c>
    </row>
    <row r="17" spans="1:13" x14ac:dyDescent="0.25">
      <c r="A17" s="8"/>
      <c r="B17" s="8"/>
      <c r="C17" s="8"/>
      <c r="D17" s="1" t="s">
        <v>26</v>
      </c>
      <c r="E17" s="1" t="s">
        <v>26</v>
      </c>
      <c r="F17" s="6"/>
      <c r="G17" s="1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9">
        <v>0</v>
      </c>
    </row>
    <row r="18" spans="1:13" x14ac:dyDescent="0.25">
      <c r="A18" s="8"/>
      <c r="B18" s="8"/>
      <c r="C18" s="8"/>
      <c r="D18" s="8"/>
      <c r="E18" s="1" t="s">
        <v>27</v>
      </c>
      <c r="F18" s="6"/>
      <c r="G18" s="1">
        <v>0</v>
      </c>
      <c r="H18" s="10">
        <v>0</v>
      </c>
      <c r="I18" s="10">
        <v>520000</v>
      </c>
      <c r="J18" s="10">
        <v>100000</v>
      </c>
      <c r="K18" s="10">
        <v>0</v>
      </c>
      <c r="L18" s="10">
        <v>0</v>
      </c>
      <c r="M18" s="9">
        <v>620000</v>
      </c>
    </row>
    <row r="19" spans="1:13" x14ac:dyDescent="0.25">
      <c r="A19" s="8"/>
      <c r="B19" s="8"/>
      <c r="C19" s="8"/>
      <c r="D19" s="8"/>
      <c r="E19" s="1" t="s">
        <v>28</v>
      </c>
      <c r="F19" s="6"/>
      <c r="G19" s="1">
        <v>0</v>
      </c>
      <c r="H19" s="10">
        <v>0</v>
      </c>
      <c r="I19" s="10">
        <v>500000</v>
      </c>
      <c r="J19" s="10">
        <v>0</v>
      </c>
      <c r="K19" s="10">
        <v>0</v>
      </c>
      <c r="L19" s="10">
        <v>0</v>
      </c>
      <c r="M19" s="9">
        <v>500000</v>
      </c>
    </row>
    <row r="20" spans="1:13" x14ac:dyDescent="0.25">
      <c r="A20" s="8"/>
      <c r="B20" s="8"/>
      <c r="C20" s="1" t="s">
        <v>29</v>
      </c>
      <c r="D20" s="1" t="s">
        <v>29</v>
      </c>
      <c r="E20" s="6"/>
      <c r="F20" s="6"/>
      <c r="G20" s="1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9">
        <v>0</v>
      </c>
    </row>
    <row r="21" spans="1:13" x14ac:dyDescent="0.25">
      <c r="A21" s="8"/>
      <c r="B21" s="8"/>
      <c r="C21" s="8"/>
      <c r="D21" s="1" t="s">
        <v>30</v>
      </c>
      <c r="E21" s="1" t="s">
        <v>30</v>
      </c>
      <c r="F21" s="6"/>
      <c r="G21" s="1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9">
        <v>0</v>
      </c>
    </row>
    <row r="22" spans="1:13" x14ac:dyDescent="0.25">
      <c r="A22" s="8"/>
      <c r="B22" s="8"/>
      <c r="C22" s="8"/>
      <c r="D22" s="8"/>
      <c r="E22" s="1" t="s">
        <v>31</v>
      </c>
      <c r="F22" s="1" t="s">
        <v>31</v>
      </c>
      <c r="G22" s="1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9">
        <v>0</v>
      </c>
    </row>
    <row r="23" spans="1:13" x14ac:dyDescent="0.25">
      <c r="A23" s="8"/>
      <c r="B23" s="8"/>
      <c r="C23" s="8"/>
      <c r="D23" s="8"/>
      <c r="E23" s="8"/>
      <c r="F23" s="4" t="s">
        <v>32</v>
      </c>
      <c r="G23" s="4">
        <v>0</v>
      </c>
      <c r="H23">
        <v>0</v>
      </c>
      <c r="I23">
        <v>3010000</v>
      </c>
      <c r="J23">
        <v>490000</v>
      </c>
      <c r="K23">
        <v>0</v>
      </c>
      <c r="L23">
        <v>0</v>
      </c>
      <c r="M23" s="13">
        <v>3500000</v>
      </c>
    </row>
    <row r="24" spans="1:13" x14ac:dyDescent="0.25">
      <c r="A24" s="8"/>
      <c r="B24" s="8"/>
      <c r="C24" s="8"/>
      <c r="D24" s="8"/>
      <c r="E24" s="8"/>
      <c r="F24" s="4" t="s">
        <v>33</v>
      </c>
      <c r="G24" s="4">
        <v>0</v>
      </c>
      <c r="H24">
        <v>0</v>
      </c>
      <c r="I24">
        <v>0</v>
      </c>
      <c r="J24">
        <v>450000</v>
      </c>
      <c r="K24">
        <v>0</v>
      </c>
      <c r="L24">
        <v>0</v>
      </c>
      <c r="M24" s="13">
        <v>450000</v>
      </c>
    </row>
    <row r="25" spans="1:13" x14ac:dyDescent="0.25">
      <c r="A25" s="8"/>
      <c r="B25" s="8"/>
      <c r="C25" s="8"/>
      <c r="D25" s="8"/>
      <c r="E25" s="1" t="s">
        <v>34</v>
      </c>
      <c r="F25" s="1" t="s">
        <v>34</v>
      </c>
      <c r="G25" s="1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9">
        <v>0</v>
      </c>
    </row>
    <row r="26" spans="1:13" x14ac:dyDescent="0.25">
      <c r="A26" s="8"/>
      <c r="B26" s="8"/>
      <c r="C26" s="8"/>
      <c r="D26" s="8"/>
      <c r="E26" s="8"/>
      <c r="F26" s="4" t="s">
        <v>35</v>
      </c>
      <c r="G26" s="4">
        <v>0</v>
      </c>
      <c r="H26">
        <v>0</v>
      </c>
      <c r="I26">
        <v>210000</v>
      </c>
      <c r="J26">
        <v>0</v>
      </c>
      <c r="K26">
        <v>0</v>
      </c>
      <c r="L26">
        <v>0</v>
      </c>
      <c r="M26" s="13">
        <v>210000</v>
      </c>
    </row>
    <row r="27" spans="1:13" x14ac:dyDescent="0.25">
      <c r="A27" s="8"/>
      <c r="B27" s="8"/>
      <c r="C27" s="8"/>
      <c r="D27" s="8"/>
      <c r="E27" s="8"/>
      <c r="F27" s="4" t="s">
        <v>36</v>
      </c>
      <c r="G27" s="4">
        <v>0</v>
      </c>
      <c r="H27">
        <v>0</v>
      </c>
      <c r="I27">
        <v>450000</v>
      </c>
      <c r="J27">
        <v>0</v>
      </c>
      <c r="K27">
        <v>0</v>
      </c>
      <c r="L27">
        <v>0</v>
      </c>
      <c r="M27" s="13">
        <v>450000</v>
      </c>
    </row>
    <row r="28" spans="1:13" x14ac:dyDescent="0.25">
      <c r="A28" s="8"/>
      <c r="B28" s="8"/>
      <c r="C28" s="8"/>
      <c r="D28" s="8"/>
      <c r="E28" s="1" t="s">
        <v>37</v>
      </c>
      <c r="F28" s="1" t="s">
        <v>37</v>
      </c>
      <c r="G28" s="1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9">
        <v>0</v>
      </c>
    </row>
    <row r="29" spans="1:13" x14ac:dyDescent="0.25">
      <c r="A29" s="8"/>
      <c r="B29" s="8"/>
      <c r="C29" s="8"/>
      <c r="D29" s="8"/>
      <c r="E29" s="8"/>
      <c r="F29" s="4" t="s">
        <v>38</v>
      </c>
      <c r="G29" s="4">
        <v>0</v>
      </c>
      <c r="H29">
        <v>0</v>
      </c>
      <c r="I29">
        <v>230000</v>
      </c>
      <c r="J29">
        <v>0</v>
      </c>
      <c r="K29">
        <v>0</v>
      </c>
      <c r="L29">
        <v>0</v>
      </c>
      <c r="M29" s="13">
        <v>230000</v>
      </c>
    </row>
    <row r="30" spans="1:13" x14ac:dyDescent="0.25">
      <c r="A30" s="8"/>
      <c r="B30" s="8"/>
      <c r="C30" s="8"/>
      <c r="D30" s="8"/>
      <c r="E30" s="8"/>
      <c r="F30" s="4" t="s">
        <v>39</v>
      </c>
      <c r="G30" s="4">
        <v>0</v>
      </c>
      <c r="H30">
        <v>0</v>
      </c>
      <c r="I30">
        <v>450000</v>
      </c>
      <c r="J30">
        <v>0</v>
      </c>
      <c r="K30">
        <v>0</v>
      </c>
      <c r="L30">
        <v>0</v>
      </c>
      <c r="M30" s="13">
        <v>450000</v>
      </c>
    </row>
    <row r="31" spans="1:13" x14ac:dyDescent="0.25">
      <c r="A31" s="8"/>
      <c r="B31" s="8"/>
      <c r="C31" s="8"/>
      <c r="D31" s="8"/>
      <c r="E31" s="1" t="s">
        <v>40</v>
      </c>
      <c r="F31" s="1" t="s">
        <v>40</v>
      </c>
      <c r="G31" s="1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9">
        <v>0</v>
      </c>
    </row>
    <row r="32" spans="1:13" x14ac:dyDescent="0.25">
      <c r="A32" s="8"/>
      <c r="B32" s="8"/>
      <c r="C32" s="8"/>
      <c r="D32" s="8"/>
      <c r="E32" s="8"/>
      <c r="F32" s="4" t="s">
        <v>41</v>
      </c>
      <c r="G32" s="4">
        <v>0</v>
      </c>
      <c r="H32">
        <v>0</v>
      </c>
      <c r="I32">
        <v>210000</v>
      </c>
      <c r="J32">
        <v>0</v>
      </c>
      <c r="K32">
        <v>0</v>
      </c>
      <c r="L32">
        <v>0</v>
      </c>
      <c r="M32" s="13">
        <v>210000</v>
      </c>
    </row>
    <row r="33" spans="1:13" x14ac:dyDescent="0.25">
      <c r="A33" s="8"/>
      <c r="B33" s="8"/>
      <c r="C33" s="8"/>
      <c r="D33" s="8"/>
      <c r="E33" s="8"/>
      <c r="F33" s="4" t="s">
        <v>42</v>
      </c>
      <c r="G33" s="4">
        <v>0</v>
      </c>
      <c r="H33">
        <v>0</v>
      </c>
      <c r="I33">
        <v>450000</v>
      </c>
      <c r="J33">
        <v>0</v>
      </c>
      <c r="K33">
        <v>0</v>
      </c>
      <c r="L33">
        <v>0</v>
      </c>
      <c r="M33" s="13">
        <v>450000</v>
      </c>
    </row>
    <row r="34" spans="1:13" x14ac:dyDescent="0.25">
      <c r="A34" s="8"/>
      <c r="B34" s="8"/>
      <c r="C34" s="8"/>
      <c r="D34" s="1" t="s">
        <v>43</v>
      </c>
      <c r="E34" s="1" t="s">
        <v>43</v>
      </c>
      <c r="F34" s="6"/>
      <c r="G34" s="1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9">
        <v>0</v>
      </c>
    </row>
    <row r="35" spans="1:13" x14ac:dyDescent="0.25">
      <c r="A35" s="8"/>
      <c r="B35" s="8"/>
      <c r="C35" s="8"/>
      <c r="D35" s="8"/>
      <c r="E35" s="1" t="s">
        <v>44</v>
      </c>
      <c r="F35" s="1" t="s">
        <v>44</v>
      </c>
      <c r="G35" s="1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9">
        <v>0</v>
      </c>
    </row>
    <row r="36" spans="1:13" x14ac:dyDescent="0.25">
      <c r="A36" s="8"/>
      <c r="B36" s="8"/>
      <c r="C36" s="8"/>
      <c r="D36" s="8"/>
      <c r="E36" s="8"/>
      <c r="F36" s="4" t="s">
        <v>45</v>
      </c>
      <c r="G36" s="4">
        <v>0</v>
      </c>
      <c r="H36">
        <v>0</v>
      </c>
      <c r="I36">
        <v>644274.81000000006</v>
      </c>
      <c r="J36">
        <v>155725.19</v>
      </c>
      <c r="K36">
        <v>0</v>
      </c>
      <c r="L36">
        <v>0</v>
      </c>
      <c r="M36" s="13">
        <v>800000</v>
      </c>
    </row>
    <row r="37" spans="1:13" x14ac:dyDescent="0.25">
      <c r="A37" s="8"/>
      <c r="B37" s="8"/>
      <c r="C37" s="8"/>
      <c r="D37" s="8"/>
      <c r="E37" s="8"/>
      <c r="F37" s="4" t="s">
        <v>46</v>
      </c>
      <c r="G37" s="4">
        <v>0</v>
      </c>
      <c r="H37">
        <v>0</v>
      </c>
      <c r="I37">
        <v>0</v>
      </c>
      <c r="J37">
        <v>160000</v>
      </c>
      <c r="K37">
        <v>0</v>
      </c>
      <c r="L37">
        <v>0</v>
      </c>
      <c r="M37" s="13">
        <v>160000</v>
      </c>
    </row>
    <row r="38" spans="1:13" x14ac:dyDescent="0.25">
      <c r="A38" s="8"/>
      <c r="B38" s="8"/>
      <c r="C38" s="8"/>
      <c r="D38" s="8"/>
      <c r="E38" s="1" t="s">
        <v>47</v>
      </c>
      <c r="F38" s="1" t="s">
        <v>47</v>
      </c>
      <c r="G38" s="1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9">
        <v>0</v>
      </c>
    </row>
    <row r="39" spans="1:13" x14ac:dyDescent="0.25">
      <c r="A39" s="8"/>
      <c r="B39" s="8"/>
      <c r="C39" s="8"/>
      <c r="D39" s="8"/>
      <c r="E39" s="8"/>
      <c r="F39" s="4" t="s">
        <v>45</v>
      </c>
      <c r="G39" s="4">
        <v>0</v>
      </c>
      <c r="H39">
        <v>0</v>
      </c>
      <c r="I39">
        <v>587900.76</v>
      </c>
      <c r="J39">
        <v>142099.24</v>
      </c>
      <c r="K39">
        <v>0</v>
      </c>
      <c r="L39">
        <v>0</v>
      </c>
      <c r="M39" s="13">
        <v>730000</v>
      </c>
    </row>
    <row r="40" spans="1:13" x14ac:dyDescent="0.25">
      <c r="A40" s="8"/>
      <c r="B40" s="8"/>
      <c r="C40" s="8"/>
      <c r="D40" s="8"/>
      <c r="E40" s="8"/>
      <c r="F40" s="4" t="s">
        <v>48</v>
      </c>
      <c r="G40" s="4">
        <v>0</v>
      </c>
      <c r="H40">
        <v>0</v>
      </c>
      <c r="I40">
        <v>160000</v>
      </c>
      <c r="J40">
        <v>0</v>
      </c>
      <c r="K40">
        <v>0</v>
      </c>
      <c r="L40">
        <v>0</v>
      </c>
      <c r="M40" s="13">
        <v>160000</v>
      </c>
    </row>
    <row r="41" spans="1:13" x14ac:dyDescent="0.25">
      <c r="A41" s="8"/>
      <c r="B41" s="8"/>
      <c r="C41" s="8"/>
      <c r="D41" s="1" t="s">
        <v>49</v>
      </c>
      <c r="E41" s="1" t="s">
        <v>49</v>
      </c>
      <c r="F41" s="6"/>
      <c r="G41" s="1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9">
        <v>0</v>
      </c>
    </row>
    <row r="42" spans="1:13" x14ac:dyDescent="0.25">
      <c r="A42" s="8"/>
      <c r="B42" s="8"/>
      <c r="C42" s="8"/>
      <c r="D42" s="8"/>
      <c r="E42" s="1" t="s">
        <v>25</v>
      </c>
      <c r="F42" s="6"/>
      <c r="G42" s="1">
        <v>0</v>
      </c>
      <c r="H42" s="10">
        <v>4213333</v>
      </c>
      <c r="I42" s="10">
        <v>0</v>
      </c>
      <c r="J42" s="10">
        <v>0</v>
      </c>
      <c r="K42" s="10">
        <v>0</v>
      </c>
      <c r="L42" s="10">
        <v>0</v>
      </c>
      <c r="M42" s="9">
        <v>4213333</v>
      </c>
    </row>
    <row r="43" spans="1:13" x14ac:dyDescent="0.25">
      <c r="A43" s="8"/>
      <c r="B43" s="8"/>
      <c r="C43" s="8"/>
      <c r="D43" s="8"/>
      <c r="E43" s="1" t="s">
        <v>50</v>
      </c>
      <c r="F43" s="6"/>
      <c r="G43" s="1">
        <v>0</v>
      </c>
      <c r="H43" s="10">
        <v>0</v>
      </c>
      <c r="I43" s="10">
        <v>786667</v>
      </c>
      <c r="J43" s="10">
        <v>0</v>
      </c>
      <c r="K43" s="10">
        <v>0</v>
      </c>
      <c r="L43" s="10">
        <v>0</v>
      </c>
      <c r="M43" s="9">
        <v>786667</v>
      </c>
    </row>
    <row r="44" spans="1:13" x14ac:dyDescent="0.25">
      <c r="A44" s="8"/>
      <c r="B44" s="8"/>
      <c r="C44" s="8"/>
      <c r="D44" s="1" t="s">
        <v>51</v>
      </c>
      <c r="E44" s="1" t="s">
        <v>51</v>
      </c>
      <c r="F44" s="6"/>
      <c r="G44" s="1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9">
        <v>0</v>
      </c>
    </row>
    <row r="45" spans="1:13" x14ac:dyDescent="0.25">
      <c r="A45" s="8"/>
      <c r="B45" s="8"/>
      <c r="C45" s="8"/>
      <c r="D45" s="8"/>
      <c r="E45" s="1" t="s">
        <v>52</v>
      </c>
      <c r="F45" s="6"/>
      <c r="G45" s="1">
        <v>0</v>
      </c>
      <c r="H45" s="10">
        <v>2300000</v>
      </c>
      <c r="I45" s="10">
        <v>0</v>
      </c>
      <c r="J45" s="10">
        <v>0</v>
      </c>
      <c r="K45" s="10">
        <v>0</v>
      </c>
      <c r="L45" s="10">
        <v>0</v>
      </c>
      <c r="M45" s="9">
        <v>2300000</v>
      </c>
    </row>
    <row r="46" spans="1:13" x14ac:dyDescent="0.25">
      <c r="A46" s="8"/>
      <c r="B46" s="8"/>
      <c r="C46" s="8"/>
      <c r="D46" s="8"/>
      <c r="E46" s="1" t="s">
        <v>53</v>
      </c>
      <c r="F46" s="6"/>
      <c r="G46" s="1">
        <v>0</v>
      </c>
      <c r="H46" s="10">
        <v>0</v>
      </c>
      <c r="I46" s="10">
        <v>400000</v>
      </c>
      <c r="J46" s="10">
        <v>800000</v>
      </c>
      <c r="K46" s="10">
        <v>0</v>
      </c>
      <c r="L46" s="10">
        <v>0</v>
      </c>
      <c r="M46" s="9">
        <v>1200000</v>
      </c>
    </row>
    <row r="47" spans="1:13" x14ac:dyDescent="0.25">
      <c r="A47" s="8"/>
      <c r="B47" s="8"/>
      <c r="C47" s="8"/>
      <c r="D47" s="8"/>
      <c r="E47" s="1" t="s">
        <v>54</v>
      </c>
      <c r="F47" s="6"/>
      <c r="G47" s="1">
        <v>0</v>
      </c>
      <c r="H47" s="10">
        <v>0</v>
      </c>
      <c r="I47" s="10">
        <v>0</v>
      </c>
      <c r="J47" s="10">
        <v>0</v>
      </c>
      <c r="K47" s="10">
        <v>0</v>
      </c>
      <c r="L47" s="10">
        <v>2100000</v>
      </c>
      <c r="M47" s="9">
        <v>2100000</v>
      </c>
    </row>
    <row r="48" spans="1:13" x14ac:dyDescent="0.25">
      <c r="A48" s="8"/>
      <c r="B48" s="8"/>
      <c r="C48" s="8"/>
      <c r="D48" s="1" t="s">
        <v>55</v>
      </c>
      <c r="E48" s="1" t="s">
        <v>55</v>
      </c>
      <c r="F48" s="6"/>
      <c r="G48" s="1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9">
        <v>0</v>
      </c>
    </row>
    <row r="49" spans="1:13" x14ac:dyDescent="0.25">
      <c r="A49" s="8"/>
      <c r="B49" s="8"/>
      <c r="C49" s="8"/>
      <c r="D49" s="8"/>
      <c r="E49" s="1" t="s">
        <v>56</v>
      </c>
      <c r="F49" s="6"/>
      <c r="G49" s="1">
        <v>0</v>
      </c>
      <c r="H49" s="10">
        <v>2346743.2999999998</v>
      </c>
      <c r="I49" s="10">
        <v>3513409.96</v>
      </c>
      <c r="J49" s="10">
        <v>3500000</v>
      </c>
      <c r="K49" s="10">
        <v>3486590.04</v>
      </c>
      <c r="L49" s="10">
        <v>1153256.7</v>
      </c>
      <c r="M49" s="9">
        <v>14000000</v>
      </c>
    </row>
    <row r="50" spans="1:13" x14ac:dyDescent="0.25">
      <c r="A50" s="8"/>
      <c r="B50" s="8"/>
      <c r="C50" s="1" t="s">
        <v>57</v>
      </c>
      <c r="D50" s="1" t="s">
        <v>57</v>
      </c>
      <c r="E50" s="6"/>
      <c r="F50" s="6"/>
      <c r="G50" s="1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9">
        <v>0</v>
      </c>
    </row>
    <row r="51" spans="1:13" x14ac:dyDescent="0.25">
      <c r="A51" s="8"/>
      <c r="B51" s="8"/>
      <c r="C51" s="8"/>
      <c r="D51" s="1" t="s">
        <v>58</v>
      </c>
      <c r="E51" s="1" t="s">
        <v>58</v>
      </c>
      <c r="F51" s="6"/>
      <c r="G51" s="1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9">
        <v>0</v>
      </c>
    </row>
    <row r="52" spans="1:13" x14ac:dyDescent="0.25">
      <c r="A52" s="8"/>
      <c r="B52" s="8"/>
      <c r="C52" s="8"/>
      <c r="D52" s="8"/>
      <c r="E52" s="1" t="s">
        <v>59</v>
      </c>
      <c r="F52" s="6"/>
      <c r="G52" s="1">
        <v>0</v>
      </c>
      <c r="H52" s="10">
        <v>1418000</v>
      </c>
      <c r="I52" s="10">
        <v>0</v>
      </c>
      <c r="J52" s="10">
        <v>0</v>
      </c>
      <c r="K52" s="10">
        <v>0</v>
      </c>
      <c r="L52" s="10">
        <v>0</v>
      </c>
      <c r="M52" s="9">
        <v>1418000</v>
      </c>
    </row>
    <row r="53" spans="1:13" x14ac:dyDescent="0.25">
      <c r="A53" s="8"/>
      <c r="B53" s="8"/>
      <c r="C53" s="8"/>
      <c r="D53" s="8"/>
      <c r="E53" s="1" t="s">
        <v>60</v>
      </c>
      <c r="F53" s="6"/>
      <c r="G53" s="1">
        <v>13811.04</v>
      </c>
      <c r="H53" s="10">
        <v>300390.18</v>
      </c>
      <c r="I53" s="10">
        <v>301541.09999999998</v>
      </c>
      <c r="J53" s="10">
        <v>300390.18</v>
      </c>
      <c r="K53" s="10">
        <v>21867.48</v>
      </c>
      <c r="L53" s="10">
        <v>0</v>
      </c>
      <c r="M53" s="9">
        <v>937999.98</v>
      </c>
    </row>
    <row r="54" spans="1:13" x14ac:dyDescent="0.25">
      <c r="A54" s="8"/>
      <c r="B54" s="8"/>
      <c r="C54" s="8"/>
      <c r="D54" s="8"/>
      <c r="E54" s="1" t="s">
        <v>61</v>
      </c>
      <c r="F54" s="6"/>
      <c r="G54" s="1">
        <v>0</v>
      </c>
      <c r="H54" s="10">
        <v>0</v>
      </c>
      <c r="I54" s="10">
        <v>1029383.67</v>
      </c>
      <c r="J54" s="10">
        <v>1255463.27</v>
      </c>
      <c r="K54" s="10">
        <v>72153.06</v>
      </c>
      <c r="L54" s="10">
        <v>0</v>
      </c>
      <c r="M54" s="9">
        <v>2357000</v>
      </c>
    </row>
    <row r="55" spans="1:13" x14ac:dyDescent="0.25">
      <c r="A55" s="8"/>
      <c r="B55" s="8"/>
      <c r="C55" s="8"/>
      <c r="D55" s="8"/>
      <c r="E55" s="1" t="s">
        <v>62</v>
      </c>
      <c r="F55" s="6"/>
      <c r="G55" s="1">
        <v>0</v>
      </c>
      <c r="H55" s="10">
        <v>157750</v>
      </c>
      <c r="I55" s="10">
        <v>826610</v>
      </c>
      <c r="J55" s="10">
        <v>823455</v>
      </c>
      <c r="K55" s="10">
        <v>716185</v>
      </c>
      <c r="L55" s="10">
        <v>0</v>
      </c>
      <c r="M55" s="9">
        <v>2524000</v>
      </c>
    </row>
    <row r="56" spans="1:13" x14ac:dyDescent="0.25">
      <c r="A56" s="8"/>
      <c r="B56" s="8"/>
      <c r="C56" s="8"/>
      <c r="D56" s="8"/>
      <c r="E56" s="1" t="s">
        <v>63</v>
      </c>
      <c r="F56" s="6"/>
      <c r="G56" s="1">
        <v>0</v>
      </c>
      <c r="H56" s="10">
        <v>0</v>
      </c>
      <c r="I56" s="10">
        <v>1376093.31</v>
      </c>
      <c r="J56" s="10">
        <v>1804825.91</v>
      </c>
      <c r="K56" s="10">
        <v>1784080.78</v>
      </c>
      <c r="L56" s="10">
        <v>0</v>
      </c>
      <c r="M56" s="9">
        <v>4965000</v>
      </c>
    </row>
    <row r="57" spans="1:13" x14ac:dyDescent="0.25">
      <c r="A57" s="8"/>
      <c r="B57" s="8"/>
      <c r="C57" s="8"/>
      <c r="D57" s="8"/>
      <c r="E57" s="1" t="s">
        <v>64</v>
      </c>
      <c r="F57" s="6"/>
      <c r="G57" s="1">
        <v>0</v>
      </c>
      <c r="H57" s="10">
        <v>0</v>
      </c>
      <c r="I57" s="10">
        <v>248850</v>
      </c>
      <c r="J57" s="10">
        <v>274050</v>
      </c>
      <c r="K57" s="10">
        <v>2100</v>
      </c>
      <c r="L57" s="10">
        <v>0</v>
      </c>
      <c r="M57" s="9">
        <v>525000</v>
      </c>
    </row>
    <row r="58" spans="1:13" x14ac:dyDescent="0.25">
      <c r="A58" s="8"/>
      <c r="B58" s="8"/>
      <c r="C58" s="8"/>
      <c r="D58" s="8"/>
      <c r="E58" s="1" t="s">
        <v>65</v>
      </c>
      <c r="F58" s="6"/>
      <c r="G58" s="1">
        <v>0</v>
      </c>
      <c r="H58" s="10">
        <v>46809.05</v>
      </c>
      <c r="I58" s="10">
        <v>88190.95</v>
      </c>
      <c r="J58" s="10">
        <v>0</v>
      </c>
      <c r="K58" s="10">
        <v>0</v>
      </c>
      <c r="L58" s="10">
        <v>0</v>
      </c>
      <c r="M58" s="9">
        <v>135000</v>
      </c>
    </row>
    <row r="59" spans="1:13" x14ac:dyDescent="0.25">
      <c r="A59" s="8"/>
      <c r="B59" s="8"/>
      <c r="C59" s="8"/>
      <c r="D59" s="8"/>
      <c r="E59" s="1" t="s">
        <v>66</v>
      </c>
      <c r="F59" s="6"/>
      <c r="G59" s="1">
        <v>0</v>
      </c>
      <c r="H59" s="10">
        <v>174256.25</v>
      </c>
      <c r="I59" s="10">
        <v>465868.75</v>
      </c>
      <c r="J59" s="10">
        <v>464090.63</v>
      </c>
      <c r="K59" s="10">
        <v>33784.379999999997</v>
      </c>
      <c r="L59" s="10">
        <v>0</v>
      </c>
      <c r="M59" s="9">
        <v>1138000.0099999998</v>
      </c>
    </row>
    <row r="60" spans="1:13" x14ac:dyDescent="0.25">
      <c r="A60" s="8"/>
      <c r="B60" s="8"/>
      <c r="C60" s="8"/>
      <c r="D60" s="1" t="s">
        <v>67</v>
      </c>
      <c r="E60" s="6"/>
      <c r="F60" s="6"/>
      <c r="G60" s="1">
        <v>0</v>
      </c>
      <c r="H60" s="10">
        <v>0</v>
      </c>
      <c r="I60" s="10">
        <v>115050</v>
      </c>
      <c r="J60" s="10">
        <v>254475</v>
      </c>
      <c r="K60" s="10">
        <v>253500</v>
      </c>
      <c r="L60" s="10">
        <v>156975</v>
      </c>
      <c r="M60" s="9">
        <v>780000</v>
      </c>
    </row>
    <row r="61" spans="1:13" x14ac:dyDescent="0.25">
      <c r="A61" s="8"/>
      <c r="B61" s="8"/>
      <c r="C61" s="8"/>
      <c r="D61" s="1" t="s">
        <v>68</v>
      </c>
      <c r="E61" s="6"/>
      <c r="F61" s="6"/>
      <c r="G61" s="1">
        <v>0</v>
      </c>
      <c r="H61" s="10">
        <v>180000</v>
      </c>
      <c r="I61" s="10">
        <v>524000</v>
      </c>
      <c r="J61" s="10">
        <v>522000</v>
      </c>
      <c r="K61" s="10">
        <v>520000</v>
      </c>
      <c r="L61" s="10">
        <v>254000</v>
      </c>
      <c r="M61" s="9">
        <v>2000000</v>
      </c>
    </row>
    <row r="62" spans="1:13" x14ac:dyDescent="0.25">
      <c r="A62" s="8"/>
      <c r="B62" s="8"/>
      <c r="C62" s="1" t="s">
        <v>69</v>
      </c>
      <c r="D62" s="1" t="s">
        <v>69</v>
      </c>
      <c r="E62" s="6"/>
      <c r="F62" s="6"/>
      <c r="G62" s="1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9">
        <v>0</v>
      </c>
    </row>
    <row r="63" spans="1:13" x14ac:dyDescent="0.25">
      <c r="A63" s="8"/>
      <c r="B63" s="8"/>
      <c r="C63" s="8"/>
      <c r="D63" s="1" t="s">
        <v>70</v>
      </c>
      <c r="E63" s="6"/>
      <c r="F63" s="6"/>
      <c r="G63" s="1">
        <v>0</v>
      </c>
      <c r="H63" s="10">
        <v>0</v>
      </c>
      <c r="I63" s="10">
        <v>0</v>
      </c>
      <c r="J63" s="10">
        <v>15000</v>
      </c>
      <c r="K63" s="10">
        <v>0</v>
      </c>
      <c r="L63" s="10">
        <v>25000</v>
      </c>
      <c r="M63" s="9">
        <v>40000</v>
      </c>
    </row>
    <row r="64" spans="1:13" x14ac:dyDescent="0.25">
      <c r="A64" s="8"/>
      <c r="B64" s="8"/>
      <c r="C64" s="8"/>
      <c r="D64" s="1" t="s">
        <v>71</v>
      </c>
      <c r="E64" s="6"/>
      <c r="F64" s="6"/>
      <c r="G64" s="1">
        <v>0</v>
      </c>
      <c r="H64" s="10">
        <v>0</v>
      </c>
      <c r="I64" s="10">
        <v>100000</v>
      </c>
      <c r="J64" s="10">
        <v>0</v>
      </c>
      <c r="K64" s="10">
        <v>0</v>
      </c>
      <c r="L64" s="10">
        <v>110000</v>
      </c>
      <c r="M64" s="9">
        <v>210000</v>
      </c>
    </row>
    <row r="65" spans="1:13" x14ac:dyDescent="0.25">
      <c r="A65" s="8"/>
      <c r="B65" s="8"/>
      <c r="C65" s="8"/>
      <c r="D65" s="1" t="s">
        <v>72</v>
      </c>
      <c r="E65" s="6"/>
      <c r="F65" s="6"/>
      <c r="G65" s="1">
        <v>0</v>
      </c>
      <c r="H65" s="10">
        <v>0</v>
      </c>
      <c r="I65" s="10">
        <v>20000</v>
      </c>
      <c r="J65" s="10">
        <v>20000</v>
      </c>
      <c r="K65" s="10">
        <v>20000</v>
      </c>
      <c r="L65" s="10">
        <v>40000</v>
      </c>
      <c r="M65" s="9">
        <v>100000</v>
      </c>
    </row>
    <row r="66" spans="1:13" x14ac:dyDescent="0.25">
      <c r="A66" s="8"/>
      <c r="B66" s="8"/>
      <c r="C66" s="8"/>
      <c r="D66" s="1" t="s">
        <v>73</v>
      </c>
      <c r="E66" s="6"/>
      <c r="F66" s="6"/>
      <c r="G66" s="1">
        <v>0</v>
      </c>
      <c r="H66" s="10">
        <v>18000</v>
      </c>
      <c r="I66" s="10">
        <v>52400</v>
      </c>
      <c r="J66" s="10">
        <v>52200</v>
      </c>
      <c r="K66" s="10">
        <v>52000</v>
      </c>
      <c r="L66" s="10">
        <v>25400</v>
      </c>
      <c r="M66" s="9">
        <v>200000</v>
      </c>
    </row>
    <row r="67" spans="1:13" x14ac:dyDescent="0.25">
      <c r="A67" s="8"/>
      <c r="B67" s="8"/>
      <c r="C67" s="8"/>
      <c r="D67" s="1" t="s">
        <v>74</v>
      </c>
      <c r="E67" s="6"/>
      <c r="F67" s="6"/>
      <c r="G67" s="1">
        <v>0</v>
      </c>
      <c r="H67" s="10">
        <v>81442.87</v>
      </c>
      <c r="I67" s="10">
        <v>98331.94</v>
      </c>
      <c r="J67" s="10">
        <v>97956.63</v>
      </c>
      <c r="K67" s="10">
        <v>97581.32</v>
      </c>
      <c r="L67" s="10">
        <v>74687.240000000005</v>
      </c>
      <c r="M67" s="9">
        <v>450000</v>
      </c>
    </row>
    <row r="68" spans="1:13" x14ac:dyDescent="0.25">
      <c r="A68" s="5" t="s">
        <v>14</v>
      </c>
      <c r="B68" s="7"/>
      <c r="C68" s="7"/>
      <c r="D68" s="7"/>
      <c r="E68" s="7"/>
      <c r="F68" s="7"/>
      <c r="G68" s="5">
        <v>3253387.55</v>
      </c>
      <c r="H68" s="11">
        <v>21935615.890000004</v>
      </c>
      <c r="I68" s="11">
        <v>21518993.390000001</v>
      </c>
      <c r="J68" s="11">
        <v>12292842.160000002</v>
      </c>
      <c r="K68" s="11">
        <v>7059842.0600000005</v>
      </c>
      <c r="L68" s="11">
        <v>3939318.9400000004</v>
      </c>
      <c r="M68" s="12">
        <v>69999999.99000001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71"/>
  <sheetViews>
    <sheetView tabSelected="1" topLeftCell="F17" zoomScale="120" zoomScaleNormal="120" workbookViewId="0">
      <selection activeCell="O42" sqref="O42"/>
    </sheetView>
  </sheetViews>
  <sheetFormatPr defaultRowHeight="13.2" x14ac:dyDescent="0.25"/>
  <cols>
    <col min="1" max="1" width="28.5546875" hidden="1" customWidth="1"/>
    <col min="2" max="2" width="26.6640625" hidden="1" customWidth="1"/>
    <col min="3" max="3" width="84.109375" hidden="1" customWidth="1"/>
    <col min="4" max="5" width="102" hidden="1" customWidth="1"/>
    <col min="6" max="6" width="6.6640625" bestFit="1" customWidth="1"/>
    <col min="7" max="7" width="73.33203125" style="14" bestFit="1" customWidth="1"/>
    <col min="8" max="8" width="13.109375" bestFit="1" customWidth="1"/>
    <col min="9" max="10" width="15.44140625" bestFit="1" customWidth="1"/>
    <col min="11" max="13" width="14.44140625" bestFit="1" customWidth="1"/>
    <col min="14" max="14" width="15.44140625" bestFit="1" customWidth="1"/>
    <col min="15" max="15" width="34" style="42" customWidth="1"/>
    <col min="16" max="16" width="15.33203125" bestFit="1" customWidth="1"/>
    <col min="17" max="17" width="12" bestFit="1" customWidth="1"/>
    <col min="18" max="18" width="19.6640625" bestFit="1" customWidth="1"/>
    <col min="19" max="24" width="14.5546875" bestFit="1" customWidth="1"/>
    <col min="25" max="26" width="14.5546875" customWidth="1"/>
    <col min="27" max="29" width="14.5546875" bestFit="1" customWidth="1"/>
    <col min="30" max="30" width="14.5546875" customWidth="1"/>
    <col min="31" max="31" width="14.5546875" bestFit="1" customWidth="1"/>
    <col min="32" max="32" width="14.5546875" customWidth="1"/>
    <col min="33" max="35" width="14.5546875" bestFit="1" customWidth="1"/>
    <col min="36" max="36" width="8" customWidth="1"/>
    <col min="37" max="37" width="17.6640625" bestFit="1" customWidth="1"/>
    <col min="38" max="38" width="8.44140625" customWidth="1"/>
    <col min="39" max="41" width="14.5546875" bestFit="1" customWidth="1"/>
    <col min="42" max="42" width="9.44140625" bestFit="1" customWidth="1"/>
    <col min="43" max="43" width="19.33203125" bestFit="1" customWidth="1"/>
    <col min="44" max="44" width="10" bestFit="1" customWidth="1"/>
    <col min="45" max="45" width="9.44140625" bestFit="1" customWidth="1"/>
    <col min="46" max="46" width="19.33203125" bestFit="1" customWidth="1"/>
    <col min="47" max="47" width="10" bestFit="1" customWidth="1"/>
  </cols>
  <sheetData>
    <row r="1" spans="1:15" ht="15.6" x14ac:dyDescent="0.3">
      <c r="F1" s="37" t="s">
        <v>75</v>
      </c>
      <c r="G1" s="37"/>
      <c r="H1" s="37"/>
      <c r="I1" s="37"/>
      <c r="J1" s="37"/>
      <c r="K1" s="37"/>
      <c r="L1" s="37"/>
      <c r="M1" s="37"/>
      <c r="N1" s="37"/>
    </row>
    <row r="3" spans="1:15" x14ac:dyDescent="0.25">
      <c r="A3" s="15" t="s">
        <v>0</v>
      </c>
      <c r="B3" s="15"/>
      <c r="C3" s="15"/>
      <c r="D3" s="15"/>
      <c r="E3" s="15"/>
      <c r="F3" s="38" t="s">
        <v>76</v>
      </c>
      <c r="G3" s="39" t="s">
        <v>77</v>
      </c>
      <c r="H3" s="38" t="s">
        <v>78</v>
      </c>
      <c r="I3" s="38"/>
      <c r="J3" s="38"/>
      <c r="K3" s="38"/>
      <c r="L3" s="38"/>
      <c r="M3" s="38"/>
      <c r="N3" s="38" t="s">
        <v>79</v>
      </c>
      <c r="O3" s="43" t="s">
        <v>138</v>
      </c>
    </row>
    <row r="4" spans="1:15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38"/>
      <c r="G4" s="40"/>
      <c r="H4" s="38" t="s">
        <v>8</v>
      </c>
      <c r="I4" s="38">
        <v>2019</v>
      </c>
      <c r="J4" s="38" t="s">
        <v>10</v>
      </c>
      <c r="K4" s="38" t="s">
        <v>11</v>
      </c>
      <c r="L4" s="38" t="s">
        <v>12</v>
      </c>
      <c r="M4" s="38" t="s">
        <v>13</v>
      </c>
      <c r="N4" s="38"/>
      <c r="O4" s="44"/>
    </row>
    <row r="5" spans="1:15" x14ac:dyDescent="0.25">
      <c r="A5" s="15" t="s">
        <v>15</v>
      </c>
      <c r="B5" s="15" t="s">
        <v>15</v>
      </c>
      <c r="C5" s="15"/>
      <c r="D5" s="15"/>
      <c r="E5" s="15" t="str">
        <f>B5</f>
        <v>Cronograma PEP POA 020818</v>
      </c>
      <c r="F5" s="38"/>
      <c r="G5" s="40"/>
      <c r="H5" s="38"/>
      <c r="I5" s="38"/>
      <c r="J5" s="38"/>
      <c r="K5" s="38"/>
      <c r="L5" s="38"/>
      <c r="M5" s="38"/>
      <c r="N5" s="38"/>
      <c r="O5" s="44"/>
    </row>
    <row r="6" spans="1:15" x14ac:dyDescent="0.25">
      <c r="A6" s="15"/>
      <c r="B6" s="15" t="s">
        <v>16</v>
      </c>
      <c r="C6" s="15" t="s">
        <v>16</v>
      </c>
      <c r="D6" s="15"/>
      <c r="E6" s="15" t="str">
        <f>C6</f>
        <v>MELHOR SAÚDE</v>
      </c>
      <c r="F6" s="38"/>
      <c r="G6" s="41"/>
      <c r="H6" s="38"/>
      <c r="I6" s="38"/>
      <c r="J6" s="38"/>
      <c r="K6" s="38"/>
      <c r="L6" s="38"/>
      <c r="M6" s="38"/>
      <c r="N6" s="38"/>
      <c r="O6" s="44"/>
    </row>
    <row r="7" spans="1:15" ht="26.4" x14ac:dyDescent="0.25">
      <c r="C7" t="s">
        <v>17</v>
      </c>
      <c r="D7" t="s">
        <v>17</v>
      </c>
      <c r="E7" t="str">
        <f>D7</f>
        <v>Componente 1. Fortalecimento das redes de atenção primária e vigilância em saúde</v>
      </c>
      <c r="F7" s="26">
        <v>1</v>
      </c>
      <c r="G7" s="27" t="str">
        <f t="shared" ref="G7:G8" si="0">E7</f>
        <v>Componente 1. Fortalecimento das redes de atenção primária e vigilância em saúde</v>
      </c>
      <c r="H7" s="28">
        <f>H8+H14+H17</f>
        <v>0</v>
      </c>
      <c r="I7" s="28">
        <f t="shared" ref="I7:N7" si="1">I8+I14+I17</f>
        <v>500000</v>
      </c>
      <c r="J7" s="28">
        <f t="shared" si="1"/>
        <v>14056799.74</v>
      </c>
      <c r="K7" s="28">
        <f t="shared" si="1"/>
        <v>5263200.2600000007</v>
      </c>
      <c r="L7" s="28">
        <f t="shared" si="1"/>
        <v>0</v>
      </c>
      <c r="M7" s="28">
        <f t="shared" si="1"/>
        <v>0</v>
      </c>
      <c r="N7" s="29">
        <f t="shared" si="1"/>
        <v>19820000</v>
      </c>
    </row>
    <row r="8" spans="1:15" x14ac:dyDescent="0.25">
      <c r="D8" t="s">
        <v>18</v>
      </c>
      <c r="E8" t="s">
        <v>18</v>
      </c>
      <c r="F8" s="18" t="s">
        <v>80</v>
      </c>
      <c r="G8" s="19" t="str">
        <f t="shared" si="0"/>
        <v>Estruturação de unidades básicas de saúde</v>
      </c>
      <c r="H8" s="16">
        <f>SUM(H9:H13)</f>
        <v>0</v>
      </c>
      <c r="I8" s="16">
        <f t="shared" ref="I8:N8" si="2">SUM(I9:I13)</f>
        <v>0</v>
      </c>
      <c r="J8" s="16">
        <f t="shared" si="2"/>
        <v>11147910.85</v>
      </c>
      <c r="K8" s="16">
        <f t="shared" si="2"/>
        <v>4552089.1500000004</v>
      </c>
      <c r="L8" s="16">
        <f t="shared" si="2"/>
        <v>0</v>
      </c>
      <c r="M8" s="16">
        <f t="shared" si="2"/>
        <v>0</v>
      </c>
      <c r="N8" s="17">
        <f t="shared" si="2"/>
        <v>15700000</v>
      </c>
    </row>
    <row r="9" spans="1:15" x14ac:dyDescent="0.25">
      <c r="E9" t="s">
        <v>19</v>
      </c>
      <c r="F9" s="18" t="s">
        <v>81</v>
      </c>
      <c r="G9" s="20" t="s">
        <v>19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2">
        <v>0</v>
      </c>
    </row>
    <row r="10" spans="1:15" x14ac:dyDescent="0.25">
      <c r="F10" s="18" t="s">
        <v>82</v>
      </c>
      <c r="G10" s="20" t="s">
        <v>20</v>
      </c>
      <c r="H10" s="21">
        <v>0</v>
      </c>
      <c r="I10" s="21">
        <v>0</v>
      </c>
      <c r="J10" s="21">
        <f>1250980.39+949019.61</f>
        <v>2200000</v>
      </c>
      <c r="K10" s="21">
        <v>0</v>
      </c>
      <c r="L10" s="21">
        <v>0</v>
      </c>
      <c r="M10" s="21">
        <v>0</v>
      </c>
      <c r="N10" s="22">
        <v>2200000</v>
      </c>
    </row>
    <row r="11" spans="1:15" x14ac:dyDescent="0.25">
      <c r="F11" s="18" t="s">
        <v>83</v>
      </c>
      <c r="G11" s="20" t="s">
        <v>21</v>
      </c>
      <c r="H11" s="21">
        <v>0</v>
      </c>
      <c r="I11" s="21">
        <v>0</v>
      </c>
      <c r="J11" s="21">
        <v>416666.67</v>
      </c>
      <c r="K11" s="21">
        <v>0</v>
      </c>
      <c r="L11" s="21">
        <v>0</v>
      </c>
      <c r="M11" s="21">
        <v>0</v>
      </c>
      <c r="N11" s="22">
        <v>416666.67</v>
      </c>
    </row>
    <row r="12" spans="1:15" x14ac:dyDescent="0.25">
      <c r="F12" s="18" t="s">
        <v>84</v>
      </c>
      <c r="G12" s="20" t="s">
        <v>22</v>
      </c>
      <c r="H12" s="21">
        <v>0</v>
      </c>
      <c r="I12" s="21">
        <v>0</v>
      </c>
      <c r="J12" s="21">
        <f>6951573.85</f>
        <v>6951573.8499999996</v>
      </c>
      <c r="K12" s="21">
        <f>1757869.25+2290556.9</f>
        <v>4048426.15</v>
      </c>
      <c r="L12" s="21">
        <v>0</v>
      </c>
      <c r="M12" s="21">
        <v>0</v>
      </c>
      <c r="N12" s="22">
        <v>11000000</v>
      </c>
    </row>
    <row r="13" spans="1:15" x14ac:dyDescent="0.25">
      <c r="F13" s="18" t="s">
        <v>85</v>
      </c>
      <c r="G13" s="20" t="s">
        <v>23</v>
      </c>
      <c r="H13" s="21">
        <v>0</v>
      </c>
      <c r="I13" s="21">
        <v>0</v>
      </c>
      <c r="J13" s="21">
        <v>1579670.33</v>
      </c>
      <c r="K13" s="21">
        <v>503663</v>
      </c>
      <c r="L13" s="21">
        <v>0</v>
      </c>
      <c r="M13" s="21">
        <v>0</v>
      </c>
      <c r="N13" s="22">
        <v>2083333.33</v>
      </c>
    </row>
    <row r="14" spans="1:15" ht="26.4" x14ac:dyDescent="0.25">
      <c r="D14" t="s">
        <v>24</v>
      </c>
      <c r="E14" t="s">
        <v>24</v>
      </c>
      <c r="F14" s="18" t="s">
        <v>86</v>
      </c>
      <c r="G14" s="19" t="str">
        <f>E14</f>
        <v>Aquisição de bens, equipamentos e bens permanentes para as unidades da atenção primária (Unidades em Operação)</v>
      </c>
      <c r="H14" s="16">
        <f>SUM(H15:H16)</f>
        <v>0</v>
      </c>
      <c r="I14" s="16">
        <f t="shared" ref="I14:N14" si="3">SUM(I15:I16)</f>
        <v>500000</v>
      </c>
      <c r="J14" s="16">
        <f t="shared" si="3"/>
        <v>1888888.89</v>
      </c>
      <c r="K14" s="16">
        <f t="shared" si="3"/>
        <v>611111.11</v>
      </c>
      <c r="L14" s="16">
        <f t="shared" si="3"/>
        <v>0</v>
      </c>
      <c r="M14" s="16">
        <f t="shared" si="3"/>
        <v>0</v>
      </c>
      <c r="N14" s="17">
        <f t="shared" si="3"/>
        <v>3000000</v>
      </c>
      <c r="O14" s="45" t="s">
        <v>139</v>
      </c>
    </row>
    <row r="15" spans="1:15" ht="26.4" x14ac:dyDescent="0.25">
      <c r="E15" t="s">
        <v>25</v>
      </c>
      <c r="F15" s="18" t="s">
        <v>87</v>
      </c>
      <c r="G15" s="20" t="str">
        <f>G16</f>
        <v>Aquisição de bens, equipamentos e bens permanentes para as unidades da atenção primária (Unidades em Operação)</v>
      </c>
      <c r="H15" s="21">
        <v>0</v>
      </c>
      <c r="I15" s="21">
        <v>500000</v>
      </c>
      <c r="J15" s="21">
        <v>0</v>
      </c>
      <c r="K15" s="21">
        <v>0</v>
      </c>
      <c r="L15" s="21">
        <v>0</v>
      </c>
      <c r="M15" s="21">
        <v>0</v>
      </c>
      <c r="N15" s="22">
        <v>500000</v>
      </c>
    </row>
    <row r="16" spans="1:15" ht="26.4" x14ac:dyDescent="0.25">
      <c r="E16" t="s">
        <v>24</v>
      </c>
      <c r="F16" s="18" t="s">
        <v>88</v>
      </c>
      <c r="G16" s="20" t="str">
        <f t="shared" ref="G15:G21" si="4">E16</f>
        <v>Aquisição de bens, equipamentos e bens permanentes para as unidades da atenção primária (Unidades em Operação)</v>
      </c>
      <c r="H16" s="21">
        <v>0</v>
      </c>
      <c r="I16" s="21">
        <v>0</v>
      </c>
      <c r="J16" s="21">
        <v>1888888.89</v>
      </c>
      <c r="K16" s="21">
        <v>611111.11</v>
      </c>
      <c r="L16" s="21">
        <v>0</v>
      </c>
      <c r="M16" s="21">
        <v>0</v>
      </c>
      <c r="N16" s="22">
        <v>2500000</v>
      </c>
    </row>
    <row r="17" spans="3:14" x14ac:dyDescent="0.25">
      <c r="D17" t="s">
        <v>26</v>
      </c>
      <c r="E17" t="s">
        <v>26</v>
      </c>
      <c r="F17" s="18" t="s">
        <v>89</v>
      </c>
      <c r="G17" s="19" t="str">
        <f t="shared" si="4"/>
        <v>Fortalecimento da estrutura e integração dos serviços de vigilância em saúde</v>
      </c>
      <c r="H17" s="16">
        <f>SUM(H18:H19)</f>
        <v>0</v>
      </c>
      <c r="I17" s="16">
        <f t="shared" ref="I17:N17" si="5">SUM(I18:I19)</f>
        <v>0</v>
      </c>
      <c r="J17" s="16">
        <f t="shared" si="5"/>
        <v>1020000</v>
      </c>
      <c r="K17" s="16">
        <f t="shared" si="5"/>
        <v>100000</v>
      </c>
      <c r="L17" s="16">
        <f t="shared" si="5"/>
        <v>0</v>
      </c>
      <c r="M17" s="16">
        <f t="shared" si="5"/>
        <v>0</v>
      </c>
      <c r="N17" s="17">
        <f t="shared" si="5"/>
        <v>1120000</v>
      </c>
    </row>
    <row r="18" spans="3:14" x14ac:dyDescent="0.25">
      <c r="E18" t="s">
        <v>27</v>
      </c>
      <c r="F18" s="18" t="s">
        <v>90</v>
      </c>
      <c r="G18" s="20" t="str">
        <f t="shared" si="4"/>
        <v>Implantação da Rede de Frio</v>
      </c>
      <c r="H18" s="21">
        <v>0</v>
      </c>
      <c r="I18" s="21">
        <v>0</v>
      </c>
      <c r="J18" s="21">
        <v>520000</v>
      </c>
      <c r="K18" s="21">
        <v>100000</v>
      </c>
      <c r="L18" s="21">
        <v>0</v>
      </c>
      <c r="M18" s="21">
        <v>0</v>
      </c>
      <c r="N18" s="22">
        <v>620000</v>
      </c>
    </row>
    <row r="19" spans="3:14" x14ac:dyDescent="0.25">
      <c r="E19" t="s">
        <v>28</v>
      </c>
      <c r="F19" s="18" t="s">
        <v>91</v>
      </c>
      <c r="G19" s="20" t="str">
        <f t="shared" si="4"/>
        <v>Aquisição de bens, equipamentos e bens permanentes para Vigilância em Saúde</v>
      </c>
      <c r="H19" s="21">
        <v>0</v>
      </c>
      <c r="I19" s="21">
        <v>0</v>
      </c>
      <c r="J19" s="21">
        <v>500000</v>
      </c>
      <c r="K19" s="21">
        <v>0</v>
      </c>
      <c r="L19" s="21">
        <v>0</v>
      </c>
      <c r="M19" s="21">
        <v>0</v>
      </c>
      <c r="N19" s="22">
        <v>500000</v>
      </c>
    </row>
    <row r="20" spans="3:14" ht="26.4" x14ac:dyDescent="0.25">
      <c r="C20" t="s">
        <v>29</v>
      </c>
      <c r="D20" t="s">
        <v>29</v>
      </c>
      <c r="E20" t="str">
        <f>D20</f>
        <v>Componente 2. Consolidação e integração de serviços especializados, hospitalares e de urgência</v>
      </c>
      <c r="F20" s="30">
        <v>2</v>
      </c>
      <c r="G20" s="27" t="str">
        <f t="shared" si="4"/>
        <v>Componente 2. Consolidação e integração de serviços especializados, hospitalares e de urgência</v>
      </c>
      <c r="H20" s="28">
        <f>H21+H34+H41+H44+H48</f>
        <v>0</v>
      </c>
      <c r="I20" s="28">
        <f t="shared" ref="I20:N20" si="6">I21+I34+I41+I44+I48</f>
        <v>8860076.3000000007</v>
      </c>
      <c r="J20" s="28">
        <f t="shared" si="6"/>
        <v>11102252.530000001</v>
      </c>
      <c r="K20" s="28">
        <f t="shared" si="6"/>
        <v>5697824.4299999997</v>
      </c>
      <c r="L20" s="28">
        <f t="shared" si="6"/>
        <v>3486590.04</v>
      </c>
      <c r="M20" s="28">
        <f t="shared" si="6"/>
        <v>3253256.7</v>
      </c>
      <c r="N20" s="29">
        <f t="shared" si="6"/>
        <v>32400000</v>
      </c>
    </row>
    <row r="21" spans="3:14" x14ac:dyDescent="0.25">
      <c r="D21" t="s">
        <v>30</v>
      </c>
      <c r="E21" t="s">
        <v>30</v>
      </c>
      <c r="F21" s="18" t="s">
        <v>92</v>
      </c>
      <c r="G21" s="19" t="str">
        <f t="shared" si="4"/>
        <v>Readequação de UPAs 24h</v>
      </c>
      <c r="H21" s="16">
        <f>H22+H25+H28+H31</f>
        <v>0</v>
      </c>
      <c r="I21" s="16">
        <f t="shared" ref="I21:N21" si="7">I22+I25+I28+I31</f>
        <v>0</v>
      </c>
      <c r="J21" s="16">
        <f t="shared" si="7"/>
        <v>5010000</v>
      </c>
      <c r="K21" s="16">
        <f t="shared" si="7"/>
        <v>940000</v>
      </c>
      <c r="L21" s="16">
        <f t="shared" si="7"/>
        <v>0</v>
      </c>
      <c r="M21" s="16">
        <f t="shared" si="7"/>
        <v>0</v>
      </c>
      <c r="N21" s="17">
        <f t="shared" si="7"/>
        <v>5950000</v>
      </c>
    </row>
    <row r="22" spans="3:14" x14ac:dyDescent="0.25">
      <c r="E22" t="s">
        <v>31</v>
      </c>
      <c r="F22" s="18" t="s">
        <v>93</v>
      </c>
      <c r="G22" s="20" t="s">
        <v>31</v>
      </c>
      <c r="H22" s="16">
        <f>SUM(H23:H24)</f>
        <v>0</v>
      </c>
      <c r="I22" s="16">
        <f t="shared" ref="I22:N22" si="8">SUM(I23:I24)</f>
        <v>0</v>
      </c>
      <c r="J22" s="16">
        <f t="shared" si="8"/>
        <v>3010000</v>
      </c>
      <c r="K22" s="16">
        <f t="shared" si="8"/>
        <v>940000</v>
      </c>
      <c r="L22" s="16">
        <f t="shared" si="8"/>
        <v>0</v>
      </c>
      <c r="M22" s="16">
        <f t="shared" si="8"/>
        <v>0</v>
      </c>
      <c r="N22" s="17">
        <f t="shared" si="8"/>
        <v>3950000</v>
      </c>
    </row>
    <row r="23" spans="3:14" x14ac:dyDescent="0.25">
      <c r="F23" s="18" t="s">
        <v>94</v>
      </c>
      <c r="G23" s="23" t="s">
        <v>32</v>
      </c>
      <c r="H23" s="21">
        <v>0</v>
      </c>
      <c r="I23" s="21">
        <v>0</v>
      </c>
      <c r="J23" s="21">
        <v>3010000</v>
      </c>
      <c r="K23" s="21">
        <v>490000</v>
      </c>
      <c r="L23" s="21">
        <v>0</v>
      </c>
      <c r="M23" s="21">
        <v>0</v>
      </c>
      <c r="N23" s="22">
        <v>3500000</v>
      </c>
    </row>
    <row r="24" spans="3:14" x14ac:dyDescent="0.25">
      <c r="F24" s="18" t="s">
        <v>95</v>
      </c>
      <c r="G24" s="23" t="s">
        <v>33</v>
      </c>
      <c r="H24" s="21">
        <v>0</v>
      </c>
      <c r="I24" s="21">
        <v>0</v>
      </c>
      <c r="J24" s="21">
        <v>0</v>
      </c>
      <c r="K24" s="21">
        <v>450000</v>
      </c>
      <c r="L24" s="21">
        <v>0</v>
      </c>
      <c r="M24" s="21">
        <v>0</v>
      </c>
      <c r="N24" s="22">
        <v>450000</v>
      </c>
    </row>
    <row r="25" spans="3:14" x14ac:dyDescent="0.25">
      <c r="E25" t="s">
        <v>34</v>
      </c>
      <c r="F25" s="18" t="s">
        <v>96</v>
      </c>
      <c r="G25" s="20" t="s">
        <v>34</v>
      </c>
      <c r="H25" s="16">
        <f>SUM(H26:H27)</f>
        <v>0</v>
      </c>
      <c r="I25" s="16">
        <f t="shared" ref="I25" si="9">SUM(I26:I27)</f>
        <v>0</v>
      </c>
      <c r="J25" s="16">
        <f t="shared" ref="J25" si="10">SUM(J26:J27)</f>
        <v>660000</v>
      </c>
      <c r="K25" s="16">
        <f t="shared" ref="K25" si="11">SUM(K26:K27)</f>
        <v>0</v>
      </c>
      <c r="L25" s="16">
        <f t="shared" ref="L25" si="12">SUM(L26:L27)</f>
        <v>0</v>
      </c>
      <c r="M25" s="16">
        <f t="shared" ref="M25" si="13">SUM(M26:M27)</f>
        <v>0</v>
      </c>
      <c r="N25" s="17">
        <f t="shared" ref="N25" si="14">SUM(N26:N27)</f>
        <v>660000</v>
      </c>
    </row>
    <row r="26" spans="3:14" x14ac:dyDescent="0.25">
      <c r="F26" s="18" t="s">
        <v>97</v>
      </c>
      <c r="G26" s="23" t="s">
        <v>35</v>
      </c>
      <c r="H26" s="21">
        <v>0</v>
      </c>
      <c r="I26" s="21">
        <v>0</v>
      </c>
      <c r="J26" s="21">
        <v>210000</v>
      </c>
      <c r="K26" s="21">
        <v>0</v>
      </c>
      <c r="L26" s="21">
        <v>0</v>
      </c>
      <c r="M26" s="21">
        <v>0</v>
      </c>
      <c r="N26" s="22">
        <v>210000</v>
      </c>
    </row>
    <row r="27" spans="3:14" x14ac:dyDescent="0.25">
      <c r="F27" s="18" t="s">
        <v>98</v>
      </c>
      <c r="G27" s="23" t="s">
        <v>36</v>
      </c>
      <c r="H27" s="21">
        <v>0</v>
      </c>
      <c r="I27" s="21">
        <v>0</v>
      </c>
      <c r="J27" s="21">
        <v>450000</v>
      </c>
      <c r="K27" s="21">
        <v>0</v>
      </c>
      <c r="L27" s="21">
        <v>0</v>
      </c>
      <c r="M27" s="21">
        <v>0</v>
      </c>
      <c r="N27" s="22">
        <v>450000</v>
      </c>
    </row>
    <row r="28" spans="3:14" x14ac:dyDescent="0.25">
      <c r="E28" t="s">
        <v>37</v>
      </c>
      <c r="F28" s="18" t="s">
        <v>99</v>
      </c>
      <c r="G28" s="20" t="s">
        <v>37</v>
      </c>
      <c r="H28" s="16">
        <f>SUM(H29:H30)</f>
        <v>0</v>
      </c>
      <c r="I28" s="16">
        <f t="shared" ref="I28" si="15">SUM(I29:I30)</f>
        <v>0</v>
      </c>
      <c r="J28" s="16">
        <f t="shared" ref="J28" si="16">SUM(J29:J30)</f>
        <v>680000</v>
      </c>
      <c r="K28" s="16">
        <f t="shared" ref="K28" si="17">SUM(K29:K30)</f>
        <v>0</v>
      </c>
      <c r="L28" s="16">
        <f t="shared" ref="L28" si="18">SUM(L29:L30)</f>
        <v>0</v>
      </c>
      <c r="M28" s="16">
        <f t="shared" ref="M28" si="19">SUM(M29:M30)</f>
        <v>0</v>
      </c>
      <c r="N28" s="17">
        <f t="shared" ref="N28" si="20">SUM(N29:N30)</f>
        <v>680000</v>
      </c>
    </row>
    <row r="29" spans="3:14" x14ac:dyDescent="0.25">
      <c r="F29" s="18" t="s">
        <v>100</v>
      </c>
      <c r="G29" s="23" t="s">
        <v>38</v>
      </c>
      <c r="H29" s="21">
        <v>0</v>
      </c>
      <c r="I29" s="21">
        <v>0</v>
      </c>
      <c r="J29" s="21">
        <v>230000</v>
      </c>
      <c r="K29" s="21">
        <v>0</v>
      </c>
      <c r="L29" s="21">
        <v>0</v>
      </c>
      <c r="M29" s="21">
        <v>0</v>
      </c>
      <c r="N29" s="22">
        <v>230000</v>
      </c>
    </row>
    <row r="30" spans="3:14" x14ac:dyDescent="0.25">
      <c r="F30" s="18" t="s">
        <v>101</v>
      </c>
      <c r="G30" s="23" t="s">
        <v>39</v>
      </c>
      <c r="H30" s="21">
        <v>0</v>
      </c>
      <c r="I30" s="21">
        <v>0</v>
      </c>
      <c r="J30" s="21">
        <v>450000</v>
      </c>
      <c r="K30" s="21">
        <v>0</v>
      </c>
      <c r="L30" s="21">
        <v>0</v>
      </c>
      <c r="M30" s="21">
        <v>0</v>
      </c>
      <c r="N30" s="22">
        <v>450000</v>
      </c>
    </row>
    <row r="31" spans="3:14" x14ac:dyDescent="0.25">
      <c r="E31" t="s">
        <v>40</v>
      </c>
      <c r="F31" s="18" t="s">
        <v>102</v>
      </c>
      <c r="G31" s="20" t="s">
        <v>40</v>
      </c>
      <c r="H31" s="16">
        <f>SUM(H32:H33)</f>
        <v>0</v>
      </c>
      <c r="I31" s="16">
        <f t="shared" ref="I31" si="21">SUM(I32:I33)</f>
        <v>0</v>
      </c>
      <c r="J31" s="16">
        <f t="shared" ref="J31" si="22">SUM(J32:J33)</f>
        <v>660000</v>
      </c>
      <c r="K31" s="16">
        <f t="shared" ref="K31" si="23">SUM(K32:K33)</f>
        <v>0</v>
      </c>
      <c r="L31" s="16">
        <f t="shared" ref="L31" si="24">SUM(L32:L33)</f>
        <v>0</v>
      </c>
      <c r="M31" s="16">
        <f t="shared" ref="M31" si="25">SUM(M32:M33)</f>
        <v>0</v>
      </c>
      <c r="N31" s="17">
        <f t="shared" ref="N31" si="26">SUM(N32:N33)</f>
        <v>660000</v>
      </c>
    </row>
    <row r="32" spans="3:14" x14ac:dyDescent="0.25">
      <c r="F32" s="18" t="s">
        <v>103</v>
      </c>
      <c r="G32" s="23" t="s">
        <v>41</v>
      </c>
      <c r="H32" s="21">
        <v>0</v>
      </c>
      <c r="I32" s="21">
        <v>0</v>
      </c>
      <c r="J32" s="21">
        <v>210000</v>
      </c>
      <c r="K32" s="21">
        <v>0</v>
      </c>
      <c r="L32" s="21">
        <v>0</v>
      </c>
      <c r="M32" s="21">
        <v>0</v>
      </c>
      <c r="N32" s="22">
        <v>210000</v>
      </c>
    </row>
    <row r="33" spans="4:15" x14ac:dyDescent="0.25">
      <c r="F33" s="18" t="s">
        <v>104</v>
      </c>
      <c r="G33" s="23" t="s">
        <v>42</v>
      </c>
      <c r="H33" s="21">
        <v>0</v>
      </c>
      <c r="I33" s="21">
        <v>0</v>
      </c>
      <c r="J33" s="21">
        <v>450000</v>
      </c>
      <c r="K33" s="21">
        <v>0</v>
      </c>
      <c r="L33" s="21">
        <v>0</v>
      </c>
      <c r="M33" s="21">
        <v>0</v>
      </c>
      <c r="N33" s="22">
        <v>450000</v>
      </c>
    </row>
    <row r="34" spans="4:15" x14ac:dyDescent="0.25">
      <c r="D34" t="s">
        <v>43</v>
      </c>
      <c r="E34" t="s">
        <v>43</v>
      </c>
      <c r="F34" s="18" t="s">
        <v>105</v>
      </c>
      <c r="G34" s="19" t="str">
        <f>E34</f>
        <v>Ampliação e adequação de unidades especializadas</v>
      </c>
      <c r="H34" s="16">
        <f>H35+H38</f>
        <v>0</v>
      </c>
      <c r="I34" s="16">
        <f t="shared" ref="I34:N34" si="27">I35+I38</f>
        <v>0</v>
      </c>
      <c r="J34" s="16">
        <f t="shared" si="27"/>
        <v>1392175.57</v>
      </c>
      <c r="K34" s="16">
        <f t="shared" si="27"/>
        <v>457824.43</v>
      </c>
      <c r="L34" s="16">
        <f t="shared" si="27"/>
        <v>0</v>
      </c>
      <c r="M34" s="16">
        <f t="shared" si="27"/>
        <v>0</v>
      </c>
      <c r="N34" s="17">
        <f t="shared" si="27"/>
        <v>1850000</v>
      </c>
    </row>
    <row r="35" spans="4:15" x14ac:dyDescent="0.25">
      <c r="E35" t="s">
        <v>44</v>
      </c>
      <c r="F35" s="18" t="s">
        <v>106</v>
      </c>
      <c r="G35" s="20" t="s">
        <v>44</v>
      </c>
      <c r="H35" s="16">
        <f>SUM(H36:H37)</f>
        <v>0</v>
      </c>
      <c r="I35" s="16">
        <f t="shared" ref="I35" si="28">SUM(I36:I37)</f>
        <v>0</v>
      </c>
      <c r="J35" s="16">
        <f t="shared" ref="J35" si="29">SUM(J36:J37)</f>
        <v>644274.81000000006</v>
      </c>
      <c r="K35" s="16">
        <f t="shared" ref="K35" si="30">SUM(K36:K37)</f>
        <v>315725.19</v>
      </c>
      <c r="L35" s="16">
        <f t="shared" ref="L35" si="31">SUM(L36:L37)</f>
        <v>0</v>
      </c>
      <c r="M35" s="16">
        <f t="shared" ref="M35" si="32">SUM(M36:M37)</f>
        <v>0</v>
      </c>
      <c r="N35" s="17">
        <f t="shared" ref="N35" si="33">SUM(N36:N37)</f>
        <v>960000</v>
      </c>
    </row>
    <row r="36" spans="4:15" x14ac:dyDescent="0.25">
      <c r="F36" s="18" t="s">
        <v>107</v>
      </c>
      <c r="G36" s="23" t="s">
        <v>45</v>
      </c>
      <c r="H36" s="21">
        <v>0</v>
      </c>
      <c r="I36" s="21">
        <v>0</v>
      </c>
      <c r="J36" s="21">
        <v>644274.81000000006</v>
      </c>
      <c r="K36" s="21">
        <v>155725.19</v>
      </c>
      <c r="L36" s="21">
        <v>0</v>
      </c>
      <c r="M36" s="21">
        <v>0</v>
      </c>
      <c r="N36" s="22">
        <v>800000</v>
      </c>
    </row>
    <row r="37" spans="4:15" ht="26.4" x14ac:dyDescent="0.25">
      <c r="F37" s="18" t="s">
        <v>108</v>
      </c>
      <c r="G37" s="23" t="s">
        <v>46</v>
      </c>
      <c r="H37" s="21">
        <v>0</v>
      </c>
      <c r="I37" s="21">
        <v>0</v>
      </c>
      <c r="J37" s="21">
        <v>0</v>
      </c>
      <c r="K37" s="21">
        <v>160000</v>
      </c>
      <c r="L37" s="21">
        <v>0</v>
      </c>
      <c r="M37" s="21">
        <v>0</v>
      </c>
      <c r="N37" s="22">
        <v>160000</v>
      </c>
    </row>
    <row r="38" spans="4:15" x14ac:dyDescent="0.25">
      <c r="E38" t="s">
        <v>47</v>
      </c>
      <c r="F38" s="18" t="s">
        <v>109</v>
      </c>
      <c r="G38" s="20" t="s">
        <v>47</v>
      </c>
      <c r="H38" s="16">
        <f>SUM(H39:H40)</f>
        <v>0</v>
      </c>
      <c r="I38" s="16">
        <f t="shared" ref="I38" si="34">SUM(I39:I40)</f>
        <v>0</v>
      </c>
      <c r="J38" s="16">
        <f t="shared" ref="J38" si="35">SUM(J39:J40)</f>
        <v>747900.76</v>
      </c>
      <c r="K38" s="16">
        <f t="shared" ref="K38" si="36">SUM(K39:K40)</f>
        <v>142099.24</v>
      </c>
      <c r="L38" s="16">
        <f t="shared" ref="L38" si="37">SUM(L39:L40)</f>
        <v>0</v>
      </c>
      <c r="M38" s="16">
        <f t="shared" ref="M38" si="38">SUM(M39:M40)</f>
        <v>0</v>
      </c>
      <c r="N38" s="17">
        <f t="shared" ref="N38" si="39">SUM(N39:N40)</f>
        <v>890000</v>
      </c>
    </row>
    <row r="39" spans="4:15" x14ac:dyDescent="0.25">
      <c r="F39" s="18" t="s">
        <v>110</v>
      </c>
      <c r="G39" s="23" t="s">
        <v>45</v>
      </c>
      <c r="H39" s="21">
        <v>0</v>
      </c>
      <c r="I39" s="21">
        <v>0</v>
      </c>
      <c r="J39" s="21">
        <v>587900.76</v>
      </c>
      <c r="K39" s="21">
        <v>142099.24</v>
      </c>
      <c r="L39" s="21">
        <v>0</v>
      </c>
      <c r="M39" s="21">
        <v>0</v>
      </c>
      <c r="N39" s="22">
        <v>730000</v>
      </c>
    </row>
    <row r="40" spans="4:15" x14ac:dyDescent="0.25">
      <c r="F40" s="18" t="s">
        <v>111</v>
      </c>
      <c r="G40" s="23" t="s">
        <v>48</v>
      </c>
      <c r="H40" s="21">
        <v>0</v>
      </c>
      <c r="I40" s="21">
        <v>0</v>
      </c>
      <c r="J40" s="21">
        <v>160000</v>
      </c>
      <c r="K40" s="21">
        <v>0</v>
      </c>
      <c r="L40" s="21">
        <v>0</v>
      </c>
      <c r="M40" s="21">
        <v>0</v>
      </c>
      <c r="N40" s="22">
        <v>160000</v>
      </c>
    </row>
    <row r="41" spans="4:15" ht="39.6" x14ac:dyDescent="0.25">
      <c r="D41" t="s">
        <v>49</v>
      </c>
      <c r="E41" t="s">
        <v>49</v>
      </c>
      <c r="F41" s="18" t="s">
        <v>112</v>
      </c>
      <c r="G41" s="19" t="str">
        <f t="shared" ref="G41:G49" si="40">E41</f>
        <v>Aquisição de bens, equipamentos e bens permanentes para Unidades Especializadas</v>
      </c>
      <c r="H41" s="16">
        <f>SUM(H42:H43)</f>
        <v>0</v>
      </c>
      <c r="I41" s="16">
        <f t="shared" ref="I41" si="41">SUM(I42:I43)</f>
        <v>4213333</v>
      </c>
      <c r="J41" s="16">
        <f t="shared" ref="J41" si="42">SUM(J42:J43)</f>
        <v>786667</v>
      </c>
      <c r="K41" s="16">
        <f t="shared" ref="K41" si="43">SUM(K42:K43)</f>
        <v>0</v>
      </c>
      <c r="L41" s="16">
        <f t="shared" ref="L41" si="44">SUM(L42:L43)</f>
        <v>0</v>
      </c>
      <c r="M41" s="16">
        <f t="shared" ref="M41" si="45">SUM(M42:M43)</f>
        <v>0</v>
      </c>
      <c r="N41" s="17">
        <f t="shared" ref="N41" si="46">SUM(N42:N43)</f>
        <v>5000000</v>
      </c>
      <c r="O41" s="45" t="s">
        <v>140</v>
      </c>
    </row>
    <row r="42" spans="4:15" x14ac:dyDescent="0.25">
      <c r="E42" t="s">
        <v>25</v>
      </c>
      <c r="F42" s="18" t="s">
        <v>113</v>
      </c>
      <c r="G42" s="20" t="str">
        <f t="shared" si="40"/>
        <v>Aquisição de equipamentos e bens permanentes - REEMBOLSO</v>
      </c>
      <c r="H42" s="21">
        <v>0</v>
      </c>
      <c r="I42" s="21">
        <v>4213333</v>
      </c>
      <c r="J42" s="21">
        <v>0</v>
      </c>
      <c r="K42" s="21">
        <v>0</v>
      </c>
      <c r="L42" s="21">
        <v>0</v>
      </c>
      <c r="M42" s="21">
        <v>0</v>
      </c>
      <c r="N42" s="22">
        <v>4213333</v>
      </c>
    </row>
    <row r="43" spans="4:15" x14ac:dyDescent="0.25">
      <c r="E43" t="s">
        <v>50</v>
      </c>
      <c r="F43" s="18" t="s">
        <v>114</v>
      </c>
      <c r="G43" s="20" t="str">
        <f t="shared" si="40"/>
        <v>Aquisição de equipamentos e bens permanentes</v>
      </c>
      <c r="H43" s="21">
        <v>0</v>
      </c>
      <c r="I43" s="21">
        <v>0</v>
      </c>
      <c r="J43" s="21">
        <v>786667</v>
      </c>
      <c r="K43" s="21">
        <v>0</v>
      </c>
      <c r="L43" s="21">
        <v>0</v>
      </c>
      <c r="M43" s="21">
        <v>0</v>
      </c>
      <c r="N43" s="22">
        <v>786667</v>
      </c>
    </row>
    <row r="44" spans="4:15" x14ac:dyDescent="0.25">
      <c r="D44" t="s">
        <v>51</v>
      </c>
      <c r="E44" t="s">
        <v>51</v>
      </c>
      <c r="F44" s="18" t="s">
        <v>115</v>
      </c>
      <c r="G44" s="19" t="str">
        <f t="shared" si="40"/>
        <v>Melhoria do parque de equipamentos do Hospital Odilon Behrens</v>
      </c>
      <c r="H44" s="16">
        <f>SUM(H45:H47)</f>
        <v>0</v>
      </c>
      <c r="I44" s="16">
        <f t="shared" ref="I44:N44" si="47">SUM(I45:I47)</f>
        <v>2300000</v>
      </c>
      <c r="J44" s="16">
        <f t="shared" si="47"/>
        <v>400000</v>
      </c>
      <c r="K44" s="16">
        <f t="shared" si="47"/>
        <v>800000</v>
      </c>
      <c r="L44" s="16">
        <f t="shared" si="47"/>
        <v>0</v>
      </c>
      <c r="M44" s="16">
        <f t="shared" si="47"/>
        <v>2100000</v>
      </c>
      <c r="N44" s="17">
        <f t="shared" si="47"/>
        <v>5600000</v>
      </c>
    </row>
    <row r="45" spans="4:15" ht="26.4" x14ac:dyDescent="0.25">
      <c r="E45" t="s">
        <v>52</v>
      </c>
      <c r="F45" s="18" t="s">
        <v>116</v>
      </c>
      <c r="G45" s="20" t="str">
        <f t="shared" si="40"/>
        <v>Aquisição de bens, equipamentos e bens permanentes para o Hospital Geral - REEMBOLSO</v>
      </c>
      <c r="H45" s="21">
        <v>0</v>
      </c>
      <c r="I45" s="21">
        <v>2300000</v>
      </c>
      <c r="J45" s="21">
        <v>0</v>
      </c>
      <c r="K45" s="21">
        <v>0</v>
      </c>
      <c r="L45" s="21">
        <v>0</v>
      </c>
      <c r="M45" s="21">
        <v>0</v>
      </c>
      <c r="N45" s="22">
        <v>2300000</v>
      </c>
    </row>
    <row r="46" spans="4:15" x14ac:dyDescent="0.25">
      <c r="E46" t="s">
        <v>53</v>
      </c>
      <c r="F46" s="18" t="s">
        <v>117</v>
      </c>
      <c r="G46" s="20" t="str">
        <f t="shared" si="40"/>
        <v>Aquisição de bens, equipamentos e bens permanentes para o Hospital Geral</v>
      </c>
      <c r="H46" s="21">
        <v>0</v>
      </c>
      <c r="I46" s="21">
        <v>0</v>
      </c>
      <c r="J46" s="21">
        <v>400000</v>
      </c>
      <c r="K46" s="21">
        <v>800000</v>
      </c>
      <c r="L46" s="21">
        <v>0</v>
      </c>
      <c r="M46" s="21">
        <v>0</v>
      </c>
      <c r="N46" s="22">
        <v>1200000</v>
      </c>
    </row>
    <row r="47" spans="4:15" x14ac:dyDescent="0.25">
      <c r="E47" t="s">
        <v>54</v>
      </c>
      <c r="F47" s="18" t="s">
        <v>118</v>
      </c>
      <c r="G47" s="20" t="str">
        <f t="shared" si="40"/>
        <v>Aquisição de bens, equipamentos e bens permanentes para a Nova Maternidade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2100000</v>
      </c>
      <c r="N47" s="22">
        <v>2100000</v>
      </c>
    </row>
    <row r="48" spans="4:15" ht="26.4" x14ac:dyDescent="0.25">
      <c r="D48" t="s">
        <v>55</v>
      </c>
      <c r="E48" t="s">
        <v>55</v>
      </c>
      <c r="F48" s="18" t="s">
        <v>119</v>
      </c>
      <c r="G48" s="19" t="str">
        <f t="shared" si="40"/>
        <v>Implantação da PPP do Hospital Metropolitano Dr Célio de Castro (Contrapartida)</v>
      </c>
      <c r="H48" s="16">
        <f>H49</f>
        <v>0</v>
      </c>
      <c r="I48" s="16">
        <f t="shared" ref="I48:N48" si="48">I49</f>
        <v>2346743.2999999998</v>
      </c>
      <c r="J48" s="16">
        <f t="shared" si="48"/>
        <v>3513409.96</v>
      </c>
      <c r="K48" s="16">
        <f t="shared" si="48"/>
        <v>3500000</v>
      </c>
      <c r="L48" s="16">
        <f t="shared" si="48"/>
        <v>3486590.04</v>
      </c>
      <c r="M48" s="16">
        <f t="shared" si="48"/>
        <v>1153256.7</v>
      </c>
      <c r="N48" s="17">
        <f t="shared" si="48"/>
        <v>14000000</v>
      </c>
    </row>
    <row r="49" spans="3:14" x14ac:dyDescent="0.25">
      <c r="E49" t="s">
        <v>56</v>
      </c>
      <c r="F49" s="18"/>
      <c r="G49" s="20" t="str">
        <f t="shared" si="40"/>
        <v>Execução</v>
      </c>
      <c r="H49" s="21">
        <v>0</v>
      </c>
      <c r="I49" s="21">
        <v>2346743.2999999998</v>
      </c>
      <c r="J49" s="21">
        <v>3513409.96</v>
      </c>
      <c r="K49" s="21">
        <v>3500000</v>
      </c>
      <c r="L49" s="21">
        <v>3486590.04</v>
      </c>
      <c r="M49" s="21">
        <v>1153256.7</v>
      </c>
      <c r="N49" s="22">
        <v>14000000</v>
      </c>
    </row>
    <row r="50" spans="3:14" ht="26.4" x14ac:dyDescent="0.25">
      <c r="C50" t="s">
        <v>57</v>
      </c>
      <c r="D50" t="s">
        <v>57</v>
      </c>
      <c r="F50" s="26">
        <v>3</v>
      </c>
      <c r="G50" s="27" t="str">
        <f>D50</f>
        <v>Componente 3. Melhoramento da gestão, qualidade e eficiência das redes integradas</v>
      </c>
      <c r="H50" s="28">
        <f>H51+H60+H61</f>
        <v>0</v>
      </c>
      <c r="I50" s="28">
        <f t="shared" ref="I50:N50" si="49">I51+I60+I61</f>
        <v>2291016.52</v>
      </c>
      <c r="J50" s="28">
        <f t="shared" si="49"/>
        <v>4975587.78</v>
      </c>
      <c r="K50" s="28">
        <f t="shared" si="49"/>
        <v>5698749.9900000002</v>
      </c>
      <c r="L50" s="28">
        <f t="shared" si="49"/>
        <v>3403670.7</v>
      </c>
      <c r="M50" s="28">
        <f t="shared" si="49"/>
        <v>410975</v>
      </c>
      <c r="N50" s="29">
        <f t="shared" si="49"/>
        <v>16779999.990000002</v>
      </c>
    </row>
    <row r="51" spans="3:14" x14ac:dyDescent="0.25">
      <c r="D51" t="s">
        <v>58</v>
      </c>
      <c r="E51" t="s">
        <v>58</v>
      </c>
      <c r="F51" s="18" t="s">
        <v>120</v>
      </c>
      <c r="G51" s="19" t="str">
        <f t="shared" ref="G51:G59" si="50">E51</f>
        <v>Implantação de Soluções Tecnológicas de TI</v>
      </c>
      <c r="H51" s="16">
        <f>SUM(H52:H59)</f>
        <v>0</v>
      </c>
      <c r="I51" s="16">
        <f t="shared" ref="I51:N51" si="51">SUM(I52:I59)</f>
        <v>2111016.52</v>
      </c>
      <c r="J51" s="16">
        <f t="shared" si="51"/>
        <v>4336537.78</v>
      </c>
      <c r="K51" s="16">
        <f t="shared" si="51"/>
        <v>4922274.99</v>
      </c>
      <c r="L51" s="16">
        <f t="shared" si="51"/>
        <v>2630170.7000000002</v>
      </c>
      <c r="M51" s="16">
        <f t="shared" si="51"/>
        <v>0</v>
      </c>
      <c r="N51" s="17">
        <f t="shared" si="51"/>
        <v>13999999.99</v>
      </c>
    </row>
    <row r="52" spans="3:14" x14ac:dyDescent="0.25">
      <c r="E52" t="s">
        <v>59</v>
      </c>
      <c r="F52" s="18" t="s">
        <v>121</v>
      </c>
      <c r="G52" s="20" t="str">
        <f t="shared" si="50"/>
        <v>Aquisição de bens e equipamentos de TI (Rede de Imagem) - REEMBOLSO 2018</v>
      </c>
      <c r="H52" s="21">
        <v>0</v>
      </c>
      <c r="I52" s="21">
        <v>1418000</v>
      </c>
      <c r="J52" s="21">
        <v>0</v>
      </c>
      <c r="K52" s="21">
        <v>0</v>
      </c>
      <c r="L52" s="21">
        <v>0</v>
      </c>
      <c r="M52" s="21">
        <v>0</v>
      </c>
      <c r="N52" s="22">
        <v>1418000</v>
      </c>
    </row>
    <row r="53" spans="3:14" x14ac:dyDescent="0.25">
      <c r="E53" t="s">
        <v>60</v>
      </c>
      <c r="F53" s="18" t="s">
        <v>122</v>
      </c>
      <c r="G53" s="20" t="str">
        <f t="shared" si="50"/>
        <v>Aquisição de Infraestrutura Local (Microcomputador e Notebook)</v>
      </c>
      <c r="H53" s="21">
        <v>0</v>
      </c>
      <c r="I53" s="21">
        <f>300390.18+13811.04</f>
        <v>314201.21999999997</v>
      </c>
      <c r="J53" s="21">
        <v>301541.09999999998</v>
      </c>
      <c r="K53" s="21">
        <v>300390.18</v>
      </c>
      <c r="L53" s="21">
        <v>21867.48</v>
      </c>
      <c r="M53" s="21">
        <v>0</v>
      </c>
      <c r="N53" s="22">
        <v>937999.98</v>
      </c>
    </row>
    <row r="54" spans="3:14" x14ac:dyDescent="0.25">
      <c r="E54" t="s">
        <v>61</v>
      </c>
      <c r="F54" s="18" t="s">
        <v>123</v>
      </c>
      <c r="G54" s="20" t="str">
        <f t="shared" si="50"/>
        <v>Aquisição de Infraestrutura Local (Outros Componentes)</v>
      </c>
      <c r="H54" s="21">
        <v>0</v>
      </c>
      <c r="I54" s="21">
        <v>0</v>
      </c>
      <c r="J54" s="21">
        <v>1029383.67</v>
      </c>
      <c r="K54" s="21">
        <v>1255463.27</v>
      </c>
      <c r="L54" s="21">
        <v>72153.06</v>
      </c>
      <c r="M54" s="21">
        <v>0</v>
      </c>
      <c r="N54" s="22">
        <v>2357000</v>
      </c>
    </row>
    <row r="55" spans="3:14" x14ac:dyDescent="0.25">
      <c r="E55" t="s">
        <v>62</v>
      </c>
      <c r="F55" s="18" t="s">
        <v>124</v>
      </c>
      <c r="G55" s="20" t="str">
        <f t="shared" si="50"/>
        <v>Serviço de locação de impressoras Lasers e Multifuncionais</v>
      </c>
      <c r="H55" s="21">
        <v>0</v>
      </c>
      <c r="I55" s="21">
        <v>157750</v>
      </c>
      <c r="J55" s="21">
        <v>826610</v>
      </c>
      <c r="K55" s="21">
        <v>823455</v>
      </c>
      <c r="L55" s="21">
        <v>716185</v>
      </c>
      <c r="M55" s="21">
        <v>0</v>
      </c>
      <c r="N55" s="22">
        <v>2524000</v>
      </c>
    </row>
    <row r="56" spans="3:14" x14ac:dyDescent="0.25">
      <c r="E56" t="s">
        <v>63</v>
      </c>
      <c r="F56" s="18" t="s">
        <v>125</v>
      </c>
      <c r="G56" s="20" t="str">
        <f t="shared" si="50"/>
        <v>Aquisição de Serviço de Contratação de Técnico Especializado</v>
      </c>
      <c r="H56" s="21">
        <v>0</v>
      </c>
      <c r="I56" s="21">
        <v>0</v>
      </c>
      <c r="J56" s="21">
        <v>1376093.31</v>
      </c>
      <c r="K56" s="21">
        <v>1804825.91</v>
      </c>
      <c r="L56" s="21">
        <v>1784080.78</v>
      </c>
      <c r="M56" s="21">
        <v>0</v>
      </c>
      <c r="N56" s="22">
        <v>4965000</v>
      </c>
    </row>
    <row r="57" spans="3:14" x14ac:dyDescent="0.25">
      <c r="E57" t="s">
        <v>64</v>
      </c>
      <c r="F57" s="18" t="s">
        <v>126</v>
      </c>
      <c r="G57" s="20" t="str">
        <f t="shared" si="50"/>
        <v>Aquisição de Mobiliário</v>
      </c>
      <c r="H57" s="21">
        <v>0</v>
      </c>
      <c r="I57" s="21">
        <v>0</v>
      </c>
      <c r="J57" s="21">
        <v>248850</v>
      </c>
      <c r="K57" s="21">
        <v>274050</v>
      </c>
      <c r="L57" s="21">
        <v>2100</v>
      </c>
      <c r="M57" s="21">
        <v>0</v>
      </c>
      <c r="N57" s="22">
        <v>525000</v>
      </c>
    </row>
    <row r="58" spans="3:14" x14ac:dyDescent="0.25">
      <c r="E58" t="s">
        <v>65</v>
      </c>
      <c r="F58" s="18" t="s">
        <v>127</v>
      </c>
      <c r="G58" s="20" t="str">
        <f t="shared" si="50"/>
        <v>Aquisição de Softwares</v>
      </c>
      <c r="H58" s="21">
        <v>0</v>
      </c>
      <c r="I58" s="21">
        <v>46809.05</v>
      </c>
      <c r="J58" s="21">
        <v>88190.95</v>
      </c>
      <c r="K58" s="21">
        <v>0</v>
      </c>
      <c r="L58" s="21">
        <v>0</v>
      </c>
      <c r="M58" s="21">
        <v>0</v>
      </c>
      <c r="N58" s="22">
        <v>135000</v>
      </c>
    </row>
    <row r="59" spans="3:14" x14ac:dyDescent="0.25">
      <c r="E59" t="s">
        <v>66</v>
      </c>
      <c r="F59" s="18" t="s">
        <v>128</v>
      </c>
      <c r="G59" s="20" t="str">
        <f t="shared" si="50"/>
        <v>Aquisição de Infraestrutura da Rede Local</v>
      </c>
      <c r="H59" s="21">
        <v>0</v>
      </c>
      <c r="I59" s="21">
        <v>174256.25</v>
      </c>
      <c r="J59" s="21">
        <v>465868.75</v>
      </c>
      <c r="K59" s="21">
        <v>464090.63</v>
      </c>
      <c r="L59" s="21">
        <v>33784.379999999997</v>
      </c>
      <c r="M59" s="21">
        <v>0</v>
      </c>
      <c r="N59" s="22">
        <v>1138000.0099999998</v>
      </c>
    </row>
    <row r="60" spans="3:14" x14ac:dyDescent="0.25">
      <c r="D60" t="s">
        <v>67</v>
      </c>
      <c r="F60" s="18" t="s">
        <v>129</v>
      </c>
      <c r="G60" s="19" t="str">
        <f t="shared" ref="G60:G67" si="52">D60</f>
        <v>Implantação de programa de custos da rede SUS-BH</v>
      </c>
      <c r="H60" s="21">
        <v>0</v>
      </c>
      <c r="I60" s="21">
        <v>0</v>
      </c>
      <c r="J60" s="21">
        <v>115050</v>
      </c>
      <c r="K60" s="21">
        <v>254475</v>
      </c>
      <c r="L60" s="21">
        <v>253500</v>
      </c>
      <c r="M60" s="21">
        <v>156975</v>
      </c>
      <c r="N60" s="22">
        <v>780000</v>
      </c>
    </row>
    <row r="61" spans="3:14" x14ac:dyDescent="0.25">
      <c r="D61" t="s">
        <v>68</v>
      </c>
      <c r="F61" s="18" t="s">
        <v>130</v>
      </c>
      <c r="G61" s="19" t="str">
        <f t="shared" si="52"/>
        <v>Programa de Gestão da Qualidade e Segurança (Certificação)</v>
      </c>
      <c r="H61" s="21">
        <v>0</v>
      </c>
      <c r="I61" s="21">
        <v>180000</v>
      </c>
      <c r="J61" s="21">
        <v>524000</v>
      </c>
      <c r="K61" s="21">
        <v>522000</v>
      </c>
      <c r="L61" s="21">
        <v>520000</v>
      </c>
      <c r="M61" s="21">
        <v>254000</v>
      </c>
      <c r="N61" s="22">
        <v>2000000</v>
      </c>
    </row>
    <row r="62" spans="3:14" x14ac:dyDescent="0.25">
      <c r="C62" t="s">
        <v>69</v>
      </c>
      <c r="D62" t="s">
        <v>69</v>
      </c>
      <c r="F62" s="30">
        <v>4</v>
      </c>
      <c r="G62" s="31" t="str">
        <f t="shared" si="52"/>
        <v>Componente 4. Administração e avaliação do programa</v>
      </c>
      <c r="H62" s="28">
        <f>SUM(H63:H67)</f>
        <v>0</v>
      </c>
      <c r="I62" s="28">
        <f t="shared" ref="I62:N62" si="53">SUM(I63:I67)</f>
        <v>99442.87</v>
      </c>
      <c r="J62" s="28">
        <f t="shared" si="53"/>
        <v>270731.94</v>
      </c>
      <c r="K62" s="28">
        <f t="shared" si="53"/>
        <v>185156.63</v>
      </c>
      <c r="L62" s="28">
        <f t="shared" si="53"/>
        <v>169581.32</v>
      </c>
      <c r="M62" s="28">
        <f t="shared" si="53"/>
        <v>275087.24</v>
      </c>
      <c r="N62" s="29">
        <f t="shared" si="53"/>
        <v>1000000</v>
      </c>
    </row>
    <row r="63" spans="3:14" x14ac:dyDescent="0.25">
      <c r="D63" t="s">
        <v>70</v>
      </c>
      <c r="F63" s="18" t="s">
        <v>131</v>
      </c>
      <c r="G63" s="19" t="str">
        <f t="shared" si="52"/>
        <v>Avaliações Intermediária e Final</v>
      </c>
      <c r="H63" s="21">
        <v>0</v>
      </c>
      <c r="I63" s="21">
        <v>0</v>
      </c>
      <c r="J63" s="21">
        <v>0</v>
      </c>
      <c r="K63" s="21">
        <v>15000</v>
      </c>
      <c r="L63" s="21">
        <v>0</v>
      </c>
      <c r="M63" s="21">
        <v>25000</v>
      </c>
      <c r="N63" s="22">
        <v>40000</v>
      </c>
    </row>
    <row r="64" spans="3:14" x14ac:dyDescent="0.25">
      <c r="D64" t="s">
        <v>71</v>
      </c>
      <c r="F64" s="18" t="s">
        <v>132</v>
      </c>
      <c r="G64" s="19" t="str">
        <f t="shared" si="52"/>
        <v>Avaliação de Impacto</v>
      </c>
      <c r="H64" s="21">
        <v>0</v>
      </c>
      <c r="I64" s="21">
        <v>0</v>
      </c>
      <c r="J64" s="21">
        <v>100000</v>
      </c>
      <c r="K64" s="21">
        <v>0</v>
      </c>
      <c r="L64" s="21">
        <v>0</v>
      </c>
      <c r="M64" s="21">
        <v>110000</v>
      </c>
      <c r="N64" s="22">
        <v>210000</v>
      </c>
    </row>
    <row r="65" spans="1:14" x14ac:dyDescent="0.25">
      <c r="D65" t="s">
        <v>72</v>
      </c>
      <c r="F65" s="18" t="s">
        <v>133</v>
      </c>
      <c r="G65" s="19" t="str">
        <f t="shared" si="52"/>
        <v>Auditoria (Convênio TCE)</v>
      </c>
      <c r="H65" s="21">
        <v>0</v>
      </c>
      <c r="I65" s="21">
        <v>0</v>
      </c>
      <c r="J65" s="21">
        <v>20000</v>
      </c>
      <c r="K65" s="21">
        <v>20000</v>
      </c>
      <c r="L65" s="21">
        <v>20000</v>
      </c>
      <c r="M65" s="21">
        <v>40000</v>
      </c>
      <c r="N65" s="22">
        <v>100000</v>
      </c>
    </row>
    <row r="66" spans="1:14" x14ac:dyDescent="0.25">
      <c r="D66" t="s">
        <v>73</v>
      </c>
      <c r="F66" s="18" t="s">
        <v>134</v>
      </c>
      <c r="G66" s="19" t="str">
        <f t="shared" si="52"/>
        <v>Consultorias de Apoio à Gestão do Projeto</v>
      </c>
      <c r="H66" s="21">
        <v>0</v>
      </c>
      <c r="I66" s="21">
        <v>18000</v>
      </c>
      <c r="J66" s="21">
        <v>52400</v>
      </c>
      <c r="K66" s="21">
        <v>52200</v>
      </c>
      <c r="L66" s="21">
        <v>52000</v>
      </c>
      <c r="M66" s="21">
        <v>25400</v>
      </c>
      <c r="N66" s="22">
        <v>200000</v>
      </c>
    </row>
    <row r="67" spans="1:14" x14ac:dyDescent="0.25">
      <c r="D67" t="s">
        <v>74</v>
      </c>
      <c r="F67" s="18" t="s">
        <v>135</v>
      </c>
      <c r="G67" s="19" t="str">
        <f t="shared" si="52"/>
        <v>Funcionamento da UGP</v>
      </c>
      <c r="H67" s="21">
        <v>0</v>
      </c>
      <c r="I67" s="21">
        <v>81442.87</v>
      </c>
      <c r="J67" s="21">
        <v>98331.94</v>
      </c>
      <c r="K67" s="21">
        <v>97956.63</v>
      </c>
      <c r="L67" s="21">
        <v>97581.32</v>
      </c>
      <c r="M67" s="21">
        <v>74687.240000000005</v>
      </c>
      <c r="N67" s="22">
        <v>450000</v>
      </c>
    </row>
    <row r="68" spans="1:14" x14ac:dyDescent="0.25">
      <c r="A68" t="s">
        <v>14</v>
      </c>
      <c r="F68" s="30"/>
      <c r="G68" s="27" t="str">
        <f>A68</f>
        <v>Total Geral</v>
      </c>
      <c r="H68" s="28">
        <f>H7+H20+H50+H62</f>
        <v>0</v>
      </c>
      <c r="I68" s="28">
        <f t="shared" ref="I68:N68" si="54">I7+I20+I50+I62</f>
        <v>11750535.689999999</v>
      </c>
      <c r="J68" s="28">
        <f t="shared" si="54"/>
        <v>30405371.990000006</v>
      </c>
      <c r="K68" s="28">
        <f t="shared" si="54"/>
        <v>16844931.310000002</v>
      </c>
      <c r="L68" s="28">
        <f t="shared" si="54"/>
        <v>7059842.0600000005</v>
      </c>
      <c r="M68" s="28">
        <f t="shared" si="54"/>
        <v>3939318.9400000004</v>
      </c>
      <c r="N68" s="29">
        <f t="shared" si="54"/>
        <v>69999999.99000001</v>
      </c>
    </row>
    <row r="69" spans="1:14" x14ac:dyDescent="0.25">
      <c r="F69" s="32"/>
      <c r="G69" s="33" t="s">
        <v>136</v>
      </c>
      <c r="H69" s="34">
        <v>0</v>
      </c>
      <c r="I69" s="35">
        <f>+I68-I48</f>
        <v>9403792.3900000006</v>
      </c>
      <c r="J69" s="35">
        <f t="shared" ref="J69:N69" si="55">+J68-J48</f>
        <v>26891962.030000005</v>
      </c>
      <c r="K69" s="35">
        <f t="shared" si="55"/>
        <v>13344931.310000002</v>
      </c>
      <c r="L69" s="35">
        <f t="shared" si="55"/>
        <v>3573252.0200000005</v>
      </c>
      <c r="M69" s="35">
        <f t="shared" si="55"/>
        <v>2786062.24</v>
      </c>
      <c r="N69" s="36">
        <f t="shared" si="55"/>
        <v>55999999.99000001</v>
      </c>
    </row>
    <row r="70" spans="1:14" x14ac:dyDescent="0.25">
      <c r="H70" s="21"/>
      <c r="I70" s="24"/>
      <c r="J70" s="24"/>
      <c r="K70" s="24"/>
      <c r="L70" s="24"/>
      <c r="M70" s="24"/>
      <c r="N70" s="24"/>
    </row>
    <row r="71" spans="1:14" x14ac:dyDescent="0.25">
      <c r="G71" s="25" t="s">
        <v>137</v>
      </c>
    </row>
  </sheetData>
  <mergeCells count="12">
    <mergeCell ref="O3:O6"/>
    <mergeCell ref="F1:N1"/>
    <mergeCell ref="N3:N6"/>
    <mergeCell ref="F3:F6"/>
    <mergeCell ref="G3:G6"/>
    <mergeCell ref="H4:H6"/>
    <mergeCell ref="I4:I6"/>
    <mergeCell ref="J4:J6"/>
    <mergeCell ref="K4:K6"/>
    <mergeCell ref="L4:L6"/>
    <mergeCell ref="M4:M6"/>
    <mergeCell ref="H3:M3"/>
  </mergeCells>
  <hyperlinks>
    <hyperlink ref="G71" r:id="rId1" xr:uid="{8E3CCF0F-BAF2-4306-9A13-72A7A54F7201}"/>
  </hyperlinks>
  <pageMargins left="0.511811024" right="0.511811024" top="0.78740157499999996" bottom="0.78740157499999996" header="0.31496062000000002" footer="0.31496062000000002"/>
  <pageSetup scale="53" fitToHeight="3" orientation="portrait" r:id="rId2"/>
  <headerFooter>
    <oddHeader>&amp;REER#2-BR-L1519
Página &amp;P de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SCL/SPH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Mac Arthur, Ian William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 SYSTEM STRENGTHENING</TermName>
          <TermId xmlns="http://schemas.microsoft.com/office/infopath/2007/PartnerControls">98be7628-374e-4ecf-a12c-bb48b439037b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39</Value>
      <Value>38</Value>
      <Value>30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BR-L1519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</TermName>
          <TermId xmlns="http://schemas.microsoft.com/office/infopath/2007/PartnerControls">e15154b4-8fa2-4f19-a924-5a9b44dc8218</TermId>
        </TermInfo>
      </Terms>
    </nddeef1749674d76abdbe4b239a70bc6>
    <Record_x0020_Number xmlns="cdc7663a-08f0-4737-9e8c-148ce897a09c">R0002798305</Record_x0020_Number>
    <_dlc_DocId xmlns="cdc7663a-08f0-4737-9e8c-148ce897a09c">EZSHARE-1622715344-31</_dlc_DocId>
    <_dlc_DocIdUrl xmlns="cdc7663a-08f0-4737-9e8c-148ce897a09c">
      <Url>https://idbg.sharepoint.com/teams/EZ-BR-LON/BR-L1519/_layouts/15/DocIdRedir.aspx?ID=EZSHARE-1622715344-31</Url>
      <Description>EZSHARE-1622715344-31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38AE3B6E8296F4CA2C7A9259CEE66C1" ma:contentTypeVersion="1939" ma:contentTypeDescription="A content type to manage public (operations) IDB documents" ma:contentTypeScope="" ma:versionID="ee1f543fe044143a05b5a232f58da55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4608d3054a29cdfbb675d358bb87ea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1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EC8C7EE9-43DA-49B6-90B8-E150EF4C191A}"/>
</file>

<file path=customXml/itemProps2.xml><?xml version="1.0" encoding="utf-8"?>
<ds:datastoreItem xmlns:ds="http://schemas.openxmlformats.org/officeDocument/2006/customXml" ds:itemID="{A0743096-4486-4B69-8EBA-1145F24C4667}">
  <ds:schemaRefs>
    <ds:schemaRef ds:uri="http://purl.org/dc/terms/"/>
    <ds:schemaRef ds:uri="http://schemas.microsoft.com/office/2006/metadata/properties"/>
    <ds:schemaRef ds:uri="http://purl.org/dc/dcmitype/"/>
    <ds:schemaRef ds:uri="cdc7663a-08f0-4737-9e8c-148ce897a09c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8BC552B-BAFF-48AB-844C-3AC69A76E1C8}"/>
</file>

<file path=customXml/itemProps4.xml><?xml version="1.0" encoding="utf-8"?>
<ds:datastoreItem xmlns:ds="http://schemas.openxmlformats.org/officeDocument/2006/customXml" ds:itemID="{52936620-1993-4F17-99EA-418E731132BE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2C7E5474-9731-4168-8277-7B80026AAB19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C8DA7966-D081-4C2B-B517-0ACD173549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Uso da Tarefa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Relatório de Fluxo de Caixa</dc:title>
  <dc:subject/>
  <dc:creator>Luiz C S Faria</dc:creator>
  <cp:keywords/>
  <dc:description/>
  <cp:lastModifiedBy>Mac Arthur, Ian William</cp:lastModifiedBy>
  <cp:revision/>
  <dcterms:created xsi:type="dcterms:W3CDTF">2006-06-01T00:00:46Z</dcterms:created>
  <dcterms:modified xsi:type="dcterms:W3CDTF">2018-09-20T16:50:16Z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12Template">
    <vt:bool>true</vt:bool>
  </property>
  <property fmtid="{D5CDD505-2E9C-101B-9397-08002B2CF9AE}" pid="3" name="P12ContainerType">
    <vt:lpwstr>TaskTP.cub</vt:lpwstr>
  </property>
  <property fmtid="{D5CDD505-2E9C-101B-9397-08002B2CF9AE}" pid="4" name="P12PreviewPicture">
    <vt:lpwstr>ADR8</vt:lpwstr>
  </property>
  <property fmtid="{D5CDD505-2E9C-101B-9397-08002B2CF9AE}" pid="5" name="P12ProjectFields0">
    <vt:lpwstr>188744941,188743851,188744943,188744945,188744857,188744856,188744852,188744851,188744940,188744955,188744954,188743688,188744947,188744948,188744951,188743708,188743722,188743721,188743686,188743707,188743724,188744160,188743723,188743681,</vt:lpwstr>
  </property>
  <property fmtid="{D5CDD505-2E9C-101B-9397-08002B2CF9AE}" pid="6" name="P12ProjectFields1">
    <vt:lpwstr>188743698,188743773,188744117,188743709,188743710,188743718,188743717,188743716,188744119,188743726,188743701,188743720,188743719,188743700,188743712,188743713,188744799,188744050,188744049,188743705,188743711,188743715,188744118,188743725,188743780,</vt:lpwstr>
  </property>
  <property fmtid="{D5CDD505-2E9C-101B-9397-08002B2CF9AE}" pid="7" name="P12ProjectFields2">
    <vt:lpwstr>188743702,188744121,188743696,</vt:lpwstr>
  </property>
  <property fmtid="{D5CDD505-2E9C-101B-9397-08002B2CF9AE}" pid="9" name="TaxKeyword">
    <vt:lpwstr/>
  </property>
  <property fmtid="{D5CDD505-2E9C-101B-9397-08002B2CF9AE}" pid="10" name="TaxKeywordTaxHTField">
    <vt:lpwstr/>
  </property>
  <property fmtid="{D5CDD505-2E9C-101B-9397-08002B2CF9AE}" pid="11" name="Series Operations IDB">
    <vt:lpwstr/>
  </property>
  <property fmtid="{D5CDD505-2E9C-101B-9397-08002B2CF9AE}" pid="12" name="Sub-Sector">
    <vt:lpwstr>39;#HEALTH SYSTEM STRENGTHENING|98be7628-374e-4ecf-a12c-bb48b439037b</vt:lpwstr>
  </property>
  <property fmtid="{D5CDD505-2E9C-101B-9397-08002B2CF9AE}" pid="13" name="Fund IDB">
    <vt:lpwstr>33;#ORC|c028a4b2-ad8b-4cf4-9cac-a2ae6a778e23</vt:lpwstr>
  </property>
  <property fmtid="{D5CDD505-2E9C-101B-9397-08002B2CF9AE}" pid="14" name="Country">
    <vt:lpwstr>30;#Brazil|7deb27ec-6837-4974-9aa8-6cfbac841ef8</vt:lpwstr>
  </property>
  <property fmtid="{D5CDD505-2E9C-101B-9397-08002B2CF9AE}" pid="15" name="Sector IDB">
    <vt:lpwstr>38;#HEALTH|e15154b4-8fa2-4f19-a924-5a9b44dc8218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_dlc_DocIdItemGuid">
    <vt:lpwstr>8458c567-5b33-441d-8853-c3a5e5cd61ee</vt:lpwstr>
  </property>
  <property fmtid="{D5CDD505-2E9C-101B-9397-08002B2CF9AE}" pid="18" name="Disclosure Activity">
    <vt:lpwstr>Loan Proposal</vt:lpwstr>
  </property>
  <property fmtid="{D5CDD505-2E9C-101B-9397-08002B2CF9AE}" pid="19" name="ContentTypeId">
    <vt:lpwstr>0x0101001A458A224826124E8B45B1D613300CFC00838AE3B6E8296F4CA2C7A9259CEE66C1</vt:lpwstr>
  </property>
</Properties>
</file>