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7995" windowHeight="5895"/>
  </bookViews>
  <sheets>
    <sheet name="Hoja1" sheetId="1" r:id="rId1"/>
    <sheet name="Hoja2" sheetId="2" r:id="rId2"/>
    <sheet name="Hoja3" sheetId="3" r:id="rId3"/>
  </sheets>
  <definedNames>
    <definedName name="OLE_LINK7" localSheetId="0">Hoja1!$M$19</definedName>
  </definedNames>
  <calcPr calcId="125725"/>
</workbook>
</file>

<file path=xl/calcChain.xml><?xml version="1.0" encoding="utf-8"?>
<calcChain xmlns="http://schemas.openxmlformats.org/spreadsheetml/2006/main">
  <c r="O22" i="1"/>
  <c r="D42"/>
  <c r="D41"/>
  <c r="D40"/>
  <c r="D38"/>
  <c r="D37"/>
  <c r="D32"/>
  <c r="D33"/>
  <c r="D34"/>
  <c r="D31"/>
  <c r="D79"/>
  <c r="D77"/>
  <c r="D19"/>
  <c r="D63"/>
  <c r="D61" s="1"/>
  <c r="D62"/>
  <c r="D76"/>
  <c r="D75"/>
  <c r="D60"/>
  <c r="D59" s="1"/>
  <c r="D49"/>
  <c r="D48" s="1"/>
  <c r="D47"/>
  <c r="D45" s="1"/>
  <c r="G7" i="3"/>
  <c r="G14"/>
  <c r="F14"/>
  <c r="D29" i="1" l="1"/>
  <c r="D35"/>
  <c r="D39"/>
  <c r="D74"/>
</calcChain>
</file>

<file path=xl/comments1.xml><?xml version="1.0" encoding="utf-8"?>
<comments xmlns="http://schemas.openxmlformats.org/spreadsheetml/2006/main">
  <authors>
    <author>juanq</author>
  </authors>
  <commentList>
    <comment ref="J29" authorId="0">
      <text/>
    </comment>
    <comment ref="J35" authorId="0">
      <text>
        <r>
          <rPr>
            <sz val="8"/>
            <color indexed="81"/>
            <rFont val="Tahoma"/>
            <family val="2"/>
          </rPr>
          <t xml:space="preserve">
</t>
        </r>
      </text>
    </comment>
    <comment ref="J39" authorId="0">
      <text/>
    </comment>
  </commentList>
</comments>
</file>

<file path=xl/sharedStrings.xml><?xml version="1.0" encoding="utf-8"?>
<sst xmlns="http://schemas.openxmlformats.org/spreadsheetml/2006/main" count="411" uniqueCount="145">
  <si>
    <t>Nª de Referencia</t>
  </si>
  <si>
    <t>Descripción del Contrato y Costo Estimado de la Adquisición</t>
  </si>
  <si>
    <t>Costo Estimado $us</t>
  </si>
  <si>
    <t>Método de Adquisición (2)</t>
  </si>
  <si>
    <t>Revisión (ex-ante ó ex-post)</t>
  </si>
  <si>
    <t>Precalifi-cación</t>
  </si>
  <si>
    <t>Fechas Estimadas</t>
  </si>
  <si>
    <t>Estatus (Pendiente, en proceso, adjudicado, cancelado)</t>
  </si>
  <si>
    <t>Comentarios</t>
  </si>
  <si>
    <t>(Si/No)</t>
  </si>
  <si>
    <t>Publicación Anuncio Específico de Adquisición</t>
  </si>
  <si>
    <t>Terminación Contrato</t>
  </si>
  <si>
    <t xml:space="preserve">Mobiliario para exposición </t>
  </si>
  <si>
    <t>CP</t>
  </si>
  <si>
    <t>N/A</t>
  </si>
  <si>
    <t>No</t>
  </si>
  <si>
    <t>Pendiente</t>
  </si>
  <si>
    <t>Según políticas de FPUMA</t>
  </si>
  <si>
    <t>Equipo de capacitación y oficina</t>
  </si>
  <si>
    <t>Ex post</t>
  </si>
  <si>
    <t>Material de escritorio</t>
  </si>
  <si>
    <t>Materiales varios de inducción, difusión y capacitación</t>
  </si>
  <si>
    <t>Se podrá optar por CD por montos menores, según lo dispone el convenio y por continuidad de servicios</t>
  </si>
  <si>
    <t xml:space="preserve">Certificaciones </t>
  </si>
  <si>
    <t>Logística para eventos</t>
  </si>
  <si>
    <t>Campañas de promoción (3 campañas cada una $us 10.000)</t>
  </si>
  <si>
    <t>CCIN</t>
  </si>
  <si>
    <t>Consultores en producción y calidad (para 4 regiones)</t>
  </si>
  <si>
    <t>Consultores de gestión administrativa (para 4 regiones)</t>
  </si>
  <si>
    <t xml:space="preserve">Consultor de negocios y mercados </t>
  </si>
  <si>
    <t xml:space="preserve">Asistente de negocios y mercados </t>
  </si>
  <si>
    <t>2 Consultores legales para contratos, consorcios, normas y reglamentos</t>
  </si>
  <si>
    <t>Consultor en diseño e instalación de herramientas informáticas para gestión administrativa empresarial</t>
  </si>
  <si>
    <t>Consultorías productivas especializadas (20 especies)</t>
  </si>
  <si>
    <t>Consultor en diseño de estructura de costos de productos</t>
  </si>
  <si>
    <t>Consultorías en diseño de productos (20 especies)</t>
  </si>
  <si>
    <t>Consultor en diseño de empaque y presentación de productos (20E x 4prod)</t>
  </si>
  <si>
    <t>Consultor en estándares de inocuidad</t>
  </si>
  <si>
    <t>Consultores en diseño de herramienta empresarial para ventas (EP)</t>
  </si>
  <si>
    <t>Consultores en producción orgánica y justa</t>
  </si>
  <si>
    <t>Consultores para el diseño de la estrategia de identidad de conservación</t>
  </si>
  <si>
    <t>Consultorías para Elaboración de planes de negocio (20 planes cada uno por $us 2.500)</t>
  </si>
  <si>
    <t>Consultor en marketing (10 estrategias c/u $us 2.000)</t>
  </si>
  <si>
    <t>Consultores (3P x 6M) para Fundación PUMA</t>
  </si>
  <si>
    <t>Consultores capacitadores</t>
  </si>
  <si>
    <t>Consultor para desarrollo y mantenimiento de sistema de monitoreo</t>
  </si>
  <si>
    <t>Consultor en edición y producción de estudios de caso</t>
  </si>
  <si>
    <t>Consultor en modelo de gestión empresarial</t>
  </si>
  <si>
    <t>Consultor en edición y producción del modelo de gestión empresarial</t>
  </si>
  <si>
    <t>Consultor en informática</t>
  </si>
  <si>
    <t>Consultor coordinador del proyecto</t>
  </si>
  <si>
    <t>Adjudicado</t>
  </si>
  <si>
    <t xml:space="preserve">Consultores Coordinadores de RRNN (para 4 regiones) </t>
  </si>
  <si>
    <t>Asistente administrativo contable</t>
  </si>
  <si>
    <t>Seguimiento y Auditoria Anual</t>
  </si>
  <si>
    <t>Ex ante</t>
  </si>
  <si>
    <t>Evaluaciones</t>
  </si>
  <si>
    <t>A contratar por el Banco</t>
  </si>
  <si>
    <t>Consultoría para Estrategias de promoción</t>
  </si>
  <si>
    <t>Consultorías en Estudios de mercado</t>
  </si>
  <si>
    <t>Consultor en Estudios de percepción</t>
  </si>
  <si>
    <r>
      <t>1.</t>
    </r>
    <r>
      <rPr>
        <b/>
        <sz val="7"/>
        <color theme="1"/>
        <rFont val="Times New Roman"/>
        <family val="1"/>
      </rPr>
      <t xml:space="preserve">        </t>
    </r>
    <r>
      <rPr>
        <b/>
        <u/>
        <sz val="8"/>
        <color theme="1"/>
        <rFont val="Times New Roman"/>
        <family val="1"/>
      </rPr>
      <t>Bienes</t>
    </r>
  </si>
  <si>
    <r>
      <t>2.</t>
    </r>
    <r>
      <rPr>
        <b/>
        <sz val="7"/>
        <color theme="1"/>
        <rFont val="Times New Roman"/>
        <family val="1"/>
      </rPr>
      <t xml:space="preserve">        </t>
    </r>
    <r>
      <rPr>
        <b/>
        <u/>
        <sz val="8"/>
        <color theme="1"/>
        <rFont val="Times New Roman"/>
        <family val="1"/>
      </rPr>
      <t>Servicios Diferentes a Consultoría</t>
    </r>
  </si>
  <si>
    <t> Pendiente</t>
  </si>
  <si>
    <t>Según políticas de FPUMA. Se optará por CD para eventos de difusión y capacitación en área rural </t>
  </si>
  <si>
    <r>
      <t>3.</t>
    </r>
    <r>
      <rPr>
        <b/>
        <sz val="7"/>
        <color theme="1"/>
        <rFont val="Times New Roman"/>
        <family val="1"/>
      </rPr>
      <t xml:space="preserve">        </t>
    </r>
    <r>
      <rPr>
        <b/>
        <u/>
        <sz val="8"/>
        <color theme="1"/>
        <rFont val="Times New Roman"/>
        <family val="1"/>
      </rPr>
      <t>Servicios de Consultoría</t>
    </r>
  </si>
  <si>
    <t xml:space="preserve">                              </t>
  </si>
  <si>
    <t> Según políticas de FPUMA</t>
  </si>
  <si>
    <t>Fuente de Financiamiento y Porcentaje</t>
  </si>
  <si>
    <t>BID %</t>
  </si>
  <si>
    <t>Local / Otro %</t>
  </si>
  <si>
    <t>PLAN DE ADQUISICIONES PROGRAMA ATN/ME - 11685 - BO</t>
  </si>
  <si>
    <t>SD</t>
  </si>
  <si>
    <t xml:space="preserve"> SBCC</t>
  </si>
  <si>
    <t>2.1</t>
  </si>
  <si>
    <t>2.2</t>
  </si>
  <si>
    <t>2.3</t>
  </si>
  <si>
    <t>2.4</t>
  </si>
  <si>
    <t>3.1</t>
  </si>
  <si>
    <t>PRU ROBIN</t>
  </si>
  <si>
    <t>ELITE TECHNOLOGY LTDA - 4 impresoras y 4 scaners</t>
  </si>
  <si>
    <t>EMSIC SRL - 4 Cámaras fotograficas</t>
  </si>
  <si>
    <t>PRU  ROBIN - 12 pizarras acrilicas</t>
  </si>
  <si>
    <t>COMOL SRL - 16 equipos portatiles y 4 equipos de computación de escritorio</t>
  </si>
  <si>
    <t xml:space="preserve">Consultores de promoción y estructuras sociales (para 4 regiones)  </t>
  </si>
  <si>
    <t>1.1</t>
  </si>
  <si>
    <t>1.2</t>
  </si>
  <si>
    <t>Viviana Gomez - Tarija</t>
  </si>
  <si>
    <t>Franz Guzmán - Norte de La Paz</t>
  </si>
  <si>
    <t>3.2</t>
  </si>
  <si>
    <t>3.3</t>
  </si>
  <si>
    <t>Said Morales - Tarija</t>
  </si>
  <si>
    <t>Lucas Aquino - Norte de La Paz</t>
  </si>
  <si>
    <t>Celestino Ocampo - Tarija</t>
  </si>
  <si>
    <t>4.1</t>
  </si>
  <si>
    <t>4.2</t>
  </si>
  <si>
    <t>Sandra Aduviri Chambi</t>
  </si>
  <si>
    <t>Carola Sangueza  Soza</t>
  </si>
  <si>
    <t>5.1</t>
  </si>
  <si>
    <t>Shirley Canedo Rivas</t>
  </si>
  <si>
    <t>16.1</t>
  </si>
  <si>
    <t>Carlos Camacho Azurduy</t>
  </si>
  <si>
    <t>24.1</t>
  </si>
  <si>
    <t>Ronald Salazar Arauco</t>
  </si>
  <si>
    <t>25.1</t>
  </si>
  <si>
    <t>25.2</t>
  </si>
  <si>
    <t>Ingrid Imaña</t>
  </si>
  <si>
    <t>Miguel Angel Pedregal</t>
  </si>
  <si>
    <t>Cancelado</t>
  </si>
  <si>
    <t>El saldo se reprogramara para consultorias del programa</t>
  </si>
  <si>
    <t>26.1</t>
  </si>
  <si>
    <t>Coordinadores regionales del Norte de La Paz  y Tarija</t>
  </si>
  <si>
    <t>Se ha reconocido honorarios de los coordinadores regionales del ente ejecutor donde se ejecuta el programa. Por el periodo de enero a diciembre 2010</t>
  </si>
  <si>
    <t>15.1</t>
  </si>
  <si>
    <t>16.2</t>
  </si>
  <si>
    <t>Marcelo Vera Asturizaga</t>
  </si>
  <si>
    <t>Victor Condori Alarcon</t>
  </si>
  <si>
    <t>Se contratara consultores en planes de negocio para la presente gestión.</t>
  </si>
  <si>
    <t>adjudicado</t>
  </si>
  <si>
    <t>27.1</t>
  </si>
  <si>
    <t>27.2</t>
  </si>
  <si>
    <t>Johnny Thames</t>
  </si>
  <si>
    <t>Yoya Nina</t>
  </si>
  <si>
    <t>16.3</t>
  </si>
  <si>
    <t xml:space="preserve">Ex post </t>
  </si>
  <si>
    <t>Se hara proceso de selección para cubrir la consultoria</t>
  </si>
  <si>
    <t>Se realizara proceso de selección para realizar la consultoria</t>
  </si>
  <si>
    <t>CD</t>
  </si>
  <si>
    <t>Según políticas de FPUMA, se compro un primer lote .</t>
  </si>
  <si>
    <t>Se optara por CD, por ser un servicio especializado.</t>
  </si>
  <si>
    <t>Se optará por CD , por ser servicios especializados</t>
  </si>
  <si>
    <t>1.3</t>
  </si>
  <si>
    <t>Hernán Quezada - Norte de La Paz</t>
  </si>
  <si>
    <t>1.4</t>
  </si>
  <si>
    <t>Marisol Lucana - Cobija</t>
  </si>
  <si>
    <t>1.5</t>
  </si>
  <si>
    <t>Nelzon Ventura - Santa Cruz</t>
  </si>
  <si>
    <t>Juan Carlos Herrera - Tarija</t>
  </si>
  <si>
    <t>Henrry Mahaney - Norte de La Paz</t>
  </si>
  <si>
    <t>3.4</t>
  </si>
  <si>
    <t>Javier Choqueticlla</t>
  </si>
  <si>
    <t>Juana Portugal</t>
  </si>
  <si>
    <t>3.5</t>
  </si>
  <si>
    <t>El Banco contrato a la firma Pozo y Asociados</t>
  </si>
  <si>
    <t>Análisis químicos, registros y anuncios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</si>
</sst>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Times New Roman"/>
      <family val="1"/>
    </font>
    <font>
      <b/>
      <sz val="7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top" wrapText="1"/>
    </xf>
    <xf numFmtId="17" fontId="5" fillId="0" borderId="6" xfId="0" applyNumberFormat="1" applyFont="1" applyBorder="1" applyAlignment="1">
      <alignment horizontal="center" vertical="top" wrapText="1"/>
    </xf>
    <xf numFmtId="3" fontId="5" fillId="0" borderId="6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3" borderId="14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justify" vertical="top" wrapText="1"/>
    </xf>
    <xf numFmtId="4" fontId="5" fillId="3" borderId="14" xfId="0" applyNumberFormat="1" applyFont="1" applyFill="1" applyBorder="1" applyAlignment="1">
      <alignment horizontal="right" vertical="top" wrapText="1"/>
    </xf>
    <xf numFmtId="0" fontId="5" fillId="3" borderId="14" xfId="0" applyFont="1" applyFill="1" applyBorder="1" applyAlignment="1">
      <alignment horizontal="center" vertical="top" wrapText="1"/>
    </xf>
    <xf numFmtId="17" fontId="2" fillId="3" borderId="14" xfId="0" applyNumberFormat="1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vertical="top" wrapText="1"/>
    </xf>
    <xf numFmtId="4" fontId="2" fillId="3" borderId="11" xfId="0" applyNumberFormat="1" applyFont="1" applyFill="1" applyBorder="1" applyAlignment="1">
      <alignment horizontal="center" vertical="top" wrapText="1"/>
    </xf>
    <xf numFmtId="17" fontId="2" fillId="3" borderId="11" xfId="0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0" fillId="3" borderId="0" xfId="0" applyFill="1"/>
    <xf numFmtId="4" fontId="10" fillId="3" borderId="14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0" fillId="3" borderId="14" xfId="0" applyFill="1" applyBorder="1" applyAlignment="1"/>
    <xf numFmtId="17" fontId="5" fillId="3" borderId="14" xfId="0" applyNumberFormat="1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vertical="top" wrapText="1"/>
    </xf>
    <xf numFmtId="4" fontId="2" fillId="3" borderId="15" xfId="0" applyNumberFormat="1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17" fontId="2" fillId="3" borderId="15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top" wrapText="1"/>
    </xf>
    <xf numFmtId="0" fontId="0" fillId="3" borderId="3" xfId="0" applyFill="1" applyBorder="1" applyAlignment="1"/>
    <xf numFmtId="4" fontId="5" fillId="3" borderId="3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16" xfId="0" applyFont="1" applyFill="1" applyBorder="1" applyAlignment="1">
      <alignment horizontal="left" vertical="top" wrapText="1"/>
    </xf>
    <xf numFmtId="3" fontId="5" fillId="3" borderId="14" xfId="0" applyNumberFormat="1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3" fontId="5" fillId="3" borderId="10" xfId="0" applyNumberFormat="1" applyFont="1" applyFill="1" applyBorder="1" applyAlignment="1">
      <alignment horizontal="center" vertical="top" wrapText="1"/>
    </xf>
    <xf numFmtId="17" fontId="5" fillId="3" borderId="10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vertical="top" wrapText="1"/>
    </xf>
    <xf numFmtId="3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17" fontId="5" fillId="3" borderId="6" xfId="0" applyNumberFormat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 wrapText="1"/>
    </xf>
    <xf numFmtId="0" fontId="1" fillId="3" borderId="6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4" fontId="2" fillId="3" borderId="11" xfId="0" applyNumberFormat="1" applyFont="1" applyFill="1" applyBorder="1" applyAlignment="1">
      <alignment vertical="top" wrapText="1"/>
    </xf>
    <xf numFmtId="0" fontId="2" fillId="3" borderId="13" xfId="0" applyFont="1" applyFill="1" applyBorder="1" applyAlignment="1">
      <alignment horizontal="center" vertical="top" wrapText="1"/>
    </xf>
    <xf numFmtId="17" fontId="9" fillId="3" borderId="13" xfId="0" applyNumberFormat="1" applyFont="1" applyFill="1" applyBorder="1" applyAlignment="1">
      <alignment horizontal="center" vertical="top" wrapText="1"/>
    </xf>
    <xf numFmtId="17" fontId="2" fillId="3" borderId="13" xfId="0" applyNumberFormat="1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vertical="top" wrapText="1"/>
    </xf>
    <xf numFmtId="4" fontId="5" fillId="3" borderId="14" xfId="0" applyNumberFormat="1" applyFont="1" applyFill="1" applyBorder="1" applyAlignment="1">
      <alignment vertical="top" wrapText="1"/>
    </xf>
    <xf numFmtId="0" fontId="0" fillId="3" borderId="14" xfId="0" applyFill="1" applyBorder="1"/>
    <xf numFmtId="0" fontId="2" fillId="3" borderId="17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left" wrapText="1"/>
    </xf>
    <xf numFmtId="4" fontId="2" fillId="3" borderId="17" xfId="0" applyNumberFormat="1" applyFont="1" applyFill="1" applyBorder="1" applyAlignment="1">
      <alignment vertical="top" wrapText="1"/>
    </xf>
    <xf numFmtId="17" fontId="2" fillId="3" borderId="17" xfId="0" applyNumberFormat="1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vertical="top" wrapText="1"/>
    </xf>
    <xf numFmtId="4" fontId="2" fillId="3" borderId="2" xfId="0" applyNumberFormat="1" applyFont="1" applyFill="1" applyBorder="1" applyAlignment="1">
      <alignment vertical="top" wrapText="1"/>
    </xf>
    <xf numFmtId="17" fontId="2" fillId="3" borderId="2" xfId="0" applyNumberFormat="1" applyFont="1" applyFill="1" applyBorder="1" applyAlignment="1">
      <alignment vertical="top" wrapText="1"/>
    </xf>
    <xf numFmtId="17" fontId="2" fillId="3" borderId="2" xfId="0" applyNumberFormat="1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/>
    </xf>
    <xf numFmtId="17" fontId="5" fillId="3" borderId="14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left" vertical="top" wrapText="1"/>
    </xf>
    <xf numFmtId="4" fontId="2" fillId="3" borderId="6" xfId="0" applyNumberFormat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7" fontId="2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left" vertical="top" wrapText="1"/>
    </xf>
    <xf numFmtId="4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justify" vertical="top" wrapText="1"/>
    </xf>
    <xf numFmtId="0" fontId="2" fillId="3" borderId="6" xfId="0" applyFont="1" applyFill="1" applyBorder="1" applyAlignment="1">
      <alignment horizontal="justify" vertical="top" wrapText="1"/>
    </xf>
    <xf numFmtId="0" fontId="5" fillId="3" borderId="12" xfId="0" applyFont="1" applyFill="1" applyBorder="1" applyAlignment="1">
      <alignment horizontal="left" vertical="top" wrapText="1"/>
    </xf>
    <xf numFmtId="4" fontId="5" fillId="3" borderId="12" xfId="0" applyNumberFormat="1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17" fontId="5" fillId="3" borderId="12" xfId="0" applyNumberFormat="1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17" fontId="5" fillId="3" borderId="7" xfId="0" applyNumberFormat="1" applyFont="1" applyFill="1" applyBorder="1" applyAlignment="1">
      <alignment horizontal="center" vertical="top" wrapText="1"/>
    </xf>
    <xf numFmtId="0" fontId="0" fillId="3" borderId="10" xfId="0" applyFill="1" applyBorder="1"/>
    <xf numFmtId="0" fontId="2" fillId="3" borderId="5" xfId="0" applyFont="1" applyFill="1" applyBorder="1" applyAlignment="1">
      <alignment horizontal="left" vertical="top" wrapText="1"/>
    </xf>
    <xf numFmtId="4" fontId="2" fillId="3" borderId="5" xfId="0" applyNumberFormat="1" applyFont="1" applyFill="1" applyBorder="1" applyAlignment="1">
      <alignment horizontal="center" vertical="top" wrapText="1"/>
    </xf>
    <xf numFmtId="17" fontId="2" fillId="3" borderId="5" xfId="0" applyNumberFormat="1" applyFont="1" applyFill="1" applyBorder="1" applyAlignment="1">
      <alignment horizontal="center" vertical="top" wrapText="1"/>
    </xf>
    <xf numFmtId="4" fontId="5" fillId="3" borderId="14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17" fontId="2" fillId="3" borderId="3" xfId="0" applyNumberFormat="1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3" fontId="2" fillId="3" borderId="6" xfId="0" applyNumberFormat="1" applyFont="1" applyFill="1" applyBorder="1" applyAlignment="1">
      <alignment horizontal="center" vertical="top" wrapText="1"/>
    </xf>
    <xf numFmtId="17" fontId="5" fillId="3" borderId="5" xfId="0" applyNumberFormat="1" applyFont="1" applyFill="1" applyBorder="1" applyAlignment="1">
      <alignment horizontal="center" vertical="top" wrapText="1"/>
    </xf>
    <xf numFmtId="0" fontId="0" fillId="3" borderId="0" xfId="0" applyFill="1" applyAlignment="1">
      <alignment horizontal="center"/>
    </xf>
    <xf numFmtId="0" fontId="11" fillId="0" borderId="0" xfId="0" applyFont="1"/>
    <xf numFmtId="0" fontId="5" fillId="3" borderId="1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14" xfId="0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vertical="top" wrapText="1"/>
    </xf>
    <xf numFmtId="0" fontId="2" fillId="2" borderId="14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justify" vertical="top" wrapText="1"/>
    </xf>
    <xf numFmtId="0" fontId="5" fillId="3" borderId="3" xfId="0" applyFont="1" applyFill="1" applyBorder="1" applyAlignment="1">
      <alignment horizontal="justify" vertical="top" wrapText="1"/>
    </xf>
    <xf numFmtId="3" fontId="5" fillId="3" borderId="1" xfId="0" applyNumberFormat="1" applyFont="1" applyFill="1" applyBorder="1" applyAlignment="1">
      <alignment horizontal="center" vertical="top" wrapText="1"/>
    </xf>
    <xf numFmtId="3" fontId="5" fillId="3" borderId="3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17" fontId="5" fillId="3" borderId="10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justify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5" fillId="3" borderId="3" xfId="0" applyFont="1" applyFill="1" applyBorder="1" applyAlignment="1">
      <alignment horizontal="left" vertical="top" wrapText="1"/>
    </xf>
    <xf numFmtId="0" fontId="0" fillId="3" borderId="10" xfId="0" applyFill="1" applyBorder="1"/>
    <xf numFmtId="3" fontId="5" fillId="3" borderId="10" xfId="0" applyNumberFormat="1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17" fontId="5" fillId="3" borderId="1" xfId="0" applyNumberFormat="1" applyFont="1" applyFill="1" applyBorder="1" applyAlignment="1">
      <alignment horizontal="center" vertical="top" wrapText="1"/>
    </xf>
    <xf numFmtId="17" fontId="2" fillId="3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5" fillId="3" borderId="10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103"/>
  <sheetViews>
    <sheetView tabSelected="1" topLeftCell="B29" zoomScale="80" zoomScaleNormal="80" workbookViewId="0">
      <selection activeCell="D47" sqref="D47"/>
    </sheetView>
  </sheetViews>
  <sheetFormatPr baseColWidth="10" defaultColWidth="11.42578125" defaultRowHeight="15"/>
  <cols>
    <col min="1" max="1" width="1.5703125" customWidth="1"/>
    <col min="2" max="2" width="8.140625" customWidth="1"/>
    <col min="3" max="3" width="49.85546875" customWidth="1"/>
    <col min="4" max="4" width="16.140625" customWidth="1"/>
    <col min="5" max="5" width="11.42578125" style="9"/>
    <col min="11" max="11" width="18" customWidth="1"/>
    <col min="12" max="12" width="14" customWidth="1"/>
    <col min="13" max="13" width="34.85546875" customWidth="1"/>
  </cols>
  <sheetData>
    <row r="1" spans="2:14">
      <c r="B1" s="109" t="s">
        <v>71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2:14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2:14" ht="15" customHeight="1">
      <c r="B3" s="111" t="s">
        <v>0</v>
      </c>
      <c r="C3" s="111" t="s">
        <v>1</v>
      </c>
      <c r="D3" s="116" t="s">
        <v>2</v>
      </c>
      <c r="E3" s="111" t="s">
        <v>3</v>
      </c>
      <c r="F3" s="111" t="s">
        <v>4</v>
      </c>
      <c r="G3" s="111" t="s">
        <v>68</v>
      </c>
      <c r="H3" s="112"/>
      <c r="I3" s="111" t="s">
        <v>5</v>
      </c>
      <c r="J3" s="111" t="s">
        <v>6</v>
      </c>
      <c r="K3" s="113"/>
      <c r="L3" s="111" t="s">
        <v>7</v>
      </c>
      <c r="M3" s="111" t="s">
        <v>8</v>
      </c>
    </row>
    <row r="4" spans="2:14" ht="21" customHeight="1">
      <c r="B4" s="113"/>
      <c r="C4" s="112"/>
      <c r="D4" s="112"/>
      <c r="E4" s="117"/>
      <c r="F4" s="112"/>
      <c r="G4" s="112"/>
      <c r="H4" s="112"/>
      <c r="I4" s="112"/>
      <c r="J4" s="113"/>
      <c r="K4" s="113"/>
      <c r="L4" s="113"/>
      <c r="M4" s="113"/>
    </row>
    <row r="5" spans="2:14">
      <c r="B5" s="113"/>
      <c r="C5" s="112"/>
      <c r="D5" s="112"/>
      <c r="E5" s="117"/>
      <c r="F5" s="112"/>
      <c r="G5" s="112"/>
      <c r="H5" s="112"/>
      <c r="I5" s="112"/>
      <c r="J5" s="113"/>
      <c r="K5" s="113"/>
      <c r="L5" s="113"/>
      <c r="M5" s="113"/>
    </row>
    <row r="6" spans="2:14" ht="15" customHeight="1">
      <c r="B6" s="113"/>
      <c r="C6" s="112"/>
      <c r="D6" s="112"/>
      <c r="E6" s="117"/>
      <c r="F6" s="112"/>
      <c r="G6" s="112"/>
      <c r="H6" s="112"/>
      <c r="I6" s="112"/>
      <c r="J6" s="113"/>
      <c r="K6" s="113"/>
      <c r="L6" s="113"/>
      <c r="M6" s="113"/>
    </row>
    <row r="7" spans="2:14">
      <c r="B7" s="113"/>
      <c r="C7" s="112"/>
      <c r="D7" s="112"/>
      <c r="E7" s="117"/>
      <c r="F7" s="112"/>
      <c r="G7" s="112"/>
      <c r="H7" s="112"/>
      <c r="I7" s="112"/>
      <c r="J7" s="113"/>
      <c r="K7" s="113"/>
      <c r="L7" s="113"/>
      <c r="M7" s="113"/>
    </row>
    <row r="8" spans="2:14" ht="7.5" customHeight="1">
      <c r="B8" s="113"/>
      <c r="C8" s="112"/>
      <c r="D8" s="112"/>
      <c r="E8" s="117"/>
      <c r="F8" s="112"/>
      <c r="G8" s="112"/>
      <c r="H8" s="112"/>
      <c r="I8" s="112"/>
      <c r="J8" s="113"/>
      <c r="K8" s="113"/>
      <c r="L8" s="113"/>
      <c r="M8" s="113"/>
    </row>
    <row r="9" spans="2:14">
      <c r="B9" s="113"/>
      <c r="C9" s="112"/>
      <c r="D9" s="112"/>
      <c r="E9" s="117"/>
      <c r="F9" s="112"/>
      <c r="G9" s="111" t="s">
        <v>69</v>
      </c>
      <c r="H9" s="111" t="s">
        <v>70</v>
      </c>
      <c r="I9" s="114" t="s">
        <v>9</v>
      </c>
      <c r="J9" s="114" t="s">
        <v>10</v>
      </c>
      <c r="K9" s="114" t="s">
        <v>11</v>
      </c>
      <c r="L9" s="113"/>
      <c r="M9" s="113"/>
    </row>
    <row r="10" spans="2:14" ht="27.75" customHeight="1">
      <c r="B10" s="113"/>
      <c r="C10" s="112"/>
      <c r="D10" s="112"/>
      <c r="E10" s="117"/>
      <c r="F10" s="112"/>
      <c r="G10" s="113"/>
      <c r="H10" s="113"/>
      <c r="I10" s="115"/>
      <c r="J10" s="114"/>
      <c r="K10" s="114"/>
      <c r="L10" s="113"/>
      <c r="M10" s="113"/>
    </row>
    <row r="11" spans="2:14" ht="18.75" hidden="1" customHeight="1" thickBot="1">
      <c r="B11" s="113"/>
      <c r="C11" s="112"/>
      <c r="D11" s="112"/>
      <c r="E11" s="117"/>
      <c r="F11" s="112"/>
      <c r="G11" s="113"/>
      <c r="H11" s="113"/>
      <c r="I11" s="115"/>
      <c r="J11" s="114"/>
      <c r="K11" s="114"/>
      <c r="L11" s="113"/>
      <c r="M11" s="113"/>
    </row>
    <row r="12" spans="2:14" ht="15.75" thickBot="1">
      <c r="B12" s="1"/>
      <c r="C12" s="2" t="s">
        <v>61</v>
      </c>
      <c r="D12" s="3"/>
      <c r="E12" s="5"/>
      <c r="F12" s="5"/>
      <c r="G12" s="3"/>
      <c r="H12" s="3"/>
      <c r="I12" s="3"/>
      <c r="J12" s="3"/>
      <c r="K12" s="3"/>
      <c r="L12" s="3"/>
      <c r="M12" s="3"/>
    </row>
    <row r="13" spans="2:14" ht="15.75" thickBot="1">
      <c r="B13" s="8">
        <v>1</v>
      </c>
      <c r="C13" s="4" t="s">
        <v>12</v>
      </c>
      <c r="D13" s="7">
        <v>1500</v>
      </c>
      <c r="E13" s="5" t="s">
        <v>13</v>
      </c>
      <c r="F13" s="5" t="s">
        <v>14</v>
      </c>
      <c r="G13" s="5">
        <v>0</v>
      </c>
      <c r="H13" s="5">
        <v>100</v>
      </c>
      <c r="I13" s="5" t="s">
        <v>15</v>
      </c>
      <c r="J13" s="6">
        <v>40664</v>
      </c>
      <c r="K13" s="6">
        <v>40664</v>
      </c>
      <c r="L13" s="3" t="s">
        <v>16</v>
      </c>
      <c r="M13" s="3" t="s">
        <v>17</v>
      </c>
    </row>
    <row r="14" spans="2:14" ht="20.25" customHeight="1" thickBot="1">
      <c r="B14" s="16">
        <v>2</v>
      </c>
      <c r="C14" s="17" t="s">
        <v>18</v>
      </c>
      <c r="D14" s="18">
        <v>1082.75</v>
      </c>
      <c r="E14" s="16" t="s">
        <v>13</v>
      </c>
      <c r="F14" s="17" t="s">
        <v>19</v>
      </c>
      <c r="G14" s="17">
        <v>100</v>
      </c>
      <c r="H14" s="17">
        <v>0</v>
      </c>
      <c r="I14" s="16" t="s">
        <v>15</v>
      </c>
      <c r="J14" s="19">
        <v>40634</v>
      </c>
      <c r="K14" s="19">
        <v>40664</v>
      </c>
      <c r="L14" s="20" t="s">
        <v>16</v>
      </c>
      <c r="M14" s="21"/>
      <c r="N14" s="22"/>
    </row>
    <row r="15" spans="2:14" ht="32.25" customHeight="1">
      <c r="B15" s="13" t="s">
        <v>74</v>
      </c>
      <c r="C15" s="15" t="s">
        <v>83</v>
      </c>
      <c r="D15" s="23">
        <v>33038.230000000003</v>
      </c>
      <c r="E15" s="24" t="s">
        <v>13</v>
      </c>
      <c r="F15" s="25" t="s">
        <v>19</v>
      </c>
      <c r="G15" s="25">
        <v>100</v>
      </c>
      <c r="H15" s="15">
        <v>100</v>
      </c>
      <c r="I15" s="13" t="s">
        <v>15</v>
      </c>
      <c r="J15" s="26">
        <v>40296</v>
      </c>
      <c r="K15" s="26">
        <v>40330</v>
      </c>
      <c r="L15" s="15" t="s">
        <v>51</v>
      </c>
      <c r="M15" s="118"/>
      <c r="N15" s="22"/>
    </row>
    <row r="16" spans="2:14" ht="18" customHeight="1">
      <c r="B16" s="13" t="s">
        <v>75</v>
      </c>
      <c r="C16" s="15" t="s">
        <v>80</v>
      </c>
      <c r="D16" s="23">
        <v>4146.34</v>
      </c>
      <c r="E16" s="24" t="s">
        <v>13</v>
      </c>
      <c r="F16" s="25" t="s">
        <v>19</v>
      </c>
      <c r="G16" s="25">
        <v>100</v>
      </c>
      <c r="H16" s="15">
        <v>100</v>
      </c>
      <c r="I16" s="13" t="s">
        <v>15</v>
      </c>
      <c r="J16" s="26">
        <v>40269</v>
      </c>
      <c r="K16" s="26">
        <v>40299</v>
      </c>
      <c r="L16" s="15" t="s">
        <v>51</v>
      </c>
      <c r="M16" s="119"/>
      <c r="N16" s="22"/>
    </row>
    <row r="17" spans="2:15" ht="18" customHeight="1">
      <c r="B17" s="13" t="s">
        <v>76</v>
      </c>
      <c r="C17" s="15" t="s">
        <v>81</v>
      </c>
      <c r="D17" s="23">
        <v>1182.78</v>
      </c>
      <c r="E17" s="24" t="s">
        <v>13</v>
      </c>
      <c r="F17" s="25" t="s">
        <v>19</v>
      </c>
      <c r="G17" s="25">
        <v>100</v>
      </c>
      <c r="H17" s="15">
        <v>100</v>
      </c>
      <c r="I17" s="13" t="s">
        <v>15</v>
      </c>
      <c r="J17" s="26">
        <v>40299</v>
      </c>
      <c r="K17" s="26">
        <v>40299</v>
      </c>
      <c r="L17" s="15" t="s">
        <v>51</v>
      </c>
      <c r="M17" s="119"/>
      <c r="N17" s="22"/>
    </row>
    <row r="18" spans="2:15" ht="15.75" thickBot="1">
      <c r="B18" s="13" t="s">
        <v>77</v>
      </c>
      <c r="C18" s="27" t="s">
        <v>82</v>
      </c>
      <c r="D18" s="23">
        <v>549.9</v>
      </c>
      <c r="E18" s="24" t="s">
        <v>13</v>
      </c>
      <c r="F18" s="25" t="s">
        <v>19</v>
      </c>
      <c r="G18" s="25">
        <v>100</v>
      </c>
      <c r="H18" s="15">
        <v>100</v>
      </c>
      <c r="I18" s="13" t="s">
        <v>15</v>
      </c>
      <c r="J18" s="26">
        <v>40269</v>
      </c>
      <c r="K18" s="26">
        <v>40299</v>
      </c>
      <c r="L18" s="15" t="s">
        <v>51</v>
      </c>
      <c r="M18" s="120"/>
      <c r="N18" s="22"/>
    </row>
    <row r="19" spans="2:15" ht="27.75" customHeight="1" thickBot="1">
      <c r="B19" s="28">
        <v>3</v>
      </c>
      <c r="C19" s="29" t="s">
        <v>20</v>
      </c>
      <c r="D19" s="30">
        <f>38400-D20</f>
        <v>35231.83</v>
      </c>
      <c r="E19" s="31" t="s">
        <v>13</v>
      </c>
      <c r="F19" s="29" t="s">
        <v>14</v>
      </c>
      <c r="G19" s="29">
        <v>0</v>
      </c>
      <c r="H19" s="29">
        <v>100</v>
      </c>
      <c r="I19" s="31" t="s">
        <v>15</v>
      </c>
      <c r="J19" s="32">
        <v>40695</v>
      </c>
      <c r="K19" s="32">
        <v>41426</v>
      </c>
      <c r="L19" s="33" t="s">
        <v>16</v>
      </c>
      <c r="M19" s="21" t="s">
        <v>17</v>
      </c>
      <c r="N19" s="22"/>
    </row>
    <row r="20" spans="2:15" ht="33.75" customHeight="1" thickBot="1">
      <c r="B20" s="34" t="s">
        <v>78</v>
      </c>
      <c r="C20" s="35" t="s">
        <v>79</v>
      </c>
      <c r="D20" s="36">
        <v>3168.17</v>
      </c>
      <c r="E20" s="34" t="s">
        <v>13</v>
      </c>
      <c r="F20" s="37" t="s">
        <v>14</v>
      </c>
      <c r="G20" s="37">
        <v>0</v>
      </c>
      <c r="H20" s="37">
        <v>100</v>
      </c>
      <c r="I20" s="34" t="s">
        <v>15</v>
      </c>
      <c r="J20" s="38">
        <v>40330</v>
      </c>
      <c r="K20" s="38">
        <v>40330</v>
      </c>
      <c r="L20" s="39" t="s">
        <v>51</v>
      </c>
      <c r="M20" s="21" t="s">
        <v>128</v>
      </c>
      <c r="N20" s="22"/>
    </row>
    <row r="21" spans="2:15" ht="29.25" customHeight="1">
      <c r="B21" s="40"/>
      <c r="C21" s="41" t="s">
        <v>62</v>
      </c>
      <c r="D21" s="42"/>
      <c r="E21" s="42"/>
      <c r="F21" s="43"/>
      <c r="G21" s="42"/>
      <c r="H21" s="42"/>
      <c r="I21" s="42"/>
      <c r="J21" s="42"/>
      <c r="K21" s="42"/>
      <c r="L21" s="44"/>
      <c r="M21" s="20"/>
      <c r="N21" s="22"/>
    </row>
    <row r="22" spans="2:15" ht="43.5" customHeight="1">
      <c r="B22" s="13">
        <v>1</v>
      </c>
      <c r="C22" s="45" t="s">
        <v>21</v>
      </c>
      <c r="D22" s="46">
        <v>118500</v>
      </c>
      <c r="E22" s="13" t="s">
        <v>13</v>
      </c>
      <c r="F22" s="13" t="s">
        <v>19</v>
      </c>
      <c r="G22" s="13">
        <v>100</v>
      </c>
      <c r="H22" s="13">
        <v>0</v>
      </c>
      <c r="I22" s="13" t="s">
        <v>15</v>
      </c>
      <c r="J22" s="26">
        <v>40634</v>
      </c>
      <c r="K22" s="26">
        <v>41548</v>
      </c>
      <c r="L22" s="15" t="s">
        <v>16</v>
      </c>
      <c r="M22" s="15" t="s">
        <v>22</v>
      </c>
      <c r="N22" s="22"/>
      <c r="O22" s="103">
        <f>3700*6</f>
        <v>22200</v>
      </c>
    </row>
    <row r="23" spans="2:15" ht="29.25" customHeight="1">
      <c r="B23" s="13">
        <v>2</v>
      </c>
      <c r="C23" s="15" t="s">
        <v>23</v>
      </c>
      <c r="D23" s="46">
        <v>30000</v>
      </c>
      <c r="E23" s="13" t="s">
        <v>127</v>
      </c>
      <c r="F23" s="13" t="s">
        <v>19</v>
      </c>
      <c r="G23" s="13">
        <v>100</v>
      </c>
      <c r="H23" s="13">
        <v>0</v>
      </c>
      <c r="I23" s="13" t="s">
        <v>15</v>
      </c>
      <c r="J23" s="26">
        <v>40634</v>
      </c>
      <c r="K23" s="26">
        <v>41548</v>
      </c>
      <c r="L23" s="15" t="s">
        <v>63</v>
      </c>
      <c r="M23" s="15" t="s">
        <v>129</v>
      </c>
      <c r="N23" s="22"/>
    </row>
    <row r="24" spans="2:15" ht="24.75" customHeight="1" thickBot="1">
      <c r="B24" s="107">
        <v>3</v>
      </c>
      <c r="C24" s="132" t="s">
        <v>144</v>
      </c>
      <c r="D24" s="125">
        <v>50000</v>
      </c>
      <c r="E24" s="107" t="s">
        <v>127</v>
      </c>
      <c r="F24" s="107" t="s">
        <v>55</v>
      </c>
      <c r="G24" s="107">
        <v>100</v>
      </c>
      <c r="H24" s="107">
        <v>0</v>
      </c>
      <c r="I24" s="107" t="s">
        <v>15</v>
      </c>
      <c r="J24" s="128">
        <v>40634</v>
      </c>
      <c r="K24" s="128">
        <v>41548</v>
      </c>
      <c r="L24" s="105" t="s">
        <v>16</v>
      </c>
      <c r="M24" s="140" t="s">
        <v>130</v>
      </c>
      <c r="N24" s="22"/>
    </row>
    <row r="25" spans="2:15" ht="7.5" hidden="1" customHeight="1" thickBot="1">
      <c r="B25" s="108"/>
      <c r="C25" s="133"/>
      <c r="D25" s="134"/>
      <c r="E25" s="135"/>
      <c r="F25" s="108"/>
      <c r="G25" s="108"/>
      <c r="H25" s="108"/>
      <c r="I25" s="108"/>
      <c r="J25" s="129"/>
      <c r="K25" s="129"/>
      <c r="L25" s="142"/>
      <c r="M25" s="105"/>
      <c r="N25" s="22"/>
    </row>
    <row r="26" spans="2:15" ht="31.5" customHeight="1" thickBot="1">
      <c r="B26" s="47">
        <v>4</v>
      </c>
      <c r="C26" s="39" t="s">
        <v>24</v>
      </c>
      <c r="D26" s="48">
        <v>146600</v>
      </c>
      <c r="E26" s="47" t="s">
        <v>127</v>
      </c>
      <c r="F26" s="47" t="s">
        <v>14</v>
      </c>
      <c r="G26" s="47">
        <v>0</v>
      </c>
      <c r="H26" s="47">
        <v>100</v>
      </c>
      <c r="I26" s="47" t="s">
        <v>15</v>
      </c>
      <c r="J26" s="49">
        <v>40664</v>
      </c>
      <c r="K26" s="49">
        <v>41609</v>
      </c>
      <c r="L26" s="39" t="s">
        <v>16</v>
      </c>
      <c r="M26" s="39" t="s">
        <v>64</v>
      </c>
      <c r="N26" s="22"/>
    </row>
    <row r="27" spans="2:15" ht="15.75" thickBot="1">
      <c r="B27" s="34">
        <v>5</v>
      </c>
      <c r="C27" s="50" t="s">
        <v>25</v>
      </c>
      <c r="D27" s="51">
        <v>30000</v>
      </c>
      <c r="E27" s="52" t="s">
        <v>13</v>
      </c>
      <c r="F27" s="52" t="s">
        <v>14</v>
      </c>
      <c r="G27" s="52">
        <v>0</v>
      </c>
      <c r="H27" s="52">
        <v>100</v>
      </c>
      <c r="I27" s="52" t="s">
        <v>15</v>
      </c>
      <c r="J27" s="53">
        <v>40634</v>
      </c>
      <c r="K27" s="53">
        <v>41548</v>
      </c>
      <c r="L27" s="50" t="s">
        <v>16</v>
      </c>
      <c r="M27" s="50" t="s">
        <v>17</v>
      </c>
      <c r="N27" s="22"/>
    </row>
    <row r="28" spans="2:15" ht="15.75" thickBot="1">
      <c r="B28" s="34"/>
      <c r="C28" s="54" t="s">
        <v>65</v>
      </c>
      <c r="D28" s="52"/>
      <c r="E28" s="52"/>
      <c r="F28" s="55"/>
      <c r="G28" s="50" t="s">
        <v>66</v>
      </c>
      <c r="H28" s="50"/>
      <c r="I28" s="52"/>
      <c r="J28" s="52"/>
      <c r="K28" s="52"/>
      <c r="L28" s="50"/>
      <c r="M28" s="50"/>
      <c r="N28" s="22"/>
    </row>
    <row r="29" spans="2:15" ht="24.75" customHeight="1">
      <c r="B29" s="56">
        <v>1</v>
      </c>
      <c r="C29" s="17" t="s">
        <v>84</v>
      </c>
      <c r="D29" s="57">
        <f>131200-D30-D31-D32-D33-D34</f>
        <v>74225.150144092215</v>
      </c>
      <c r="E29" s="16" t="s">
        <v>26</v>
      </c>
      <c r="F29" s="58" t="s">
        <v>19</v>
      </c>
      <c r="G29" s="58">
        <v>100</v>
      </c>
      <c r="H29" s="58">
        <v>0</v>
      </c>
      <c r="I29" s="58" t="s">
        <v>15</v>
      </c>
      <c r="J29" s="59">
        <v>40552</v>
      </c>
      <c r="K29" s="60">
        <v>41699</v>
      </c>
      <c r="L29" s="61" t="s">
        <v>16</v>
      </c>
      <c r="M29" s="15"/>
      <c r="N29" s="22"/>
    </row>
    <row r="30" spans="2:15" ht="18.75" customHeight="1">
      <c r="B30" s="13" t="s">
        <v>85</v>
      </c>
      <c r="C30" s="15" t="s">
        <v>88</v>
      </c>
      <c r="D30" s="62">
        <v>6495.35</v>
      </c>
      <c r="E30" s="13" t="s">
        <v>26</v>
      </c>
      <c r="F30" s="15" t="s">
        <v>124</v>
      </c>
      <c r="G30" s="13">
        <v>100</v>
      </c>
      <c r="H30" s="15">
        <v>0</v>
      </c>
      <c r="I30" s="13" t="s">
        <v>15</v>
      </c>
      <c r="J30" s="26">
        <v>40279</v>
      </c>
      <c r="K30" s="26">
        <v>40543</v>
      </c>
      <c r="L30" s="15" t="s">
        <v>51</v>
      </c>
      <c r="M30" s="15"/>
      <c r="N30" s="22"/>
    </row>
    <row r="31" spans="2:15" ht="18.75" customHeight="1">
      <c r="B31" s="13" t="s">
        <v>86</v>
      </c>
      <c r="C31" s="15" t="s">
        <v>87</v>
      </c>
      <c r="D31" s="62">
        <f>6495.35+12000</f>
        <v>18495.349999999999</v>
      </c>
      <c r="E31" s="13" t="s">
        <v>26</v>
      </c>
      <c r="F31" s="15" t="s">
        <v>19</v>
      </c>
      <c r="G31" s="13">
        <v>100</v>
      </c>
      <c r="H31" s="15">
        <v>0</v>
      </c>
      <c r="I31" s="13" t="s">
        <v>15</v>
      </c>
      <c r="J31" s="26">
        <v>40279</v>
      </c>
      <c r="K31" s="26">
        <v>40878</v>
      </c>
      <c r="L31" s="15" t="s">
        <v>51</v>
      </c>
      <c r="M31" s="15"/>
      <c r="N31" s="22"/>
    </row>
    <row r="32" spans="2:15" ht="21" customHeight="1">
      <c r="B32" s="13" t="s">
        <v>131</v>
      </c>
      <c r="C32" s="15" t="s">
        <v>132</v>
      </c>
      <c r="D32" s="62">
        <f>72870/6.94</f>
        <v>10500</v>
      </c>
      <c r="E32" s="13" t="s">
        <v>26</v>
      </c>
      <c r="F32" s="15" t="s">
        <v>124</v>
      </c>
      <c r="G32" s="13">
        <v>100</v>
      </c>
      <c r="H32" s="15">
        <v>0</v>
      </c>
      <c r="I32" s="13" t="s">
        <v>15</v>
      </c>
      <c r="J32" s="26">
        <v>40279</v>
      </c>
      <c r="K32" s="26">
        <v>40543</v>
      </c>
      <c r="L32" s="15" t="s">
        <v>51</v>
      </c>
      <c r="M32" s="63"/>
      <c r="N32" s="22"/>
    </row>
    <row r="33" spans="2:14" ht="23.25" customHeight="1">
      <c r="B33" s="13" t="s">
        <v>133</v>
      </c>
      <c r="C33" s="15" t="s">
        <v>134</v>
      </c>
      <c r="D33" s="62">
        <f>76230/6.94</f>
        <v>10984.149855907781</v>
      </c>
      <c r="E33" s="13" t="s">
        <v>26</v>
      </c>
      <c r="F33" s="15" t="s">
        <v>19</v>
      </c>
      <c r="G33" s="13">
        <v>100</v>
      </c>
      <c r="H33" s="15">
        <v>0</v>
      </c>
      <c r="I33" s="13" t="s">
        <v>15</v>
      </c>
      <c r="J33" s="26">
        <v>40552</v>
      </c>
      <c r="K33" s="26">
        <v>40908</v>
      </c>
      <c r="L33" s="15" t="s">
        <v>51</v>
      </c>
      <c r="M33" s="15"/>
      <c r="N33" s="22"/>
    </row>
    <row r="34" spans="2:14" ht="21.75" customHeight="1">
      <c r="B34" s="13" t="s">
        <v>135</v>
      </c>
      <c r="C34" s="15" t="s">
        <v>136</v>
      </c>
      <c r="D34" s="62">
        <f>72870/6.94</f>
        <v>10500</v>
      </c>
      <c r="E34" s="13" t="s">
        <v>26</v>
      </c>
      <c r="F34" s="15" t="s">
        <v>19</v>
      </c>
      <c r="G34" s="13">
        <v>100</v>
      </c>
      <c r="H34" s="15">
        <v>0</v>
      </c>
      <c r="I34" s="13" t="s">
        <v>15</v>
      </c>
      <c r="J34" s="26">
        <v>40552</v>
      </c>
      <c r="K34" s="26">
        <v>40908</v>
      </c>
      <c r="L34" s="15" t="s">
        <v>51</v>
      </c>
      <c r="M34" s="15"/>
      <c r="N34" s="22"/>
    </row>
    <row r="35" spans="2:14" ht="24.75" customHeight="1">
      <c r="B35" s="106">
        <v>2</v>
      </c>
      <c r="C35" s="130" t="s">
        <v>27</v>
      </c>
      <c r="D35" s="131">
        <f>83200-D37-D38</f>
        <v>55900</v>
      </c>
      <c r="E35" s="106" t="s">
        <v>26</v>
      </c>
      <c r="F35" s="106" t="s">
        <v>19</v>
      </c>
      <c r="G35" s="106">
        <v>100</v>
      </c>
      <c r="H35" s="106">
        <v>0</v>
      </c>
      <c r="I35" s="106" t="s">
        <v>15</v>
      </c>
      <c r="J35" s="139">
        <v>40566</v>
      </c>
      <c r="K35" s="139">
        <v>41699</v>
      </c>
      <c r="L35" s="141" t="s">
        <v>16</v>
      </c>
      <c r="M35" s="140"/>
      <c r="N35" s="22"/>
    </row>
    <row r="36" spans="2:14" ht="32.25" hidden="1" customHeight="1" thickBot="1">
      <c r="B36" s="106"/>
      <c r="C36" s="130"/>
      <c r="D36" s="131"/>
      <c r="E36" s="106"/>
      <c r="F36" s="106"/>
      <c r="G36" s="106"/>
      <c r="H36" s="106"/>
      <c r="I36" s="106"/>
      <c r="J36" s="139"/>
      <c r="K36" s="139"/>
      <c r="L36" s="141"/>
      <c r="M36" s="140"/>
      <c r="N36" s="22"/>
    </row>
    <row r="37" spans="2:14" ht="22.5" customHeight="1">
      <c r="B37" s="10" t="s">
        <v>74</v>
      </c>
      <c r="C37" s="11" t="s">
        <v>137</v>
      </c>
      <c r="D37" s="12">
        <f>94731/6.94</f>
        <v>13650</v>
      </c>
      <c r="E37" s="13" t="s">
        <v>26</v>
      </c>
      <c r="F37" s="13" t="s">
        <v>19</v>
      </c>
      <c r="G37" s="13">
        <v>100</v>
      </c>
      <c r="H37" s="13">
        <v>0</v>
      </c>
      <c r="I37" s="13" t="s">
        <v>15</v>
      </c>
      <c r="J37" s="14">
        <v>40566</v>
      </c>
      <c r="K37" s="14">
        <v>40908</v>
      </c>
      <c r="L37" s="13" t="s">
        <v>51</v>
      </c>
      <c r="M37" s="15"/>
      <c r="N37" s="22"/>
    </row>
    <row r="38" spans="2:14" ht="25.5" customHeight="1">
      <c r="B38" s="10" t="s">
        <v>75</v>
      </c>
      <c r="C38" s="11" t="s">
        <v>138</v>
      </c>
      <c r="D38" s="12">
        <f>94731/6.94</f>
        <v>13650</v>
      </c>
      <c r="E38" s="13" t="s">
        <v>26</v>
      </c>
      <c r="F38" s="13" t="s">
        <v>19</v>
      </c>
      <c r="G38" s="13">
        <v>100</v>
      </c>
      <c r="H38" s="13">
        <v>0</v>
      </c>
      <c r="I38" s="13" t="s">
        <v>15</v>
      </c>
      <c r="J38" s="14">
        <v>40566</v>
      </c>
      <c r="K38" s="14">
        <v>40908</v>
      </c>
      <c r="L38" s="13" t="s">
        <v>51</v>
      </c>
      <c r="M38" s="15"/>
      <c r="N38" s="22"/>
    </row>
    <row r="39" spans="2:14" ht="24.75" customHeight="1">
      <c r="B39" s="64">
        <v>3</v>
      </c>
      <c r="C39" s="65" t="s">
        <v>28</v>
      </c>
      <c r="D39" s="66">
        <f>131200-D40-D41-D42-D43-D44</f>
        <v>87997.16</v>
      </c>
      <c r="E39" s="64" t="s">
        <v>26</v>
      </c>
      <c r="F39" s="64" t="s">
        <v>19</v>
      </c>
      <c r="G39" s="64">
        <v>100</v>
      </c>
      <c r="H39" s="64">
        <v>0</v>
      </c>
      <c r="I39" s="64" t="s">
        <v>15</v>
      </c>
      <c r="J39" s="67">
        <v>40566</v>
      </c>
      <c r="K39" s="67">
        <v>41699</v>
      </c>
      <c r="L39" s="64" t="s">
        <v>16</v>
      </c>
      <c r="M39" s="44"/>
      <c r="N39" s="22"/>
    </row>
    <row r="40" spans="2:14">
      <c r="B40" s="13" t="s">
        <v>78</v>
      </c>
      <c r="C40" s="68" t="s">
        <v>91</v>
      </c>
      <c r="D40" s="62">
        <f>1621.23+811.43</f>
        <v>2432.66</v>
      </c>
      <c r="E40" s="13" t="s">
        <v>26</v>
      </c>
      <c r="F40" s="15" t="s">
        <v>124</v>
      </c>
      <c r="G40" s="13">
        <v>100</v>
      </c>
      <c r="H40" s="15">
        <v>0</v>
      </c>
      <c r="I40" s="13" t="s">
        <v>15</v>
      </c>
      <c r="J40" s="26">
        <v>40230</v>
      </c>
      <c r="K40" s="26">
        <v>40359</v>
      </c>
      <c r="L40" s="13" t="s">
        <v>51</v>
      </c>
      <c r="M40" s="15"/>
      <c r="N40" s="22"/>
    </row>
    <row r="41" spans="2:14">
      <c r="B41" s="13" t="s">
        <v>89</v>
      </c>
      <c r="C41" s="68" t="s">
        <v>92</v>
      </c>
      <c r="D41" s="62">
        <f>1622.1+811.47</f>
        <v>2433.5699999999997</v>
      </c>
      <c r="E41" s="13" t="s">
        <v>26</v>
      </c>
      <c r="F41" s="15" t="s">
        <v>19</v>
      </c>
      <c r="G41" s="13">
        <v>100</v>
      </c>
      <c r="H41" s="15">
        <v>0</v>
      </c>
      <c r="I41" s="13" t="s">
        <v>15</v>
      </c>
      <c r="J41" s="26">
        <v>40279</v>
      </c>
      <c r="K41" s="26">
        <v>40398</v>
      </c>
      <c r="L41" s="13" t="s">
        <v>51</v>
      </c>
      <c r="M41" s="15"/>
      <c r="N41" s="22"/>
    </row>
    <row r="42" spans="2:14">
      <c r="B42" s="13" t="s">
        <v>90</v>
      </c>
      <c r="C42" s="68" t="s">
        <v>93</v>
      </c>
      <c r="D42" s="62">
        <f>4385.6+11982.71</f>
        <v>16368.31</v>
      </c>
      <c r="E42" s="13" t="s">
        <v>26</v>
      </c>
      <c r="F42" s="15" t="s">
        <v>19</v>
      </c>
      <c r="G42" s="13">
        <v>100</v>
      </c>
      <c r="H42" s="15">
        <v>0</v>
      </c>
      <c r="I42" s="13" t="s">
        <v>15</v>
      </c>
      <c r="J42" s="26">
        <v>40346</v>
      </c>
      <c r="K42" s="26">
        <v>40908</v>
      </c>
      <c r="L42" s="13" t="s">
        <v>51</v>
      </c>
      <c r="M42" s="15"/>
      <c r="N42" s="22"/>
    </row>
    <row r="43" spans="2:14">
      <c r="B43" s="13" t="s">
        <v>139</v>
      </c>
      <c r="C43" s="68" t="s">
        <v>140</v>
      </c>
      <c r="D43" s="62">
        <v>10984.15</v>
      </c>
      <c r="E43" s="13" t="s">
        <v>26</v>
      </c>
      <c r="F43" s="15" t="s">
        <v>124</v>
      </c>
      <c r="G43" s="13">
        <v>100</v>
      </c>
      <c r="H43" s="15">
        <v>0</v>
      </c>
      <c r="I43" s="13" t="s">
        <v>15</v>
      </c>
      <c r="J43" s="26">
        <v>40552</v>
      </c>
      <c r="K43" s="26">
        <v>40908</v>
      </c>
      <c r="L43" s="13" t="s">
        <v>51</v>
      </c>
      <c r="M43" s="15"/>
      <c r="N43" s="22"/>
    </row>
    <row r="44" spans="2:14">
      <c r="B44" s="13" t="s">
        <v>142</v>
      </c>
      <c r="C44" s="68" t="s">
        <v>141</v>
      </c>
      <c r="D44" s="62">
        <v>10984.15</v>
      </c>
      <c r="E44" s="13" t="s">
        <v>26</v>
      </c>
      <c r="F44" s="15" t="s">
        <v>19</v>
      </c>
      <c r="G44" s="13">
        <v>100</v>
      </c>
      <c r="H44" s="15">
        <v>0</v>
      </c>
      <c r="I44" s="13" t="s">
        <v>15</v>
      </c>
      <c r="J44" s="26">
        <v>40552</v>
      </c>
      <c r="K44" s="26">
        <v>40908</v>
      </c>
      <c r="L44" s="13" t="s">
        <v>51</v>
      </c>
      <c r="M44" s="15"/>
      <c r="N44" s="22"/>
    </row>
    <row r="45" spans="2:14" ht="24.75" customHeight="1" thickBot="1">
      <c r="B45" s="40">
        <v>4</v>
      </c>
      <c r="C45" s="69" t="s">
        <v>29</v>
      </c>
      <c r="D45" s="70">
        <f>42000-D46-D47</f>
        <v>35812.478393113342</v>
      </c>
      <c r="E45" s="40" t="s">
        <v>26</v>
      </c>
      <c r="F45" s="69" t="s">
        <v>19</v>
      </c>
      <c r="G45" s="40">
        <v>100</v>
      </c>
      <c r="H45" s="69">
        <v>0</v>
      </c>
      <c r="I45" s="69" t="s">
        <v>15</v>
      </c>
      <c r="J45" s="71">
        <v>40603</v>
      </c>
      <c r="K45" s="72">
        <v>41699</v>
      </c>
      <c r="L45" s="69" t="s">
        <v>16</v>
      </c>
      <c r="M45" s="37"/>
      <c r="N45" s="22"/>
    </row>
    <row r="46" spans="2:14" ht="15.75" thickBot="1">
      <c r="B46" s="73" t="s">
        <v>94</v>
      </c>
      <c r="C46" s="15" t="s">
        <v>97</v>
      </c>
      <c r="D46" s="62">
        <v>3144.48</v>
      </c>
      <c r="E46" s="13" t="s">
        <v>26</v>
      </c>
      <c r="F46" s="15" t="s">
        <v>19</v>
      </c>
      <c r="G46" s="13">
        <v>100</v>
      </c>
      <c r="H46" s="15">
        <v>0</v>
      </c>
      <c r="I46" s="13" t="s">
        <v>15</v>
      </c>
      <c r="J46" s="74">
        <v>40230</v>
      </c>
      <c r="K46" s="26">
        <v>40398</v>
      </c>
      <c r="L46" s="13" t="s">
        <v>51</v>
      </c>
      <c r="M46" s="50"/>
      <c r="N46" s="22"/>
    </row>
    <row r="47" spans="2:14" ht="15.75" thickBot="1">
      <c r="B47" s="13" t="s">
        <v>95</v>
      </c>
      <c r="C47" s="15" t="s">
        <v>96</v>
      </c>
      <c r="D47" s="62">
        <f>21210/6.97</f>
        <v>3043.0416068866571</v>
      </c>
      <c r="E47" s="13" t="s">
        <v>26</v>
      </c>
      <c r="F47" s="15" t="s">
        <v>19</v>
      </c>
      <c r="G47" s="13">
        <v>100</v>
      </c>
      <c r="H47" s="15">
        <v>0</v>
      </c>
      <c r="I47" s="13" t="s">
        <v>15</v>
      </c>
      <c r="J47" s="74">
        <v>40468</v>
      </c>
      <c r="K47" s="26">
        <v>40602</v>
      </c>
      <c r="L47" s="13" t="s">
        <v>51</v>
      </c>
      <c r="M47" s="50"/>
      <c r="N47" s="22"/>
    </row>
    <row r="48" spans="2:14" ht="21.75" thickBot="1">
      <c r="B48" s="75">
        <v>5</v>
      </c>
      <c r="C48" s="76" t="s">
        <v>30</v>
      </c>
      <c r="D48" s="77">
        <f>16800-D49</f>
        <v>16394.261119081781</v>
      </c>
      <c r="E48" s="78" t="s">
        <v>26</v>
      </c>
      <c r="F48" s="78" t="s">
        <v>19</v>
      </c>
      <c r="G48" s="78">
        <v>50</v>
      </c>
      <c r="H48" s="78">
        <v>50</v>
      </c>
      <c r="I48" s="78" t="s">
        <v>15</v>
      </c>
      <c r="J48" s="79">
        <v>40634</v>
      </c>
      <c r="K48" s="79">
        <v>41699</v>
      </c>
      <c r="L48" s="54" t="s">
        <v>16</v>
      </c>
      <c r="M48" s="54" t="s">
        <v>125</v>
      </c>
      <c r="N48" s="22"/>
    </row>
    <row r="49" spans="2:14" ht="15.75" thickBot="1">
      <c r="B49" s="34" t="s">
        <v>98</v>
      </c>
      <c r="C49" s="80" t="s">
        <v>99</v>
      </c>
      <c r="D49" s="81">
        <f>2828/6.97</f>
        <v>405.73888091822096</v>
      </c>
      <c r="E49" s="52" t="s">
        <v>26</v>
      </c>
      <c r="F49" s="52" t="s">
        <v>19</v>
      </c>
      <c r="G49" s="52"/>
      <c r="H49" s="81">
        <v>100</v>
      </c>
      <c r="I49" s="52" t="s">
        <v>15</v>
      </c>
      <c r="J49" s="53">
        <v>40269</v>
      </c>
      <c r="K49" s="53">
        <v>40330</v>
      </c>
      <c r="L49" s="52" t="s">
        <v>51</v>
      </c>
      <c r="M49" s="50"/>
      <c r="N49" s="22"/>
    </row>
    <row r="50" spans="2:14" ht="24.75" customHeight="1" thickBot="1">
      <c r="B50" s="34">
        <v>6</v>
      </c>
      <c r="C50" s="82" t="s">
        <v>31</v>
      </c>
      <c r="D50" s="81">
        <v>20000</v>
      </c>
      <c r="E50" s="52" t="s">
        <v>26</v>
      </c>
      <c r="F50" s="52" t="s">
        <v>19</v>
      </c>
      <c r="G50" s="52">
        <v>100</v>
      </c>
      <c r="H50" s="52">
        <v>0</v>
      </c>
      <c r="I50" s="52" t="s">
        <v>15</v>
      </c>
      <c r="J50" s="53">
        <v>40725</v>
      </c>
      <c r="K50" s="53">
        <v>41609</v>
      </c>
      <c r="L50" s="52" t="s">
        <v>16</v>
      </c>
      <c r="M50" s="50"/>
      <c r="N50" s="22"/>
    </row>
    <row r="51" spans="2:14" ht="23.25" thickBot="1">
      <c r="B51" s="34">
        <v>7</v>
      </c>
      <c r="C51" s="82" t="s">
        <v>32</v>
      </c>
      <c r="D51" s="81">
        <v>12000</v>
      </c>
      <c r="E51" s="52" t="s">
        <v>26</v>
      </c>
      <c r="F51" s="52" t="s">
        <v>19</v>
      </c>
      <c r="G51" s="52">
        <v>100</v>
      </c>
      <c r="H51" s="52">
        <v>0</v>
      </c>
      <c r="I51" s="52" t="s">
        <v>15</v>
      </c>
      <c r="J51" s="53">
        <v>40725</v>
      </c>
      <c r="K51" s="53">
        <v>41548</v>
      </c>
      <c r="L51" s="52" t="s">
        <v>16</v>
      </c>
      <c r="M51" s="50"/>
      <c r="N51" s="22"/>
    </row>
    <row r="52" spans="2:14" ht="15.75" thickBot="1">
      <c r="B52" s="34">
        <v>8</v>
      </c>
      <c r="C52" s="82" t="s">
        <v>33</v>
      </c>
      <c r="D52" s="81">
        <v>30000</v>
      </c>
      <c r="E52" s="52" t="s">
        <v>26</v>
      </c>
      <c r="F52" s="52" t="s">
        <v>19</v>
      </c>
      <c r="G52" s="52">
        <v>100</v>
      </c>
      <c r="H52" s="52">
        <v>0</v>
      </c>
      <c r="I52" s="52" t="s">
        <v>15</v>
      </c>
      <c r="J52" s="53">
        <v>40725</v>
      </c>
      <c r="K52" s="53">
        <v>41548</v>
      </c>
      <c r="L52" s="52" t="s">
        <v>16</v>
      </c>
      <c r="M52" s="50"/>
      <c r="N52" s="22"/>
    </row>
    <row r="53" spans="2:14" ht="31.5" customHeight="1" thickBot="1">
      <c r="B53" s="75">
        <v>9</v>
      </c>
      <c r="C53" s="83" t="s">
        <v>34</v>
      </c>
      <c r="D53" s="77">
        <v>20000</v>
      </c>
      <c r="E53" s="78" t="s">
        <v>26</v>
      </c>
      <c r="F53" s="78" t="s">
        <v>19</v>
      </c>
      <c r="G53" s="78">
        <v>100</v>
      </c>
      <c r="H53" s="78">
        <v>0</v>
      </c>
      <c r="I53" s="78" t="s">
        <v>15</v>
      </c>
      <c r="J53" s="79">
        <v>40664</v>
      </c>
      <c r="K53" s="79">
        <v>41244</v>
      </c>
      <c r="L53" s="78" t="s">
        <v>16</v>
      </c>
      <c r="M53" s="54"/>
      <c r="N53" s="22"/>
    </row>
    <row r="54" spans="2:14" ht="29.25" customHeight="1" thickBot="1">
      <c r="B54" s="34">
        <v>10</v>
      </c>
      <c r="C54" s="80" t="s">
        <v>35</v>
      </c>
      <c r="D54" s="81">
        <v>30000</v>
      </c>
      <c r="E54" s="52" t="s">
        <v>26</v>
      </c>
      <c r="F54" s="52" t="s">
        <v>19</v>
      </c>
      <c r="G54" s="52">
        <v>100</v>
      </c>
      <c r="H54" s="52">
        <v>0</v>
      </c>
      <c r="I54" s="52" t="s">
        <v>15</v>
      </c>
      <c r="J54" s="53">
        <v>40634</v>
      </c>
      <c r="K54" s="53">
        <v>41548</v>
      </c>
      <c r="L54" s="52" t="s">
        <v>16</v>
      </c>
      <c r="M54" s="50"/>
      <c r="N54" s="22"/>
    </row>
    <row r="55" spans="2:14" ht="23.25" thickBot="1">
      <c r="B55" s="34">
        <v>11</v>
      </c>
      <c r="C55" s="82" t="s">
        <v>36</v>
      </c>
      <c r="D55" s="81">
        <v>16000</v>
      </c>
      <c r="E55" s="52" t="s">
        <v>26</v>
      </c>
      <c r="F55" s="52" t="s">
        <v>19</v>
      </c>
      <c r="G55" s="52">
        <v>100</v>
      </c>
      <c r="H55" s="52">
        <v>0</v>
      </c>
      <c r="I55" s="52" t="s">
        <v>15</v>
      </c>
      <c r="J55" s="53">
        <v>40664</v>
      </c>
      <c r="K55" s="53">
        <v>41548</v>
      </c>
      <c r="L55" s="52" t="s">
        <v>16</v>
      </c>
      <c r="M55" s="50"/>
      <c r="N55" s="22"/>
    </row>
    <row r="56" spans="2:14" ht="15.75" thickBot="1">
      <c r="B56" s="34">
        <v>12</v>
      </c>
      <c r="C56" s="82" t="s">
        <v>37</v>
      </c>
      <c r="D56" s="81">
        <v>30000</v>
      </c>
      <c r="E56" s="52" t="s">
        <v>26</v>
      </c>
      <c r="F56" s="52" t="s">
        <v>19</v>
      </c>
      <c r="G56" s="52">
        <v>100</v>
      </c>
      <c r="H56" s="52">
        <v>0</v>
      </c>
      <c r="I56" s="52" t="s">
        <v>15</v>
      </c>
      <c r="J56" s="53">
        <v>40756</v>
      </c>
      <c r="K56" s="53">
        <v>41548</v>
      </c>
      <c r="L56" s="52" t="s">
        <v>16</v>
      </c>
      <c r="M56" s="50"/>
      <c r="N56" s="22"/>
    </row>
    <row r="57" spans="2:14" ht="27" customHeight="1" thickBot="1">
      <c r="B57" s="34">
        <v>13</v>
      </c>
      <c r="C57" s="82" t="s">
        <v>38</v>
      </c>
      <c r="D57" s="81">
        <v>12000</v>
      </c>
      <c r="E57" s="52" t="s">
        <v>26</v>
      </c>
      <c r="F57" s="52" t="s">
        <v>19</v>
      </c>
      <c r="G57" s="52">
        <v>100</v>
      </c>
      <c r="H57" s="52">
        <v>0</v>
      </c>
      <c r="I57" s="52" t="s">
        <v>15</v>
      </c>
      <c r="J57" s="53">
        <v>40848</v>
      </c>
      <c r="K57" s="53">
        <v>41548</v>
      </c>
      <c r="L57" s="52" t="s">
        <v>16</v>
      </c>
      <c r="M57" s="50"/>
      <c r="N57" s="22"/>
    </row>
    <row r="58" spans="2:14" ht="15.75" thickBot="1">
      <c r="B58" s="34">
        <v>14</v>
      </c>
      <c r="C58" s="82" t="s">
        <v>39</v>
      </c>
      <c r="D58" s="81">
        <v>20000</v>
      </c>
      <c r="E58" s="52" t="s">
        <v>26</v>
      </c>
      <c r="F58" s="52" t="s">
        <v>19</v>
      </c>
      <c r="G58" s="52">
        <v>100</v>
      </c>
      <c r="H58" s="52">
        <v>0</v>
      </c>
      <c r="I58" s="52" t="s">
        <v>15</v>
      </c>
      <c r="J58" s="53">
        <v>40725</v>
      </c>
      <c r="K58" s="53">
        <v>41548</v>
      </c>
      <c r="L58" s="52" t="s">
        <v>16</v>
      </c>
      <c r="M58" s="50"/>
      <c r="N58" s="22"/>
    </row>
    <row r="59" spans="2:14" ht="26.25" customHeight="1" thickBot="1">
      <c r="B59" s="75">
        <v>15</v>
      </c>
      <c r="C59" s="83" t="s">
        <v>40</v>
      </c>
      <c r="D59" s="77">
        <f>4500-D60</f>
        <v>1456.9583931133429</v>
      </c>
      <c r="E59" s="78" t="s">
        <v>26</v>
      </c>
      <c r="F59" s="78" t="s">
        <v>19</v>
      </c>
      <c r="G59" s="78">
        <v>100</v>
      </c>
      <c r="H59" s="78">
        <v>0</v>
      </c>
      <c r="I59" s="78" t="s">
        <v>15</v>
      </c>
      <c r="J59" s="79">
        <v>40787</v>
      </c>
      <c r="K59" s="79">
        <v>40787</v>
      </c>
      <c r="L59" s="78" t="s">
        <v>16</v>
      </c>
      <c r="M59" s="54" t="s">
        <v>126</v>
      </c>
      <c r="N59" s="22"/>
    </row>
    <row r="60" spans="2:14" ht="15.75" thickBot="1">
      <c r="B60" s="47" t="s">
        <v>113</v>
      </c>
      <c r="C60" s="84" t="s">
        <v>101</v>
      </c>
      <c r="D60" s="85">
        <f>21210/6.97</f>
        <v>3043.0416068866571</v>
      </c>
      <c r="E60" s="86" t="s">
        <v>26</v>
      </c>
      <c r="F60" s="86" t="s">
        <v>19</v>
      </c>
      <c r="G60" s="86">
        <v>100</v>
      </c>
      <c r="H60" s="86">
        <v>0</v>
      </c>
      <c r="I60" s="86" t="s">
        <v>15</v>
      </c>
      <c r="J60" s="87">
        <v>40504</v>
      </c>
      <c r="K60" s="87">
        <v>40565</v>
      </c>
      <c r="L60" s="86" t="s">
        <v>51</v>
      </c>
      <c r="M60" s="88"/>
      <c r="N60" s="22"/>
    </row>
    <row r="61" spans="2:14" ht="24.75" customHeight="1" thickBot="1">
      <c r="B61" s="75">
        <v>16</v>
      </c>
      <c r="C61" s="76" t="s">
        <v>41</v>
      </c>
      <c r="D61" s="77">
        <f>50000-D62-D63-D64</f>
        <v>41435.437589670015</v>
      </c>
      <c r="E61" s="78" t="s">
        <v>26</v>
      </c>
      <c r="F61" s="89" t="s">
        <v>19</v>
      </c>
      <c r="G61" s="89">
        <v>100</v>
      </c>
      <c r="H61" s="89">
        <v>0</v>
      </c>
      <c r="I61" s="89" t="s">
        <v>15</v>
      </c>
      <c r="J61" s="79">
        <v>40603</v>
      </c>
      <c r="K61" s="79">
        <v>41548</v>
      </c>
      <c r="L61" s="89" t="s">
        <v>16</v>
      </c>
      <c r="M61" s="50" t="s">
        <v>117</v>
      </c>
      <c r="N61" s="22"/>
    </row>
    <row r="62" spans="2:14" ht="24" customHeight="1" thickBot="1">
      <c r="B62" s="34" t="s">
        <v>100</v>
      </c>
      <c r="C62" s="80" t="s">
        <v>115</v>
      </c>
      <c r="D62" s="81">
        <f>21210/6.97</f>
        <v>3043.0416068866571</v>
      </c>
      <c r="E62" s="90" t="s">
        <v>26</v>
      </c>
      <c r="F62" s="13" t="s">
        <v>19</v>
      </c>
      <c r="G62" s="13">
        <v>100</v>
      </c>
      <c r="H62" s="13">
        <v>0</v>
      </c>
      <c r="I62" s="13" t="s">
        <v>15</v>
      </c>
      <c r="J62" s="53">
        <v>40603</v>
      </c>
      <c r="K62" s="91">
        <v>40664</v>
      </c>
      <c r="L62" s="13" t="s">
        <v>51</v>
      </c>
      <c r="M62" s="50"/>
      <c r="N62" s="22"/>
    </row>
    <row r="63" spans="2:14" ht="23.25" customHeight="1" thickBot="1">
      <c r="B63" s="34" t="s">
        <v>114</v>
      </c>
      <c r="C63" s="80" t="s">
        <v>116</v>
      </c>
      <c r="D63" s="81">
        <f>10605/6.97</f>
        <v>1521.5208034433285</v>
      </c>
      <c r="E63" s="90" t="s">
        <v>26</v>
      </c>
      <c r="F63" s="13" t="s">
        <v>19</v>
      </c>
      <c r="G63" s="13">
        <v>100</v>
      </c>
      <c r="H63" s="13">
        <v>0</v>
      </c>
      <c r="I63" s="13" t="s">
        <v>15</v>
      </c>
      <c r="J63" s="53">
        <v>40457</v>
      </c>
      <c r="K63" s="91">
        <v>40574</v>
      </c>
      <c r="L63" s="13" t="s">
        <v>51</v>
      </c>
      <c r="M63" s="50"/>
      <c r="N63" s="22"/>
    </row>
    <row r="64" spans="2:14" ht="23.25" customHeight="1" thickBot="1">
      <c r="B64" s="34" t="s">
        <v>123</v>
      </c>
      <c r="C64" s="80" t="s">
        <v>115</v>
      </c>
      <c r="D64" s="81">
        <v>4000</v>
      </c>
      <c r="E64" s="52" t="s">
        <v>72</v>
      </c>
      <c r="F64" s="52" t="s">
        <v>55</v>
      </c>
      <c r="G64" s="52">
        <v>100</v>
      </c>
      <c r="H64" s="52">
        <v>0</v>
      </c>
      <c r="I64" s="52" t="s">
        <v>15</v>
      </c>
      <c r="J64" s="53">
        <v>40588</v>
      </c>
      <c r="K64" s="53">
        <v>40648</v>
      </c>
      <c r="L64" s="52" t="s">
        <v>51</v>
      </c>
      <c r="M64" s="50"/>
      <c r="N64" s="22"/>
    </row>
    <row r="65" spans="2:14" ht="15.75" thickBot="1">
      <c r="B65" s="34">
        <v>17</v>
      </c>
      <c r="C65" s="82" t="s">
        <v>42</v>
      </c>
      <c r="D65" s="81">
        <v>20000</v>
      </c>
      <c r="E65" s="52" t="s">
        <v>26</v>
      </c>
      <c r="F65" s="52" t="s">
        <v>19</v>
      </c>
      <c r="G65" s="52">
        <v>100</v>
      </c>
      <c r="H65" s="52">
        <v>0</v>
      </c>
      <c r="I65" s="52" t="s">
        <v>15</v>
      </c>
      <c r="J65" s="53">
        <v>40695</v>
      </c>
      <c r="K65" s="53">
        <v>41548</v>
      </c>
      <c r="L65" s="52" t="s">
        <v>16</v>
      </c>
      <c r="M65" s="50"/>
      <c r="N65" s="22"/>
    </row>
    <row r="66" spans="2:14" ht="15.75" thickBot="1">
      <c r="B66" s="34">
        <v>18</v>
      </c>
      <c r="C66" s="82" t="s">
        <v>43</v>
      </c>
      <c r="D66" s="81">
        <v>32400</v>
      </c>
      <c r="E66" s="52" t="s">
        <v>26</v>
      </c>
      <c r="F66" s="52" t="s">
        <v>19</v>
      </c>
      <c r="G66" s="52">
        <v>100</v>
      </c>
      <c r="H66" s="52">
        <v>0</v>
      </c>
      <c r="I66" s="52" t="s">
        <v>15</v>
      </c>
      <c r="J66" s="53">
        <v>40695</v>
      </c>
      <c r="K66" s="53">
        <v>41548</v>
      </c>
      <c r="L66" s="52" t="s">
        <v>16</v>
      </c>
      <c r="M66" s="50"/>
      <c r="N66" s="22"/>
    </row>
    <row r="67" spans="2:14" ht="15.75" thickBot="1">
      <c r="B67" s="34">
        <v>19</v>
      </c>
      <c r="C67" s="82" t="s">
        <v>44</v>
      </c>
      <c r="D67" s="81">
        <v>5400</v>
      </c>
      <c r="E67" s="52" t="s">
        <v>26</v>
      </c>
      <c r="F67" s="52" t="s">
        <v>19</v>
      </c>
      <c r="G67" s="52">
        <v>100</v>
      </c>
      <c r="H67" s="52">
        <v>0</v>
      </c>
      <c r="I67" s="52" t="s">
        <v>15</v>
      </c>
      <c r="J67" s="53">
        <v>40695</v>
      </c>
      <c r="K67" s="53">
        <v>41548</v>
      </c>
      <c r="L67" s="52" t="s">
        <v>16</v>
      </c>
      <c r="M67" s="50"/>
      <c r="N67" s="22"/>
    </row>
    <row r="68" spans="2:14" ht="15.75" thickBot="1">
      <c r="B68" s="34">
        <v>20</v>
      </c>
      <c r="C68" s="82" t="s">
        <v>45</v>
      </c>
      <c r="D68" s="81">
        <v>29000</v>
      </c>
      <c r="E68" s="52" t="s">
        <v>26</v>
      </c>
      <c r="F68" s="52" t="s">
        <v>19</v>
      </c>
      <c r="G68" s="52">
        <v>100</v>
      </c>
      <c r="H68" s="52">
        <v>0</v>
      </c>
      <c r="I68" s="52" t="s">
        <v>15</v>
      </c>
      <c r="J68" s="53">
        <v>40603</v>
      </c>
      <c r="K68" s="53">
        <v>41699</v>
      </c>
      <c r="L68" s="52" t="s">
        <v>16</v>
      </c>
      <c r="M68" s="50"/>
      <c r="N68" s="22"/>
    </row>
    <row r="69" spans="2:14" ht="15.75" thickBot="1">
      <c r="B69" s="34">
        <v>21</v>
      </c>
      <c r="C69" s="82" t="s">
        <v>46</v>
      </c>
      <c r="D69" s="81">
        <v>6000</v>
      </c>
      <c r="E69" s="52" t="s">
        <v>26</v>
      </c>
      <c r="F69" s="52" t="s">
        <v>19</v>
      </c>
      <c r="G69" s="52">
        <v>100</v>
      </c>
      <c r="H69" s="52">
        <v>0</v>
      </c>
      <c r="I69" s="52" t="s">
        <v>15</v>
      </c>
      <c r="J69" s="53">
        <v>40787</v>
      </c>
      <c r="K69" s="53">
        <v>41609</v>
      </c>
      <c r="L69" s="52" t="s">
        <v>16</v>
      </c>
      <c r="M69" s="50"/>
      <c r="N69" s="22"/>
    </row>
    <row r="70" spans="2:14" ht="15.75" thickBot="1">
      <c r="B70" s="34">
        <v>22</v>
      </c>
      <c r="C70" s="82" t="s">
        <v>47</v>
      </c>
      <c r="D70" s="81">
        <v>3000</v>
      </c>
      <c r="E70" s="52" t="s">
        <v>26</v>
      </c>
      <c r="F70" s="52" t="s">
        <v>19</v>
      </c>
      <c r="G70" s="52">
        <v>100</v>
      </c>
      <c r="H70" s="52">
        <v>0</v>
      </c>
      <c r="I70" s="52" t="s">
        <v>15</v>
      </c>
      <c r="J70" s="53">
        <v>40603</v>
      </c>
      <c r="K70" s="53">
        <v>40725</v>
      </c>
      <c r="L70" s="52" t="s">
        <v>16</v>
      </c>
      <c r="M70" s="50"/>
      <c r="N70" s="22"/>
    </row>
    <row r="71" spans="2:14" ht="15.75" thickBot="1">
      <c r="B71" s="34">
        <v>23</v>
      </c>
      <c r="C71" s="82" t="s">
        <v>48</v>
      </c>
      <c r="D71" s="81">
        <v>1000</v>
      </c>
      <c r="E71" s="52" t="s">
        <v>26</v>
      </c>
      <c r="F71" s="52" t="s">
        <v>19</v>
      </c>
      <c r="G71" s="52">
        <v>100</v>
      </c>
      <c r="H71" s="52">
        <v>0</v>
      </c>
      <c r="I71" s="52" t="s">
        <v>15</v>
      </c>
      <c r="J71" s="53">
        <v>40695</v>
      </c>
      <c r="K71" s="53">
        <v>40756</v>
      </c>
      <c r="L71" s="52" t="s">
        <v>16</v>
      </c>
      <c r="M71" s="50"/>
      <c r="N71" s="22"/>
    </row>
    <row r="72" spans="2:14" ht="15.75" thickBot="1">
      <c r="B72" s="75">
        <v>24</v>
      </c>
      <c r="C72" s="76" t="s">
        <v>49</v>
      </c>
      <c r="D72" s="78">
        <v>0</v>
      </c>
      <c r="E72" s="78" t="s">
        <v>72</v>
      </c>
      <c r="F72" s="78" t="s">
        <v>55</v>
      </c>
      <c r="G72" s="78">
        <v>100</v>
      </c>
      <c r="H72" s="78">
        <v>0</v>
      </c>
      <c r="I72" s="78" t="s">
        <v>15</v>
      </c>
      <c r="J72" s="79">
        <v>40532</v>
      </c>
      <c r="K72" s="53">
        <v>40594</v>
      </c>
      <c r="L72" s="78" t="s">
        <v>51</v>
      </c>
      <c r="M72" s="92"/>
      <c r="N72" s="22"/>
    </row>
    <row r="73" spans="2:14" ht="15.75" thickBot="1">
      <c r="B73" s="34" t="s">
        <v>102</v>
      </c>
      <c r="C73" s="80" t="s">
        <v>103</v>
      </c>
      <c r="D73" s="52">
        <v>2800</v>
      </c>
      <c r="E73" s="52" t="s">
        <v>72</v>
      </c>
      <c r="F73" s="52" t="s">
        <v>55</v>
      </c>
      <c r="G73" s="52">
        <v>100</v>
      </c>
      <c r="H73" s="52">
        <v>0</v>
      </c>
      <c r="I73" s="52" t="s">
        <v>15</v>
      </c>
      <c r="J73" s="53">
        <v>40532</v>
      </c>
      <c r="K73" s="53">
        <v>40594</v>
      </c>
      <c r="L73" s="52" t="s">
        <v>51</v>
      </c>
      <c r="M73" s="50"/>
      <c r="N73" s="22"/>
    </row>
    <row r="74" spans="2:14" ht="21" customHeight="1" thickBot="1">
      <c r="B74" s="40">
        <v>25</v>
      </c>
      <c r="C74" s="93" t="s">
        <v>50</v>
      </c>
      <c r="D74" s="94">
        <f>72000-D75-D76</f>
        <v>68956.958393113338</v>
      </c>
      <c r="E74" s="89" t="s">
        <v>26</v>
      </c>
      <c r="F74" s="89" t="s">
        <v>19</v>
      </c>
      <c r="G74" s="89">
        <v>100</v>
      </c>
      <c r="H74" s="89">
        <v>0</v>
      </c>
      <c r="I74" s="89" t="s">
        <v>15</v>
      </c>
      <c r="J74" s="95">
        <v>40179</v>
      </c>
      <c r="K74" s="95">
        <v>41699</v>
      </c>
      <c r="L74" s="89" t="s">
        <v>108</v>
      </c>
      <c r="M74" s="54" t="s">
        <v>109</v>
      </c>
      <c r="N74" s="22"/>
    </row>
    <row r="75" spans="2:14" ht="19.5" customHeight="1">
      <c r="B75" s="13" t="s">
        <v>104</v>
      </c>
      <c r="C75" s="27" t="s">
        <v>106</v>
      </c>
      <c r="D75" s="96">
        <f>10605/6.97</f>
        <v>1521.5208034433285</v>
      </c>
      <c r="E75" s="13" t="s">
        <v>26</v>
      </c>
      <c r="F75" s="15" t="s">
        <v>19</v>
      </c>
      <c r="G75" s="15">
        <v>100</v>
      </c>
      <c r="H75" s="13">
        <v>0</v>
      </c>
      <c r="I75" s="13" t="s">
        <v>15</v>
      </c>
      <c r="J75" s="26">
        <v>40148</v>
      </c>
      <c r="K75" s="26">
        <v>40283</v>
      </c>
      <c r="L75" s="13" t="s">
        <v>51</v>
      </c>
      <c r="M75" s="44"/>
      <c r="N75" s="22"/>
    </row>
    <row r="76" spans="2:14" ht="21" customHeight="1" thickBot="1">
      <c r="B76" s="13" t="s">
        <v>105</v>
      </c>
      <c r="C76" s="27" t="s">
        <v>107</v>
      </c>
      <c r="D76" s="96">
        <f>10605/6.97</f>
        <v>1521.5208034433285</v>
      </c>
      <c r="E76" s="13" t="s">
        <v>26</v>
      </c>
      <c r="F76" s="15" t="s">
        <v>19</v>
      </c>
      <c r="G76" s="15">
        <v>100</v>
      </c>
      <c r="H76" s="13">
        <v>0</v>
      </c>
      <c r="I76" s="13" t="s">
        <v>15</v>
      </c>
      <c r="J76" s="26">
        <v>40283</v>
      </c>
      <c r="K76" s="26">
        <v>40755</v>
      </c>
      <c r="L76" s="13" t="s">
        <v>51</v>
      </c>
      <c r="M76" s="44"/>
      <c r="N76" s="22"/>
    </row>
    <row r="77" spans="2:14" ht="24.75" customHeight="1" thickBot="1">
      <c r="B77" s="75">
        <v>26</v>
      </c>
      <c r="C77" s="97" t="s">
        <v>52</v>
      </c>
      <c r="D77" s="97">
        <f>109200-D78</f>
        <v>101979.63</v>
      </c>
      <c r="E77" s="75" t="s">
        <v>26</v>
      </c>
      <c r="F77" s="97" t="s">
        <v>14</v>
      </c>
      <c r="G77" s="97">
        <v>0</v>
      </c>
      <c r="H77" s="75">
        <v>100</v>
      </c>
      <c r="I77" s="75" t="s">
        <v>15</v>
      </c>
      <c r="J77" s="98">
        <v>40603</v>
      </c>
      <c r="K77" s="98">
        <v>41699</v>
      </c>
      <c r="L77" s="97" t="s">
        <v>16</v>
      </c>
      <c r="M77" s="99"/>
      <c r="N77" s="22"/>
    </row>
    <row r="78" spans="2:14" ht="36" customHeight="1" thickBot="1">
      <c r="B78" s="34" t="s">
        <v>110</v>
      </c>
      <c r="C78" s="37" t="s">
        <v>111</v>
      </c>
      <c r="D78" s="37">
        <v>7220.37</v>
      </c>
      <c r="E78" s="34"/>
      <c r="F78" s="37" t="s">
        <v>14</v>
      </c>
      <c r="G78" s="37">
        <v>0</v>
      </c>
      <c r="H78" s="34">
        <v>100</v>
      </c>
      <c r="I78" s="34" t="s">
        <v>15</v>
      </c>
      <c r="J78" s="38">
        <v>40179</v>
      </c>
      <c r="K78" s="38">
        <v>40513</v>
      </c>
      <c r="L78" s="34" t="s">
        <v>51</v>
      </c>
      <c r="M78" s="37" t="s">
        <v>112</v>
      </c>
      <c r="N78" s="22"/>
    </row>
    <row r="79" spans="2:14" ht="15.75" thickBot="1">
      <c r="B79" s="75">
        <v>27</v>
      </c>
      <c r="C79" s="76" t="s">
        <v>53</v>
      </c>
      <c r="D79" s="100">
        <f>48000-D80-D81</f>
        <v>35500</v>
      </c>
      <c r="E79" s="78" t="s">
        <v>26</v>
      </c>
      <c r="F79" s="78" t="s">
        <v>14</v>
      </c>
      <c r="G79" s="78">
        <v>0</v>
      </c>
      <c r="H79" s="78">
        <v>100</v>
      </c>
      <c r="I79" s="78" t="s">
        <v>15</v>
      </c>
      <c r="J79" s="79">
        <v>40575</v>
      </c>
      <c r="K79" s="79">
        <v>41699</v>
      </c>
      <c r="L79" s="78" t="s">
        <v>16</v>
      </c>
      <c r="M79" s="54" t="s">
        <v>67</v>
      </c>
      <c r="N79" s="22"/>
    </row>
    <row r="80" spans="2:14" ht="15.75" thickBot="1">
      <c r="B80" s="34" t="s">
        <v>119</v>
      </c>
      <c r="C80" s="80" t="s">
        <v>121</v>
      </c>
      <c r="D80" s="51">
        <v>500</v>
      </c>
      <c r="E80" s="52" t="s">
        <v>26</v>
      </c>
      <c r="F80" s="52"/>
      <c r="G80" s="52"/>
      <c r="H80" s="52"/>
      <c r="I80" s="52"/>
      <c r="J80" s="53">
        <v>40214</v>
      </c>
      <c r="K80" s="53">
        <v>40247</v>
      </c>
      <c r="L80" s="52" t="s">
        <v>51</v>
      </c>
      <c r="M80" s="50"/>
      <c r="N80" s="22"/>
    </row>
    <row r="81" spans="2:14" ht="15.75" thickBot="1">
      <c r="B81" s="34" t="s">
        <v>120</v>
      </c>
      <c r="C81" s="80" t="s">
        <v>122</v>
      </c>
      <c r="D81" s="51">
        <v>12000</v>
      </c>
      <c r="E81" s="52" t="s">
        <v>26</v>
      </c>
      <c r="F81" s="52"/>
      <c r="G81" s="52"/>
      <c r="H81" s="52"/>
      <c r="I81" s="52"/>
      <c r="J81" s="53">
        <v>40254</v>
      </c>
      <c r="K81" s="53">
        <v>40618</v>
      </c>
      <c r="L81" s="52" t="s">
        <v>51</v>
      </c>
      <c r="M81" s="50"/>
      <c r="N81" s="22"/>
    </row>
    <row r="82" spans="2:14" ht="25.5" customHeight="1" thickBot="1">
      <c r="B82" s="34">
        <v>28</v>
      </c>
      <c r="C82" s="82" t="s">
        <v>54</v>
      </c>
      <c r="D82" s="51">
        <v>30000</v>
      </c>
      <c r="E82" s="52" t="s">
        <v>73</v>
      </c>
      <c r="F82" s="52" t="s">
        <v>14</v>
      </c>
      <c r="G82" s="52">
        <v>100</v>
      </c>
      <c r="H82" s="52">
        <v>0</v>
      </c>
      <c r="I82" s="52" t="s">
        <v>15</v>
      </c>
      <c r="J82" s="101">
        <v>40483</v>
      </c>
      <c r="K82" s="101">
        <v>41883</v>
      </c>
      <c r="L82" s="52" t="s">
        <v>118</v>
      </c>
      <c r="M82" s="50" t="s">
        <v>143</v>
      </c>
      <c r="N82" s="22"/>
    </row>
    <row r="83" spans="2:14">
      <c r="B83" s="121">
        <v>29</v>
      </c>
      <c r="C83" s="122" t="s">
        <v>56</v>
      </c>
      <c r="D83" s="124">
        <v>16000</v>
      </c>
      <c r="E83" s="121" t="s">
        <v>26</v>
      </c>
      <c r="F83" s="121" t="s">
        <v>14</v>
      </c>
      <c r="G83" s="121">
        <v>100</v>
      </c>
      <c r="H83" s="121">
        <v>0</v>
      </c>
      <c r="I83" s="126" t="s">
        <v>15</v>
      </c>
      <c r="J83" s="26">
        <v>40848</v>
      </c>
      <c r="K83" s="26">
        <v>41821</v>
      </c>
      <c r="L83" s="136" t="s">
        <v>16</v>
      </c>
      <c r="M83" s="104" t="s">
        <v>57</v>
      </c>
      <c r="N83" s="22"/>
    </row>
    <row r="84" spans="2:14" ht="15.75" thickBot="1">
      <c r="B84" s="107"/>
      <c r="C84" s="123"/>
      <c r="D84" s="125"/>
      <c r="E84" s="107"/>
      <c r="F84" s="107"/>
      <c r="G84" s="107"/>
      <c r="H84" s="107"/>
      <c r="I84" s="127"/>
      <c r="J84" s="26">
        <v>40909</v>
      </c>
      <c r="K84" s="26">
        <v>41883</v>
      </c>
      <c r="L84" s="137"/>
      <c r="M84" s="105"/>
      <c r="N84" s="22"/>
    </row>
    <row r="85" spans="2:14" ht="15.75" thickBot="1">
      <c r="B85" s="34">
        <v>30</v>
      </c>
      <c r="C85" s="82" t="s">
        <v>58</v>
      </c>
      <c r="D85" s="51">
        <v>12000</v>
      </c>
      <c r="E85" s="52" t="s">
        <v>26</v>
      </c>
      <c r="F85" s="52" t="s">
        <v>19</v>
      </c>
      <c r="G85" s="52">
        <v>100</v>
      </c>
      <c r="H85" s="52">
        <v>0</v>
      </c>
      <c r="I85" s="52" t="s">
        <v>15</v>
      </c>
      <c r="J85" s="53">
        <v>40603</v>
      </c>
      <c r="K85" s="53">
        <v>41548</v>
      </c>
      <c r="L85" s="52" t="s">
        <v>63</v>
      </c>
      <c r="M85" s="50"/>
      <c r="N85" s="22"/>
    </row>
    <row r="86" spans="2:14" ht="15.75" thickBot="1">
      <c r="B86" s="34">
        <v>31</v>
      </c>
      <c r="C86" s="82" t="s">
        <v>59</v>
      </c>
      <c r="D86" s="51">
        <v>16000</v>
      </c>
      <c r="E86" s="52" t="s">
        <v>26</v>
      </c>
      <c r="F86" s="52" t="s">
        <v>19</v>
      </c>
      <c r="G86" s="52">
        <v>100</v>
      </c>
      <c r="H86" s="52">
        <v>0</v>
      </c>
      <c r="I86" s="52" t="s">
        <v>15</v>
      </c>
      <c r="J86" s="53">
        <v>40603</v>
      </c>
      <c r="K86" s="53">
        <v>41548</v>
      </c>
      <c r="L86" s="52" t="s">
        <v>16</v>
      </c>
      <c r="M86" s="50"/>
      <c r="N86" s="22"/>
    </row>
    <row r="87" spans="2:14" ht="18" customHeight="1">
      <c r="B87" s="121">
        <v>32</v>
      </c>
      <c r="C87" s="122" t="s">
        <v>60</v>
      </c>
      <c r="D87" s="124">
        <v>8000</v>
      </c>
      <c r="E87" s="121" t="s">
        <v>26</v>
      </c>
      <c r="F87" s="121" t="s">
        <v>19</v>
      </c>
      <c r="G87" s="121">
        <v>100</v>
      </c>
      <c r="H87" s="121">
        <v>0</v>
      </c>
      <c r="I87" s="121" t="s">
        <v>15</v>
      </c>
      <c r="J87" s="138">
        <v>40603</v>
      </c>
      <c r="K87" s="138">
        <v>41548</v>
      </c>
      <c r="L87" s="121" t="s">
        <v>63</v>
      </c>
      <c r="M87" s="104"/>
      <c r="N87" s="22"/>
    </row>
    <row r="88" spans="2:14" ht="15.75" thickBot="1">
      <c r="B88" s="107"/>
      <c r="C88" s="123"/>
      <c r="D88" s="125"/>
      <c r="E88" s="107"/>
      <c r="F88" s="107"/>
      <c r="G88" s="107"/>
      <c r="H88" s="107"/>
      <c r="I88" s="107"/>
      <c r="J88" s="128"/>
      <c r="K88" s="128"/>
      <c r="L88" s="107"/>
      <c r="M88" s="105"/>
      <c r="N88" s="22"/>
    </row>
    <row r="89" spans="2:14">
      <c r="B89" s="22"/>
      <c r="C89" s="22"/>
      <c r="D89" s="22"/>
      <c r="E89" s="102"/>
      <c r="F89" s="22"/>
      <c r="G89" s="22"/>
      <c r="H89" s="22"/>
      <c r="I89" s="22"/>
      <c r="J89" s="22"/>
      <c r="K89" s="22"/>
      <c r="L89" s="22"/>
      <c r="M89" s="22"/>
      <c r="N89" s="22"/>
    </row>
    <row r="90" spans="2:14">
      <c r="B90" s="22"/>
      <c r="C90" s="22"/>
      <c r="D90" s="22"/>
      <c r="E90" s="102"/>
      <c r="F90" s="22"/>
      <c r="G90" s="22"/>
      <c r="H90" s="22"/>
      <c r="I90" s="22"/>
      <c r="J90" s="22"/>
      <c r="K90" s="22"/>
      <c r="L90" s="22"/>
      <c r="M90" s="22"/>
      <c r="N90" s="22"/>
    </row>
    <row r="91" spans="2:14">
      <c r="B91" s="22"/>
      <c r="C91" s="22"/>
      <c r="D91" s="22"/>
      <c r="E91" s="102"/>
      <c r="F91" s="22"/>
      <c r="G91" s="22"/>
      <c r="H91" s="22"/>
      <c r="I91" s="22"/>
      <c r="J91" s="22"/>
      <c r="K91" s="22"/>
      <c r="L91" s="22"/>
      <c r="M91" s="22"/>
      <c r="N91" s="22"/>
    </row>
    <row r="92" spans="2:14">
      <c r="B92" s="22"/>
      <c r="C92" s="22"/>
      <c r="D92" s="22"/>
      <c r="E92" s="102"/>
      <c r="F92" s="22"/>
      <c r="G92" s="22"/>
      <c r="H92" s="22"/>
      <c r="I92" s="22"/>
      <c r="J92" s="22"/>
      <c r="K92" s="22"/>
      <c r="L92" s="22"/>
      <c r="M92" s="22"/>
      <c r="N92" s="22"/>
    </row>
    <row r="93" spans="2:14">
      <c r="B93" s="22"/>
      <c r="C93" s="22"/>
      <c r="D93" s="22"/>
      <c r="E93" s="102"/>
      <c r="F93" s="22"/>
      <c r="G93" s="22"/>
      <c r="H93" s="22"/>
      <c r="I93" s="22"/>
      <c r="J93" s="22"/>
      <c r="K93" s="22"/>
      <c r="L93" s="22"/>
      <c r="M93" s="22"/>
      <c r="N93" s="22"/>
    </row>
    <row r="94" spans="2:14">
      <c r="B94" s="22"/>
      <c r="C94" s="22"/>
      <c r="D94" s="22"/>
      <c r="E94" s="102"/>
      <c r="F94" s="22"/>
      <c r="G94" s="22"/>
      <c r="H94" s="22"/>
      <c r="I94" s="22"/>
      <c r="J94" s="22"/>
      <c r="K94" s="22"/>
      <c r="L94" s="22"/>
      <c r="M94" s="22"/>
      <c r="N94" s="22"/>
    </row>
    <row r="95" spans="2:14">
      <c r="B95" s="22"/>
      <c r="C95" s="22"/>
      <c r="D95" s="22"/>
      <c r="E95" s="102"/>
      <c r="F95" s="22"/>
      <c r="G95" s="22"/>
      <c r="H95" s="22"/>
      <c r="I95" s="22"/>
      <c r="J95" s="22"/>
      <c r="K95" s="22"/>
      <c r="L95" s="22"/>
      <c r="M95" s="22"/>
      <c r="N95" s="22"/>
    </row>
    <row r="96" spans="2:14">
      <c r="B96" s="22"/>
      <c r="C96" s="22"/>
      <c r="D96" s="22"/>
      <c r="E96" s="10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10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10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10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10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10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10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102"/>
      <c r="F103" s="22"/>
      <c r="G103" s="22"/>
      <c r="H103" s="22"/>
      <c r="I103" s="22"/>
      <c r="J103" s="22"/>
      <c r="K103" s="22"/>
      <c r="L103" s="22"/>
      <c r="M103" s="22"/>
      <c r="N103" s="22"/>
    </row>
  </sheetData>
  <mergeCells count="63">
    <mergeCell ref="K87:K88"/>
    <mergeCell ref="J35:J36"/>
    <mergeCell ref="M24:M25"/>
    <mergeCell ref="L35:L36"/>
    <mergeCell ref="M35:M36"/>
    <mergeCell ref="K35:K36"/>
    <mergeCell ref="K24:K25"/>
    <mergeCell ref="L24:L25"/>
    <mergeCell ref="L87:L88"/>
    <mergeCell ref="J24:J25"/>
    <mergeCell ref="B35:B36"/>
    <mergeCell ref="C35:C36"/>
    <mergeCell ref="D35:D36"/>
    <mergeCell ref="E35:E36"/>
    <mergeCell ref="F35:F36"/>
    <mergeCell ref="B24:B25"/>
    <mergeCell ref="C24:C25"/>
    <mergeCell ref="D24:D25"/>
    <mergeCell ref="E24:E25"/>
    <mergeCell ref="F24:F25"/>
    <mergeCell ref="L83:L84"/>
    <mergeCell ref="H87:H88"/>
    <mergeCell ref="I87:I88"/>
    <mergeCell ref="J87:J88"/>
    <mergeCell ref="M15:M18"/>
    <mergeCell ref="B87:B88"/>
    <mergeCell ref="C87:C88"/>
    <mergeCell ref="D87:D88"/>
    <mergeCell ref="E87:E88"/>
    <mergeCell ref="F87:F88"/>
    <mergeCell ref="G87:G88"/>
    <mergeCell ref="B83:B84"/>
    <mergeCell ref="C83:C84"/>
    <mergeCell ref="D83:D84"/>
    <mergeCell ref="E83:E84"/>
    <mergeCell ref="F83:F84"/>
    <mergeCell ref="G83:G84"/>
    <mergeCell ref="M87:M88"/>
    <mergeCell ref="H83:H84"/>
    <mergeCell ref="I83:I84"/>
    <mergeCell ref="B1:M2"/>
    <mergeCell ref="I3:I8"/>
    <mergeCell ref="J3:K8"/>
    <mergeCell ref="M3:M11"/>
    <mergeCell ref="L3:L11"/>
    <mergeCell ref="G9:G11"/>
    <mergeCell ref="H9:H11"/>
    <mergeCell ref="I9:I11"/>
    <mergeCell ref="B3:B11"/>
    <mergeCell ref="C3:C11"/>
    <mergeCell ref="D3:D11"/>
    <mergeCell ref="F3:F11"/>
    <mergeCell ref="J9:J11"/>
    <mergeCell ref="K9:K11"/>
    <mergeCell ref="G3:H8"/>
    <mergeCell ref="E3:E11"/>
    <mergeCell ref="M83:M84"/>
    <mergeCell ref="G35:G36"/>
    <mergeCell ref="H35:H36"/>
    <mergeCell ref="I35:I36"/>
    <mergeCell ref="H24:H25"/>
    <mergeCell ref="I24:I25"/>
    <mergeCell ref="G24:G25"/>
  </mergeCells>
  <pageMargins left="0.94" right="0.70866141732283472" top="0.74803149606299213" bottom="0.74803149606299213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F7:G14"/>
  <sheetViews>
    <sheetView workbookViewId="0">
      <selection activeCell="H9" sqref="H9"/>
    </sheetView>
  </sheetViews>
  <sheetFormatPr baseColWidth="10" defaultColWidth="11.42578125" defaultRowHeight="15"/>
  <sheetData>
    <row r="7" spans="6:7">
      <c r="G7">
        <f>1980+400</f>
        <v>2380</v>
      </c>
    </row>
    <row r="14" spans="6:7">
      <c r="F14">
        <f>1987+400</f>
        <v>2387</v>
      </c>
      <c r="G14">
        <f>4000-F14</f>
        <v>1613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DBDocs_x0020_Number xmlns="9c571b2f-e523-4ab2-ba2e-09e151a03ef4">35955906</IDBDocs_x0020_Number>
    <TaxCatchAll xmlns="9c571b2f-e523-4ab2-ba2e-09e151a03ef4">
      <Value>43</Value>
      <Value>8</Value>
      <Value>7</Value>
    </TaxCatchAll>
    <SISCOR_x0020_Number xmlns="9c571b2f-e523-4ab2-ba2e-09e151a03ef4" xsi:nil="true"/>
    <Division_x0020_or_x0020_Unit xmlns="9c571b2f-e523-4ab2-ba2e-09e151a03ef4">CAN/CBO</Division_x0020_or_x0020_Unit>
    <Document_x0020_Author xmlns="9c571b2f-e523-4ab2-ba2e-09e151a03ef4">Condemayta Soto, Sergio Wilfredo</Document_x0020_Author>
    <Fiscal_x0020_Year_x0020_IDB xmlns="9c571b2f-e523-4ab2-ba2e-09e151a03ef4">2011</Fiscal_x0020_Year_x0020_IDB>
    <Other_x0020_Author xmlns="9c571b2f-e523-4ab2-ba2e-09e151a03ef4" xsi:nil="true"/>
    <Access_x0020_to_x0020_Information_x00a0_Policy xmlns="9c571b2f-e523-4ab2-ba2e-09e151a03ef4">Confidential</Access_x0020_to_x0020_Information_x00a0_Policy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Plan&lt;/USER_STAGE&gt;&lt;PD_OBJ_TYPE&gt;0&lt;/PD_OBJ_TYPE&gt;&lt;MAKERECORD&gt;N&lt;/MAKERECORD&gt;&lt;PD_FILEPT_NO&gt;PO-BO-GS&lt;/PD_FILEPT_NO&gt;&lt;PD_FILE_PART&gt;1221873751&lt;/PD_FILE_PART&gt;&lt;/Data&gt;</Migration_x0020_Info>
    <Document_x0020_Language_x0020_IDB xmlns="9c571b2f-e523-4ab2-ba2e-09e151a03ef4">Spanish</Document_x0020_Language_x0020_IDB>
    <Identifier xmlns="9c571b2f-e523-4ab2-ba2e-09e151a03ef4">Plan de Adquisiciones 2011 - Proyecto Gestión Empresarial Comunitaria y Mercados para la Conservación de Recursos Naturales - FUNDACION PUMA (25-Mar-11) FULL DOC</Identifier>
    <Disclosure_x0020_Activity xmlns="9c571b2f-e523-4ab2-ba2e-09e151a03ef4">Procurement Plan</Disclosure_x0020_Activity>
    <b19f620ab0cb412bbbcd401bf603221b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POM-01 Project Operations Management General</TermName>
          <TermId xmlns="http://schemas.microsoft.com/office/infopath/2007/PartnerControls">19d55793-e085-4277-a248-a5fc31bdbf37</TermId>
        </TermInfo>
      </Terms>
    </b19f620ab0cb412bbbcd401bf603221b>
    <kec44a8f19e94123ac6e16fcf3f0ea78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6 Project Operations Management</TermName>
          <TermId xmlns="http://schemas.microsoft.com/office/infopath/2007/PartnerControls">03af0c7d-3415-46d8-bacc-6351250af69c</TermId>
        </TermInfo>
      </Terms>
    </kec44a8f19e94123ac6e16fcf3f0ea78>
    <Webtopic xmlns="9c571b2f-e523-4ab2-ba2e-09e151a03ef4">Small and Medium Enterprise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FBDC791374248D49AF91D63F8C9846C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Corporate" ma:contentTypeID="0x010100FBDC791374248D49AF91D63F8C9846CC0082EF80F23A75EA47A11B3EB1EC69EAFA" ma:contentTypeVersion="4" ma:contentTypeDescription="A content type to manage public (corporate) IDB documents" ma:contentTypeScope="" ma:versionID="dd3e13fd3f890a7581fef854e282635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147b1a2f142711690ae36633a4f1d21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kec44a8f19e94123ac6e16fcf3f0ea78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19f620ab0cb412bbbcd401bf603221b" minOccurs="0"/>
                <xsd:element ref="ns2:Webtopic" minOccurs="0"/>
                <xsd:element ref="ns2:Disclosure_x0020_Activity"/>
                <xsd:element ref="ns2:Document_x0020_Language_x0020_IDB"/>
                <xsd:element ref="ns2:Division_x0020_or_x0020_Unit" minOccurs="0"/>
                <xsd:element ref="ns2:Document_x0020_Author" minOccurs="0"/>
                <xsd:element ref="ns2:Other_x0020_Author" minOccurs="0"/>
                <xsd:element ref="ns2:j8b96605ee2f4c4e988849e658583fee" minOccurs="0"/>
                <xsd:element ref="ns2:Identifier" minOccurs="0"/>
                <xsd:element ref="ns2:IDBDocs_x0020_Number" minOccurs="0"/>
                <xsd:element ref="ns2:Migration_x0020_Info" minOccurs="0"/>
                <xsd:element ref="ns2:Abstract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SISCOR_x0020_Number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kec44a8f19e94123ac6e16fcf3f0ea78" ma:index="11" ma:taxonomy="true" ma:internalName="kec44a8f19e94123ac6e16fcf3f0ea78" ma:taxonomyFieldName="Function_x0020_Corporate_x0020_IDB" ma:displayName="Function Corporate IDB" ma:readOnly="false" ma:default="" ma:fieldId="{4ec44a8f-19e9-4123-ac6e-16fcf3f0ea78}" ma:sspId="cf0be0ad-272c-4e7f-a157-3f0abda6cde5" ma:termSetId="1bf608e2-0951-45af-b6ad-dda35a5d8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d221125-afbd-4743-8ab5-d7283615f7e2}" ma:internalName="TaxCatchAll" ma:showField="CatchAllData" ma:web="10ecf9ae-126d-4a4e-bdb0-07fad6bdb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d221125-afbd-4743-8ab5-d7283615f7e2}" ma:internalName="TaxCatchAllLabel" ma:readOnly="true" ma:showField="CatchAllDataLabel" ma:web="10ecf9ae-126d-4a4e-bdb0-07fad6bdb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b19f620ab0cb412bbbcd401bf603221b" ma:index="16" ma:taxonomy="true" ma:internalName="b19f620ab0cb412bbbcd401bf603221b" ma:taxonomyFieldName="Series_x0020_Corporate_x0020_IDB" ma:displayName="Series Corporate IDB" ma:readOnly="false" ma:default="" ma:fieldId="{b19f620a-b0cb-412b-bbcd-401bf603221b}" ma:sspId="cf0be0ad-272c-4e7f-a157-3f0abda6cde5" ma:termSetId="efdc246b-bb85-42ef-a4b1-4b9dfc236b4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topic" ma:index="18" nillable="true" ma:displayName="Webtopic" ma:internalName="Webtopic">
      <xsd:simpleType>
        <xsd:restriction base="dms:Text">
          <xsd:maxLength value="255"/>
        </xsd:restriction>
      </xsd:simpleType>
    </xsd:element>
    <xsd:element name="Disclosure_x0020_Activity" ma:index="19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Language_x0020_IDB" ma:index="2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21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j8b96605ee2f4c4e988849e658583fee" ma:index="24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27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28" nillable="true" ma:displayName="Migration Info" ma:internalName="Migration_x0020_Info">
      <xsd:simpleType>
        <xsd:restriction base="dms:Note"/>
      </xsd:simpleType>
    </xsd:element>
    <xsd:element name="Abstract" ma:index="29" nillable="true" ma:displayName="Abstract" ma:internalName="Abstract">
      <xsd:simpleType>
        <xsd:restriction base="dms:Note">
          <xsd:maxLength value="255"/>
        </xsd:restriction>
      </xsd:simpleType>
    </xsd:element>
    <xsd:element name="Editor1" ma:index="30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31" nillable="true" ma:displayName="Issue Date" ma:format="DateOnly" ma:internalName="Issue_x0020_Date">
      <xsd:simpleType>
        <xsd:restriction base="dms:DateTime"/>
      </xsd:simpleType>
    </xsd:element>
    <xsd:element name="Publishing_x0020_House" ma:index="32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33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34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35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SISCOR_x0020_Number" ma:index="36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7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38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6.xml><?xml version="1.0" encoding="utf-8"?>
<?mso-contentType ?>
<FormUrls xmlns="http://schemas.microsoft.com/sharepoint/v3/contenttype/forms/url">
  <Display>_catalogs/masterpage/ECMForms/DisclosureCorporateCT/view.aspx</Display>
  <Edit>_catalogs/masterpage/ECMForms/DisclosureCorporateCT/Edit.aspx</Edit>
</FormUrls>
</file>

<file path=customXml/itemProps1.xml><?xml version="1.0" encoding="utf-8"?>
<ds:datastoreItem xmlns:ds="http://schemas.openxmlformats.org/officeDocument/2006/customXml" ds:itemID="{D0D95F46-5C60-41D7-B8B3-89DE766FCD19}"/>
</file>

<file path=customXml/itemProps2.xml><?xml version="1.0" encoding="utf-8"?>
<ds:datastoreItem xmlns:ds="http://schemas.openxmlformats.org/officeDocument/2006/customXml" ds:itemID="{C52157BD-D5C7-4736-B3AF-B0FAD7A427B0}"/>
</file>

<file path=customXml/itemProps3.xml><?xml version="1.0" encoding="utf-8"?>
<ds:datastoreItem xmlns:ds="http://schemas.openxmlformats.org/officeDocument/2006/customXml" ds:itemID="{0A7F114D-3EC2-43FB-BD33-631A04A14B10}"/>
</file>

<file path=customXml/itemProps4.xml><?xml version="1.0" encoding="utf-8"?>
<ds:datastoreItem xmlns:ds="http://schemas.openxmlformats.org/officeDocument/2006/customXml" ds:itemID="{B68DB3D8-EFAF-463C-AAC4-E546B3B6E465}"/>
</file>

<file path=customXml/itemProps5.xml><?xml version="1.0" encoding="utf-8"?>
<ds:datastoreItem xmlns:ds="http://schemas.openxmlformats.org/officeDocument/2006/customXml" ds:itemID="{62811362-28B6-4D97-BA58-8847CA150B0E}"/>
</file>

<file path=customXml/itemProps6.xml><?xml version="1.0" encoding="utf-8"?>
<ds:datastoreItem xmlns:ds="http://schemas.openxmlformats.org/officeDocument/2006/customXml" ds:itemID="{2656ECA7-2F7B-461A-831D-0FCB11BE14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Hoja1!OLE_LINK7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2011 - Proyecto Gestión Empresarial Comunitaria y Mercados para la Conservación de Recursos Na</dc:title>
  <dc:creator>Yoya Nina</dc:creator>
  <cp:lastModifiedBy>scondemayta</cp:lastModifiedBy>
  <cp:lastPrinted>2011-03-10T20:31:01Z</cp:lastPrinted>
  <dcterms:created xsi:type="dcterms:W3CDTF">2010-12-17T16:31:30Z</dcterms:created>
  <dcterms:modified xsi:type="dcterms:W3CDTF">2011-04-12T23:17:01Z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0x010100FBDC791374248D49AF91D63F8C9846CC0082EF80F23A75EA47A11B3EB1EC69EAFA</vt:lpwstr>
  </property>
  <property fmtid="{D5CDD505-2E9C-101B-9397-08002B2CF9AE}" pid="3" name="TaxKeyword">
    <vt:lpwstr/>
  </property>
  <property fmtid="{D5CDD505-2E9C-101B-9397-08002B2CF9AE}" pid="5" name="Sub_x002d_Sector">
    <vt:lpwstr/>
  </property>
  <property fmtid="{D5CDD505-2E9C-101B-9397-08002B2CF9AE}" pid="6" name="Function_x0020_Operations_x0020_IDB">
    <vt:lpwstr/>
  </property>
  <property fmtid="{D5CDD505-2E9C-101B-9397-08002B2CF9AE}" pid="7" name="Series Corporate IDB">
    <vt:lpwstr>43;#POM-01 Project Operations Management General|19d55793-e085-4277-a248-a5fc31bdbf37</vt:lpwstr>
  </property>
  <property fmtid="{D5CDD505-2E9C-101B-9397-08002B2CF9AE}" pid="8" name="TaxKeywordTaxHTField">
    <vt:lpwstr/>
  </property>
  <property fmtid="{D5CDD505-2E9C-101B-9397-08002B2CF9AE}" pid="9" name="b19f620ab0cb412bbbcd401bf603221b">
    <vt:lpwstr>POM-01 Project Operations Management General | 19d55793-e085-4277-a248-a5fc31bdbf37</vt:lpwstr>
  </property>
  <property fmtid="{D5CDD505-2E9C-101B-9397-08002B2CF9AE}" pid="12" name="Fund IDB">
    <vt:lpwstr/>
  </property>
  <property fmtid="{D5CDD505-2E9C-101B-9397-08002B2CF9AE}" pid="13" name="Country">
    <vt:lpwstr>8;#Bolivia|6445a937-aea4-4907-9f24-bff96a7c61c8</vt:lpwstr>
  </property>
  <property fmtid="{D5CDD505-2E9C-101B-9397-08002B2CF9AE}" pid="14" name="kec44a8f19e94123ac6e16fcf3f0ea78">
    <vt:lpwstr>6 Project Operations Management | 03af0c7d-3415-46d8-bacc-6351250af69c</vt:lpwstr>
  </property>
  <property fmtid="{D5CDD505-2E9C-101B-9397-08002B2CF9AE}" pid="15" name="Series_x0020_Operations_x0020_IDB">
    <vt:lpwstr/>
  </property>
  <property fmtid="{D5CDD505-2E9C-101B-9397-08002B2CF9AE}" pid="16" name="Sector IDB">
    <vt:lpwstr/>
  </property>
  <property fmtid="{D5CDD505-2E9C-101B-9397-08002B2CF9AE}" pid="17" name="Function Corporate IDB">
    <vt:lpwstr>7;#6 Project Operations Management|03af0c7d-3415-46d8-bacc-6351250af69c</vt:lpwstr>
  </property>
  <property fmtid="{D5CDD505-2E9C-101B-9397-08002B2CF9AE}" pid="23" name="Key Document">
    <vt:bool>false</vt:bool>
  </property>
  <property fmtid="{D5CDD505-2E9C-101B-9397-08002B2CF9AE}" pid="25" name="m555d3814edf4817b4410a4e57f94ce9">
    <vt:lpwstr/>
  </property>
  <property fmtid="{D5CDD505-2E9C-101B-9397-08002B2CF9AE}" pid="26" name="Project Number">
    <vt:lpwstr>BO-M1036</vt:lpwstr>
  </property>
  <property fmtid="{D5CDD505-2E9C-101B-9397-08002B2CF9AE}" pid="27" name="o5138a91267540169645e33d09c9ddc6">
    <vt:lpwstr/>
  </property>
  <property fmtid="{D5CDD505-2E9C-101B-9397-08002B2CF9AE}" pid="29" name="Approval Number">
    <vt:lpwstr>ATN/ME-11685-BO;BO-M1036</vt:lpwstr>
  </property>
  <property fmtid="{D5CDD505-2E9C-101B-9397-08002B2CF9AE}" pid="31" name="To:">
    <vt:lpwstr/>
  </property>
  <property fmtid="{D5CDD505-2E9C-101B-9397-08002B2CF9AE}" pid="32" name="From:">
    <vt:lpwstr/>
  </property>
  <property fmtid="{D5CDD505-2E9C-101B-9397-08002B2CF9AE}" pid="34" name="fd0e48b6a66848a9885f717e5bbf40c4">
    <vt:lpwstr/>
  </property>
  <property fmtid="{D5CDD505-2E9C-101B-9397-08002B2CF9AE}" pid="35" name="e559ffcc31d34167856647188be35015">
    <vt:lpwstr/>
  </property>
  <property fmtid="{D5CDD505-2E9C-101B-9397-08002B2CF9AE}" pid="36" name="c456731dbc904a5fb605ec556c33e883">
    <vt:lpwstr/>
  </property>
  <property fmtid="{D5CDD505-2E9C-101B-9397-08002B2CF9AE}" pid="40" name="Series Operations IDB">
    <vt:lpwstr/>
  </property>
  <property fmtid="{D5CDD505-2E9C-101B-9397-08002B2CF9AE}" pid="41" name="Sub-Sector">
    <vt:lpwstr/>
  </property>
  <property fmtid="{D5CDD505-2E9C-101B-9397-08002B2CF9AE}" pid="45" name="Function Operations IDB">
    <vt:lpwstr/>
  </property>
</Properties>
</file>