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piriz\Documents\POA y PA\PA POA 2018\FORGE\"/>
    </mc:Choice>
  </mc:AlternateContent>
  <bookViews>
    <workbookView xWindow="0" yWindow="0" windowWidth="28800" windowHeight="11610" xr2:uid="{00000000-000D-0000-FFFF-FFFF00000000}"/>
  </bookViews>
  <sheets>
    <sheet name="uruguay PA" sheetId="2" r:id="rId1"/>
  </sheets>
  <definedNames>
    <definedName name="_xlnm.Print_Area" localSheetId="0">'uruguay PA'!#REF!</definedName>
  </definedNames>
  <calcPr calcId="171027"/>
</workbook>
</file>

<file path=xl/calcChain.xml><?xml version="1.0" encoding="utf-8"?>
<calcChain xmlns="http://schemas.openxmlformats.org/spreadsheetml/2006/main">
  <c r="K54" i="2" l="1"/>
  <c r="G23" i="2"/>
  <c r="G22" i="2"/>
  <c r="G27" i="2"/>
  <c r="K41" i="2" l="1"/>
  <c r="K45" i="2" l="1"/>
  <c r="I45" i="2"/>
  <c r="H51" i="2"/>
  <c r="I51" i="2"/>
  <c r="E68" i="2" l="1"/>
  <c r="E60" i="2"/>
  <c r="E56" i="2"/>
  <c r="G62" i="2"/>
  <c r="G56" i="2" l="1"/>
  <c r="G45" i="2" l="1"/>
  <c r="G51" i="2"/>
  <c r="J51" i="2" l="1"/>
  <c r="K47" i="2" l="1"/>
  <c r="K49" i="2"/>
  <c r="K48" i="2"/>
  <c r="K34" i="2"/>
  <c r="E48" i="2" l="1"/>
  <c r="I35" i="2"/>
  <c r="I57" i="2" s="1"/>
  <c r="I28" i="2"/>
  <c r="I24" i="2"/>
  <c r="I30" i="2" s="1"/>
  <c r="I69" i="2" l="1"/>
  <c r="F68" i="2" l="1"/>
  <c r="J62" i="2"/>
  <c r="F62" i="2"/>
  <c r="E62" i="2" s="1"/>
  <c r="F45" i="2"/>
  <c r="F51" i="2" l="1"/>
  <c r="E50" i="2"/>
  <c r="E49" i="2"/>
  <c r="E47" i="2"/>
  <c r="E37" i="2"/>
  <c r="E45" i="2" s="1"/>
  <c r="F35" i="2"/>
  <c r="F57" i="2" s="1"/>
  <c r="E34" i="2"/>
  <c r="E35" i="2" s="1"/>
  <c r="F28" i="2"/>
  <c r="F30" i="2" s="1"/>
  <c r="E51" i="2" l="1"/>
  <c r="E57" i="2" s="1"/>
  <c r="F69" i="2"/>
  <c r="E27" i="2" l="1"/>
  <c r="G26" i="2"/>
  <c r="E26" i="2" s="1"/>
  <c r="K23" i="2"/>
  <c r="E22" i="2" l="1"/>
  <c r="K22" i="2"/>
  <c r="E28" i="2"/>
  <c r="E23" i="2"/>
  <c r="G35" i="2"/>
  <c r="G57" i="2" s="1"/>
  <c r="H35" i="2"/>
  <c r="H45" i="2"/>
  <c r="H57" i="2" l="1"/>
  <c r="K35" i="2"/>
  <c r="G28" i="2"/>
  <c r="H28" i="2"/>
  <c r="H24" i="2"/>
  <c r="G24" i="2"/>
  <c r="H30" i="2" l="1"/>
  <c r="H69" i="2" s="1"/>
  <c r="E24" i="2"/>
  <c r="E30" i="2" s="1"/>
  <c r="G30" i="2"/>
  <c r="G69" i="2" l="1"/>
  <c r="E69" i="2" s="1"/>
  <c r="J45" i="2"/>
  <c r="K51" i="2" l="1"/>
  <c r="J35" i="2" l="1"/>
  <c r="J57" i="2" s="1"/>
  <c r="J28" i="2" l="1"/>
  <c r="K28" i="2" s="1"/>
  <c r="J24" i="2"/>
  <c r="K24" i="2" s="1"/>
  <c r="K30" i="2" l="1"/>
  <c r="K69" i="2" s="1"/>
  <c r="J30" i="2"/>
  <c r="J69" i="2" s="1"/>
</calcChain>
</file>

<file path=xl/sharedStrings.xml><?xml version="1.0" encoding="utf-8"?>
<sst xmlns="http://schemas.openxmlformats.org/spreadsheetml/2006/main" count="185" uniqueCount="135">
  <si>
    <t>FOMIN</t>
  </si>
  <si>
    <t>País: Uruguay</t>
  </si>
  <si>
    <t>Agencia Ejecutora (AE): FORGE</t>
  </si>
  <si>
    <t>Sector Privado</t>
  </si>
  <si>
    <t>Número del Proyecto: RG-M1256</t>
  </si>
  <si>
    <t>TRABAJANDO CON EL SECTOR PRIVADO PARA MEJORAR LAS TRAYECTORIAS LABORALES DE JÓVENES POBRES Y VULNERABLES (RG-M1256)</t>
  </si>
  <si>
    <t>Período del Plan:</t>
  </si>
  <si>
    <t>Monto límite para revisión ex post de adquisiciones:</t>
  </si>
  <si>
    <t>Bienes y servicios (monto en U$S): -</t>
  </si>
  <si>
    <t>Consultorías (monto en U$S):</t>
  </si>
  <si>
    <t>No. Item</t>
  </si>
  <si>
    <t>Ref. POA</t>
  </si>
  <si>
    <t>Fuente de Financiamiento y porcentaje</t>
  </si>
  <si>
    <t xml:space="preserve">Fecha estimada del Anuncio de Adquisición o del Inicio de la contratación </t>
  </si>
  <si>
    <t>Comentarios</t>
  </si>
  <si>
    <t>BID/MIF %</t>
  </si>
  <si>
    <t>Local / Otro %</t>
  </si>
  <si>
    <t>A. CONSULTORÍAS DE FIRMAS</t>
  </si>
  <si>
    <t>Subtotal consultorías de firmas</t>
  </si>
  <si>
    <t>B. CONSULTORÍAS INDIVIDUALES</t>
  </si>
  <si>
    <t>URUGUAY</t>
  </si>
  <si>
    <t>CCIN/SD</t>
  </si>
  <si>
    <t>Ex post</t>
  </si>
  <si>
    <t>CCIN</t>
  </si>
  <si>
    <t>Ex ante</t>
  </si>
  <si>
    <t>CP</t>
  </si>
  <si>
    <t>Subtotal Consultorías individuales</t>
  </si>
  <si>
    <t>C. SERVICIOS DISTINTOS DE CONSULTORÍA</t>
  </si>
  <si>
    <t xml:space="preserve">1.7 Diseño y realización de materiales comunicacionales: Sitio Web, folletos, video, annual report, newsletter,etc. </t>
  </si>
  <si>
    <t>1.7 Campañas de captación de fondos.</t>
  </si>
  <si>
    <t>2.1 Convocatoria y selección de jóvenes</t>
  </si>
  <si>
    <t>Equipamiento (proyector, sonido, cables)</t>
  </si>
  <si>
    <t>2.2 Dictado de cursos</t>
  </si>
  <si>
    <t>Subtotal Servicios Distintos de Consultorías</t>
  </si>
  <si>
    <t>Materiales y comunicación , impresión de folleteria, volantes y afiches de brochure</t>
  </si>
  <si>
    <t>Materiales para difusión (folletería, video, cds,afiches, pin etc)</t>
  </si>
  <si>
    <t xml:space="preserve">PLAN DE ADQUISICIONES  DECOOPERACIONES TECNICAS NO REEMBOLSABLES </t>
  </si>
  <si>
    <t>Para adquisiciones menores a USD 2.000 individualmente, se considerará adquisición simple.</t>
  </si>
  <si>
    <t>Para adquisiciones menores a USD 2.000 individualmente, se considerará adquisición simple. Se requerirá solicitud de no objeción al Banco a la pertinencia de cada actividad en su conjunto.</t>
  </si>
  <si>
    <t>Consultores individuales, pago de horas de capacitadores</t>
  </si>
  <si>
    <t>Materiales y breack</t>
  </si>
  <si>
    <t>Consultor individual (coordinador)</t>
  </si>
  <si>
    <r>
      <t xml:space="preserve">Descripción de las adquisiciones </t>
    </r>
    <r>
      <rPr>
        <b/>
        <vertAlign val="superscript"/>
        <sz val="11"/>
        <rFont val="Calibri"/>
        <family val="2"/>
      </rPr>
      <t>(2)</t>
    </r>
  </si>
  <si>
    <r>
      <t xml:space="preserve">Método de Adquisición </t>
    </r>
    <r>
      <rPr>
        <b/>
        <vertAlign val="superscript"/>
        <sz val="11"/>
        <rFont val="Calibri"/>
        <family val="2"/>
      </rPr>
      <t>(3)</t>
    </r>
  </si>
  <si>
    <r>
      <t>Revisión  de adquisiciones (Ex ante-Ex Post)</t>
    </r>
    <r>
      <rPr>
        <b/>
        <vertAlign val="superscript"/>
        <sz val="11"/>
        <rFont val="Calibri"/>
        <family val="2"/>
      </rPr>
      <t xml:space="preserve"> (4)</t>
    </r>
  </si>
  <si>
    <r>
      <t xml:space="preserve">Revisión técnica del JEP </t>
    </r>
    <r>
      <rPr>
        <b/>
        <vertAlign val="superscript"/>
        <sz val="11"/>
        <rFont val="Calibri"/>
        <family val="2"/>
      </rPr>
      <t>(5)</t>
    </r>
  </si>
  <si>
    <t>D. BIENES</t>
  </si>
  <si>
    <t>E. OTRAS ADQUISICIONES</t>
  </si>
  <si>
    <t>Subtotal Bienes</t>
  </si>
  <si>
    <t>COMPONENTE 1</t>
  </si>
  <si>
    <t>COMPONENTE 2</t>
  </si>
  <si>
    <t>2.6 Coordinador Club de Egresados</t>
  </si>
  <si>
    <t>Subtotal Uruguay</t>
  </si>
  <si>
    <t>COMPONENTE 5</t>
  </si>
  <si>
    <t>COMPONENTE 4</t>
  </si>
  <si>
    <t>Preparado Por</t>
  </si>
  <si>
    <t>Subtotal Uruguay componente 1</t>
  </si>
  <si>
    <t>Subtotal Uruguay Componente 2</t>
  </si>
  <si>
    <t>1.5 Ciclos de formación de equipos capacitadores. 4 encuentros de capacitación por sede por año.</t>
  </si>
  <si>
    <t>Etatus (pendiente, en proceso, adjudicado, cancelado)</t>
  </si>
  <si>
    <t>No requiere</t>
  </si>
  <si>
    <t>en proceso</t>
  </si>
  <si>
    <t>En proceso</t>
  </si>
  <si>
    <t>Enero-dic 2016</t>
  </si>
  <si>
    <t>2.5 Actividades preparatorias par relacionamiento escuelas y consolidacion</t>
  </si>
  <si>
    <t>Material didáctico (Computadoras sala informática para cursos tecnología, materiales curso hotelería, TV, etc,) (hojas,lapiceras,marcadores colores,cartulinas,gafes,carpetas,cascolas,tijeras, etc)</t>
  </si>
  <si>
    <t>Materiales para difusión (folletería, calendarios cds,afiches, pin, lapiceras,  etc)</t>
  </si>
  <si>
    <t xml:space="preserve">(Computadoras sala informática para cursos tecnología, materiales curso hotelería, TV, etc,) </t>
  </si>
  <si>
    <t>pendiente</t>
  </si>
  <si>
    <t>Está en el Plan de captación de fondos</t>
  </si>
  <si>
    <t>Mayo-julio-set-oct</t>
  </si>
  <si>
    <t>Abril-mayo-junio</t>
  </si>
  <si>
    <t>abril-mayo- agosto-set-noviembre</t>
  </si>
  <si>
    <t>Junio-julio-ago</t>
  </si>
  <si>
    <t>julio-agosto-setiembre</t>
  </si>
  <si>
    <t>Requiere</t>
  </si>
  <si>
    <t xml:space="preserve">NO REQUEIRE PEDIR NO OBJECION EN CADA ADQUSICION. ENVIAR JUNTO CON EL PA UN LISTAOD DE ADQUISIONES A REALIZAR PARA QUE QUEDEN VALIDADEAS COMO ADQUSICION SIMPLE. </t>
  </si>
  <si>
    <t xml:space="preserve">NO REQUEIRE PEDIR NO OBJECION EN CADA ADQUSICION. ENVIAR JUNTO CON EL p.a. UN LISTAOD DE ADQUISIONES A REALIZAR APRA QUE QUEDEN VALIDADEAS COMO ADQUSICION SIMPLE. </t>
  </si>
  <si>
    <t xml:space="preserve">Folletos con detalle de areas de capacitación, afiches de convocatoria que se colocan en los liceos y utus a las que se visita, pins y lapiceras de regalo a los jóvenes que participan del programa, los que ingresan, a los egresados. Esto llega a más de 1200 jóvenes y a su entorno. </t>
  </si>
  <si>
    <t xml:space="preserve"> se considerará adquisición simple.</t>
  </si>
  <si>
    <t>Materiales para talleres y break.</t>
  </si>
  <si>
    <t>Adquisiciones año 1 2015</t>
  </si>
  <si>
    <t>Total adjudicado al proyecto por contrapartida (FFORGE)</t>
  </si>
  <si>
    <t>Total adjudicado al Proyecto</t>
  </si>
  <si>
    <t>Total adjudicado al proyecto por  FOMIN</t>
  </si>
  <si>
    <t>2.2. dictado de cursos</t>
  </si>
  <si>
    <t>Horas de equipo docente</t>
  </si>
  <si>
    <t>2.3 Toturias</t>
  </si>
  <si>
    <t>Tutores x horas x cant de tutorias</t>
  </si>
  <si>
    <t>2.4 vinculacion Red de empresas</t>
  </si>
  <si>
    <t>Coordinador red empresas</t>
  </si>
  <si>
    <t>2.7 coordinador centros</t>
  </si>
  <si>
    <t>Directores centros de formación</t>
  </si>
  <si>
    <t>2.8 Coordinacion de alumnos</t>
  </si>
  <si>
    <t>Coordinadores de alumnos por centro</t>
  </si>
  <si>
    <t>2.9 Mantenimiento de centros</t>
  </si>
  <si>
    <t>Sede servicios y mantenimiento</t>
  </si>
  <si>
    <t>4.2 Evento anual</t>
  </si>
  <si>
    <t>Alquiler sala, videos, sonido etc</t>
  </si>
  <si>
    <t>coordinación Gral</t>
  </si>
  <si>
    <t>Administración</t>
  </si>
  <si>
    <t>Estudios legales y administrativos</t>
  </si>
  <si>
    <t>Sutotal componente 5</t>
  </si>
  <si>
    <t>Subtotal componente 4</t>
  </si>
  <si>
    <t>Capacitadores x horas docentes vinculadas</t>
  </si>
  <si>
    <t>fecha de renovación de contrato setiembre 2017</t>
  </si>
  <si>
    <t>adjudicado</t>
  </si>
  <si>
    <t>enero-dic 2017</t>
  </si>
  <si>
    <t>febrero a noviembre de 2017</t>
  </si>
  <si>
    <t xml:space="preserve">Adquisiciones año 2  2016 </t>
  </si>
  <si>
    <t>SD</t>
  </si>
  <si>
    <t>Ex Post</t>
  </si>
  <si>
    <t>2.5 Actividades preparatorias para relacionamiento escuelas y consolidación.</t>
  </si>
  <si>
    <t>sub total otras adquisiones</t>
  </si>
  <si>
    <t>ex post</t>
  </si>
  <si>
    <t>adquisición simple</t>
  </si>
  <si>
    <r>
      <rPr>
        <vertAlign val="superscript"/>
        <sz val="10"/>
        <rFont val="Calibri"/>
        <family val="2"/>
      </rPr>
      <t>(1)</t>
    </r>
    <r>
      <rPr>
        <sz val="10"/>
        <rFont val="Calibri"/>
        <family val="2"/>
      </rPr>
      <t xml:space="preserve"> El equipo técnico del Banco revisará los planes de trabajo y aprobará conjuntamente con el ejecutor los productos derivados de la consultoría. </t>
    </r>
  </si>
  <si>
    <r>
      <rPr>
        <b/>
        <vertAlign val="superscript"/>
        <sz val="10"/>
        <rFont val="Calibri"/>
        <family val="2"/>
      </rPr>
      <t>(2)</t>
    </r>
    <r>
      <rPr>
        <sz val="10"/>
        <rFont val="Calibri"/>
        <family val="2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</si>
  <si>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</rPr>
      <t>(3)</t>
    </r>
    <r>
      <rPr>
        <sz val="10"/>
        <rFont val="Calibri"/>
        <family val="2"/>
      </rPr>
      <t xml:space="preserve"> </t>
    </r>
    <r>
      <rPr>
        <b/>
        <u/>
        <sz val="10"/>
        <rFont val="Calibri"/>
        <family val="2"/>
      </rPr>
      <t>Bienes y Obras</t>
    </r>
    <r>
      <rPr>
        <sz val="10"/>
        <rFont val="Calibri"/>
        <family val="2"/>
      </rPr>
      <t xml:space="preserve">:  </t>
    </r>
    <r>
      <rPr>
        <b/>
        <sz val="10"/>
        <rFont val="Calibri"/>
        <family val="2"/>
      </rPr>
      <t>LP</t>
    </r>
    <r>
      <rPr>
        <sz val="10"/>
        <rFont val="Calibri"/>
        <family val="2"/>
      </rPr>
      <t xml:space="preserve">: Licitación Pública;  </t>
    </r>
    <r>
      <rPr>
        <b/>
        <sz val="10"/>
        <rFont val="Calibri"/>
        <family val="2"/>
      </rPr>
      <t>CP</t>
    </r>
    <r>
      <rPr>
        <sz val="10"/>
        <rFont val="Calibri"/>
        <family val="2"/>
      </rPr>
      <t xml:space="preserve">: Comparación de Precios;  </t>
    </r>
    <r>
      <rPr>
        <b/>
        <sz val="10"/>
        <rFont val="Calibri"/>
        <family val="2"/>
      </rPr>
      <t>CD</t>
    </r>
    <r>
      <rPr>
        <sz val="10"/>
        <rFont val="Calibri"/>
        <family val="2"/>
      </rPr>
      <t xml:space="preserve">: Contratación Directa.    </t>
    </r>
  </si>
  <si>
    <r>
      <t>(3)</t>
    </r>
    <r>
      <rPr>
        <sz val="10"/>
        <rFont val="Calibri"/>
        <family val="2"/>
      </rPr>
      <t xml:space="preserve"> </t>
    </r>
    <r>
      <rPr>
        <b/>
        <u/>
        <sz val="10"/>
        <rFont val="Calibri"/>
        <family val="2"/>
      </rPr>
      <t>Firmas de consultoría</t>
    </r>
    <r>
      <rPr>
        <sz val="10"/>
        <rFont val="Calibri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</si>
  <si>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u/>
        <vertAlign val="superscript"/>
        <sz val="10"/>
        <rFont val="Calibri"/>
        <family val="2"/>
      </rPr>
      <t xml:space="preserve">(3) </t>
    </r>
    <r>
      <rPr>
        <b/>
        <u/>
        <sz val="10"/>
        <rFont val="Calibri"/>
        <family val="2"/>
      </rPr>
      <t>Consultores Individuales</t>
    </r>
    <r>
      <rPr>
        <sz val="10"/>
        <rFont val="Calibri"/>
        <family val="2"/>
      </rPr>
      <t xml:space="preserve">: </t>
    </r>
    <r>
      <rPr>
        <b/>
        <sz val="10"/>
        <rFont val="Calibri"/>
        <family val="2"/>
      </rPr>
      <t>CCIN</t>
    </r>
    <r>
      <rPr>
        <sz val="10"/>
        <rFont val="Calibri"/>
        <family val="2"/>
      </rPr>
      <t xml:space="preserve">: Selección basada en la Comparación de Calificaciones Consultor Individual ; SD: Selección Directa. </t>
    </r>
  </si>
  <si>
    <r>
      <t>(4)</t>
    </r>
    <r>
      <rPr>
        <sz val="10"/>
        <rFont val="Calibri"/>
        <family val="2"/>
      </rPr>
      <t xml:space="preserve"> </t>
    </r>
    <r>
      <rPr>
        <b/>
        <u/>
        <sz val="10"/>
        <rFont val="Calibri"/>
        <family val="2"/>
      </rPr>
      <t xml:space="preserve"> Revisión ex ante/ ex post</t>
    </r>
    <r>
      <rPr>
        <sz val="10"/>
        <rFont val="Calibri"/>
        <family val="2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</si>
  <si>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(5)</t>
    </r>
    <r>
      <rPr>
        <sz val="10"/>
        <rFont val="Calibri"/>
        <family val="2"/>
      </rPr>
      <t xml:space="preserve">  </t>
    </r>
    <r>
      <rPr>
        <b/>
        <u/>
        <sz val="10"/>
        <rFont val="Calibri"/>
        <family val="2"/>
      </rPr>
      <t>Revisión técnica</t>
    </r>
    <r>
      <rPr>
        <sz val="10"/>
        <rFont val="Calibri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</si>
  <si>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CD</t>
  </si>
  <si>
    <t>Materiales para difusión (folletería, calendarios cds,afiches, pin, lapiceras, tarjetas,  etc)</t>
  </si>
  <si>
    <t>marzo-setiembre</t>
  </si>
  <si>
    <t>Diseño e implementación. ( campaña de call canter, desayuno con empresarios y eventos para premiación )</t>
  </si>
  <si>
    <t>Se realizarám 4 talleres en el año.</t>
  </si>
  <si>
    <t>no requiere</t>
  </si>
  <si>
    <t xml:space="preserve">CP o SD </t>
  </si>
  <si>
    <t>en adquisiciones  menores a U$S 2000 se considera adquisición simple o selección directa.</t>
  </si>
  <si>
    <t xml:space="preserve"> Adquisiciones año 3  2017      (US$)</t>
  </si>
  <si>
    <t xml:space="preserve"> Costo estimado de adquisiciones 2018</t>
  </si>
  <si>
    <t xml:space="preserve"> No requiere</t>
  </si>
  <si>
    <t>ATN/ME-14601-RG   RG-M1256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</si>
</sst>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44"/>
      <name val="Calibri"/>
      <family val="2"/>
    </font>
    <font>
      <sz val="11"/>
      <color indexed="44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u/>
      <sz val="12"/>
      <name val="Calibri"/>
      <family val="2"/>
    </font>
    <font>
      <b/>
      <u/>
      <sz val="14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u/>
      <sz val="11"/>
      <name val="Calibri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70C0"/>
      <name val="Calibri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b/>
      <vertAlign val="superscript"/>
      <sz val="10"/>
      <name val="Calibri"/>
      <family val="2"/>
    </font>
    <font>
      <b/>
      <u/>
      <sz val="10"/>
      <name val="Calibri"/>
      <family val="2"/>
    </font>
    <font>
      <b/>
      <sz val="10"/>
      <name val="Calibri"/>
      <family val="2"/>
    </font>
    <font>
      <b/>
      <u/>
      <vertAlign val="superscript"/>
      <sz val="10"/>
      <name val="Calibri"/>
      <family val="2"/>
    </font>
    <font>
      <b/>
      <sz val="14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/>
    <xf numFmtId="3" fontId="2" fillId="3" borderId="0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3" fontId="7" fillId="3" borderId="5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0" fillId="5" borderId="0" xfId="0" applyFont="1" applyFill="1" applyBorder="1" applyAlignment="1">
      <alignment vertical="center"/>
    </xf>
    <xf numFmtId="3" fontId="0" fillId="5" borderId="0" xfId="0" applyNumberFormat="1" applyFont="1" applyFill="1" applyBorder="1" applyAlignment="1">
      <alignment vertical="center"/>
    </xf>
    <xf numFmtId="49" fontId="10" fillId="5" borderId="0" xfId="0" applyNumberFormat="1" applyFont="1" applyFill="1" applyBorder="1"/>
    <xf numFmtId="3" fontId="2" fillId="5" borderId="0" xfId="0" applyNumberFormat="1" applyFont="1" applyFill="1" applyBorder="1" applyAlignment="1">
      <alignment horizontal="right" vertical="center" wrapText="1"/>
    </xf>
    <xf numFmtId="3" fontId="0" fillId="5" borderId="0" xfId="0" applyNumberFormat="1" applyFont="1" applyFill="1" applyBorder="1" applyAlignment="1"/>
    <xf numFmtId="0" fontId="0" fillId="5" borderId="0" xfId="0" applyFont="1" applyFill="1" applyBorder="1"/>
    <xf numFmtId="3" fontId="2" fillId="5" borderId="0" xfId="0" applyNumberFormat="1" applyFont="1" applyFill="1" applyBorder="1" applyAlignment="1">
      <alignment horizontal="right" vertical="center"/>
    </xf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2" fillId="3" borderId="6" xfId="0" applyFont="1" applyFill="1" applyBorder="1" applyAlignment="1">
      <alignment vertical="top" wrapText="1"/>
    </xf>
    <xf numFmtId="0" fontId="2" fillId="3" borderId="10" xfId="0" applyFont="1" applyFill="1" applyBorder="1" applyAlignment="1">
      <alignment horizontal="left"/>
    </xf>
    <xf numFmtId="0" fontId="3" fillId="3" borderId="11" xfId="0" applyFont="1" applyFill="1" applyBorder="1"/>
    <xf numFmtId="0" fontId="3" fillId="3" borderId="10" xfId="0" applyFont="1" applyFill="1" applyBorder="1"/>
    <xf numFmtId="3" fontId="3" fillId="3" borderId="0" xfId="0" applyNumberFormat="1" applyFont="1" applyFill="1" applyBorder="1" applyAlignment="1">
      <alignment horizontal="right"/>
    </xf>
    <xf numFmtId="0" fontId="2" fillId="2" borderId="30" xfId="0" applyFont="1" applyFill="1" applyBorder="1" applyAlignment="1">
      <alignment horizontal="center" vertical="center" wrapText="1"/>
    </xf>
    <xf numFmtId="0" fontId="0" fillId="0" borderId="5" xfId="0" applyFont="1" applyBorder="1"/>
    <xf numFmtId="0" fontId="0" fillId="0" borderId="6" xfId="0" applyFont="1" applyBorder="1"/>
    <xf numFmtId="0" fontId="0" fillId="3" borderId="5" xfId="0" applyFont="1" applyFill="1" applyBorder="1"/>
    <xf numFmtId="0" fontId="2" fillId="3" borderId="5" xfId="0" applyFont="1" applyFill="1" applyBorder="1" applyAlignment="1">
      <alignment horizontal="center" vertical="center" wrapText="1"/>
    </xf>
    <xf numFmtId="3" fontId="0" fillId="0" borderId="0" xfId="0" applyNumberFormat="1" applyFont="1"/>
    <xf numFmtId="0" fontId="3" fillId="5" borderId="5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3" fontId="0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14" fontId="3" fillId="3" borderId="5" xfId="0" applyNumberFormat="1" applyFont="1" applyFill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3" fontId="2" fillId="0" borderId="5" xfId="0" applyNumberFormat="1" applyFont="1" applyBorder="1" applyAlignment="1">
      <alignment horizontal="right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left" vertical="center" wrapText="1"/>
    </xf>
    <xf numFmtId="3" fontId="2" fillId="5" borderId="5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3" fontId="3" fillId="5" borderId="5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0" fillId="5" borderId="0" xfId="0" applyFont="1" applyFill="1"/>
    <xf numFmtId="0" fontId="0" fillId="6" borderId="0" xfId="0" applyFont="1" applyFill="1"/>
    <xf numFmtId="0" fontId="0" fillId="0" borderId="0" xfId="0" applyFont="1" applyAlignment="1">
      <alignment horizontal="right"/>
    </xf>
    <xf numFmtId="0" fontId="12" fillId="0" borderId="15" xfId="0" applyFont="1" applyBorder="1" applyAlignment="1">
      <alignment vertical="center" wrapText="1"/>
    </xf>
    <xf numFmtId="0" fontId="6" fillId="4" borderId="12" xfId="0" applyFont="1" applyFill="1" applyBorder="1" applyAlignment="1">
      <alignment horizontal="left"/>
    </xf>
    <xf numFmtId="0" fontId="6" fillId="4" borderId="13" xfId="0" applyFont="1" applyFill="1" applyBorder="1" applyAlignment="1">
      <alignment horizontal="left"/>
    </xf>
    <xf numFmtId="0" fontId="6" fillId="4" borderId="14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3" fontId="0" fillId="5" borderId="5" xfId="0" applyNumberFormat="1" applyFont="1" applyFill="1" applyBorder="1" applyAlignment="1">
      <alignment horizontal="right" vertical="center"/>
    </xf>
    <xf numFmtId="14" fontId="3" fillId="5" borderId="5" xfId="0" applyNumberFormat="1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vertical="center" wrapText="1"/>
    </xf>
    <xf numFmtId="3" fontId="9" fillId="0" borderId="5" xfId="0" applyNumberFormat="1" applyFont="1" applyBorder="1" applyAlignment="1">
      <alignment horizontal="right"/>
    </xf>
    <xf numFmtId="0" fontId="17" fillId="0" borderId="5" xfId="0" applyFont="1" applyBorder="1" applyAlignment="1">
      <alignment horizontal="left" vertical="center"/>
    </xf>
    <xf numFmtId="3" fontId="18" fillId="5" borderId="0" xfId="0" applyNumberFormat="1" applyFont="1" applyFill="1" applyBorder="1" applyAlignment="1">
      <alignment vertical="center"/>
    </xf>
    <xf numFmtId="0" fontId="7" fillId="0" borderId="20" xfId="0" applyFont="1" applyBorder="1" applyAlignment="1">
      <alignment horizontal="left"/>
    </xf>
    <xf numFmtId="0" fontId="3" fillId="5" borderId="5" xfId="0" applyFont="1" applyFill="1" applyBorder="1" applyAlignment="1">
      <alignment horizontal="right" vertical="center" wrapText="1"/>
    </xf>
    <xf numFmtId="3" fontId="2" fillId="5" borderId="5" xfId="0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left" vertical="top" wrapText="1"/>
    </xf>
    <xf numFmtId="0" fontId="19" fillId="5" borderId="5" xfId="0" applyFont="1" applyFill="1" applyBorder="1" applyAlignment="1">
      <alignment horizontal="center" vertical="center" wrapText="1"/>
    </xf>
    <xf numFmtId="3" fontId="19" fillId="5" borderId="5" xfId="0" applyNumberFormat="1" applyFont="1" applyFill="1" applyBorder="1" applyAlignment="1">
      <alignment horizontal="right" vertical="center" wrapText="1"/>
    </xf>
    <xf numFmtId="3" fontId="20" fillId="5" borderId="0" xfId="0" applyNumberFormat="1" applyFont="1" applyFill="1" applyBorder="1" applyAlignment="1">
      <alignment horizontal="right" vertical="center" wrapText="1"/>
    </xf>
    <xf numFmtId="3" fontId="20" fillId="5" borderId="0" xfId="0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/>
    </xf>
    <xf numFmtId="0" fontId="2" fillId="5" borderId="5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vertical="top" wrapText="1"/>
    </xf>
    <xf numFmtId="0" fontId="2" fillId="0" borderId="19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left" vertical="center" wrapText="1"/>
    </xf>
    <xf numFmtId="3" fontId="2" fillId="8" borderId="20" xfId="0" applyNumberFormat="1" applyFont="1" applyFill="1" applyBorder="1" applyAlignment="1">
      <alignment horizontal="center" vertical="center" wrapText="1"/>
    </xf>
    <xf numFmtId="3" fontId="2" fillId="8" borderId="20" xfId="0" applyNumberFormat="1" applyFont="1" applyFill="1" applyBorder="1" applyAlignment="1">
      <alignment horizontal="right" vertical="center" wrapText="1"/>
    </xf>
    <xf numFmtId="0" fontId="3" fillId="8" borderId="20" xfId="0" applyFont="1" applyFill="1" applyBorder="1" applyAlignment="1">
      <alignment horizontal="left" vertical="center" wrapText="1"/>
    </xf>
    <xf numFmtId="0" fontId="3" fillId="8" borderId="20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/>
    </xf>
    <xf numFmtId="0" fontId="2" fillId="0" borderId="17" xfId="0" applyFont="1" applyBorder="1" applyAlignment="1">
      <alignment vertical="top" wrapText="1"/>
    </xf>
    <xf numFmtId="0" fontId="2" fillId="5" borderId="5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2" fillId="5" borderId="20" xfId="0" applyFont="1" applyFill="1" applyBorder="1" applyAlignment="1">
      <alignment horizontal="left" vertical="top" wrapText="1"/>
    </xf>
    <xf numFmtId="0" fontId="2" fillId="5" borderId="17" xfId="0" applyFont="1" applyFill="1" applyBorder="1" applyAlignment="1">
      <alignment horizontal="left" vertical="top" wrapText="1"/>
    </xf>
    <xf numFmtId="3" fontId="2" fillId="5" borderId="17" xfId="0" applyNumberFormat="1" applyFont="1" applyFill="1" applyBorder="1" applyAlignment="1">
      <alignment horizontal="center" vertical="center" wrapText="1"/>
    </xf>
    <xf numFmtId="3" fontId="2" fillId="5" borderId="16" xfId="0" applyNumberFormat="1" applyFont="1" applyFill="1" applyBorder="1" applyAlignment="1">
      <alignment horizontal="right" vertical="center" wrapText="1"/>
    </xf>
    <xf numFmtId="0" fontId="3" fillId="5" borderId="5" xfId="0" applyFont="1" applyFill="1" applyBorder="1" applyAlignment="1">
      <alignment horizontal="left" vertical="top" wrapText="1"/>
    </xf>
    <xf numFmtId="0" fontId="0" fillId="0" borderId="0" xfId="0" applyFill="1"/>
    <xf numFmtId="3" fontId="3" fillId="0" borderId="5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22" fillId="0" borderId="44" xfId="0" applyFont="1" applyBorder="1" applyAlignment="1">
      <alignment horizontal="left" vertical="center" wrapText="1"/>
    </xf>
    <xf numFmtId="0" fontId="22" fillId="0" borderId="45" xfId="0" applyFont="1" applyBorder="1" applyAlignment="1">
      <alignment horizontal="left" vertical="center" wrapText="1"/>
    </xf>
    <xf numFmtId="0" fontId="22" fillId="0" borderId="46" xfId="0" applyFont="1" applyBorder="1" applyAlignment="1">
      <alignment horizontal="left" vertical="center" wrapText="1"/>
    </xf>
    <xf numFmtId="0" fontId="22" fillId="0" borderId="27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justify"/>
    </xf>
    <xf numFmtId="0" fontId="21" fillId="0" borderId="42" xfId="0" applyFont="1" applyBorder="1" applyAlignment="1">
      <alignment horizontal="left" vertical="justify"/>
    </xf>
    <xf numFmtId="0" fontId="21" fillId="0" borderId="43" xfId="0" applyFont="1" applyBorder="1" applyAlignment="1">
      <alignment horizontal="left" vertical="justify"/>
    </xf>
    <xf numFmtId="0" fontId="24" fillId="0" borderId="44" xfId="0" applyFont="1" applyBorder="1" applyAlignment="1">
      <alignment horizontal="left" vertical="center" wrapText="1"/>
    </xf>
    <xf numFmtId="0" fontId="24" fillId="0" borderId="45" xfId="0" applyFont="1" applyBorder="1" applyAlignment="1">
      <alignment horizontal="left" vertical="center" wrapText="1"/>
    </xf>
    <xf numFmtId="0" fontId="24" fillId="0" borderId="4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9" borderId="19" xfId="0" applyFont="1" applyFill="1" applyBorder="1" applyAlignment="1">
      <alignment horizontal="left" vertical="top" wrapText="1"/>
    </xf>
    <xf numFmtId="0" fontId="6" fillId="9" borderId="20" xfId="0" applyFont="1" applyFill="1" applyBorder="1" applyAlignment="1">
      <alignment horizontal="left" vertical="top" wrapText="1"/>
    </xf>
    <xf numFmtId="0" fontId="6" fillId="9" borderId="21" xfId="0" applyFont="1" applyFill="1" applyBorder="1" applyAlignment="1">
      <alignment horizontal="left" vertical="top" wrapText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16" fillId="8" borderId="2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left"/>
    </xf>
    <xf numFmtId="0" fontId="6" fillId="4" borderId="20" xfId="0" applyFont="1" applyFill="1" applyBorder="1" applyAlignment="1">
      <alignment horizontal="left"/>
    </xf>
    <xf numFmtId="0" fontId="6" fillId="4" borderId="21" xfId="0" applyFont="1" applyFill="1" applyBorder="1" applyAlignment="1">
      <alignment horizontal="left"/>
    </xf>
    <xf numFmtId="0" fontId="2" fillId="7" borderId="19" xfId="0" applyFont="1" applyFill="1" applyBorder="1" applyAlignment="1">
      <alignment horizontal="center"/>
    </xf>
    <xf numFmtId="0" fontId="2" fillId="7" borderId="20" xfId="0" applyFont="1" applyFill="1" applyBorder="1" applyAlignment="1">
      <alignment horizontal="center"/>
    </xf>
    <xf numFmtId="0" fontId="2" fillId="7" borderId="21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0" borderId="29" xfId="0" applyFont="1" applyBorder="1"/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2" fillId="2" borderId="18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0" fillId="0" borderId="34" xfId="0" applyFont="1" applyBorder="1"/>
    <xf numFmtId="0" fontId="2" fillId="2" borderId="3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0" fillId="0" borderId="40" xfId="0" applyFont="1" applyBorder="1"/>
    <xf numFmtId="0" fontId="2" fillId="2" borderId="18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0" fillId="0" borderId="36" xfId="0" applyFont="1" applyBorder="1"/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35" xfId="0" applyNumberFormat="1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/>
    </xf>
    <xf numFmtId="0" fontId="14" fillId="8" borderId="0" xfId="0" applyFont="1" applyFill="1" applyAlignment="1">
      <alignment horizontal="left"/>
    </xf>
    <xf numFmtId="0" fontId="2" fillId="5" borderId="5" xfId="0" applyFont="1" applyFill="1" applyBorder="1" applyAlignment="1">
      <alignment horizontal="left" vertical="top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5" fillId="2" borderId="8" xfId="0" applyFont="1" applyFill="1" applyBorder="1" applyAlignment="1"/>
    <xf numFmtId="0" fontId="5" fillId="2" borderId="9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 wrapText="1"/>
    </xf>
    <xf numFmtId="0" fontId="14" fillId="8" borderId="8" xfId="0" applyFont="1" applyFill="1" applyBorder="1" applyAlignment="1">
      <alignment horizontal="left" vertical="top"/>
    </xf>
    <xf numFmtId="0" fontId="15" fillId="9" borderId="16" xfId="0" applyFont="1" applyFill="1" applyBorder="1" applyAlignment="1">
      <alignment horizontal="left" vertical="top" wrapText="1"/>
    </xf>
    <xf numFmtId="0" fontId="15" fillId="9" borderId="20" xfId="0" applyFont="1" applyFill="1" applyBorder="1" applyAlignment="1">
      <alignment horizontal="left" vertical="top" wrapText="1"/>
    </xf>
    <xf numFmtId="0" fontId="15" fillId="9" borderId="17" xfId="0" applyFont="1" applyFill="1" applyBorder="1" applyAlignment="1">
      <alignment horizontal="left" vertical="top" wrapText="1"/>
    </xf>
    <xf numFmtId="0" fontId="6" fillId="4" borderId="31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2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10" fillId="10" borderId="16" xfId="0" applyFont="1" applyFill="1" applyBorder="1" applyAlignment="1">
      <alignment horizontal="left"/>
    </xf>
    <xf numFmtId="0" fontId="10" fillId="10" borderId="20" xfId="0" applyFont="1" applyFill="1" applyBorder="1" applyAlignment="1">
      <alignment horizontal="left"/>
    </xf>
    <xf numFmtId="0" fontId="10" fillId="10" borderId="17" xfId="0" applyFont="1" applyFill="1" applyBorder="1" applyAlignment="1">
      <alignment horizontal="left"/>
    </xf>
    <xf numFmtId="0" fontId="6" fillId="4" borderId="31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26" xfId="0" applyFont="1" applyFill="1" applyBorder="1" applyAlignment="1">
      <alignment horizontal="left" vertical="top" wrapText="1"/>
    </xf>
    <xf numFmtId="0" fontId="15" fillId="9" borderId="21" xfId="0" applyFont="1" applyFill="1" applyBorder="1" applyAlignment="1">
      <alignment horizontal="left" vertical="top" wrapText="1"/>
    </xf>
    <xf numFmtId="0" fontId="2" fillId="5" borderId="16" xfId="0" applyFont="1" applyFill="1" applyBorder="1" applyAlignment="1">
      <alignment horizontal="left" vertical="top" wrapText="1"/>
    </xf>
    <xf numFmtId="0" fontId="2" fillId="5" borderId="20" xfId="0" applyFont="1" applyFill="1" applyBorder="1" applyAlignment="1">
      <alignment horizontal="left" vertical="top" wrapText="1"/>
    </xf>
    <xf numFmtId="0" fontId="2" fillId="5" borderId="17" xfId="0" applyFont="1" applyFill="1" applyBorder="1" applyAlignment="1">
      <alignment horizontal="left" vertical="top" wrapText="1"/>
    </xf>
    <xf numFmtId="0" fontId="2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78"/>
  <sheetViews>
    <sheetView tabSelected="1" zoomScale="80" zoomScaleNormal="80" workbookViewId="0">
      <pane xSplit="3" ySplit="17" topLeftCell="D18" activePane="bottomRight" state="frozen"/>
      <selection pane="topRight" activeCell="D1" sqref="D1"/>
      <selection pane="bottomLeft" activeCell="A15" sqref="A15"/>
      <selection pane="bottomRight" activeCell="D2" sqref="D2"/>
    </sheetView>
  </sheetViews>
  <sheetFormatPr defaultColWidth="9.140625" defaultRowHeight="15" x14ac:dyDescent="0.25"/>
  <cols>
    <col min="1" max="1" width="2.28515625" style="20" customWidth="1"/>
    <col min="2" max="2" width="5.7109375" style="20" customWidth="1"/>
    <col min="3" max="3" width="42.140625" style="20" customWidth="1"/>
    <col min="4" max="6" width="26" style="20" customWidth="1"/>
    <col min="7" max="7" width="16.140625" style="20" customWidth="1"/>
    <col min="8" max="9" width="16.28515625" style="20" customWidth="1"/>
    <col min="10" max="10" width="17.28515625" style="55" customWidth="1"/>
    <col min="11" max="11" width="18.42578125" style="55" customWidth="1"/>
    <col min="12" max="12" width="17" style="20" customWidth="1"/>
    <col min="13" max="13" width="14.42578125" style="20" customWidth="1"/>
    <col min="14" max="14" width="9.42578125" style="23" customWidth="1"/>
    <col min="15" max="15" width="9.85546875" style="23" customWidth="1"/>
    <col min="16" max="16" width="13.140625" style="20" customWidth="1"/>
    <col min="17" max="17" width="14.5703125" style="20" customWidth="1"/>
    <col min="18" max="18" width="12.28515625" style="20" customWidth="1"/>
    <col min="19" max="19" width="45.5703125" style="20" customWidth="1"/>
    <col min="20" max="20" width="39.85546875" style="20" customWidth="1"/>
    <col min="21" max="16384" width="9.140625" style="20"/>
  </cols>
  <sheetData>
    <row r="1" spans="1:27" ht="18" x14ac:dyDescent="0.25">
      <c r="A1" s="18"/>
      <c r="B1" s="21" t="s">
        <v>0</v>
      </c>
      <c r="C1" s="202" t="s">
        <v>134</v>
      </c>
      <c r="D1" s="202"/>
      <c r="E1" s="1"/>
      <c r="F1" s="1"/>
      <c r="G1" s="1"/>
      <c r="H1" s="1"/>
      <c r="I1" s="1"/>
      <c r="J1" s="2"/>
      <c r="K1" s="2"/>
      <c r="L1" s="1"/>
      <c r="M1" s="1"/>
      <c r="N1" s="22"/>
      <c r="P1" s="24"/>
      <c r="Q1" s="24"/>
      <c r="R1" s="24"/>
      <c r="S1" s="24"/>
      <c r="T1" s="18"/>
      <c r="U1" s="18"/>
      <c r="V1" s="18"/>
      <c r="W1" s="18"/>
      <c r="X1" s="18"/>
      <c r="Y1" s="18"/>
      <c r="Z1" s="18"/>
      <c r="AA1" s="18"/>
    </row>
    <row r="2" spans="1:27" x14ac:dyDescent="0.25">
      <c r="A2" s="18"/>
      <c r="B2" s="1"/>
      <c r="C2" s="1"/>
      <c r="D2" s="1"/>
      <c r="E2" s="1"/>
      <c r="F2" s="1"/>
      <c r="G2" s="1"/>
      <c r="H2" s="1"/>
      <c r="I2" s="1"/>
      <c r="J2" s="2"/>
      <c r="K2" s="2"/>
      <c r="L2" s="1"/>
      <c r="M2" s="1"/>
      <c r="N2" s="22"/>
      <c r="O2" s="22"/>
      <c r="P2" s="24"/>
      <c r="Q2" s="24"/>
      <c r="R2" s="24"/>
      <c r="S2" s="24"/>
      <c r="T2" s="18"/>
      <c r="U2" s="18"/>
      <c r="V2" s="18"/>
      <c r="W2" s="18"/>
      <c r="X2" s="18"/>
      <c r="Y2" s="18"/>
      <c r="Z2" s="18"/>
      <c r="AA2" s="18"/>
    </row>
    <row r="3" spans="1:27" ht="15.75" thickBot="1" x14ac:dyDescent="0.3">
      <c r="A3" s="18"/>
      <c r="B3" s="1"/>
      <c r="C3" s="1"/>
      <c r="D3" s="1"/>
      <c r="E3" s="1"/>
      <c r="F3" s="1"/>
      <c r="G3" s="1"/>
      <c r="H3" s="1"/>
      <c r="I3" s="1"/>
      <c r="J3" s="2"/>
      <c r="K3" s="2"/>
      <c r="L3" s="1"/>
      <c r="M3" s="1"/>
      <c r="N3" s="3"/>
      <c r="O3" s="3"/>
      <c r="P3" s="1"/>
      <c r="Q3" s="1"/>
      <c r="R3" s="1"/>
      <c r="S3" s="1"/>
      <c r="T3" s="18"/>
      <c r="U3" s="18"/>
      <c r="V3" s="18"/>
      <c r="W3" s="18"/>
      <c r="X3" s="18"/>
      <c r="Y3" s="18"/>
      <c r="Z3" s="18"/>
      <c r="AA3" s="18"/>
    </row>
    <row r="4" spans="1:27" ht="43.5" customHeight="1" x14ac:dyDescent="0.25">
      <c r="A4" s="18"/>
      <c r="B4" s="171" t="s">
        <v>36</v>
      </c>
      <c r="C4" s="172"/>
      <c r="D4" s="173"/>
      <c r="E4" s="173"/>
      <c r="F4" s="173"/>
      <c r="G4" s="173"/>
      <c r="H4" s="173"/>
      <c r="I4" s="173"/>
      <c r="J4" s="172"/>
      <c r="K4" s="172"/>
      <c r="L4" s="172"/>
      <c r="M4" s="172"/>
      <c r="N4" s="172"/>
      <c r="O4" s="172"/>
      <c r="P4" s="172"/>
      <c r="Q4" s="172"/>
      <c r="R4" s="172"/>
      <c r="S4" s="174"/>
      <c r="T4" s="18"/>
      <c r="U4" s="18"/>
      <c r="V4" s="18"/>
      <c r="W4" s="18"/>
      <c r="X4" s="18"/>
      <c r="Y4" s="18"/>
      <c r="Z4" s="18"/>
      <c r="AA4" s="18"/>
    </row>
    <row r="5" spans="1:27" x14ac:dyDescent="0.25">
      <c r="A5" s="18"/>
      <c r="B5" s="175" t="s">
        <v>1</v>
      </c>
      <c r="C5" s="176"/>
      <c r="D5" s="177"/>
      <c r="E5" s="177"/>
      <c r="F5" s="177"/>
      <c r="G5" s="177"/>
      <c r="H5" s="177"/>
      <c r="I5" s="177"/>
      <c r="J5" s="177"/>
      <c r="K5" s="177"/>
      <c r="L5" s="177"/>
      <c r="M5" s="178" t="s">
        <v>2</v>
      </c>
      <c r="N5" s="178"/>
      <c r="O5" s="178"/>
      <c r="P5" s="178"/>
      <c r="Q5" s="178"/>
      <c r="R5" s="178"/>
      <c r="S5" s="25" t="s">
        <v>3</v>
      </c>
      <c r="T5" s="18"/>
      <c r="U5" s="18"/>
      <c r="V5" s="18"/>
      <c r="W5" s="18"/>
      <c r="X5" s="18"/>
      <c r="Y5" s="18"/>
      <c r="Z5" s="18"/>
      <c r="AA5" s="18"/>
    </row>
    <row r="6" spans="1:27" x14ac:dyDescent="0.25">
      <c r="A6" s="18"/>
      <c r="B6" s="179" t="s">
        <v>4</v>
      </c>
      <c r="C6" s="180"/>
      <c r="D6" s="181"/>
      <c r="E6" s="181"/>
      <c r="F6" s="181"/>
      <c r="G6" s="181"/>
      <c r="H6" s="181"/>
      <c r="I6" s="181"/>
      <c r="J6" s="181"/>
      <c r="K6" s="181"/>
      <c r="L6" s="181"/>
      <c r="M6" s="176" t="s">
        <v>5</v>
      </c>
      <c r="N6" s="177"/>
      <c r="O6" s="177"/>
      <c r="P6" s="177"/>
      <c r="Q6" s="177"/>
      <c r="R6" s="177"/>
      <c r="S6" s="182"/>
      <c r="T6" s="18"/>
      <c r="U6" s="18"/>
      <c r="V6" s="18"/>
      <c r="W6" s="18"/>
      <c r="X6" s="18"/>
      <c r="Y6" s="18"/>
      <c r="Z6" s="18"/>
      <c r="AA6" s="18"/>
    </row>
    <row r="7" spans="1:27" x14ac:dyDescent="0.25">
      <c r="A7" s="18"/>
      <c r="B7" s="167" t="s">
        <v>6</v>
      </c>
      <c r="C7" s="168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70"/>
      <c r="T7" s="18"/>
      <c r="U7" s="18"/>
      <c r="V7" s="18"/>
      <c r="W7" s="18"/>
      <c r="X7" s="18"/>
      <c r="Y7" s="18"/>
      <c r="Z7" s="18"/>
      <c r="AA7" s="18"/>
    </row>
    <row r="8" spans="1:27" x14ac:dyDescent="0.25">
      <c r="A8" s="18"/>
      <c r="B8" s="26" t="s">
        <v>7</v>
      </c>
      <c r="C8" s="4"/>
      <c r="D8" s="5"/>
      <c r="E8" s="5"/>
      <c r="F8" s="5"/>
      <c r="G8" s="5"/>
      <c r="H8" s="5"/>
      <c r="I8" s="5"/>
      <c r="J8" s="6"/>
      <c r="K8" s="6"/>
      <c r="L8" s="6" t="s">
        <v>8</v>
      </c>
      <c r="M8" s="7"/>
      <c r="N8" s="8"/>
      <c r="O8" s="9" t="s">
        <v>9</v>
      </c>
      <c r="P8" s="7"/>
      <c r="Q8" s="7"/>
      <c r="R8" s="7"/>
      <c r="S8" s="27"/>
      <c r="T8" s="18"/>
      <c r="U8" s="18"/>
      <c r="V8" s="18"/>
      <c r="W8" s="18"/>
      <c r="X8" s="18"/>
      <c r="Y8" s="18"/>
      <c r="Z8" s="18"/>
      <c r="AA8" s="18"/>
    </row>
    <row r="9" spans="1:27" x14ac:dyDescent="0.25">
      <c r="A9" s="18"/>
      <c r="B9" s="28"/>
      <c r="C9" s="7"/>
      <c r="D9" s="7"/>
      <c r="E9" s="7"/>
      <c r="F9" s="7"/>
      <c r="G9" s="7"/>
      <c r="H9" s="7"/>
      <c r="I9" s="7"/>
      <c r="J9" s="29"/>
      <c r="K9" s="29"/>
      <c r="L9" s="7"/>
      <c r="M9" s="7"/>
      <c r="N9" s="8"/>
      <c r="O9" s="8"/>
      <c r="P9" s="7"/>
      <c r="Q9" s="7"/>
      <c r="R9" s="7"/>
      <c r="S9" s="27"/>
      <c r="T9" s="18"/>
      <c r="U9" s="18"/>
      <c r="V9" s="18"/>
      <c r="W9" s="18"/>
      <c r="X9" s="18"/>
      <c r="Y9" s="18"/>
      <c r="Z9" s="18"/>
      <c r="AA9" s="18"/>
    </row>
    <row r="10" spans="1:27" ht="2.25" customHeight="1" thickBot="1" x14ac:dyDescent="0.3">
      <c r="A10" s="18"/>
      <c r="B10" s="28"/>
      <c r="C10" s="7"/>
      <c r="D10" s="7"/>
      <c r="E10" s="7"/>
      <c r="F10" s="7"/>
      <c r="G10" s="7"/>
      <c r="H10" s="7"/>
      <c r="I10" s="7"/>
      <c r="J10" s="29"/>
      <c r="K10" s="29"/>
      <c r="L10" s="7"/>
      <c r="M10" s="7"/>
      <c r="N10" s="8"/>
      <c r="O10" s="8"/>
      <c r="P10" s="7"/>
      <c r="Q10" s="7"/>
      <c r="R10" s="7"/>
      <c r="S10" s="7"/>
      <c r="T10" s="18"/>
      <c r="U10" s="18"/>
      <c r="V10" s="18"/>
      <c r="W10" s="18"/>
      <c r="X10" s="18"/>
      <c r="Y10" s="18"/>
      <c r="Z10" s="18"/>
      <c r="AA10" s="18"/>
    </row>
    <row r="11" spans="1:27" ht="15.75" hidden="1" thickBot="1" x14ac:dyDescent="0.3">
      <c r="A11" s="18"/>
      <c r="B11" s="28"/>
      <c r="C11" s="7"/>
      <c r="D11" s="7"/>
      <c r="E11" s="7"/>
      <c r="F11" s="7"/>
      <c r="G11" s="7"/>
      <c r="H11" s="7"/>
      <c r="I11" s="7"/>
      <c r="J11" s="29"/>
      <c r="K11" s="29"/>
      <c r="L11" s="7"/>
      <c r="M11" s="7"/>
      <c r="N11" s="8"/>
      <c r="O11" s="8"/>
      <c r="P11" s="7"/>
      <c r="Q11" s="7"/>
      <c r="R11" s="7"/>
      <c r="S11" s="7"/>
      <c r="T11" s="18"/>
      <c r="U11" s="18"/>
      <c r="V11" s="18"/>
      <c r="W11" s="18"/>
      <c r="X11" s="18"/>
      <c r="Y11" s="18"/>
      <c r="Z11" s="18"/>
      <c r="AA11" s="18"/>
    </row>
    <row r="12" spans="1:27" ht="15.75" hidden="1" thickBot="1" x14ac:dyDescent="0.3">
      <c r="A12" s="18"/>
      <c r="B12" s="28"/>
      <c r="C12" s="7"/>
      <c r="D12" s="7"/>
      <c r="E12" s="7"/>
      <c r="F12" s="7"/>
      <c r="G12" s="7"/>
      <c r="H12" s="7"/>
      <c r="I12" s="7"/>
      <c r="J12" s="29"/>
      <c r="K12" s="29"/>
      <c r="L12" s="7"/>
      <c r="M12" s="7"/>
      <c r="N12" s="8"/>
      <c r="O12" s="8"/>
      <c r="P12" s="7"/>
      <c r="Q12" s="7"/>
      <c r="R12" s="7"/>
      <c r="S12" s="7"/>
      <c r="T12" s="18"/>
      <c r="U12" s="18"/>
      <c r="V12" s="18"/>
      <c r="W12" s="18"/>
      <c r="X12" s="18"/>
      <c r="Y12" s="18"/>
      <c r="Z12" s="18"/>
      <c r="AA12" s="18"/>
    </row>
    <row r="13" spans="1:27" ht="25.5" customHeight="1" x14ac:dyDescent="0.25">
      <c r="A13" s="18"/>
      <c r="B13" s="149" t="s">
        <v>10</v>
      </c>
      <c r="C13" s="152" t="s">
        <v>11</v>
      </c>
      <c r="D13" s="155" t="s">
        <v>42</v>
      </c>
      <c r="E13" s="155" t="s">
        <v>83</v>
      </c>
      <c r="F13" s="164" t="s">
        <v>82</v>
      </c>
      <c r="G13" s="155" t="s">
        <v>84</v>
      </c>
      <c r="H13" s="155" t="s">
        <v>81</v>
      </c>
      <c r="I13" s="155" t="s">
        <v>109</v>
      </c>
      <c r="J13" s="158" t="s">
        <v>131</v>
      </c>
      <c r="K13" s="158" t="s">
        <v>132</v>
      </c>
      <c r="L13" s="144" t="s">
        <v>43</v>
      </c>
      <c r="M13" s="144" t="s">
        <v>44</v>
      </c>
      <c r="N13" s="133" t="s">
        <v>12</v>
      </c>
      <c r="O13" s="134"/>
      <c r="P13" s="144" t="s">
        <v>13</v>
      </c>
      <c r="Q13" s="144" t="s">
        <v>59</v>
      </c>
      <c r="R13" s="144" t="s">
        <v>45</v>
      </c>
      <c r="S13" s="144" t="s">
        <v>14</v>
      </c>
      <c r="T13" s="132"/>
      <c r="U13" s="132"/>
      <c r="V13" s="132"/>
      <c r="W13" s="132"/>
      <c r="X13" s="132"/>
      <c r="Y13" s="132"/>
      <c r="Z13" s="132"/>
      <c r="AA13" s="132"/>
    </row>
    <row r="14" spans="1:27" ht="25.5" customHeight="1" x14ac:dyDescent="0.25">
      <c r="A14" s="18"/>
      <c r="B14" s="150"/>
      <c r="C14" s="153"/>
      <c r="D14" s="156"/>
      <c r="E14" s="156"/>
      <c r="F14" s="165"/>
      <c r="G14" s="156"/>
      <c r="H14" s="156"/>
      <c r="I14" s="156"/>
      <c r="J14" s="159"/>
      <c r="K14" s="159"/>
      <c r="L14" s="145"/>
      <c r="M14" s="145"/>
      <c r="N14" s="60"/>
      <c r="O14" s="61"/>
      <c r="P14" s="145"/>
      <c r="Q14" s="145"/>
      <c r="R14" s="145"/>
      <c r="S14" s="145"/>
      <c r="T14" s="132"/>
      <c r="U14" s="132"/>
      <c r="V14" s="132"/>
      <c r="W14" s="132"/>
      <c r="X14" s="132"/>
      <c r="Y14" s="132"/>
      <c r="Z14" s="132"/>
      <c r="AA14" s="132"/>
    </row>
    <row r="15" spans="1:27" ht="48" customHeight="1" thickBot="1" x14ac:dyDescent="0.3">
      <c r="A15" s="18"/>
      <c r="B15" s="151"/>
      <c r="C15" s="154"/>
      <c r="D15" s="157"/>
      <c r="E15" s="163"/>
      <c r="F15" s="166"/>
      <c r="G15" s="163"/>
      <c r="H15" s="163"/>
      <c r="I15" s="163"/>
      <c r="J15" s="160"/>
      <c r="K15" s="160"/>
      <c r="L15" s="146"/>
      <c r="M15" s="146"/>
      <c r="N15" s="30" t="s">
        <v>15</v>
      </c>
      <c r="O15" s="30" t="s">
        <v>16</v>
      </c>
      <c r="P15" s="146"/>
      <c r="Q15" s="146"/>
      <c r="R15" s="146"/>
      <c r="S15" s="146"/>
      <c r="T15" s="132"/>
      <c r="U15" s="132"/>
      <c r="V15" s="132"/>
      <c r="W15" s="132"/>
      <c r="X15" s="132"/>
      <c r="Y15" s="132"/>
      <c r="Z15" s="132"/>
      <c r="AA15" s="132"/>
    </row>
    <row r="16" spans="1:27" ht="15.75" customHeight="1" x14ac:dyDescent="0.3">
      <c r="A16" s="18"/>
      <c r="B16" s="161" t="s">
        <v>49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U16" s="15"/>
      <c r="V16" s="15"/>
      <c r="W16" s="15"/>
      <c r="X16" s="15"/>
      <c r="Y16" s="15"/>
      <c r="Z16" s="15"/>
      <c r="AA16" s="15"/>
    </row>
    <row r="17" spans="1:28" x14ac:dyDescent="0.25">
      <c r="A17" s="18"/>
      <c r="B17" s="57" t="s">
        <v>17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9"/>
      <c r="U17" s="15"/>
      <c r="V17" s="15"/>
      <c r="W17" s="15"/>
      <c r="X17" s="15"/>
      <c r="Y17" s="15"/>
      <c r="Z17" s="15"/>
      <c r="AA17" s="15"/>
    </row>
    <row r="18" spans="1:28" x14ac:dyDescent="0.25">
      <c r="A18" s="18"/>
      <c r="B18" s="147" t="s">
        <v>18</v>
      </c>
      <c r="C18" s="148"/>
      <c r="D18" s="148"/>
      <c r="E18" s="80"/>
      <c r="F18" s="80"/>
      <c r="G18" s="68"/>
      <c r="H18" s="68"/>
      <c r="I18" s="98"/>
      <c r="J18" s="10"/>
      <c r="K18" s="10"/>
      <c r="L18" s="33"/>
      <c r="M18" s="33"/>
      <c r="N18" s="34"/>
      <c r="O18" s="34"/>
      <c r="P18" s="33"/>
      <c r="Q18" s="33"/>
      <c r="R18" s="33"/>
      <c r="S18" s="32"/>
      <c r="T18" s="18"/>
      <c r="U18" s="18"/>
      <c r="V18" s="18"/>
      <c r="W18" s="18"/>
      <c r="X18" s="18"/>
      <c r="Y18" s="18"/>
      <c r="Z18" s="18"/>
      <c r="AA18" s="18"/>
    </row>
    <row r="19" spans="1:28" x14ac:dyDescent="0.25">
      <c r="A19" s="18"/>
      <c r="B19" s="135" t="s">
        <v>19</v>
      </c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7"/>
      <c r="T19" s="18"/>
      <c r="U19" s="18"/>
      <c r="V19" s="18"/>
      <c r="W19" s="18"/>
      <c r="X19" s="18"/>
      <c r="Y19" s="18"/>
      <c r="Z19" s="18"/>
      <c r="AA19" s="18"/>
    </row>
    <row r="20" spans="1:28" x14ac:dyDescent="0.25">
      <c r="A20" s="18"/>
      <c r="B20" s="138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40"/>
      <c r="T20" s="17"/>
      <c r="U20" s="17"/>
      <c r="V20" s="17"/>
      <c r="W20" s="17"/>
      <c r="X20" s="17"/>
      <c r="Y20" s="17"/>
      <c r="Z20" s="17"/>
      <c r="AA20" s="17"/>
    </row>
    <row r="21" spans="1:28" x14ac:dyDescent="0.25">
      <c r="A21" s="18"/>
      <c r="B21" s="141" t="s">
        <v>20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3"/>
      <c r="T21" s="17"/>
      <c r="U21" s="17"/>
      <c r="V21" s="17"/>
      <c r="W21" s="17"/>
      <c r="X21" s="17"/>
      <c r="Y21" s="17"/>
      <c r="Z21" s="17"/>
      <c r="AA21" s="17"/>
    </row>
    <row r="22" spans="1:28" ht="61.5" customHeight="1" x14ac:dyDescent="0.25">
      <c r="A22" s="18"/>
      <c r="B22" s="39">
        <v>1</v>
      </c>
      <c r="C22" s="56" t="s">
        <v>58</v>
      </c>
      <c r="D22" s="36" t="s">
        <v>39</v>
      </c>
      <c r="E22" s="46">
        <f>F22+G22</f>
        <v>10380</v>
      </c>
      <c r="F22" s="36"/>
      <c r="G22" s="11">
        <f>13440-5760+1700+1000</f>
        <v>10380</v>
      </c>
      <c r="H22" s="46">
        <v>2283.2800000000002</v>
      </c>
      <c r="I22" s="46">
        <v>1364</v>
      </c>
      <c r="J22" s="69">
        <v>3743</v>
      </c>
      <c r="K22" s="69">
        <f>G22-H22-J22-I22</f>
        <v>2989.7199999999993</v>
      </c>
      <c r="L22" s="37" t="s">
        <v>21</v>
      </c>
      <c r="M22" s="64" t="s">
        <v>22</v>
      </c>
      <c r="N22" s="38">
        <v>100</v>
      </c>
      <c r="O22" s="38">
        <v>0</v>
      </c>
      <c r="P22" s="38" t="s">
        <v>70</v>
      </c>
      <c r="Q22" s="38" t="s">
        <v>61</v>
      </c>
      <c r="R22" s="46" t="s">
        <v>133</v>
      </c>
      <c r="S22" s="106" t="s">
        <v>127</v>
      </c>
      <c r="T22" s="67"/>
      <c r="U22" s="14"/>
      <c r="V22" s="14"/>
      <c r="W22" s="14"/>
      <c r="X22" s="14"/>
      <c r="Y22" s="14"/>
      <c r="Z22" s="14"/>
      <c r="AA22" s="14"/>
      <c r="AB22" s="35"/>
    </row>
    <row r="23" spans="1:28" ht="75" x14ac:dyDescent="0.25">
      <c r="A23" s="18"/>
      <c r="B23" s="39">
        <v>2</v>
      </c>
      <c r="C23" s="56" t="s">
        <v>58</v>
      </c>
      <c r="D23" s="40" t="s">
        <v>40</v>
      </c>
      <c r="E23" s="46">
        <f>F23+G23</f>
        <v>4120</v>
      </c>
      <c r="F23" s="40"/>
      <c r="G23" s="11">
        <f>8960-3840-1000</f>
        <v>4120</v>
      </c>
      <c r="H23" s="46">
        <v>114</v>
      </c>
      <c r="I23" s="46">
        <v>182.29</v>
      </c>
      <c r="J23" s="41">
        <v>1120</v>
      </c>
      <c r="K23" s="69">
        <f>G23-H23-J23-I23</f>
        <v>2703.71</v>
      </c>
      <c r="L23" s="12" t="s">
        <v>25</v>
      </c>
      <c r="M23" s="12" t="s">
        <v>22</v>
      </c>
      <c r="N23" s="42">
        <v>100</v>
      </c>
      <c r="O23" s="42">
        <v>0</v>
      </c>
      <c r="P23" s="38" t="s">
        <v>70</v>
      </c>
      <c r="Q23" s="43" t="s">
        <v>61</v>
      </c>
      <c r="R23" s="12" t="s">
        <v>60</v>
      </c>
      <c r="S23" s="44" t="s">
        <v>80</v>
      </c>
      <c r="T23" s="78" t="s">
        <v>76</v>
      </c>
      <c r="U23" s="16"/>
      <c r="V23" s="16"/>
      <c r="W23" s="16"/>
      <c r="X23" s="16"/>
      <c r="Y23" s="16"/>
      <c r="Z23" s="16"/>
      <c r="AA23" s="16"/>
      <c r="AB23" s="35"/>
    </row>
    <row r="24" spans="1:28" ht="15" customHeight="1" x14ac:dyDescent="0.25">
      <c r="A24" s="18"/>
      <c r="B24" s="162" t="s">
        <v>26</v>
      </c>
      <c r="C24" s="162"/>
      <c r="D24" s="162"/>
      <c r="E24" s="46">
        <f>F24+G24</f>
        <v>14500</v>
      </c>
      <c r="F24" s="81"/>
      <c r="G24" s="70">
        <f>SUM(G22:G23)</f>
        <v>14500</v>
      </c>
      <c r="H24" s="70">
        <f>SUM(H22:H23)</f>
        <v>2397.2800000000002</v>
      </c>
      <c r="I24" s="70">
        <f>SUM(I22:I23)</f>
        <v>1546.29</v>
      </c>
      <c r="J24" s="49">
        <f>SUM(J22:J23)</f>
        <v>4863</v>
      </c>
      <c r="K24" s="70">
        <f>G24-H24-J24-I24</f>
        <v>5693.4299999999994</v>
      </c>
      <c r="L24" s="49"/>
      <c r="M24" s="49"/>
      <c r="N24" s="49"/>
      <c r="O24" s="49"/>
      <c r="P24" s="49"/>
      <c r="Q24" s="49"/>
      <c r="R24" s="49"/>
      <c r="S24" s="49"/>
      <c r="T24" s="14"/>
      <c r="U24" s="14"/>
      <c r="V24" s="14"/>
      <c r="W24" s="14"/>
      <c r="X24" s="14"/>
      <c r="Y24" s="14"/>
      <c r="Z24" s="14"/>
      <c r="AA24" s="14"/>
      <c r="AB24" s="35"/>
    </row>
    <row r="25" spans="1:28" ht="15.75" customHeight="1" x14ac:dyDescent="0.25">
      <c r="A25" s="18"/>
      <c r="B25" s="187" t="s">
        <v>27</v>
      </c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9"/>
      <c r="T25" s="14"/>
      <c r="U25" s="14"/>
      <c r="V25" s="14"/>
      <c r="W25" s="14"/>
      <c r="X25" s="14"/>
      <c r="Y25" s="14"/>
      <c r="Z25" s="14"/>
      <c r="AA25" s="14"/>
      <c r="AB25" s="35"/>
    </row>
    <row r="26" spans="1:28" ht="56.25" customHeight="1" x14ac:dyDescent="0.25">
      <c r="A26" s="18"/>
      <c r="B26" s="39">
        <v>3</v>
      </c>
      <c r="C26" s="48" t="s">
        <v>28</v>
      </c>
      <c r="D26" s="48" t="s">
        <v>34</v>
      </c>
      <c r="E26" s="71">
        <f>F26+G26</f>
        <v>9600</v>
      </c>
      <c r="F26" s="48"/>
      <c r="G26" s="71">
        <f>5000+4600</f>
        <v>9600</v>
      </c>
      <c r="H26" s="71">
        <v>0</v>
      </c>
      <c r="I26" s="71">
        <v>9638</v>
      </c>
      <c r="J26" s="62">
        <v>0</v>
      </c>
      <c r="K26" s="62">
        <v>0</v>
      </c>
      <c r="L26" s="40" t="s">
        <v>25</v>
      </c>
      <c r="M26" s="40" t="s">
        <v>22</v>
      </c>
      <c r="N26" s="46">
        <v>100</v>
      </c>
      <c r="O26" s="46">
        <v>0</v>
      </c>
      <c r="P26" s="63" t="s">
        <v>71</v>
      </c>
      <c r="Q26" s="63" t="s">
        <v>68</v>
      </c>
      <c r="R26" s="12" t="s">
        <v>60</v>
      </c>
      <c r="S26" s="64" t="s">
        <v>69</v>
      </c>
      <c r="T26" s="78"/>
      <c r="U26" s="14"/>
      <c r="V26" s="14"/>
      <c r="W26" s="14"/>
      <c r="X26" s="14"/>
      <c r="Y26" s="14"/>
      <c r="Z26" s="14"/>
      <c r="AA26" s="14"/>
      <c r="AB26" s="35"/>
    </row>
    <row r="27" spans="1:28" ht="75" x14ac:dyDescent="0.25">
      <c r="A27" s="18"/>
      <c r="B27" s="39">
        <v>4</v>
      </c>
      <c r="C27" s="48" t="s">
        <v>29</v>
      </c>
      <c r="D27" s="48" t="s">
        <v>126</v>
      </c>
      <c r="E27" s="71">
        <f>F27+G27</f>
        <v>20400</v>
      </c>
      <c r="F27" s="48"/>
      <c r="G27" s="71">
        <f>10000+5000+5400</f>
        <v>20400</v>
      </c>
      <c r="H27" s="71">
        <v>386</v>
      </c>
      <c r="I27" s="71">
        <v>2545</v>
      </c>
      <c r="J27" s="62">
        <v>15721</v>
      </c>
      <c r="K27" s="62">
        <v>1710</v>
      </c>
      <c r="L27" s="40" t="s">
        <v>25</v>
      </c>
      <c r="M27" s="40" t="s">
        <v>22</v>
      </c>
      <c r="N27" s="46">
        <v>100</v>
      </c>
      <c r="O27" s="46">
        <v>0</v>
      </c>
      <c r="P27" s="63" t="s">
        <v>72</v>
      </c>
      <c r="Q27" s="63" t="s">
        <v>61</v>
      </c>
      <c r="R27" s="12" t="s">
        <v>60</v>
      </c>
      <c r="S27" s="64" t="s">
        <v>38</v>
      </c>
      <c r="T27" s="78" t="s">
        <v>77</v>
      </c>
      <c r="U27" s="14"/>
      <c r="V27" s="14"/>
      <c r="W27" s="14"/>
      <c r="X27" s="14"/>
      <c r="Y27" s="14"/>
      <c r="Z27" s="14"/>
      <c r="AA27" s="14"/>
      <c r="AB27" s="35"/>
    </row>
    <row r="28" spans="1:28" ht="15" customHeight="1" x14ac:dyDescent="0.25">
      <c r="A28" s="18"/>
      <c r="B28" s="162" t="s">
        <v>33</v>
      </c>
      <c r="C28" s="162"/>
      <c r="D28" s="162"/>
      <c r="E28" s="70">
        <f t="shared" ref="E28:J28" si="0">SUM(E26:E27)</f>
        <v>30000</v>
      </c>
      <c r="F28" s="70">
        <f t="shared" si="0"/>
        <v>0</v>
      </c>
      <c r="G28" s="70">
        <f t="shared" si="0"/>
        <v>30000</v>
      </c>
      <c r="H28" s="70">
        <f t="shared" si="0"/>
        <v>386</v>
      </c>
      <c r="I28" s="70">
        <f t="shared" si="0"/>
        <v>12183</v>
      </c>
      <c r="J28" s="70">
        <f t="shared" si="0"/>
        <v>15721</v>
      </c>
      <c r="K28" s="70">
        <f t="shared" ref="K28" si="1">G28-J28-H28-I28</f>
        <v>1710</v>
      </c>
      <c r="L28" s="49"/>
      <c r="M28" s="49"/>
      <c r="N28" s="49"/>
      <c r="O28" s="49"/>
      <c r="P28" s="49"/>
      <c r="Q28" s="49"/>
      <c r="R28" s="49"/>
      <c r="S28" s="49"/>
      <c r="T28" s="18"/>
      <c r="U28" s="18"/>
      <c r="V28" s="18"/>
      <c r="W28" s="18"/>
      <c r="X28" s="18"/>
      <c r="Y28" s="18"/>
      <c r="Z28" s="18"/>
      <c r="AA28" s="18"/>
      <c r="AB28" s="35"/>
    </row>
    <row r="29" spans="1:28" ht="15.75" customHeight="1" x14ac:dyDescent="0.25">
      <c r="A29" s="18"/>
      <c r="B29" s="184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6"/>
      <c r="T29" s="18"/>
      <c r="U29" s="18"/>
      <c r="V29" s="18"/>
      <c r="W29" s="18"/>
      <c r="X29" s="18"/>
      <c r="Y29" s="18"/>
      <c r="Z29" s="18"/>
      <c r="AA29" s="18"/>
      <c r="AB29" s="35"/>
    </row>
    <row r="30" spans="1:28" ht="20.100000000000001" customHeight="1" x14ac:dyDescent="0.25">
      <c r="A30" s="18"/>
      <c r="B30" s="199" t="s">
        <v>56</v>
      </c>
      <c r="C30" s="200"/>
      <c r="D30" s="201"/>
      <c r="E30" s="70">
        <f t="shared" ref="E30:K30" si="2">(E24+E28)</f>
        <v>44500</v>
      </c>
      <c r="F30" s="70">
        <f t="shared" si="2"/>
        <v>0</v>
      </c>
      <c r="G30" s="70">
        <f t="shared" si="2"/>
        <v>44500</v>
      </c>
      <c r="H30" s="70">
        <f t="shared" si="2"/>
        <v>2783.28</v>
      </c>
      <c r="I30" s="70">
        <f t="shared" si="2"/>
        <v>13729.29</v>
      </c>
      <c r="J30" s="70">
        <f t="shared" si="2"/>
        <v>20584</v>
      </c>
      <c r="K30" s="49">
        <f t="shared" si="2"/>
        <v>7403.4299999999994</v>
      </c>
      <c r="L30" s="49"/>
      <c r="M30" s="49"/>
      <c r="N30" s="49"/>
      <c r="O30" s="49"/>
      <c r="P30" s="49"/>
      <c r="Q30" s="49"/>
      <c r="R30" s="49"/>
      <c r="S30" s="49"/>
      <c r="T30" s="18"/>
      <c r="U30" s="18"/>
      <c r="V30" s="18"/>
      <c r="W30" s="18"/>
      <c r="X30" s="18"/>
      <c r="Y30" s="18"/>
      <c r="Z30" s="18"/>
      <c r="AA30" s="18"/>
      <c r="AB30" s="35"/>
    </row>
    <row r="31" spans="1:28" ht="15.75" customHeight="1" x14ac:dyDescent="0.25">
      <c r="A31" s="18"/>
      <c r="B31" s="183" t="s">
        <v>50</v>
      </c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5"/>
      <c r="U31" s="14"/>
      <c r="V31" s="13"/>
      <c r="W31" s="13"/>
      <c r="X31" s="13"/>
      <c r="Y31" s="13"/>
      <c r="Z31" s="13"/>
      <c r="AA31" s="13"/>
    </row>
    <row r="32" spans="1:28" x14ac:dyDescent="0.25">
      <c r="A32" s="18"/>
      <c r="B32" s="57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9"/>
      <c r="U32" s="15"/>
      <c r="V32" s="15"/>
      <c r="W32" s="15"/>
      <c r="X32" s="15"/>
      <c r="Y32" s="15"/>
      <c r="Z32" s="15"/>
      <c r="AA32" s="15"/>
    </row>
    <row r="33" spans="1:46" x14ac:dyDescent="0.25">
      <c r="A33" s="18"/>
      <c r="B33" s="135" t="s">
        <v>19</v>
      </c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7"/>
      <c r="T33" s="17"/>
      <c r="U33" s="18"/>
      <c r="V33" s="18"/>
      <c r="W33" s="18"/>
      <c r="X33" s="18"/>
      <c r="Y33" s="18"/>
      <c r="Z33" s="18"/>
      <c r="AA33" s="18"/>
    </row>
    <row r="34" spans="1:46" s="54" customFormat="1" ht="33" customHeight="1" x14ac:dyDescent="0.25">
      <c r="A34" s="18"/>
      <c r="B34" s="39">
        <v>5</v>
      </c>
      <c r="C34" s="48" t="s">
        <v>51</v>
      </c>
      <c r="D34" s="40" t="s">
        <v>41</v>
      </c>
      <c r="E34" s="46">
        <f>F34+G34</f>
        <v>45714</v>
      </c>
      <c r="F34" s="40"/>
      <c r="G34" s="46">
        <v>45714</v>
      </c>
      <c r="H34" s="46">
        <v>5204</v>
      </c>
      <c r="I34" s="46">
        <v>9110</v>
      </c>
      <c r="J34" s="62">
        <v>14937</v>
      </c>
      <c r="K34" s="62">
        <f>G34-H34-J34-I34</f>
        <v>16463</v>
      </c>
      <c r="L34" s="40" t="s">
        <v>23</v>
      </c>
      <c r="M34" s="40" t="s">
        <v>24</v>
      </c>
      <c r="N34" s="46">
        <v>100</v>
      </c>
      <c r="O34" s="46">
        <v>0</v>
      </c>
      <c r="P34" s="63" t="s">
        <v>63</v>
      </c>
      <c r="Q34" s="63" t="s">
        <v>62</v>
      </c>
      <c r="R34" s="40" t="s">
        <v>75</v>
      </c>
      <c r="S34" s="64" t="s">
        <v>105</v>
      </c>
      <c r="T34" s="67"/>
      <c r="U34" s="18"/>
      <c r="V34" s="18"/>
      <c r="W34" s="18"/>
      <c r="X34" s="18"/>
      <c r="Y34" s="18"/>
      <c r="Z34" s="18"/>
      <c r="AA34" s="18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</row>
    <row r="35" spans="1:46" s="54" customFormat="1" ht="20.100000000000001" customHeight="1" x14ac:dyDescent="0.25">
      <c r="A35" s="18"/>
      <c r="B35" s="162" t="s">
        <v>26</v>
      </c>
      <c r="C35" s="162"/>
      <c r="D35" s="162"/>
      <c r="E35" s="70">
        <f t="shared" ref="E35:I35" si="3">SUM(E34:E34)</f>
        <v>45714</v>
      </c>
      <c r="F35" s="70">
        <f t="shared" si="3"/>
        <v>0</v>
      </c>
      <c r="G35" s="70">
        <f t="shared" si="3"/>
        <v>45714</v>
      </c>
      <c r="H35" s="70">
        <f t="shared" si="3"/>
        <v>5204</v>
      </c>
      <c r="I35" s="70">
        <f t="shared" si="3"/>
        <v>9110</v>
      </c>
      <c r="J35" s="70">
        <f>SUM(J34:J34)</f>
        <v>14937</v>
      </c>
      <c r="K35" s="49">
        <f>SUM(K34:K34)</f>
        <v>16463</v>
      </c>
      <c r="L35" s="49"/>
      <c r="M35" s="49"/>
      <c r="N35" s="49"/>
      <c r="O35" s="49"/>
      <c r="P35" s="49"/>
      <c r="Q35" s="49"/>
      <c r="R35" s="49"/>
      <c r="S35" s="49"/>
      <c r="T35" s="14"/>
      <c r="U35" s="18"/>
      <c r="V35" s="18"/>
      <c r="W35" s="18"/>
      <c r="X35" s="18"/>
      <c r="Y35" s="18"/>
      <c r="Z35" s="18"/>
      <c r="AA35" s="18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</row>
    <row r="36" spans="1:46" ht="15" customHeight="1" x14ac:dyDescent="0.25">
      <c r="A36" s="18"/>
      <c r="B36" s="195" t="s">
        <v>27</v>
      </c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7"/>
      <c r="T36" s="14"/>
      <c r="U36" s="18"/>
      <c r="V36" s="18"/>
      <c r="W36" s="18"/>
      <c r="X36" s="18"/>
      <c r="Y36" s="18"/>
      <c r="Z36" s="18"/>
      <c r="AA36" s="18"/>
    </row>
    <row r="37" spans="1:46" ht="90" x14ac:dyDescent="0.25">
      <c r="A37" s="18"/>
      <c r="B37" s="39">
        <v>6</v>
      </c>
      <c r="C37" s="48" t="s">
        <v>30</v>
      </c>
      <c r="D37" s="48" t="s">
        <v>35</v>
      </c>
      <c r="E37" s="71">
        <f>F37+G37</f>
        <v>18500</v>
      </c>
      <c r="F37" s="71">
        <v>16000</v>
      </c>
      <c r="G37" s="71">
        <v>2500</v>
      </c>
      <c r="H37" s="71">
        <v>2355</v>
      </c>
      <c r="I37" s="71">
        <v>176</v>
      </c>
      <c r="J37" s="62">
        <v>0</v>
      </c>
      <c r="K37" s="62">
        <v>0</v>
      </c>
      <c r="L37" s="40" t="s">
        <v>25</v>
      </c>
      <c r="M37" s="40" t="s">
        <v>22</v>
      </c>
      <c r="N37" s="46">
        <v>100</v>
      </c>
      <c r="O37" s="46">
        <v>0</v>
      </c>
      <c r="P37" s="63" t="s">
        <v>73</v>
      </c>
      <c r="Q37" s="63" t="s">
        <v>61</v>
      </c>
      <c r="R37" s="12" t="s">
        <v>60</v>
      </c>
      <c r="S37" s="64" t="s">
        <v>78</v>
      </c>
      <c r="T37" s="79"/>
      <c r="U37" s="18"/>
      <c r="V37" s="18"/>
      <c r="W37" s="18"/>
      <c r="X37" s="18"/>
      <c r="Y37" s="18"/>
      <c r="Z37" s="18"/>
      <c r="AA37" s="18"/>
    </row>
    <row r="38" spans="1:46" x14ac:dyDescent="0.25">
      <c r="A38" s="18"/>
      <c r="B38" s="39">
        <v>7</v>
      </c>
      <c r="C38" s="48" t="s">
        <v>85</v>
      </c>
      <c r="D38" s="48" t="s">
        <v>86</v>
      </c>
      <c r="E38" s="71">
        <v>496762</v>
      </c>
      <c r="F38" s="71">
        <v>496762</v>
      </c>
      <c r="G38" s="71"/>
      <c r="H38" s="71"/>
      <c r="I38" s="71"/>
      <c r="J38" s="62"/>
      <c r="K38" s="62">
        <v>0</v>
      </c>
      <c r="L38" s="40"/>
      <c r="M38" s="40"/>
      <c r="N38" s="46"/>
      <c r="O38" s="46"/>
      <c r="P38" s="63"/>
      <c r="Q38" s="63"/>
      <c r="R38" s="12"/>
      <c r="S38" s="64"/>
      <c r="T38" s="79"/>
      <c r="U38" s="18"/>
      <c r="V38" s="18"/>
      <c r="W38" s="18"/>
      <c r="X38" s="18"/>
      <c r="Y38" s="18"/>
      <c r="Z38" s="18"/>
      <c r="AA38" s="18"/>
    </row>
    <row r="39" spans="1:46" ht="30" x14ac:dyDescent="0.25">
      <c r="A39" s="18"/>
      <c r="B39" s="39">
        <v>8</v>
      </c>
      <c r="C39" s="48" t="s">
        <v>87</v>
      </c>
      <c r="D39" s="48" t="s">
        <v>88</v>
      </c>
      <c r="E39" s="71">
        <v>74286</v>
      </c>
      <c r="F39" s="71">
        <v>74286</v>
      </c>
      <c r="G39" s="71"/>
      <c r="H39" s="71"/>
      <c r="I39" s="71"/>
      <c r="J39" s="62"/>
      <c r="K39" s="62">
        <v>0</v>
      </c>
      <c r="L39" s="40"/>
      <c r="M39" s="40"/>
      <c r="N39" s="46"/>
      <c r="O39" s="46"/>
      <c r="P39" s="63"/>
      <c r="Q39" s="63"/>
      <c r="R39" s="12"/>
      <c r="S39" s="64"/>
      <c r="T39" s="79"/>
      <c r="U39" s="18"/>
      <c r="V39" s="18"/>
      <c r="W39" s="18"/>
      <c r="X39" s="18"/>
      <c r="Y39" s="18"/>
      <c r="Z39" s="18"/>
      <c r="AA39" s="18"/>
    </row>
    <row r="40" spans="1:46" x14ac:dyDescent="0.25">
      <c r="A40" s="18"/>
      <c r="B40" s="39">
        <v>9</v>
      </c>
      <c r="C40" s="48" t="s">
        <v>89</v>
      </c>
      <c r="D40" s="48" t="s">
        <v>90</v>
      </c>
      <c r="E40" s="71">
        <v>185714</v>
      </c>
      <c r="F40" s="71">
        <v>185714</v>
      </c>
      <c r="G40" s="71"/>
      <c r="H40" s="71"/>
      <c r="I40" s="71"/>
      <c r="J40" s="62"/>
      <c r="K40" s="62">
        <v>0</v>
      </c>
      <c r="L40" s="40"/>
      <c r="M40" s="40"/>
      <c r="N40" s="46"/>
      <c r="O40" s="46"/>
      <c r="P40" s="63"/>
      <c r="Q40" s="63"/>
      <c r="R40" s="12"/>
      <c r="S40" s="64"/>
      <c r="T40" s="79"/>
      <c r="U40" s="18"/>
      <c r="V40" s="18"/>
      <c r="W40" s="18"/>
      <c r="X40" s="18"/>
      <c r="Y40" s="18"/>
      <c r="Z40" s="18"/>
      <c r="AA40" s="18"/>
    </row>
    <row r="41" spans="1:46" ht="30" x14ac:dyDescent="0.25">
      <c r="A41" s="18"/>
      <c r="B41" s="39">
        <v>10</v>
      </c>
      <c r="C41" s="48" t="s">
        <v>64</v>
      </c>
      <c r="D41" s="48" t="s">
        <v>104</v>
      </c>
      <c r="E41" s="71">
        <v>2800</v>
      </c>
      <c r="F41" s="71"/>
      <c r="G41" s="71">
        <v>2800</v>
      </c>
      <c r="H41" s="71"/>
      <c r="I41" s="71"/>
      <c r="J41" s="71">
        <v>1631.75</v>
      </c>
      <c r="K41" s="62">
        <f>G41-J41</f>
        <v>1168.25</v>
      </c>
      <c r="L41" s="40" t="s">
        <v>110</v>
      </c>
      <c r="M41" s="40" t="s">
        <v>111</v>
      </c>
      <c r="N41" s="46">
        <v>100</v>
      </c>
      <c r="O41" s="46">
        <v>0</v>
      </c>
      <c r="P41" s="63" t="s">
        <v>74</v>
      </c>
      <c r="Q41" s="63" t="s">
        <v>68</v>
      </c>
      <c r="R41" s="12" t="s">
        <v>60</v>
      </c>
      <c r="S41" s="64"/>
      <c r="T41" s="79"/>
      <c r="U41" s="18"/>
      <c r="V41" s="18"/>
      <c r="W41" s="18"/>
      <c r="X41" s="18"/>
      <c r="Y41" s="18"/>
      <c r="Z41" s="18"/>
      <c r="AA41" s="18"/>
    </row>
    <row r="42" spans="1:46" ht="30" x14ac:dyDescent="0.25">
      <c r="A42" s="18"/>
      <c r="B42" s="39">
        <v>11</v>
      </c>
      <c r="C42" s="48" t="s">
        <v>91</v>
      </c>
      <c r="D42" s="48" t="s">
        <v>92</v>
      </c>
      <c r="E42" s="71">
        <v>230286</v>
      </c>
      <c r="F42" s="71">
        <v>230286</v>
      </c>
      <c r="G42" s="71"/>
      <c r="H42" s="71"/>
      <c r="I42" s="71"/>
      <c r="J42" s="62"/>
      <c r="K42" s="62">
        <v>0</v>
      </c>
      <c r="L42" s="40"/>
      <c r="M42" s="40"/>
      <c r="N42" s="46"/>
      <c r="O42" s="46"/>
      <c r="P42" s="63"/>
      <c r="Q42" s="63"/>
      <c r="R42" s="12"/>
      <c r="S42" s="64"/>
      <c r="T42" s="79"/>
      <c r="U42" s="18"/>
      <c r="V42" s="18"/>
      <c r="W42" s="18"/>
      <c r="X42" s="18"/>
      <c r="Y42" s="18"/>
      <c r="Z42" s="18"/>
      <c r="AA42" s="18"/>
    </row>
    <row r="43" spans="1:46" ht="30" x14ac:dyDescent="0.25">
      <c r="A43" s="18"/>
      <c r="B43" s="39">
        <v>12</v>
      </c>
      <c r="C43" s="48" t="s">
        <v>93</v>
      </c>
      <c r="D43" s="48" t="s">
        <v>94</v>
      </c>
      <c r="E43" s="71">
        <v>147333</v>
      </c>
      <c r="F43" s="71">
        <v>147333</v>
      </c>
      <c r="G43" s="71"/>
      <c r="H43" s="71"/>
      <c r="I43" s="71"/>
      <c r="J43" s="62"/>
      <c r="K43" s="62">
        <v>0</v>
      </c>
      <c r="L43" s="40"/>
      <c r="M43" s="40"/>
      <c r="N43" s="46"/>
      <c r="O43" s="46"/>
      <c r="P43" s="63"/>
      <c r="Q43" s="63"/>
      <c r="R43" s="12"/>
      <c r="S43" s="64"/>
      <c r="T43" s="79"/>
      <c r="U43" s="18"/>
      <c r="V43" s="18"/>
      <c r="W43" s="18"/>
      <c r="X43" s="18"/>
      <c r="Y43" s="18"/>
      <c r="Z43" s="18"/>
      <c r="AA43" s="18"/>
    </row>
    <row r="44" spans="1:46" ht="30" x14ac:dyDescent="0.25">
      <c r="A44" s="18"/>
      <c r="B44" s="39">
        <v>13</v>
      </c>
      <c r="C44" s="48" t="s">
        <v>95</v>
      </c>
      <c r="D44" s="48" t="s">
        <v>96</v>
      </c>
      <c r="E44" s="71">
        <v>144780</v>
      </c>
      <c r="F44" s="71">
        <v>144780</v>
      </c>
      <c r="G44" s="71"/>
      <c r="H44" s="71"/>
      <c r="I44" s="71"/>
      <c r="J44" s="62"/>
      <c r="K44" s="62">
        <v>0</v>
      </c>
      <c r="L44" s="40"/>
      <c r="M44" s="40"/>
      <c r="N44" s="46"/>
      <c r="O44" s="46"/>
      <c r="P44" s="63"/>
      <c r="Q44" s="63"/>
      <c r="R44" s="12"/>
      <c r="S44" s="64"/>
      <c r="T44" s="79"/>
      <c r="U44" s="18"/>
      <c r="V44" s="18"/>
      <c r="W44" s="18"/>
      <c r="X44" s="18"/>
      <c r="Y44" s="18"/>
      <c r="Z44" s="18"/>
      <c r="AA44" s="18"/>
    </row>
    <row r="45" spans="1:46" x14ac:dyDescent="0.25">
      <c r="B45" s="162" t="s">
        <v>33</v>
      </c>
      <c r="C45" s="162"/>
      <c r="D45" s="162"/>
      <c r="E45" s="70">
        <f>SUM(E37:E44)</f>
        <v>1300461</v>
      </c>
      <c r="F45" s="70">
        <f>SUM(F37:F44)</f>
        <v>1295161</v>
      </c>
      <c r="G45" s="70">
        <f>SUM(G37:G44)</f>
        <v>5300</v>
      </c>
      <c r="H45" s="70">
        <f>SUM(H37:H37)</f>
        <v>2355</v>
      </c>
      <c r="I45" s="70">
        <f>SUM(I37:I44)</f>
        <v>176</v>
      </c>
      <c r="J45" s="70">
        <f>SUM(J37:J44)</f>
        <v>1631.75</v>
      </c>
      <c r="K45" s="70">
        <f>SUM(K37:K44)</f>
        <v>1168.25</v>
      </c>
      <c r="L45" s="49"/>
      <c r="M45" s="49"/>
      <c r="N45" s="49"/>
      <c r="O45" s="49"/>
      <c r="P45" s="49"/>
      <c r="Q45" s="49"/>
      <c r="R45" s="49"/>
      <c r="S45" s="49"/>
      <c r="T45" s="18"/>
    </row>
    <row r="46" spans="1:46" ht="15" customHeight="1" x14ac:dyDescent="0.25">
      <c r="B46" s="184" t="s">
        <v>46</v>
      </c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98"/>
      <c r="T46" s="13"/>
    </row>
    <row r="47" spans="1:46" ht="75" x14ac:dyDescent="0.25">
      <c r="B47" s="66">
        <v>14</v>
      </c>
      <c r="C47" s="48" t="s">
        <v>30</v>
      </c>
      <c r="D47" s="48" t="s">
        <v>31</v>
      </c>
      <c r="E47" s="71">
        <f>F47+G47</f>
        <v>1000</v>
      </c>
      <c r="F47" s="48"/>
      <c r="G47" s="71">
        <v>1000</v>
      </c>
      <c r="H47" s="71">
        <v>1000</v>
      </c>
      <c r="I47" s="71">
        <v>0</v>
      </c>
      <c r="J47" s="62">
        <v>0</v>
      </c>
      <c r="K47" s="62">
        <f>G47-J47-H47-I47</f>
        <v>0</v>
      </c>
      <c r="L47" s="40" t="s">
        <v>25</v>
      </c>
      <c r="M47" s="40" t="s">
        <v>22</v>
      </c>
      <c r="N47" s="46">
        <v>100</v>
      </c>
      <c r="O47" s="46">
        <v>0</v>
      </c>
      <c r="P47" s="63" t="s">
        <v>73</v>
      </c>
      <c r="Q47" s="63" t="s">
        <v>106</v>
      </c>
      <c r="R47" s="12" t="s">
        <v>60</v>
      </c>
      <c r="S47" s="64" t="s">
        <v>38</v>
      </c>
    </row>
    <row r="48" spans="1:46" ht="45" customHeight="1" x14ac:dyDescent="0.25">
      <c r="B48" s="100">
        <v>15</v>
      </c>
      <c r="C48" s="100" t="s">
        <v>32</v>
      </c>
      <c r="D48" s="75" t="s">
        <v>67</v>
      </c>
      <c r="E48" s="76">
        <f>F48+G48</f>
        <v>10000</v>
      </c>
      <c r="F48" s="75"/>
      <c r="G48" s="76">
        <v>10000</v>
      </c>
      <c r="H48" s="76">
        <v>1284</v>
      </c>
      <c r="I48" s="76">
        <v>6924</v>
      </c>
      <c r="J48" s="77">
        <v>1685</v>
      </c>
      <c r="K48" s="49">
        <f>G48-H48-I48-J48</f>
        <v>107</v>
      </c>
      <c r="L48" s="40" t="s">
        <v>25</v>
      </c>
      <c r="M48" s="40" t="s">
        <v>22</v>
      </c>
      <c r="N48" s="49">
        <v>100</v>
      </c>
      <c r="O48" s="49">
        <v>0</v>
      </c>
      <c r="P48" s="49" t="s">
        <v>108</v>
      </c>
      <c r="Q48" s="49" t="s">
        <v>62</v>
      </c>
      <c r="R48" s="12" t="s">
        <v>60</v>
      </c>
      <c r="S48" s="64" t="s">
        <v>37</v>
      </c>
    </row>
    <row r="49" spans="2:20" ht="135" x14ac:dyDescent="0.25">
      <c r="B49" s="39">
        <v>16</v>
      </c>
      <c r="C49" s="48" t="s">
        <v>32</v>
      </c>
      <c r="D49" s="48" t="s">
        <v>65</v>
      </c>
      <c r="E49" s="71">
        <f>F49+G49</f>
        <v>17429</v>
      </c>
      <c r="F49" s="48"/>
      <c r="G49" s="71">
        <v>17429</v>
      </c>
      <c r="H49" s="71">
        <v>4022</v>
      </c>
      <c r="I49" s="71">
        <v>3674</v>
      </c>
      <c r="J49" s="62">
        <v>3783</v>
      </c>
      <c r="K49" s="49">
        <f>G49-H49-I49-J49</f>
        <v>5950</v>
      </c>
      <c r="L49" s="40" t="s">
        <v>25</v>
      </c>
      <c r="M49" s="40" t="s">
        <v>22</v>
      </c>
      <c r="N49" s="46">
        <v>100</v>
      </c>
      <c r="O49" s="46">
        <v>0</v>
      </c>
      <c r="P49" s="63" t="s">
        <v>107</v>
      </c>
      <c r="Q49" s="63" t="s">
        <v>61</v>
      </c>
      <c r="R49" s="12" t="s">
        <v>60</v>
      </c>
      <c r="S49" s="64" t="s">
        <v>37</v>
      </c>
      <c r="T49" s="78" t="s">
        <v>77</v>
      </c>
    </row>
    <row r="50" spans="2:20" ht="75" x14ac:dyDescent="0.25">
      <c r="B50" s="39">
        <v>17</v>
      </c>
      <c r="C50" s="101" t="s">
        <v>64</v>
      </c>
      <c r="D50" s="48" t="s">
        <v>66</v>
      </c>
      <c r="E50" s="71">
        <f>F50+G50</f>
        <v>2800</v>
      </c>
      <c r="F50" s="48"/>
      <c r="G50" s="74">
        <v>2800</v>
      </c>
      <c r="H50" s="71">
        <v>0</v>
      </c>
      <c r="I50" s="71">
        <v>1408</v>
      </c>
      <c r="J50" s="62">
        <v>1392</v>
      </c>
      <c r="K50" s="49">
        <v>0</v>
      </c>
      <c r="L50" s="40" t="s">
        <v>25</v>
      </c>
      <c r="M50" s="40" t="s">
        <v>22</v>
      </c>
      <c r="N50" s="46">
        <v>100</v>
      </c>
      <c r="O50" s="46">
        <v>0</v>
      </c>
      <c r="P50" s="63" t="s">
        <v>74</v>
      </c>
      <c r="Q50" s="63" t="s">
        <v>68</v>
      </c>
      <c r="R50" s="12" t="s">
        <v>60</v>
      </c>
      <c r="S50" s="64" t="s">
        <v>79</v>
      </c>
      <c r="T50" s="78" t="s">
        <v>77</v>
      </c>
    </row>
    <row r="51" spans="2:20" x14ac:dyDescent="0.25">
      <c r="B51" s="162" t="s">
        <v>48</v>
      </c>
      <c r="C51" s="162"/>
      <c r="D51" s="162"/>
      <c r="E51" s="70">
        <f>(E47+E49+E50+E48)</f>
        <v>31229</v>
      </c>
      <c r="F51" s="70">
        <f>(F47+F49+F50)</f>
        <v>0</v>
      </c>
      <c r="G51" s="70">
        <f>(G47+G49+G50+G48)</f>
        <v>31229</v>
      </c>
      <c r="H51" s="70">
        <f>SUM(H47:H50)</f>
        <v>6306</v>
      </c>
      <c r="I51" s="70">
        <f>SUM(I47:I50)</f>
        <v>12006</v>
      </c>
      <c r="J51" s="49">
        <f>SUM(J47:J50)</f>
        <v>6860</v>
      </c>
      <c r="K51" s="49">
        <f t="shared" ref="K51" si="4">G51-H51-I51-J51</f>
        <v>6057</v>
      </c>
      <c r="L51" s="49"/>
      <c r="M51" s="49"/>
      <c r="N51" s="49"/>
      <c r="O51" s="49"/>
      <c r="P51" s="49"/>
      <c r="Q51" s="49"/>
      <c r="R51" s="49"/>
      <c r="S51" s="49"/>
      <c r="T51" s="18"/>
    </row>
    <row r="52" spans="2:20" x14ac:dyDescent="0.25">
      <c r="B52" s="102"/>
      <c r="C52" s="102"/>
      <c r="D52" s="103"/>
      <c r="E52" s="104"/>
      <c r="F52" s="104"/>
      <c r="G52" s="104"/>
      <c r="H52" s="104"/>
      <c r="I52" s="104"/>
      <c r="J52" s="49"/>
      <c r="K52" s="49"/>
      <c r="L52" s="49"/>
      <c r="M52" s="49"/>
      <c r="N52" s="49"/>
      <c r="O52" s="49"/>
      <c r="P52" s="49"/>
      <c r="Q52" s="49"/>
      <c r="R52" s="49"/>
      <c r="S52" s="105"/>
      <c r="T52" s="18"/>
    </row>
    <row r="53" spans="2:20" x14ac:dyDescent="0.25">
      <c r="B53" s="125" t="s">
        <v>47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7"/>
      <c r="T53" s="18"/>
    </row>
    <row r="54" spans="2:20" ht="60" x14ac:dyDescent="0.25">
      <c r="B54" s="50">
        <v>18</v>
      </c>
      <c r="C54" t="s">
        <v>112</v>
      </c>
      <c r="D54" s="48" t="s">
        <v>124</v>
      </c>
      <c r="E54" s="42">
        <v>3000</v>
      </c>
      <c r="F54" s="42"/>
      <c r="G54" s="42">
        <v>3000</v>
      </c>
      <c r="H54" s="12"/>
      <c r="I54" s="12"/>
      <c r="J54" s="51">
        <v>2861</v>
      </c>
      <c r="K54" s="51">
        <f>G54-H54-I54-J54</f>
        <v>139</v>
      </c>
      <c r="L54" s="12" t="s">
        <v>123</v>
      </c>
      <c r="M54" s="12" t="s">
        <v>114</v>
      </c>
      <c r="N54" s="42">
        <v>100</v>
      </c>
      <c r="O54" s="42"/>
      <c r="P54" s="12" t="s">
        <v>125</v>
      </c>
      <c r="Q54" s="12" t="s">
        <v>68</v>
      </c>
      <c r="R54" s="47" t="s">
        <v>60</v>
      </c>
      <c r="S54" s="52" t="s">
        <v>115</v>
      </c>
      <c r="T54" s="18"/>
    </row>
    <row r="55" spans="2:20" ht="15.75" x14ac:dyDescent="0.25">
      <c r="B55" s="83"/>
      <c r="C55" s="84"/>
      <c r="D55" s="85"/>
      <c r="E55" s="85"/>
      <c r="F55" s="85"/>
      <c r="G55" s="85"/>
      <c r="H55" s="85"/>
      <c r="I55" s="85"/>
      <c r="J55" s="51"/>
      <c r="K55" s="51"/>
      <c r="L55" s="12"/>
      <c r="M55" s="12"/>
      <c r="N55" s="42"/>
      <c r="O55" s="42"/>
      <c r="P55" s="12"/>
      <c r="Q55" s="12"/>
      <c r="R55" s="47"/>
      <c r="S55" s="52"/>
      <c r="T55" s="18"/>
    </row>
    <row r="56" spans="2:20" ht="15.75" x14ac:dyDescent="0.25">
      <c r="B56" s="83"/>
      <c r="C56" s="84" t="s">
        <v>113</v>
      </c>
      <c r="D56" s="85"/>
      <c r="E56" s="87">
        <f>SUM(E54:E55)</f>
        <v>3000</v>
      </c>
      <c r="F56" s="85"/>
      <c r="G56" s="87">
        <f>SUM(G54:G55)</f>
        <v>3000</v>
      </c>
      <c r="H56" s="85"/>
      <c r="I56" s="85"/>
      <c r="J56" s="51"/>
      <c r="K56" s="49"/>
      <c r="L56" s="12"/>
      <c r="M56" s="12"/>
      <c r="N56" s="42"/>
      <c r="O56" s="42"/>
      <c r="P56" s="12"/>
      <c r="Q56" s="12"/>
      <c r="R56" s="47"/>
      <c r="S56" s="52"/>
      <c r="T56" s="13"/>
    </row>
    <row r="57" spans="2:20" x14ac:dyDescent="0.25">
      <c r="B57" s="124" t="s">
        <v>57</v>
      </c>
      <c r="C57" s="124"/>
      <c r="D57" s="124"/>
      <c r="E57" s="72">
        <f>(E35+E45+E51)</f>
        <v>1377404</v>
      </c>
      <c r="F57" s="72">
        <f>(F35+F45+F51)</f>
        <v>1295161</v>
      </c>
      <c r="G57" s="72">
        <f>(G35+G45+G51+G56)</f>
        <v>85243</v>
      </c>
      <c r="H57" s="72">
        <f>(H35+H45+H51)</f>
        <v>13865</v>
      </c>
      <c r="I57" s="72">
        <f>(I35+I45+I51)</f>
        <v>21292</v>
      </c>
      <c r="J57" s="45">
        <f>(J35+J45+J51+J54)</f>
        <v>26289.75</v>
      </c>
      <c r="K57" s="49">
        <v>23827</v>
      </c>
      <c r="L57" s="12"/>
      <c r="M57" s="12"/>
      <c r="N57" s="42"/>
      <c r="O57" s="42"/>
      <c r="P57" s="12"/>
      <c r="Q57" s="12"/>
      <c r="R57" s="12"/>
      <c r="S57" s="12"/>
      <c r="T57" s="19"/>
    </row>
    <row r="58" spans="2:20" ht="20.45" customHeight="1" x14ac:dyDescent="0.25">
      <c r="B58" s="131" t="s">
        <v>54</v>
      </c>
      <c r="C58" s="131"/>
      <c r="D58" s="91"/>
      <c r="E58" s="92"/>
      <c r="F58" s="92"/>
      <c r="G58" s="92"/>
      <c r="H58" s="92"/>
      <c r="I58" s="92"/>
      <c r="J58" s="93"/>
      <c r="K58" s="93"/>
      <c r="L58" s="94"/>
      <c r="M58" s="94"/>
      <c r="N58" s="95"/>
      <c r="O58" s="95"/>
      <c r="P58" s="94"/>
      <c r="Q58" s="94"/>
      <c r="R58" s="94"/>
      <c r="S58" s="94"/>
      <c r="T58" s="19"/>
    </row>
    <row r="59" spans="2:20" ht="15" customHeight="1" x14ac:dyDescent="0.25">
      <c r="B59" s="125" t="s">
        <v>47</v>
      </c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7"/>
      <c r="T59" s="13"/>
    </row>
    <row r="60" spans="2:20" ht="30" x14ac:dyDescent="0.25">
      <c r="B60" s="50">
        <v>19</v>
      </c>
      <c r="C60" s="107" t="s">
        <v>97</v>
      </c>
      <c r="D60" s="12" t="s">
        <v>98</v>
      </c>
      <c r="E60" s="42">
        <f>SUM(F60:G60)</f>
        <v>65736</v>
      </c>
      <c r="F60" s="42">
        <v>54571</v>
      </c>
      <c r="G60" s="11">
        <v>11165</v>
      </c>
      <c r="H60" s="12"/>
      <c r="I60" s="12"/>
      <c r="J60" s="108">
        <v>11247</v>
      </c>
      <c r="K60" s="108">
        <v>0</v>
      </c>
      <c r="L60" s="109" t="s">
        <v>129</v>
      </c>
      <c r="M60" s="109" t="s">
        <v>111</v>
      </c>
      <c r="N60" s="11">
        <v>17</v>
      </c>
      <c r="O60" s="11">
        <v>83</v>
      </c>
      <c r="P60" s="109"/>
      <c r="Q60" s="109"/>
      <c r="R60" s="110" t="s">
        <v>128</v>
      </c>
      <c r="S60" s="111" t="s">
        <v>130</v>
      </c>
      <c r="T60" s="13"/>
    </row>
    <row r="61" spans="2:20" ht="15.75" x14ac:dyDescent="0.25">
      <c r="B61" s="83"/>
      <c r="C61" s="84"/>
      <c r="D61" s="85"/>
      <c r="E61" s="85"/>
      <c r="F61" s="85"/>
      <c r="G61" s="85"/>
      <c r="H61" s="85"/>
      <c r="I61" s="85"/>
      <c r="J61" s="51"/>
      <c r="K61" s="51"/>
      <c r="L61" s="12"/>
      <c r="M61" s="12"/>
      <c r="N61" s="42"/>
      <c r="O61" s="42"/>
      <c r="P61" s="12"/>
      <c r="Q61" s="12"/>
      <c r="R61" s="47"/>
      <c r="S61" s="52"/>
      <c r="T61" s="13"/>
    </row>
    <row r="62" spans="2:20" ht="20.100000000000001" customHeight="1" x14ac:dyDescent="0.25">
      <c r="B62" s="128" t="s">
        <v>103</v>
      </c>
      <c r="C62" s="129"/>
      <c r="D62" s="130"/>
      <c r="E62" s="86">
        <f>SUM(F62:G62)</f>
        <v>65736</v>
      </c>
      <c r="F62" s="86">
        <f>SUM(F60:F61)</f>
        <v>54571</v>
      </c>
      <c r="G62" s="86">
        <f>SUM(G60:G61)</f>
        <v>11165</v>
      </c>
      <c r="H62" s="82"/>
      <c r="I62" s="99"/>
      <c r="J62" s="51">
        <f>(J60)</f>
        <v>11247</v>
      </c>
      <c r="K62" s="51"/>
      <c r="L62" s="12"/>
      <c r="M62" s="12"/>
      <c r="N62" s="42"/>
      <c r="O62" s="42"/>
      <c r="P62" s="12"/>
      <c r="Q62" s="12"/>
      <c r="R62" s="47"/>
      <c r="S62" s="52"/>
      <c r="T62" s="13"/>
    </row>
    <row r="63" spans="2:20" x14ac:dyDescent="0.25">
      <c r="B63" s="131" t="s">
        <v>53</v>
      </c>
      <c r="C63" s="131"/>
      <c r="D63" s="91"/>
      <c r="E63" s="92"/>
      <c r="F63" s="92"/>
      <c r="G63" s="92"/>
      <c r="H63" s="92"/>
      <c r="I63" s="92"/>
      <c r="J63" s="93"/>
      <c r="K63" s="93"/>
      <c r="L63" s="94"/>
      <c r="M63" s="94"/>
      <c r="N63" s="95"/>
      <c r="O63" s="95"/>
      <c r="P63" s="94"/>
      <c r="Q63" s="94"/>
      <c r="R63" s="94"/>
      <c r="S63" s="94"/>
    </row>
    <row r="64" spans="2:20" ht="14.45" customHeight="1" x14ac:dyDescent="0.25">
      <c r="B64" s="125" t="s">
        <v>47</v>
      </c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7"/>
      <c r="T64" s="35"/>
    </row>
    <row r="65" spans="2:20" x14ac:dyDescent="0.25">
      <c r="B65" s="50">
        <v>20</v>
      </c>
      <c r="C65" t="s">
        <v>99</v>
      </c>
      <c r="D65" s="12"/>
      <c r="E65" s="42">
        <v>148571</v>
      </c>
      <c r="F65" s="42">
        <v>148571</v>
      </c>
      <c r="G65" s="12"/>
      <c r="H65" s="12"/>
      <c r="I65" s="12"/>
      <c r="J65" s="51"/>
      <c r="K65" s="51"/>
      <c r="L65" s="12"/>
      <c r="M65" s="12"/>
      <c r="N65" s="42"/>
      <c r="O65" s="42"/>
      <c r="P65" s="12"/>
      <c r="Q65" s="12"/>
      <c r="R65" s="47"/>
      <c r="S65" s="52"/>
      <c r="T65" s="35"/>
    </row>
    <row r="66" spans="2:20" x14ac:dyDescent="0.25">
      <c r="B66" s="83">
        <v>21</v>
      </c>
      <c r="C66" t="s">
        <v>100</v>
      </c>
      <c r="D66" s="85"/>
      <c r="E66" s="87">
        <v>50762</v>
      </c>
      <c r="F66" s="87">
        <v>50762</v>
      </c>
      <c r="G66" s="85"/>
      <c r="H66" s="85"/>
      <c r="I66" s="85"/>
      <c r="J66" s="51"/>
      <c r="K66" s="51"/>
      <c r="L66" s="12"/>
      <c r="M66" s="12"/>
      <c r="N66" s="42"/>
      <c r="O66" s="42"/>
      <c r="P66" s="12"/>
      <c r="Q66" s="12"/>
      <c r="R66" s="47"/>
      <c r="S66" s="52"/>
      <c r="T66" s="35"/>
    </row>
    <row r="67" spans="2:20" x14ac:dyDescent="0.25">
      <c r="B67" s="97">
        <v>22</v>
      </c>
      <c r="C67" t="s">
        <v>101</v>
      </c>
      <c r="D67" s="85"/>
      <c r="E67" s="87">
        <v>16000</v>
      </c>
      <c r="F67" s="87">
        <v>16000</v>
      </c>
      <c r="G67" s="85"/>
      <c r="H67" s="85"/>
      <c r="I67" s="85"/>
      <c r="J67" s="51"/>
      <c r="K67" s="51"/>
      <c r="L67" s="12"/>
      <c r="M67" s="12"/>
      <c r="N67" s="42"/>
      <c r="O67" s="42"/>
      <c r="P67" s="12"/>
      <c r="Q67" s="12"/>
      <c r="R67" s="47"/>
      <c r="S67" s="52"/>
    </row>
    <row r="68" spans="2:20" ht="23.1" customHeight="1" x14ac:dyDescent="0.25">
      <c r="B68" s="124" t="s">
        <v>102</v>
      </c>
      <c r="C68" s="124"/>
      <c r="D68" s="85"/>
      <c r="E68" s="87">
        <f>SUM(E65:E67)</f>
        <v>215333</v>
      </c>
      <c r="F68" s="87">
        <f>SUM(F65:F67)</f>
        <v>215333</v>
      </c>
      <c r="G68" s="85"/>
      <c r="H68" s="85"/>
      <c r="I68" s="85"/>
      <c r="J68" s="51"/>
      <c r="K68" s="51"/>
      <c r="L68" s="88"/>
      <c r="M68" s="89"/>
      <c r="N68" s="90"/>
      <c r="O68" s="90"/>
      <c r="P68" s="89"/>
      <c r="Q68" s="89"/>
      <c r="R68" s="96"/>
      <c r="S68" s="88"/>
    </row>
    <row r="69" spans="2:20" x14ac:dyDescent="0.25">
      <c r="B69" s="190" t="s">
        <v>52</v>
      </c>
      <c r="C69" s="191"/>
      <c r="D69" s="31"/>
      <c r="E69" s="73">
        <f>F69+G69</f>
        <v>1705973</v>
      </c>
      <c r="F69" s="73">
        <f>F57+F62+F68</f>
        <v>1565065</v>
      </c>
      <c r="G69" s="73">
        <f>(G30+G57+G62)</f>
        <v>140908</v>
      </c>
      <c r="H69" s="73">
        <f>(H30+H57)</f>
        <v>16648.28</v>
      </c>
      <c r="I69" s="73">
        <f>(I30+I57)</f>
        <v>35021.29</v>
      </c>
      <c r="J69" s="65">
        <f>(J30+J57+J62)</f>
        <v>58120.75</v>
      </c>
      <c r="K69" s="65">
        <f>(K30+K57)</f>
        <v>31230.43</v>
      </c>
      <c r="L69" s="192" t="s">
        <v>55</v>
      </c>
      <c r="M69" s="193"/>
      <c r="N69" s="193"/>
      <c r="O69" s="193"/>
      <c r="P69" s="193"/>
      <c r="Q69" s="193"/>
      <c r="R69" s="194"/>
      <c r="S69" s="31"/>
    </row>
    <row r="72" spans="2:20" ht="15.75" thickBot="1" x14ac:dyDescent="0.3">
      <c r="B72" s="118" t="s">
        <v>116</v>
      </c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20"/>
    </row>
    <row r="73" spans="2:20" ht="15" customHeight="1" thickBot="1" x14ac:dyDescent="0.3">
      <c r="B73" s="112" t="s">
        <v>117</v>
      </c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4"/>
    </row>
    <row r="74" spans="2:20" ht="15" customHeight="1" thickBot="1" x14ac:dyDescent="0.3">
      <c r="B74" s="112" t="s">
        <v>118</v>
      </c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4"/>
    </row>
    <row r="75" spans="2:20" ht="15.75" thickBot="1" x14ac:dyDescent="0.3">
      <c r="B75" s="112" t="s">
        <v>119</v>
      </c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4"/>
    </row>
    <row r="76" spans="2:20" ht="15.75" thickBot="1" x14ac:dyDescent="0.3">
      <c r="B76" s="121" t="s">
        <v>120</v>
      </c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3"/>
    </row>
    <row r="77" spans="2:20" ht="15.75" thickBot="1" x14ac:dyDescent="0.3">
      <c r="B77" s="112" t="s">
        <v>121</v>
      </c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4"/>
    </row>
    <row r="78" spans="2:20" x14ac:dyDescent="0.25">
      <c r="B78" s="115" t="s">
        <v>122</v>
      </c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7"/>
    </row>
  </sheetData>
  <mergeCells count="59">
    <mergeCell ref="C1:D1"/>
    <mergeCell ref="B31:S31"/>
    <mergeCell ref="B29:S29"/>
    <mergeCell ref="B25:S25"/>
    <mergeCell ref="B69:C69"/>
    <mergeCell ref="L69:R69"/>
    <mergeCell ref="B36:S36"/>
    <mergeCell ref="B46:S46"/>
    <mergeCell ref="B45:D45"/>
    <mergeCell ref="B51:D51"/>
    <mergeCell ref="B57:D57"/>
    <mergeCell ref="B33:S33"/>
    <mergeCell ref="B35:D35"/>
    <mergeCell ref="B30:D30"/>
    <mergeCell ref="B28:D28"/>
    <mergeCell ref="B53:S53"/>
    <mergeCell ref="B64:S64"/>
    <mergeCell ref="B7:S7"/>
    <mergeCell ref="B4:S4"/>
    <mergeCell ref="B5:L5"/>
    <mergeCell ref="M5:R5"/>
    <mergeCell ref="B6:L6"/>
    <mergeCell ref="M6:S6"/>
    <mergeCell ref="B24:D24"/>
    <mergeCell ref="K13:K15"/>
    <mergeCell ref="Q13:Q15"/>
    <mergeCell ref="G13:G15"/>
    <mergeCell ref="H13:H15"/>
    <mergeCell ref="F13:F15"/>
    <mergeCell ref="E13:E15"/>
    <mergeCell ref="I13:I15"/>
    <mergeCell ref="T13:AA15"/>
    <mergeCell ref="N13:O13"/>
    <mergeCell ref="B19:S19"/>
    <mergeCell ref="B20:S20"/>
    <mergeCell ref="B21:S21"/>
    <mergeCell ref="P13:P15"/>
    <mergeCell ref="R13:R15"/>
    <mergeCell ref="S13:S15"/>
    <mergeCell ref="L13:L15"/>
    <mergeCell ref="M13:M15"/>
    <mergeCell ref="B18:D18"/>
    <mergeCell ref="B13:B15"/>
    <mergeCell ref="C13:C15"/>
    <mergeCell ref="D13:D15"/>
    <mergeCell ref="J13:J15"/>
    <mergeCell ref="B16:S16"/>
    <mergeCell ref="B68:C68"/>
    <mergeCell ref="B59:S59"/>
    <mergeCell ref="B62:D62"/>
    <mergeCell ref="B58:C58"/>
    <mergeCell ref="B63:C63"/>
    <mergeCell ref="B77:Q77"/>
    <mergeCell ref="B78:Q78"/>
    <mergeCell ref="B72:Q72"/>
    <mergeCell ref="B73:Q73"/>
    <mergeCell ref="B74:Q74"/>
    <mergeCell ref="B75:Q75"/>
    <mergeCell ref="B76:Q76"/>
  </mergeCells>
  <pageMargins left="0.70866141732283472" right="0.70866141732283472" top="0.74803149606299213" bottom="0.74803149606299213" header="0.31496062992125984" footer="0.31496062992125984"/>
  <pageSetup paperSize="9" scale="22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uruguay PA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IADB</dc:creator>
  <cp:lastModifiedBy>Piriz Muracciole, Elena Matilde</cp:lastModifiedBy>
  <cp:lastPrinted>2017-03-29T21:50:11Z</cp:lastPrinted>
  <dcterms:created xsi:type="dcterms:W3CDTF">2015-02-09T19:41:26Z</dcterms:created>
  <dcterms:modified xsi:type="dcterms:W3CDTF">2018-04-13T14:58:14Z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