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413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wilkfergv\Desktop\"/>
    </mc:Choice>
  </mc:AlternateContent>
  <xr:revisionPtr revIDLastSave="0" documentId="11_E00E4F76FBE0E8AB5A5C9ABAE9460449ED35DE72" xr6:coauthVersionLast="33" xr6:coauthVersionMax="33" xr10:uidLastSave="{00000000-0000-0000-0000-000000000000}"/>
  <bookViews>
    <workbookView xWindow="0" yWindow="0" windowWidth="12936" windowHeight="3528" firstSheet="2" activeTab="2" xr2:uid="{00000000-000D-0000-FFFF-FFFF00000000}"/>
  </bookViews>
  <sheets>
    <sheet name="Gráfico1" sheetId="2" state="hidden" r:id="rId1"/>
    <sheet name="Uso de tareas" sheetId="1" state="hidden" r:id="rId2"/>
    <sheet name="Flujo por producto" sheetId="3" r:id="rId3"/>
    <sheet name="Proyección de desembolsos" sheetId="5" r:id="rId4"/>
    <sheet name="Hoja2" sheetId="4" r:id="rId5"/>
  </sheets>
  <calcPr calcId="179016"/>
</workbook>
</file>

<file path=xl/calcChain.xml><?xml version="1.0" encoding="utf-8"?>
<calcChain xmlns="http://schemas.openxmlformats.org/spreadsheetml/2006/main">
  <c r="D16" i="5" l="1"/>
  <c r="D18" i="5"/>
  <c r="E18" i="5"/>
  <c r="F18" i="5"/>
  <c r="G18" i="5"/>
  <c r="H18" i="5"/>
  <c r="I16" i="5"/>
  <c r="I18" i="5"/>
  <c r="J18" i="5"/>
  <c r="C8" i="3"/>
  <c r="D7" i="5"/>
  <c r="C26" i="3"/>
  <c r="D8" i="5"/>
  <c r="D9" i="5"/>
  <c r="C35" i="3"/>
  <c r="D10" i="5"/>
  <c r="D11" i="5"/>
  <c r="D8" i="3"/>
  <c r="E7" i="5"/>
  <c r="D26" i="3"/>
  <c r="E8" i="5"/>
  <c r="E9" i="5"/>
  <c r="D35" i="3"/>
  <c r="E10" i="5"/>
  <c r="E11" i="5"/>
  <c r="E8" i="3"/>
  <c r="F7" i="5"/>
  <c r="E26" i="3"/>
  <c r="F8" i="5"/>
  <c r="F9" i="5"/>
  <c r="E35" i="3"/>
  <c r="F10" i="5"/>
  <c r="F11" i="5"/>
  <c r="F8" i="3"/>
  <c r="G7" i="5"/>
  <c r="F26" i="3"/>
  <c r="G8" i="5"/>
  <c r="G9" i="5"/>
  <c r="F35" i="3"/>
  <c r="G10" i="5"/>
  <c r="G11" i="5"/>
  <c r="G8" i="3"/>
  <c r="H7" i="5"/>
  <c r="G26" i="3"/>
  <c r="H8" i="5"/>
  <c r="H9" i="5"/>
  <c r="G35" i="3"/>
  <c r="H10" i="5"/>
  <c r="H11" i="5"/>
  <c r="H8" i="3"/>
  <c r="I7" i="5"/>
  <c r="H26" i="3"/>
  <c r="I8" i="5"/>
  <c r="I9" i="5"/>
  <c r="H35" i="3"/>
  <c r="I10" i="5"/>
  <c r="I11" i="5"/>
  <c r="J11" i="5"/>
  <c r="J19" i="5"/>
  <c r="E19" i="5"/>
  <c r="D19" i="5"/>
  <c r="J12" i="5"/>
  <c r="E44" i="3"/>
  <c r="E47" i="3"/>
  <c r="F44" i="3"/>
  <c r="F47" i="3"/>
  <c r="C44" i="3"/>
  <c r="C47" i="3"/>
  <c r="D44" i="3"/>
  <c r="D47" i="3"/>
  <c r="G44" i="3"/>
  <c r="G47" i="3"/>
  <c r="H44" i="3"/>
  <c r="H47" i="3"/>
  <c r="I46" i="3"/>
  <c r="J16" i="5"/>
  <c r="I45" i="3"/>
  <c r="J17" i="5"/>
  <c r="I44" i="3"/>
  <c r="I47" i="3"/>
  <c r="J9" i="5"/>
  <c r="I28" i="3"/>
  <c r="I29" i="3"/>
  <c r="I30" i="3"/>
  <c r="I31" i="3"/>
  <c r="I32" i="3"/>
  <c r="I33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7" i="3"/>
  <c r="I34" i="3"/>
  <c r="I36" i="3"/>
  <c r="I37" i="3"/>
  <c r="I38" i="3"/>
  <c r="I39" i="3"/>
  <c r="J8" i="5"/>
  <c r="J10" i="5"/>
  <c r="C7" i="3"/>
  <c r="D7" i="3"/>
  <c r="E7" i="3"/>
  <c r="H7" i="3"/>
  <c r="G7" i="3"/>
  <c r="F7" i="3"/>
  <c r="I26" i="3"/>
  <c r="I35" i="3"/>
  <c r="I8" i="3"/>
  <c r="J7" i="5"/>
  <c r="I40" i="3"/>
  <c r="F12" i="5"/>
  <c r="I7" i="3"/>
  <c r="I12" i="5"/>
  <c r="D12" i="5"/>
  <c r="F19" i="5"/>
  <c r="G12" i="5"/>
  <c r="H19" i="5"/>
  <c r="H12" i="5"/>
  <c r="I19" i="5"/>
  <c r="E12" i="5"/>
  <c r="G19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D:\Documents and Settings\PKMACCT\My Documents\Task Usage.cub" keepAlive="1" name="Task Usage" type="5" refreshedVersion="5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4;Persist Security Info=True;Data Source=C:\Users\svaldezg\AppData\Local\Temp\Visual Reports Temporary Data\{93ac5d63-9eb9-e711-919f-f48e38a8eec1}\TaskTP.cub;MDX Compatibility=1;Safety Options=2;MDX Missing Member Mode=Error"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<sst xmlns="http://schemas.openxmlformats.org/spreadsheetml/2006/main" count="148" uniqueCount="69">
  <si>
    <t>Costo</t>
  </si>
  <si>
    <t>Etiquetas de columna</t>
  </si>
  <si>
    <t>Etiquetas de fila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</si>
  <si>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</si>
  <si>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</si>
  <si>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</si>
  <si>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</si>
  <si>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</si>
  <si>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</si>
  <si>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</si>
  <si>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</si>
  <si>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</si>
  <si>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</si>
  <si>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</si>
  <si>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</si>
  <si>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</si>
  <si>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</si>
  <si>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Total general</t>
  </si>
  <si>
    <t>PLAN DE EJECUCIÓN: Operación HO-L1186 "Apoyo al Programa Nacional de Transmisión de Energía Eléctrica"</t>
  </si>
  <si>
    <t>COMPONENTE 1: Inversiones en Transmisión</t>
  </si>
  <si>
    <t>P1 Subestación San Pedro Sula Sur (SPSS) ampliada.</t>
  </si>
  <si>
    <t>P2 Línea de Transmisión SPSS-SBV 230kV Instalada.</t>
  </si>
  <si>
    <t>P3 Alimentador hacia Subestación SPSS desde Subestación San Buenaventura construido.</t>
  </si>
  <si>
    <t>P4 Subestación Calpules Construida.</t>
  </si>
  <si>
    <t>P5. Alimentador hacia Subestación Laínez desde Subestación Miraflores construido</t>
  </si>
  <si>
    <t>P6. Subestación Laínez Ampliada</t>
  </si>
  <si>
    <t>P7 Línea de Transmisión MF-LZ construida</t>
  </si>
  <si>
    <t>P8 Subestación El Sitio construida.</t>
  </si>
  <si>
    <t>P9 Subestación Comayagua II construida.</t>
  </si>
  <si>
    <t>P10 Transformador de Potencia en Subestación Toncontín reemplazado (etapa II)</t>
  </si>
  <si>
    <t>P11 Normalización de la configuración actual 138kV de la Subestación Siguatepeque construida</t>
  </si>
  <si>
    <t>P12 Subestación Cerro Grande construida.</t>
  </si>
  <si>
    <t>P13 Alimentador hacia Subestación El Centro desde Subestación Bellavista ampliado,</t>
  </si>
  <si>
    <t>P14 Línea de transmisión 138kV Bellavista - El Centro construida</t>
  </si>
  <si>
    <t>P15 Subestación encapsulada El Centro Construida.</t>
  </si>
  <si>
    <t>P16 Alimentador de Línea hacia Subestación Agua Prieta desde Subestación Choloma construido</t>
  </si>
  <si>
    <t>P17 Subestación "La Victoria" construida.</t>
  </si>
  <si>
    <t>Adquisición de terrenos/servidumbres (fondos ENEE)</t>
  </si>
  <si>
    <t>Gestión de Licenciamiento ante MIAMBIENTE</t>
  </si>
  <si>
    <t>COMPONENTE 2: Fortalecimiento de la Empresa de Transmisión</t>
  </si>
  <si>
    <t>P18. Plan estratégico para la sostenibilidad financiera y operativa de la Empresa de Transmisión de la ENEE implementado</t>
  </si>
  <si>
    <t>P19. Estrategia de comunicación e imagen corporativa diseñada e implementada</t>
  </si>
  <si>
    <t>P20. Plan de fortalecimiento de la Dirección Ambiental diseñado e implementado.</t>
  </si>
  <si>
    <t>P21. Plan Piloto de Inclusión de género a nivel corporativo y de la gerencia de transmisión diseñado e Implementado</t>
  </si>
  <si>
    <t>P22. Reporte de información contable y financiera para la transparencia y rendición de cuentas emitido</t>
  </si>
  <si>
    <t>P23. Capacitaciones en gerencia y administración, operación y logística, comunicación efectiva y materia de energía dirigidas a los equipos técnicos, directivos y logísticos de la Corporación ENEE impartidos</t>
  </si>
  <si>
    <t>P24. Planes de monitoreo, administración de contratos y adquisiciones implementados.</t>
  </si>
  <si>
    <t>IMPREVISTOS</t>
  </si>
  <si>
    <t>SOLO COSTO</t>
  </si>
  <si>
    <t>Administración y evaluación</t>
  </si>
  <si>
    <t>Unidad Ejecutora Fortalecida</t>
  </si>
  <si>
    <t>Auditoria Ambiental</t>
  </si>
  <si>
    <t>Evaluación de Medio Término y Final</t>
  </si>
  <si>
    <t>Auditoria Externa</t>
  </si>
  <si>
    <t>Formalización del Contrato  (una vez se cuente con el doc firmado actualizar)</t>
  </si>
  <si>
    <t>Fecha Estimada de Fin y de último desembolso</t>
  </si>
  <si>
    <t>Programa HO-L1186: "Apoyo al Programa Nacional de Transmisión de Energía Eléctrica"</t>
  </si>
  <si>
    <t>Ejecución de productos anual, USD$</t>
  </si>
  <si>
    <t>FONDOS BID</t>
  </si>
  <si>
    <t>SOLO COSTO (INGENIERIA, ADMINISTRACIÓN, AUDITORIA Y EVALUACIONES)</t>
  </si>
  <si>
    <t xml:space="preserve">TOTAL </t>
  </si>
  <si>
    <t>FONDOS SREP</t>
  </si>
  <si>
    <t>Subestación Tocoa construída</t>
  </si>
  <si>
    <t>Proyección de desembolsos, USD$</t>
  </si>
  <si>
    <t>Fuente</t>
  </si>
  <si>
    <t xml:space="preserve">Imprevistos </t>
  </si>
  <si>
    <t>Ingeniería, Administración, Auditoria y Evaluaciones</t>
  </si>
  <si>
    <t>TOTAL DEL PROYECTO</t>
  </si>
  <si>
    <t>% A DESEMBOLSAR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</si>
</sst>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0"/>
      <name val="Arial"/>
    </font>
    <font>
      <sz val="10"/>
      <name val="Arial"/>
    </font>
    <font>
      <sz val="8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indexed="65"/>
      </top>
      <bottom/>
      <diagonal/>
    </border>
    <border>
      <left/>
      <right/>
      <top style="thin">
        <color rgb="FFABABAB"/>
      </top>
      <bottom/>
      <diagonal/>
    </border>
    <border>
      <left/>
      <right/>
      <top style="thin">
        <color indexed="65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1" xfId="0" pivotButton="1" applyBorder="1"/>
    <xf numFmtId="0" fontId="0" fillId="0" borderId="2" xfId="0" applyBorder="1"/>
    <xf numFmtId="0" fontId="0" fillId="0" borderId="4" xfId="0" applyNumberFormat="1" applyBorder="1"/>
    <xf numFmtId="0" fontId="0" fillId="0" borderId="6" xfId="0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Border="1"/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 indent="1"/>
    </xf>
    <xf numFmtId="0" fontId="0" fillId="0" borderId="8" xfId="0" applyNumberFormat="1" applyBorder="1"/>
    <xf numFmtId="0" fontId="0" fillId="0" borderId="4" xfId="0" applyBorder="1" applyAlignment="1">
      <alignment horizontal="left"/>
    </xf>
    <xf numFmtId="0" fontId="0" fillId="0" borderId="9" xfId="0" applyBorder="1"/>
    <xf numFmtId="0" fontId="0" fillId="0" borderId="1" xfId="0" applyNumberFormat="1" applyBorder="1"/>
    <xf numFmtId="0" fontId="0" fillId="0" borderId="9" xfId="0" applyNumberFormat="1" applyBorder="1"/>
    <xf numFmtId="0" fontId="0" fillId="0" borderId="3" xfId="0" applyNumberFormat="1" applyBorder="1"/>
    <xf numFmtId="0" fontId="0" fillId="0" borderId="10" xfId="0" applyNumberFormat="1" applyBorder="1"/>
    <xf numFmtId="0" fontId="0" fillId="0" borderId="11" xfId="0" applyNumberFormat="1" applyBorder="1"/>
    <xf numFmtId="0" fontId="0" fillId="0" borderId="3" xfId="0" applyBorder="1" applyAlignment="1">
      <alignment horizontal="left" indent="2"/>
    </xf>
    <xf numFmtId="0" fontId="0" fillId="0" borderId="3" xfId="0" applyBorder="1" applyAlignment="1">
      <alignment horizontal="left" indent="3"/>
    </xf>
    <xf numFmtId="0" fontId="0" fillId="0" borderId="0" xfId="0" applyAlignment="1">
      <alignment wrapText="1"/>
    </xf>
    <xf numFmtId="43" fontId="0" fillId="0" borderId="12" xfId="1" applyFont="1" applyBorder="1" applyAlignment="1">
      <alignment horizontal="center" vertical="center"/>
    </xf>
    <xf numFmtId="0" fontId="4" fillId="3" borderId="12" xfId="0" applyFont="1" applyFill="1" applyBorder="1" applyAlignment="1">
      <alignment wrapText="1"/>
    </xf>
    <xf numFmtId="0" fontId="5" fillId="2" borderId="12" xfId="0" applyFont="1" applyFill="1" applyBorder="1" applyAlignment="1">
      <alignment wrapText="1"/>
    </xf>
    <xf numFmtId="0" fontId="0" fillId="0" borderId="12" xfId="0" applyBorder="1" applyAlignment="1">
      <alignment horizontal="left" wrapText="1" indent="2"/>
    </xf>
    <xf numFmtId="43" fontId="5" fillId="2" borderId="12" xfId="1" applyFont="1" applyFill="1" applyBorder="1" applyAlignment="1">
      <alignment horizontal="left"/>
    </xf>
    <xf numFmtId="43" fontId="0" fillId="0" borderId="0" xfId="1" applyFont="1" applyAlignment="1">
      <alignment vertical="center"/>
    </xf>
    <xf numFmtId="43" fontId="0" fillId="0" borderId="12" xfId="1" applyFont="1" applyBorder="1" applyAlignment="1">
      <alignment vertical="center"/>
    </xf>
    <xf numFmtId="43" fontId="5" fillId="3" borderId="12" xfId="1" applyFont="1" applyFill="1" applyBorder="1" applyAlignment="1">
      <alignment vertical="center"/>
    </xf>
    <xf numFmtId="43" fontId="5" fillId="2" borderId="12" xfId="1" applyFont="1" applyFill="1" applyBorder="1" applyAlignment="1">
      <alignment vertical="center"/>
    </xf>
    <xf numFmtId="43" fontId="3" fillId="0" borderId="0" xfId="1" applyFont="1" applyAlignment="1">
      <alignment horizontal="right" vertical="center"/>
    </xf>
    <xf numFmtId="0" fontId="0" fillId="0" borderId="12" xfId="0" applyBorder="1" applyAlignment="1">
      <alignment horizontal="left" vertical="center" wrapText="1" indent="2"/>
    </xf>
    <xf numFmtId="0" fontId="5" fillId="0" borderId="12" xfId="0" applyFont="1" applyFill="1" applyBorder="1" applyAlignment="1">
      <alignment wrapText="1"/>
    </xf>
    <xf numFmtId="43" fontId="5" fillId="2" borderId="12" xfId="1" applyFont="1" applyFill="1" applyBorder="1" applyAlignment="1">
      <alignment horizontal="center" vertical="center"/>
    </xf>
    <xf numFmtId="164" fontId="5" fillId="2" borderId="12" xfId="1" applyNumberFormat="1" applyFont="1" applyFill="1" applyBorder="1" applyAlignment="1">
      <alignment horizontal="center" vertical="center"/>
    </xf>
    <xf numFmtId="43" fontId="5" fillId="2" borderId="12" xfId="1" applyFont="1" applyFill="1" applyBorder="1" applyAlignment="1">
      <alignment horizontal="left" vertical="center"/>
    </xf>
    <xf numFmtId="43" fontId="5" fillId="0" borderId="12" xfId="1" applyFont="1" applyFill="1" applyBorder="1" applyAlignment="1">
      <alignment horizontal="center" vertical="center"/>
    </xf>
    <xf numFmtId="43" fontId="5" fillId="3" borderId="12" xfId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10" fontId="5" fillId="2" borderId="12" xfId="2" applyNumberFormat="1" applyFont="1" applyFill="1" applyBorder="1" applyAlignment="1">
      <alignment horizontal="center" vertical="center"/>
    </xf>
    <xf numFmtId="10" fontId="5" fillId="3" borderId="12" xfId="2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wrapText="1"/>
    </xf>
    <xf numFmtId="0" fontId="4" fillId="2" borderId="1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 indent="2"/>
    </xf>
    <xf numFmtId="0" fontId="6" fillId="0" borderId="0" xfId="0" applyFont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connections" Target="connection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pivotSource>
    <c:name>[Desembolsos por componente y producto.xlsx]Uso de tareas!PivotTable6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Informe del flujo de caja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square"/>
          <c:size val="5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'Uso de tareas'!$B$3:$B$4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tareas'!$B$5:$B$48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8F-4F70-8424-6F5BE3981014}"/>
            </c:ext>
          </c:extLst>
        </c:ser>
        <c:ser>
          <c:idx val="1"/>
          <c:order val="1"/>
          <c:tx>
            <c:strRef>
              <c:f>'Uso de tareas'!$C$3:$C$4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tareas'!$C$5:$C$48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8F-4F70-8424-6F5BE3981014}"/>
            </c:ext>
          </c:extLst>
        </c:ser>
        <c:ser>
          <c:idx val="2"/>
          <c:order val="2"/>
          <c:tx>
            <c:strRef>
              <c:f>'Uso de tareas'!$D$3:$D$4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tareas'!$D$5:$D$48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8F-4F70-8424-6F5BE3981014}"/>
            </c:ext>
          </c:extLst>
        </c:ser>
        <c:ser>
          <c:idx val="3"/>
          <c:order val="3"/>
          <c:tx>
            <c:strRef>
              <c:f>'Uso de tareas'!$E$3:$E$4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tareas'!$E$5:$E$48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8F-4F70-8424-6F5BE3981014}"/>
            </c:ext>
          </c:extLst>
        </c:ser>
        <c:ser>
          <c:idx val="4"/>
          <c:order val="4"/>
          <c:tx>
            <c:strRef>
              <c:f>'Uso de tareas'!$F$3:$F$4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tareas'!$F$5:$F$48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8F-4F70-8424-6F5BE3981014}"/>
            </c:ext>
          </c:extLst>
        </c:ser>
        <c:ser>
          <c:idx val="5"/>
          <c:order val="5"/>
          <c:tx>
            <c:strRef>
              <c:f>'Uso de tareas'!$G$3:$G$4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tareas'!$G$5:$G$48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8F-4F70-8424-6F5BE3981014}"/>
            </c:ext>
          </c:extLst>
        </c:ser>
        <c:ser>
          <c:idx val="6"/>
          <c:order val="6"/>
          <c:tx>
            <c:strRef>
              <c:f>'Uso de tareas'!$H$3:$H$4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tareas'!$H$5:$H$48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8F-4F70-8424-6F5BE3981014}"/>
            </c:ext>
          </c:extLst>
        </c:ser>
        <c:ser>
          <c:idx val="7"/>
          <c:order val="7"/>
          <c:tx>
            <c:strRef>
              <c:f>'Uso de tareas'!$I$3:$I$4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tareas'!$I$5:$I$48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2796229.42</c:v>
                </c:pt>
                <c:pt idx="3">
                  <c:v>4053742.02</c:v>
                </c:pt>
                <c:pt idx="4">
                  <c:v>397710.54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204000</c:v>
                </c:pt>
                <c:pt idx="23">
                  <c:v>0</c:v>
                </c:pt>
                <c:pt idx="24">
                  <c:v>68000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83332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E8F-4F70-8424-6F5BE3981014}"/>
            </c:ext>
          </c:extLst>
        </c:ser>
        <c:ser>
          <c:idx val="8"/>
          <c:order val="8"/>
          <c:tx>
            <c:strRef>
              <c:f>'Uso de tareas'!$J$3:$J$4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tareas'!$J$5:$J$48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4513646.25</c:v>
                </c:pt>
                <c:pt idx="3">
                  <c:v>6574079.9199999999</c:v>
                </c:pt>
                <c:pt idx="4">
                  <c:v>654620.69999999984</c:v>
                </c:pt>
                <c:pt idx="5">
                  <c:v>1848390.5</c:v>
                </c:pt>
                <c:pt idx="6">
                  <c:v>1407990.04</c:v>
                </c:pt>
                <c:pt idx="7">
                  <c:v>613572.32000000007</c:v>
                </c:pt>
                <c:pt idx="8">
                  <c:v>553283.62</c:v>
                </c:pt>
                <c:pt idx="9">
                  <c:v>1964079.5</c:v>
                </c:pt>
                <c:pt idx="10">
                  <c:v>2437177.9900000002</c:v>
                </c:pt>
                <c:pt idx="11">
                  <c:v>2422536.36</c:v>
                </c:pt>
                <c:pt idx="12">
                  <c:v>1035690.91</c:v>
                </c:pt>
                <c:pt idx="13">
                  <c:v>2159656.56</c:v>
                </c:pt>
                <c:pt idx="14">
                  <c:v>872722.5</c:v>
                </c:pt>
                <c:pt idx="15">
                  <c:v>502476.59</c:v>
                </c:pt>
                <c:pt idx="16">
                  <c:v>1269414.55</c:v>
                </c:pt>
                <c:pt idx="17">
                  <c:v>617845.44999999995</c:v>
                </c:pt>
                <c:pt idx="18">
                  <c:v>785845.45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319718.22000000003</c:v>
                </c:pt>
                <c:pt idx="23">
                  <c:v>0</c:v>
                </c:pt>
                <c:pt idx="24">
                  <c:v>169099.56</c:v>
                </c:pt>
                <c:pt idx="25">
                  <c:v>30000</c:v>
                </c:pt>
                <c:pt idx="26">
                  <c:v>80000</c:v>
                </c:pt>
                <c:pt idx="27">
                  <c:v>2250</c:v>
                </c:pt>
                <c:pt idx="28">
                  <c:v>123780.06000000003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79800.06</c:v>
                </c:pt>
                <c:pt idx="33">
                  <c:v>0</c:v>
                </c:pt>
                <c:pt idx="34">
                  <c:v>0</c:v>
                </c:pt>
                <c:pt idx="35">
                  <c:v>125000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E8F-4F70-8424-6F5BE3981014}"/>
            </c:ext>
          </c:extLst>
        </c:ser>
        <c:ser>
          <c:idx val="9"/>
          <c:order val="9"/>
          <c:tx>
            <c:strRef>
              <c:f>'Uso de tareas'!$K$3:$K$4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tareas'!$K$5:$K$48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6543969.3799999999</c:v>
                </c:pt>
                <c:pt idx="3">
                  <c:v>9511074.4799999986</c:v>
                </c:pt>
                <c:pt idx="4">
                  <c:v>940749.33000000042</c:v>
                </c:pt>
                <c:pt idx="5">
                  <c:v>2643982.42</c:v>
                </c:pt>
                <c:pt idx="6">
                  <c:v>2028306.99</c:v>
                </c:pt>
                <c:pt idx="7">
                  <c:v>1146527.1400000004</c:v>
                </c:pt>
                <c:pt idx="8">
                  <c:v>1036177.0200000001</c:v>
                </c:pt>
                <c:pt idx="9">
                  <c:v>2704784.1300000004</c:v>
                </c:pt>
                <c:pt idx="10">
                  <c:v>3789554.91</c:v>
                </c:pt>
                <c:pt idx="11">
                  <c:v>6172659.0899999999</c:v>
                </c:pt>
                <c:pt idx="12">
                  <c:v>4007302.27</c:v>
                </c:pt>
                <c:pt idx="13">
                  <c:v>4992555.5299999993</c:v>
                </c:pt>
                <c:pt idx="14">
                  <c:v>1559463.75</c:v>
                </c:pt>
                <c:pt idx="15">
                  <c:v>897873.05999999994</c:v>
                </c:pt>
                <c:pt idx="16">
                  <c:v>2268310.9099999997</c:v>
                </c:pt>
                <c:pt idx="17">
                  <c:v>2378196.5900000003</c:v>
                </c:pt>
                <c:pt idx="18">
                  <c:v>2005750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2464685.13</c:v>
                </c:pt>
                <c:pt idx="23">
                  <c:v>30000</c:v>
                </c:pt>
                <c:pt idx="24">
                  <c:v>256349.38999999998</c:v>
                </c:pt>
                <c:pt idx="25">
                  <c:v>78000</c:v>
                </c:pt>
                <c:pt idx="26">
                  <c:v>266640</c:v>
                </c:pt>
                <c:pt idx="27">
                  <c:v>222750</c:v>
                </c:pt>
                <c:pt idx="28">
                  <c:v>209131.28000000006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79800.009999999995</c:v>
                </c:pt>
                <c:pt idx="33">
                  <c:v>0</c:v>
                </c:pt>
                <c:pt idx="34">
                  <c:v>0</c:v>
                </c:pt>
                <c:pt idx="35">
                  <c:v>125000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E8F-4F70-8424-6F5BE3981014}"/>
            </c:ext>
          </c:extLst>
        </c:ser>
        <c:ser>
          <c:idx val="10"/>
          <c:order val="10"/>
          <c:tx>
            <c:strRef>
              <c:f>'Uso de tareas'!$L$3:$L$4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tareas'!$L$5:$L$48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721864.95000000007</c:v>
                </c:pt>
                <c:pt idx="3">
                  <c:v>1048683.58</c:v>
                </c:pt>
                <c:pt idx="4">
                  <c:v>103574.45999999999</c:v>
                </c:pt>
                <c:pt idx="5">
                  <c:v>4475104.3599999994</c:v>
                </c:pt>
                <c:pt idx="6">
                  <c:v>3397666.81</c:v>
                </c:pt>
                <c:pt idx="7">
                  <c:v>1349859.1200000003</c:v>
                </c:pt>
                <c:pt idx="8">
                  <c:v>1217223.79</c:v>
                </c:pt>
                <c:pt idx="9">
                  <c:v>4601636.3899999997</c:v>
                </c:pt>
                <c:pt idx="10">
                  <c:v>5903626.7599999998</c:v>
                </c:pt>
                <c:pt idx="11">
                  <c:v>3929304.54</c:v>
                </c:pt>
                <c:pt idx="12">
                  <c:v>259006.81</c:v>
                </c:pt>
                <c:pt idx="13">
                  <c:v>4051787.91</c:v>
                </c:pt>
                <c:pt idx="14">
                  <c:v>2106963.75</c:v>
                </c:pt>
                <c:pt idx="15">
                  <c:v>1213100.3500000001</c:v>
                </c:pt>
                <c:pt idx="16">
                  <c:v>3064674.54</c:v>
                </c:pt>
                <c:pt idx="17">
                  <c:v>154957.95000000001</c:v>
                </c:pt>
                <c:pt idx="18">
                  <c:v>1274904.55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304432.99000000005</c:v>
                </c:pt>
                <c:pt idx="23">
                  <c:v>0</c:v>
                </c:pt>
                <c:pt idx="24">
                  <c:v>251592.84999999998</c:v>
                </c:pt>
                <c:pt idx="25">
                  <c:v>108000</c:v>
                </c:pt>
                <c:pt idx="26">
                  <c:v>159520</c:v>
                </c:pt>
                <c:pt idx="27">
                  <c:v>100000</c:v>
                </c:pt>
                <c:pt idx="28">
                  <c:v>218011.2099999999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195107.91000000003</c:v>
                </c:pt>
                <c:pt idx="33">
                  <c:v>29545.45</c:v>
                </c:pt>
                <c:pt idx="34">
                  <c:v>15000</c:v>
                </c:pt>
                <c:pt idx="35">
                  <c:v>125000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E8F-4F70-8424-6F5BE3981014}"/>
            </c:ext>
          </c:extLst>
        </c:ser>
        <c:ser>
          <c:idx val="11"/>
          <c:order val="11"/>
          <c:tx>
            <c:strRef>
              <c:f>'Uso de tareas'!$M$3:$M$4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tareas'!$M$5:$M$48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661022.73</c:v>
                </c:pt>
                <c:pt idx="6">
                  <c:v>504391.17</c:v>
                </c:pt>
                <c:pt idx="7">
                  <c:v>0</c:v>
                </c:pt>
                <c:pt idx="8">
                  <c:v>0</c:v>
                </c:pt>
                <c:pt idx="9">
                  <c:v>658000</c:v>
                </c:pt>
                <c:pt idx="10">
                  <c:v>624640.36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57963.64</c:v>
                </c:pt>
                <c:pt idx="23">
                  <c:v>20000</c:v>
                </c:pt>
                <c:pt idx="24">
                  <c:v>103758.15</c:v>
                </c:pt>
                <c:pt idx="25">
                  <c:v>98000</c:v>
                </c:pt>
                <c:pt idx="26">
                  <c:v>33840</c:v>
                </c:pt>
                <c:pt idx="27">
                  <c:v>0</c:v>
                </c:pt>
                <c:pt idx="28">
                  <c:v>218011.19999999981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310118.46999999991</c:v>
                </c:pt>
                <c:pt idx="33">
                  <c:v>100454.54000000001</c:v>
                </c:pt>
                <c:pt idx="34">
                  <c:v>102878.78</c:v>
                </c:pt>
                <c:pt idx="35">
                  <c:v>125000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E8F-4F70-8424-6F5BE3981014}"/>
            </c:ext>
          </c:extLst>
        </c:ser>
        <c:ser>
          <c:idx val="12"/>
          <c:order val="12"/>
          <c:tx>
            <c:strRef>
              <c:f>'Uso de tareas'!$N$3:$N$4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tareas'!$N$5:$N$48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60000</c:v>
                </c:pt>
                <c:pt idx="24">
                  <c:v>20000</c:v>
                </c:pt>
                <c:pt idx="25">
                  <c:v>180000.00999999998</c:v>
                </c:pt>
                <c:pt idx="26">
                  <c:v>0</c:v>
                </c:pt>
                <c:pt idx="27">
                  <c:v>0</c:v>
                </c:pt>
                <c:pt idx="28">
                  <c:v>1066.4000000000001</c:v>
                </c:pt>
                <c:pt idx="29">
                  <c:v>7991457</c:v>
                </c:pt>
                <c:pt idx="30">
                  <c:v>0</c:v>
                </c:pt>
                <c:pt idx="31">
                  <c:v>0</c:v>
                </c:pt>
                <c:pt idx="32">
                  <c:v>283955.72999999992</c:v>
                </c:pt>
                <c:pt idx="33">
                  <c:v>0</c:v>
                </c:pt>
                <c:pt idx="34">
                  <c:v>22121.21</c:v>
                </c:pt>
                <c:pt idx="35">
                  <c:v>125000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E8F-4F70-8424-6F5BE3981014}"/>
            </c:ext>
          </c:extLst>
        </c:ser>
        <c:ser>
          <c:idx val="13"/>
          <c:order val="13"/>
          <c:tx>
            <c:strRef>
              <c:f>'Uso de tareas'!$O$3:$O$4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multiLvlStrRef>
              <c:f>'Uso de tareas'!$A$5:$A$48</c:f>
              <c:multiLvlStrCache>
                <c:ptCount val="38"/>
                <c:lvl>
                  <c:pt idx="31">
                    <c:v>Administración y evaluación</c:v>
                  </c:pt>
                  <c:pt idx="32">
                    <c:v>Unidad Ejecutora Fortalecida</c:v>
                  </c:pt>
                  <c:pt idx="33">
                    <c:v>Auditoria Ambiental</c:v>
                  </c:pt>
                  <c:pt idx="34">
                    <c:v>Evaluación de Medio Término y Final</c:v>
                  </c:pt>
                  <c:pt idx="35">
                    <c:v>Auditoria Externa</c:v>
                  </c:pt>
                </c:lvl>
                <c:lvl>
                  <c:pt idx="1">
                    <c:v>COMPONENTE 1: Inversiones en Transmisión</c:v>
                  </c:pt>
                  <c:pt idx="2">
                    <c:v>P1 Subestación San Pedro Sula Sur (SPSS) ampliada.</c:v>
                  </c:pt>
                  <c:pt idx="3">
                    <c:v>P2 Línea de Transmisión SPSS-SBV 230kV Instalada.</c:v>
                  </c:pt>
                  <c:pt idx="4">
                    <c:v>P3 Alimentador hacia Subestación SPSS desde Subestación San Buenaventura construido.</c:v>
                  </c:pt>
                  <c:pt idx="5">
                    <c:v>P4 Subestación Calpules Construida.</c:v>
                  </c:pt>
                  <c:pt idx="6">
                    <c:v>P5. Alimentador hacia Subestación Laínez desde Subestación Miraflores construido</c:v>
                  </c:pt>
                  <c:pt idx="7">
                    <c:v>P6. Subestación Laínez Ampliada</c:v>
                  </c:pt>
                  <c:pt idx="8">
                    <c:v>P7 Línea de Transmisión MF-LZ construida</c:v>
                  </c:pt>
                  <c:pt idx="9">
                    <c:v>P8 Subestación El Sitio construida.</c:v>
                  </c:pt>
                  <c:pt idx="10">
                    <c:v>P9 Subestación Comayagua II construida.</c:v>
                  </c:pt>
                  <c:pt idx="11">
                    <c:v>P10 Transformador de Potencia en Subestación Toncontín reemplazado (etapa II)</c:v>
                  </c:pt>
                  <c:pt idx="12">
                    <c:v>P11 Normalización de la configuración actual 138kV de la Subestación Siguatepeque construida</c:v>
                  </c:pt>
                  <c:pt idx="13">
                    <c:v>P12 Subestación Cerro Grande construida.</c:v>
                  </c:pt>
                  <c:pt idx="14">
                    <c:v>P13 Alimentador hacia Subestación El Centro desde Subestación Bellavista ampliado,</c:v>
                  </c:pt>
                  <c:pt idx="15">
                    <c:v>P14 Línea de transmisión 138kV Bellavista - El Centro construida</c:v>
                  </c:pt>
                  <c:pt idx="16">
                    <c:v>P15 Subestación encapsulada El Centro Construida.</c:v>
                  </c:pt>
                  <c:pt idx="17">
                    <c:v>P16 Alimentador de Línea hacia Subestación Agua Prieta desde Subestación Choloma construido</c:v>
                  </c:pt>
                  <c:pt idx="18">
                    <c:v>P17 Subestación "La Victoria" construida.</c:v>
                  </c:pt>
                  <c:pt idx="19">
                    <c:v>Adquisición de terrenos/servidumbres (fondos ENEE)</c:v>
                  </c:pt>
                  <c:pt idx="20">
                    <c:v>Gestión de Licenciamiento ante MIAMBIENTE</c:v>
                  </c:pt>
                  <c:pt idx="21">
                    <c:v>COMPONENTE 2: Fortalecimiento de la Empresa de Transmisión</c:v>
                  </c:pt>
                  <c:pt idx="22">
                    <c:v>P18. Plan estratégico para la sostenibilidad financiera y operativa de la Empresa de Transmisión de la ENEE implementado</c:v>
                  </c:pt>
                  <c:pt idx="23">
                    <c:v>P19. Estrategia de comunicación e imagen corporativa diseñada e implementada</c:v>
                  </c:pt>
                  <c:pt idx="24">
                    <c:v>P20. Plan de fortalecimiento de la Dirección Ambiental diseñado e implementado.</c:v>
                  </c:pt>
                  <c:pt idx="25">
                    <c:v>P21. Plan Piloto de Inclusión de género a nivel corporativo y de la gerencia de transmisión diseñado e Implementado</c:v>
                  </c:pt>
                  <c:pt idx="26">
                    <c:v>P22. Reporte de información contable y financiera para la transparencia y rendición de cuentas emitido</c:v>
                  </c:pt>
                  <c:pt idx="27">
                    <c:v>P23. Capacitaciones en gerencia y administración, operación y logística, comunicación efectiva y materia de energía dirigidas a los equipos técnicos, directivos y logísticos de la Corporación ENEE impartidos</c:v>
                  </c:pt>
                  <c:pt idx="28">
                    <c:v>P24. Planes de monitoreo, administración de contratos y adquisiciones implementados.</c:v>
                  </c:pt>
                  <c:pt idx="30">
                    <c:v>SOLO COSTO</c:v>
                  </c:pt>
                  <c:pt idx="31">
                    <c:v>Administración y evaluación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  <c:pt idx="1">
                    <c:v>COMPONENTE 1: Inversiones en Transmisión</c:v>
                  </c:pt>
                  <c:pt idx="21">
                    <c:v>COMPONENTE 2: Fortalecimiento de la Empresa de Transmisión</c:v>
                  </c:pt>
                  <c:pt idx="29">
                    <c:v>IMPREVISTOS</c:v>
                  </c:pt>
                  <c:pt idx="30">
                    <c:v>SOLO COSTO</c:v>
                  </c:pt>
                  <c:pt idx="36">
                    <c:v>Formalización del Contrato  (una vez se cuente con el doc firmado actualizar)</c:v>
                  </c:pt>
                  <c:pt idx="37">
                    <c:v>Fecha Estimada de Fin y de último desembolso</c:v>
                  </c:pt>
                </c:lvl>
                <c:lvl>
                  <c:pt idx="0">
                    <c:v>PLAN DE EJECUCIÓN: Operación HO-L1186 "Apoyo al Programa Nacional de Transmisión de Energía Eléctrica"</c:v>
                  </c:pt>
                </c:lvl>
              </c:multiLvlStrCache>
            </c:multiLvlStrRef>
          </c:cat>
          <c:val>
            <c:numRef>
              <c:f>'Uso de tareas'!$O$5:$O$48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151217.87999999998</c:v>
                </c:pt>
                <c:pt idx="33">
                  <c:v>0</c:v>
                </c:pt>
                <c:pt idx="34">
                  <c:v>0</c:v>
                </c:pt>
                <c:pt idx="35">
                  <c:v>41668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E8F-4F70-8424-6F5BE3981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0113464"/>
        <c:axId val="620113072"/>
      </c:barChart>
      <c:catAx>
        <c:axId val="620113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20113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2011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20113464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33" workbookViewId="0" xr3:uid="{AEA406A1-0E4B-5B11-9CD5-51D6E497D94C}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58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P48"/>
  <sheetViews>
    <sheetView topLeftCell="B5" workbookViewId="0" xr3:uid="{958C4451-9541-5A59-BF78-D2F731DF1C81}">
      <selection activeCell="A2" sqref="A2:P48"/>
    </sheetView>
  </sheetViews>
  <sheetFormatPr defaultColWidth="11.5703125" defaultRowHeight="13.15"/>
  <cols>
    <col min="1" max="1" width="89.42578125" customWidth="1"/>
    <col min="2" max="2" width="21.42578125" customWidth="1"/>
    <col min="3" max="5" width="7" customWidth="1"/>
    <col min="6" max="6" width="7" bestFit="1" customWidth="1"/>
    <col min="7" max="8" width="7" customWidth="1"/>
    <col min="9" max="9" width="11" customWidth="1"/>
    <col min="10" max="12" width="12" customWidth="1"/>
    <col min="13" max="14" width="11" customWidth="1"/>
    <col min="15" max="15" width="10" customWidth="1"/>
    <col min="16" max="16" width="12" customWidth="1"/>
    <col min="17" max="23" width="14.5703125" bestFit="1" customWidth="1"/>
    <col min="24" max="25" width="14.5703125" customWidth="1"/>
    <col min="26" max="28" width="14.5703125" bestFit="1" customWidth="1"/>
    <col min="29" max="29" width="14.5703125" customWidth="1"/>
    <col min="30" max="30" width="14.5703125" bestFit="1" customWidth="1"/>
    <col min="31" max="31" width="14.5703125" customWidth="1"/>
    <col min="32" max="34" width="14.5703125" bestFit="1" customWidth="1"/>
    <col min="35" max="35" width="8" customWidth="1"/>
    <col min="36" max="36" width="17.7109375" bestFit="1" customWidth="1"/>
    <col min="37" max="37" width="8.42578125" customWidth="1"/>
    <col min="38" max="40" width="14.5703125" bestFit="1" customWidth="1"/>
    <col min="41" max="41" width="9.42578125" bestFit="1" customWidth="1"/>
    <col min="42" max="42" width="19.28515625" bestFit="1" customWidth="1"/>
    <col min="43" max="43" width="10" bestFit="1" customWidth="1"/>
    <col min="44" max="44" width="9.42578125" bestFit="1" customWidth="1"/>
    <col min="45" max="45" width="19.28515625" bestFit="1" customWidth="1"/>
    <col min="46" max="46" width="10" bestFit="1" customWidth="1"/>
    <col min="47" max="256" width="9.140625" customWidth="1"/>
  </cols>
  <sheetData>
    <row r="3" spans="1:16">
      <c r="A3" s="2" t="s">
        <v>0</v>
      </c>
      <c r="B3" s="2" t="s">
        <v>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3"/>
    </row>
    <row r="4" spans="1:16">
      <c r="A4" s="2" t="s">
        <v>2</v>
      </c>
      <c r="B4" s="1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3" t="s">
        <v>12</v>
      </c>
      <c r="L4" s="13" t="s">
        <v>13</v>
      </c>
      <c r="M4" s="13" t="s">
        <v>14</v>
      </c>
      <c r="N4" s="13" t="s">
        <v>15</v>
      </c>
      <c r="O4" s="13" t="s">
        <v>16</v>
      </c>
      <c r="P4" s="5" t="s">
        <v>17</v>
      </c>
    </row>
    <row r="5" spans="1:16">
      <c r="A5" s="9" t="s">
        <v>18</v>
      </c>
      <c r="B5" s="14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7603013.9800000004</v>
      </c>
      <c r="J5" s="15">
        <v>31162677.109999996</v>
      </c>
      <c r="K5" s="15">
        <v>58359592.809999995</v>
      </c>
      <c r="L5" s="15">
        <v>40380151.029999994</v>
      </c>
      <c r="M5" s="15">
        <v>3618079.0399999996</v>
      </c>
      <c r="N5" s="15">
        <v>8683600.3499999996</v>
      </c>
      <c r="O5" s="15">
        <v>192885.87999999998</v>
      </c>
      <c r="P5" s="7">
        <v>150000000.19999996</v>
      </c>
    </row>
    <row r="6" spans="1:16">
      <c r="A6" s="10" t="s">
        <v>18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1">
        <v>0</v>
      </c>
    </row>
    <row r="7" spans="1:16">
      <c r="A7" s="10" t="s">
        <v>19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7247681.9800000004</v>
      </c>
      <c r="J7" s="17">
        <v>30233029.209999997</v>
      </c>
      <c r="K7" s="17">
        <v>54627237</v>
      </c>
      <c r="L7" s="17">
        <v>38873940.619999997</v>
      </c>
      <c r="M7" s="17">
        <v>2448054.2599999998</v>
      </c>
      <c r="N7" s="17">
        <v>0</v>
      </c>
      <c r="O7" s="17">
        <v>0</v>
      </c>
      <c r="P7" s="11">
        <v>133429943.07000002</v>
      </c>
    </row>
    <row r="8" spans="1:16">
      <c r="A8" s="19" t="s">
        <v>19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1">
        <v>0</v>
      </c>
    </row>
    <row r="9" spans="1:16">
      <c r="A9" s="19" t="s">
        <v>20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2796229.42</v>
      </c>
      <c r="J9" s="17">
        <v>4513646.25</v>
      </c>
      <c r="K9" s="17">
        <v>6543969.3799999999</v>
      </c>
      <c r="L9" s="17">
        <v>721864.95000000007</v>
      </c>
      <c r="M9" s="17">
        <v>0</v>
      </c>
      <c r="N9" s="17">
        <v>0</v>
      </c>
      <c r="O9" s="17">
        <v>0</v>
      </c>
      <c r="P9" s="11">
        <v>14575710</v>
      </c>
    </row>
    <row r="10" spans="1:16">
      <c r="A10" s="19" t="s">
        <v>21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4053742.02</v>
      </c>
      <c r="J10" s="17">
        <v>6574079.9199999999</v>
      </c>
      <c r="K10" s="17">
        <v>9511074.4799999986</v>
      </c>
      <c r="L10" s="17">
        <v>1048683.58</v>
      </c>
      <c r="M10" s="17">
        <v>0</v>
      </c>
      <c r="N10" s="17">
        <v>0</v>
      </c>
      <c r="O10" s="17">
        <v>0</v>
      </c>
      <c r="P10" s="11">
        <v>21187580</v>
      </c>
    </row>
    <row r="11" spans="1:16">
      <c r="A11" s="19" t="s">
        <v>22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397710.54</v>
      </c>
      <c r="J11" s="17">
        <v>654620.69999999984</v>
      </c>
      <c r="K11" s="17">
        <v>940749.33000000042</v>
      </c>
      <c r="L11" s="17">
        <v>103574.45999999999</v>
      </c>
      <c r="M11" s="17">
        <v>0</v>
      </c>
      <c r="N11" s="17">
        <v>0</v>
      </c>
      <c r="O11" s="17">
        <v>0</v>
      </c>
      <c r="P11" s="11">
        <v>2096655.0300000003</v>
      </c>
    </row>
    <row r="12" spans="1:16">
      <c r="A12" s="19" t="s">
        <v>23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1848390.5</v>
      </c>
      <c r="K12" s="17">
        <v>2643982.42</v>
      </c>
      <c r="L12" s="17">
        <v>4475104.3599999994</v>
      </c>
      <c r="M12" s="17">
        <v>661022.73</v>
      </c>
      <c r="N12" s="17">
        <v>0</v>
      </c>
      <c r="O12" s="17">
        <v>0</v>
      </c>
      <c r="P12" s="11">
        <v>9628500.0099999998</v>
      </c>
    </row>
    <row r="13" spans="1:16">
      <c r="A13" s="19" t="s">
        <v>24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1407990.04</v>
      </c>
      <c r="K13" s="17">
        <v>2028306.99</v>
      </c>
      <c r="L13" s="17">
        <v>3397666.81</v>
      </c>
      <c r="M13" s="17">
        <v>504391.17</v>
      </c>
      <c r="N13" s="17">
        <v>0</v>
      </c>
      <c r="O13" s="17">
        <v>0</v>
      </c>
      <c r="P13" s="11">
        <v>7338355.0099999998</v>
      </c>
    </row>
    <row r="14" spans="1:16">
      <c r="A14" s="19" t="s">
        <v>25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613572.32000000007</v>
      </c>
      <c r="K14" s="17">
        <v>1146527.1400000004</v>
      </c>
      <c r="L14" s="17">
        <v>1349859.1200000003</v>
      </c>
      <c r="M14" s="17">
        <v>0</v>
      </c>
      <c r="N14" s="17">
        <v>0</v>
      </c>
      <c r="O14" s="17">
        <v>0</v>
      </c>
      <c r="P14" s="11">
        <v>3109958.580000001</v>
      </c>
    </row>
    <row r="15" spans="1:16">
      <c r="A15" s="19" t="s">
        <v>26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553283.62</v>
      </c>
      <c r="K15" s="17">
        <v>1036177.0200000001</v>
      </c>
      <c r="L15" s="17">
        <v>1217223.79</v>
      </c>
      <c r="M15" s="17">
        <v>0</v>
      </c>
      <c r="N15" s="17">
        <v>0</v>
      </c>
      <c r="O15" s="17">
        <v>0</v>
      </c>
      <c r="P15" s="11">
        <v>2806684.43</v>
      </c>
    </row>
    <row r="16" spans="1:16">
      <c r="A16" s="19" t="s">
        <v>27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1964079.5</v>
      </c>
      <c r="K16" s="17">
        <v>2704784.1300000004</v>
      </c>
      <c r="L16" s="17">
        <v>4601636.3899999997</v>
      </c>
      <c r="M16" s="17">
        <v>658000</v>
      </c>
      <c r="N16" s="17">
        <v>0</v>
      </c>
      <c r="O16" s="17">
        <v>0</v>
      </c>
      <c r="P16" s="11">
        <v>9928500.0199999996</v>
      </c>
    </row>
    <row r="17" spans="1:16">
      <c r="A17" s="19" t="s">
        <v>28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2437177.9900000002</v>
      </c>
      <c r="K17" s="17">
        <v>3789554.91</v>
      </c>
      <c r="L17" s="17">
        <v>5903626.7599999998</v>
      </c>
      <c r="M17" s="17">
        <v>624640.36</v>
      </c>
      <c r="N17" s="17">
        <v>0</v>
      </c>
      <c r="O17" s="17">
        <v>0</v>
      </c>
      <c r="P17" s="11">
        <v>12755000.02</v>
      </c>
    </row>
    <row r="18" spans="1:16">
      <c r="A18" s="19" t="s">
        <v>29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2422536.36</v>
      </c>
      <c r="K18" s="17">
        <v>6172659.0899999999</v>
      </c>
      <c r="L18" s="17">
        <v>3929304.54</v>
      </c>
      <c r="M18" s="17">
        <v>0</v>
      </c>
      <c r="N18" s="17">
        <v>0</v>
      </c>
      <c r="O18" s="17">
        <v>0</v>
      </c>
      <c r="P18" s="11">
        <v>12524499.989999998</v>
      </c>
    </row>
    <row r="19" spans="1:16">
      <c r="A19" s="19" t="s">
        <v>30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1035690.91</v>
      </c>
      <c r="K19" s="17">
        <v>4007302.27</v>
      </c>
      <c r="L19" s="17">
        <v>259006.81</v>
      </c>
      <c r="M19" s="17">
        <v>0</v>
      </c>
      <c r="N19" s="17">
        <v>0</v>
      </c>
      <c r="O19" s="17">
        <v>0</v>
      </c>
      <c r="P19" s="11">
        <v>5301999.9899999993</v>
      </c>
    </row>
    <row r="20" spans="1:16">
      <c r="A20" s="19" t="s">
        <v>31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2159656.56</v>
      </c>
      <c r="K20" s="17">
        <v>4992555.5299999993</v>
      </c>
      <c r="L20" s="17">
        <v>4051787.91</v>
      </c>
      <c r="M20" s="17">
        <v>0</v>
      </c>
      <c r="N20" s="17">
        <v>0</v>
      </c>
      <c r="O20" s="17">
        <v>0</v>
      </c>
      <c r="P20" s="11">
        <v>11204000</v>
      </c>
    </row>
    <row r="21" spans="1:16">
      <c r="A21" s="19" t="s">
        <v>32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872722.5</v>
      </c>
      <c r="K21" s="17">
        <v>1559463.75</v>
      </c>
      <c r="L21" s="17">
        <v>2106963.75</v>
      </c>
      <c r="M21" s="17">
        <v>0</v>
      </c>
      <c r="N21" s="17">
        <v>0</v>
      </c>
      <c r="O21" s="17">
        <v>0</v>
      </c>
      <c r="P21" s="11">
        <v>4539150</v>
      </c>
    </row>
    <row r="22" spans="1:16">
      <c r="A22" s="19" t="s">
        <v>33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502476.59</v>
      </c>
      <c r="K22" s="17">
        <v>897873.05999999994</v>
      </c>
      <c r="L22" s="17">
        <v>1213100.3500000001</v>
      </c>
      <c r="M22" s="17">
        <v>0</v>
      </c>
      <c r="N22" s="17">
        <v>0</v>
      </c>
      <c r="O22" s="17">
        <v>0</v>
      </c>
      <c r="P22" s="11">
        <v>2613450</v>
      </c>
    </row>
    <row r="23" spans="1:16">
      <c r="A23" s="19" t="s">
        <v>34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1269414.55</v>
      </c>
      <c r="K23" s="17">
        <v>2268310.9099999997</v>
      </c>
      <c r="L23" s="17">
        <v>3064674.54</v>
      </c>
      <c r="M23" s="17">
        <v>0</v>
      </c>
      <c r="N23" s="17">
        <v>0</v>
      </c>
      <c r="O23" s="17">
        <v>0</v>
      </c>
      <c r="P23" s="11">
        <v>6602400</v>
      </c>
    </row>
    <row r="24" spans="1:16">
      <c r="A24" s="19" t="s">
        <v>35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617845.44999999995</v>
      </c>
      <c r="K24" s="17">
        <v>2378196.5900000003</v>
      </c>
      <c r="L24" s="17">
        <v>154957.95000000001</v>
      </c>
      <c r="M24" s="17">
        <v>0</v>
      </c>
      <c r="N24" s="17">
        <v>0</v>
      </c>
      <c r="O24" s="17">
        <v>0</v>
      </c>
      <c r="P24" s="11">
        <v>3150999.99</v>
      </c>
    </row>
    <row r="25" spans="1:16">
      <c r="A25" s="19" t="s">
        <v>36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785845.45</v>
      </c>
      <c r="K25" s="17">
        <v>2005750</v>
      </c>
      <c r="L25" s="17">
        <v>1274904.55</v>
      </c>
      <c r="M25" s="17">
        <v>0</v>
      </c>
      <c r="N25" s="17">
        <v>0</v>
      </c>
      <c r="O25" s="17">
        <v>0</v>
      </c>
      <c r="P25" s="11">
        <v>4066500</v>
      </c>
    </row>
    <row r="26" spans="1:16">
      <c r="A26" s="19" t="s">
        <v>37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1">
        <v>0</v>
      </c>
    </row>
    <row r="27" spans="1:16">
      <c r="A27" s="19" t="s">
        <v>38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1">
        <v>0</v>
      </c>
    </row>
    <row r="28" spans="1:16">
      <c r="A28" s="10" t="s">
        <v>39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272000</v>
      </c>
      <c r="J28" s="17">
        <v>724847.84</v>
      </c>
      <c r="K28" s="17">
        <v>3527555.8</v>
      </c>
      <c r="L28" s="17">
        <v>1141557.0499999998</v>
      </c>
      <c r="M28" s="17">
        <v>531572.98999999976</v>
      </c>
      <c r="N28" s="17">
        <v>261066.40999999997</v>
      </c>
      <c r="O28" s="17">
        <v>0</v>
      </c>
      <c r="P28" s="11">
        <v>6458600.0900000008</v>
      </c>
    </row>
    <row r="29" spans="1:16">
      <c r="A29" s="19" t="s">
        <v>39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1">
        <v>0</v>
      </c>
    </row>
    <row r="30" spans="1:16">
      <c r="A30" s="19" t="s">
        <v>40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204000</v>
      </c>
      <c r="J30" s="17">
        <v>319718.22000000003</v>
      </c>
      <c r="K30" s="17">
        <v>2464685.13</v>
      </c>
      <c r="L30" s="17">
        <v>304432.99000000005</v>
      </c>
      <c r="M30" s="17">
        <v>57963.64</v>
      </c>
      <c r="N30" s="17">
        <v>0</v>
      </c>
      <c r="O30" s="17">
        <v>0</v>
      </c>
      <c r="P30" s="11">
        <v>3350799.9800000004</v>
      </c>
    </row>
    <row r="31" spans="1:16">
      <c r="A31" s="19" t="s">
        <v>41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30000</v>
      </c>
      <c r="L31" s="17">
        <v>0</v>
      </c>
      <c r="M31" s="17">
        <v>20000</v>
      </c>
      <c r="N31" s="17">
        <v>60000</v>
      </c>
      <c r="O31" s="17">
        <v>0</v>
      </c>
      <c r="P31" s="11">
        <v>110000</v>
      </c>
    </row>
    <row r="32" spans="1:16">
      <c r="A32" s="19" t="s">
        <v>42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68000</v>
      </c>
      <c r="J32" s="17">
        <v>169099.56</v>
      </c>
      <c r="K32" s="17">
        <v>256349.38999999998</v>
      </c>
      <c r="L32" s="17">
        <v>251592.84999999998</v>
      </c>
      <c r="M32" s="17">
        <v>103758.15</v>
      </c>
      <c r="N32" s="17">
        <v>20000</v>
      </c>
      <c r="O32" s="17">
        <v>0</v>
      </c>
      <c r="P32" s="11">
        <v>868799.95</v>
      </c>
    </row>
    <row r="33" spans="1:16">
      <c r="A33" s="19" t="s">
        <v>43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30000</v>
      </c>
      <c r="K33" s="17">
        <v>78000</v>
      </c>
      <c r="L33" s="17">
        <v>108000</v>
      </c>
      <c r="M33" s="17">
        <v>98000</v>
      </c>
      <c r="N33" s="17">
        <v>180000.00999999998</v>
      </c>
      <c r="O33" s="17">
        <v>0</v>
      </c>
      <c r="P33" s="11">
        <v>494000.01</v>
      </c>
    </row>
    <row r="34" spans="1:16">
      <c r="A34" s="19" t="s">
        <v>44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80000</v>
      </c>
      <c r="K34" s="17">
        <v>266640</v>
      </c>
      <c r="L34" s="17">
        <v>159520</v>
      </c>
      <c r="M34" s="17">
        <v>33840</v>
      </c>
      <c r="N34" s="17">
        <v>0</v>
      </c>
      <c r="O34" s="17">
        <v>0</v>
      </c>
      <c r="P34" s="11">
        <v>540000</v>
      </c>
    </row>
    <row r="35" spans="1:16">
      <c r="A35" s="19" t="s">
        <v>45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2250</v>
      </c>
      <c r="K35" s="17">
        <v>222750</v>
      </c>
      <c r="L35" s="17">
        <v>100000</v>
      </c>
      <c r="M35" s="17">
        <v>0</v>
      </c>
      <c r="N35" s="17">
        <v>0</v>
      </c>
      <c r="O35" s="17">
        <v>0</v>
      </c>
      <c r="P35" s="11">
        <v>325000</v>
      </c>
    </row>
    <row r="36" spans="1:16">
      <c r="A36" s="19" t="s">
        <v>46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123780.06000000003</v>
      </c>
      <c r="K36" s="17">
        <v>209131.28000000006</v>
      </c>
      <c r="L36" s="17">
        <v>218011.2099999999</v>
      </c>
      <c r="M36" s="17">
        <v>218011.19999999981</v>
      </c>
      <c r="N36" s="17">
        <v>1066.4000000000001</v>
      </c>
      <c r="O36" s="17">
        <v>0</v>
      </c>
      <c r="P36" s="11">
        <v>770000.14999999991</v>
      </c>
    </row>
    <row r="37" spans="1:16">
      <c r="A37" s="10" t="s">
        <v>47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7991457</v>
      </c>
      <c r="O37" s="17">
        <v>0</v>
      </c>
      <c r="P37" s="11">
        <v>7991457</v>
      </c>
    </row>
    <row r="38" spans="1:16">
      <c r="A38" s="10" t="s">
        <v>48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83332</v>
      </c>
      <c r="J38" s="17">
        <v>204800.06</v>
      </c>
      <c r="K38" s="17">
        <v>204800.01</v>
      </c>
      <c r="L38" s="17">
        <v>364653.36</v>
      </c>
      <c r="M38" s="17">
        <v>638451.78999999992</v>
      </c>
      <c r="N38" s="17">
        <v>431076.93999999994</v>
      </c>
      <c r="O38" s="17">
        <v>192885.87999999998</v>
      </c>
      <c r="P38" s="11">
        <v>2120000.04</v>
      </c>
    </row>
    <row r="39" spans="1:16">
      <c r="A39" s="19" t="s">
        <v>48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1">
        <v>0</v>
      </c>
    </row>
    <row r="40" spans="1:16">
      <c r="A40" s="19" t="s">
        <v>49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83332</v>
      </c>
      <c r="J40" s="17">
        <v>204800.06</v>
      </c>
      <c r="K40" s="17">
        <v>204800.01</v>
      </c>
      <c r="L40" s="17">
        <v>364653.36</v>
      </c>
      <c r="M40" s="17">
        <v>638451.78999999992</v>
      </c>
      <c r="N40" s="17">
        <v>431076.93999999994</v>
      </c>
      <c r="O40" s="17">
        <v>192885.87999999998</v>
      </c>
      <c r="P40" s="11">
        <v>2120000.0399999996</v>
      </c>
    </row>
    <row r="41" spans="1:16">
      <c r="A41" s="20" t="s">
        <v>49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1">
        <v>0</v>
      </c>
    </row>
    <row r="42" spans="1:16">
      <c r="A42" s="20" t="s">
        <v>50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79800.06</v>
      </c>
      <c r="K42" s="17">
        <v>79800.009999999995</v>
      </c>
      <c r="L42" s="17">
        <v>195107.91000000003</v>
      </c>
      <c r="M42" s="17">
        <v>310118.46999999991</v>
      </c>
      <c r="N42" s="17">
        <v>283955.72999999992</v>
      </c>
      <c r="O42" s="17">
        <v>151217.87999999998</v>
      </c>
      <c r="P42" s="11">
        <v>1100000.0599999998</v>
      </c>
    </row>
    <row r="43" spans="1:16">
      <c r="A43" s="20" t="s">
        <v>51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29545.45</v>
      </c>
      <c r="M43" s="17">
        <v>100454.54000000001</v>
      </c>
      <c r="N43" s="17">
        <v>0</v>
      </c>
      <c r="O43" s="17">
        <v>0</v>
      </c>
      <c r="P43" s="11">
        <v>129999.99</v>
      </c>
    </row>
    <row r="44" spans="1:16">
      <c r="A44" s="20" t="s">
        <v>52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15000</v>
      </c>
      <c r="M44" s="17">
        <v>102878.78</v>
      </c>
      <c r="N44" s="17">
        <v>22121.21</v>
      </c>
      <c r="O44" s="17">
        <v>0</v>
      </c>
      <c r="P44" s="11">
        <v>139999.99</v>
      </c>
    </row>
    <row r="45" spans="1:16">
      <c r="A45" s="20" t="s">
        <v>53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83332</v>
      </c>
      <c r="J45" s="17">
        <v>125000</v>
      </c>
      <c r="K45" s="17">
        <v>125000</v>
      </c>
      <c r="L45" s="17">
        <v>125000</v>
      </c>
      <c r="M45" s="17">
        <v>125000</v>
      </c>
      <c r="N45" s="17">
        <v>125000</v>
      </c>
      <c r="O45" s="17">
        <v>41668</v>
      </c>
      <c r="P45" s="11">
        <v>750000</v>
      </c>
    </row>
    <row r="46" spans="1:16">
      <c r="A46" s="10" t="s">
        <v>54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1">
        <v>0</v>
      </c>
    </row>
    <row r="47" spans="1:16">
      <c r="A47" s="10" t="s">
        <v>55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1">
        <v>0</v>
      </c>
    </row>
    <row r="48" spans="1:16">
      <c r="A48" s="12" t="s">
        <v>17</v>
      </c>
      <c r="B48" s="4">
        <v>0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7603013.9800000004</v>
      </c>
      <c r="J48" s="18">
        <v>31162677.109999992</v>
      </c>
      <c r="K48" s="18">
        <v>58359592.810000002</v>
      </c>
      <c r="L48" s="18">
        <v>40380151.030000001</v>
      </c>
      <c r="M48" s="18">
        <v>3618079.04</v>
      </c>
      <c r="N48" s="18">
        <v>8683600.3499999978</v>
      </c>
      <c r="O48" s="18">
        <v>192885.87999999998</v>
      </c>
      <c r="P48" s="6">
        <v>150000000.19999996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I47"/>
  <sheetViews>
    <sheetView tabSelected="1" workbookViewId="0" xr3:uid="{842E5F09-E766-5B8D-85AF-A39847EA96FD}">
      <selection activeCell="B46" sqref="B46"/>
    </sheetView>
  </sheetViews>
  <sheetFormatPr defaultColWidth="11.5703125" defaultRowHeight="13.15"/>
  <cols>
    <col min="2" max="2" width="89.42578125" style="21" customWidth="1"/>
    <col min="3" max="3" width="16" style="27" customWidth="1"/>
    <col min="4" max="6" width="15.7109375" style="27" bestFit="1" customWidth="1"/>
    <col min="7" max="7" width="14.5703125" style="27" bestFit="1" customWidth="1"/>
    <col min="8" max="8" width="14.42578125" style="27" bestFit="1" customWidth="1"/>
    <col min="9" max="9" width="16.85546875" style="27" bestFit="1" customWidth="1"/>
  </cols>
  <sheetData>
    <row r="3" spans="2:9" ht="17.45">
      <c r="B3" s="46" t="s">
        <v>56</v>
      </c>
      <c r="C3" s="46"/>
      <c r="D3" s="46"/>
      <c r="E3" s="46"/>
      <c r="F3" s="46"/>
      <c r="G3" s="46"/>
      <c r="H3" s="46"/>
      <c r="I3" s="46"/>
    </row>
    <row r="4" spans="2:9" ht="17.45">
      <c r="B4" s="46" t="s">
        <v>57</v>
      </c>
      <c r="C4" s="46"/>
      <c r="D4" s="46"/>
      <c r="E4" s="46"/>
      <c r="F4" s="46"/>
      <c r="G4" s="46"/>
      <c r="H4" s="46"/>
      <c r="I4" s="46"/>
    </row>
    <row r="6" spans="2:9">
      <c r="B6" s="43" t="s">
        <v>58</v>
      </c>
      <c r="C6" s="22" t="s">
        <v>10</v>
      </c>
      <c r="D6" s="22" t="s">
        <v>11</v>
      </c>
      <c r="E6" s="22" t="s">
        <v>12</v>
      </c>
      <c r="F6" s="22" t="s">
        <v>13</v>
      </c>
      <c r="G6" s="22" t="s">
        <v>14</v>
      </c>
      <c r="H6" s="22" t="s">
        <v>15</v>
      </c>
      <c r="I6" s="22" t="s">
        <v>17</v>
      </c>
    </row>
    <row r="7" spans="2:9" ht="26.45">
      <c r="B7" s="23" t="s">
        <v>18</v>
      </c>
      <c r="C7" s="29">
        <f>SUM(C8,C26,C34,C35)</f>
        <v>7603013.9799999995</v>
      </c>
      <c r="D7" s="29">
        <f t="shared" ref="D7:H7" si="0">SUM(D8,D26,D34,D35)</f>
        <v>31162677.109999992</v>
      </c>
      <c r="E7" s="29">
        <f t="shared" si="0"/>
        <v>58359592.80999998</v>
      </c>
      <c r="F7" s="29">
        <f t="shared" si="0"/>
        <v>39929768.449999996</v>
      </c>
      <c r="G7" s="29">
        <f t="shared" si="0"/>
        <v>4098264.0299999993</v>
      </c>
      <c r="H7" s="29">
        <f t="shared" si="0"/>
        <v>8846683.620000001</v>
      </c>
      <c r="I7" s="29">
        <f t="shared" ref="I7:I39" si="1">SUM(C7:H7)</f>
        <v>149999999.99999997</v>
      </c>
    </row>
    <row r="8" spans="2:9" ht="18.75" customHeight="1">
      <c r="B8" s="24" t="s">
        <v>19</v>
      </c>
      <c r="C8" s="30">
        <f>SUM(C9:C25)</f>
        <v>7247681.9799999995</v>
      </c>
      <c r="D8" s="30">
        <f t="shared" ref="D8:H8" si="2">SUM(D9:D25)</f>
        <v>30233029.209999993</v>
      </c>
      <c r="E8" s="30">
        <f t="shared" si="2"/>
        <v>54627236.999999985</v>
      </c>
      <c r="F8" s="30">
        <f t="shared" si="2"/>
        <v>38483558.039999999</v>
      </c>
      <c r="G8" s="30">
        <f t="shared" si="2"/>
        <v>2838436.77</v>
      </c>
      <c r="H8" s="30">
        <f t="shared" si="2"/>
        <v>0</v>
      </c>
      <c r="I8" s="30">
        <f t="shared" si="1"/>
        <v>133429942.99999996</v>
      </c>
    </row>
    <row r="9" spans="2:9" ht="18.75" customHeight="1">
      <c r="B9" s="32" t="s">
        <v>20</v>
      </c>
      <c r="C9" s="28">
        <v>2796229.42</v>
      </c>
      <c r="D9" s="28">
        <v>4513646.2499999991</v>
      </c>
      <c r="E9" s="28">
        <v>6543969.379999999</v>
      </c>
      <c r="F9" s="28">
        <v>721864.95000000007</v>
      </c>
      <c r="G9" s="28">
        <v>0</v>
      </c>
      <c r="H9" s="28">
        <v>0</v>
      </c>
      <c r="I9" s="28">
        <f t="shared" si="1"/>
        <v>14575709.999999996</v>
      </c>
    </row>
    <row r="10" spans="2:9" ht="18.75" customHeight="1">
      <c r="B10" s="32" t="s">
        <v>21</v>
      </c>
      <c r="C10" s="28">
        <v>4053742.02</v>
      </c>
      <c r="D10" s="28">
        <v>6574079.9199999999</v>
      </c>
      <c r="E10" s="28">
        <v>9511074.4799999986</v>
      </c>
      <c r="F10" s="28">
        <v>1048683.58</v>
      </c>
      <c r="G10" s="28">
        <v>0</v>
      </c>
      <c r="H10" s="28">
        <v>0</v>
      </c>
      <c r="I10" s="28">
        <f t="shared" si="1"/>
        <v>21187580</v>
      </c>
    </row>
    <row r="11" spans="2:9" ht="18.75" customHeight="1">
      <c r="B11" s="32" t="s">
        <v>22</v>
      </c>
      <c r="C11" s="28">
        <v>397710.54</v>
      </c>
      <c r="D11" s="28">
        <v>654620.69999999984</v>
      </c>
      <c r="E11" s="28">
        <v>940749.33000000042</v>
      </c>
      <c r="F11" s="28">
        <v>103574.43</v>
      </c>
      <c r="G11" s="28">
        <v>0</v>
      </c>
      <c r="H11" s="28">
        <v>0</v>
      </c>
      <c r="I11" s="28">
        <f t="shared" si="1"/>
        <v>2096655.0000000002</v>
      </c>
    </row>
    <row r="12" spans="2:9" ht="18.75" customHeight="1">
      <c r="B12" s="32" t="s">
        <v>23</v>
      </c>
      <c r="C12" s="28">
        <v>0</v>
      </c>
      <c r="D12" s="28">
        <v>1848390.5</v>
      </c>
      <c r="E12" s="28">
        <v>2643982.4199999995</v>
      </c>
      <c r="F12" s="28">
        <v>4475104.3499999996</v>
      </c>
      <c r="G12" s="28">
        <v>661022.73</v>
      </c>
      <c r="H12" s="28">
        <v>0</v>
      </c>
      <c r="I12" s="28">
        <f t="shared" si="1"/>
        <v>9628500</v>
      </c>
    </row>
    <row r="13" spans="2:9" ht="18.75" customHeight="1">
      <c r="B13" s="32" t="s">
        <v>24</v>
      </c>
      <c r="C13" s="28">
        <v>0</v>
      </c>
      <c r="D13" s="28">
        <v>1407990.0399999998</v>
      </c>
      <c r="E13" s="28">
        <v>2028306.9900000002</v>
      </c>
      <c r="F13" s="28">
        <v>3397666.8</v>
      </c>
      <c r="G13" s="28">
        <v>504391.17</v>
      </c>
      <c r="H13" s="28">
        <v>0</v>
      </c>
      <c r="I13" s="28">
        <f t="shared" si="1"/>
        <v>7338355</v>
      </c>
    </row>
    <row r="14" spans="2:9" ht="18.75" customHeight="1">
      <c r="B14" s="32" t="s">
        <v>25</v>
      </c>
      <c r="C14" s="28">
        <v>0</v>
      </c>
      <c r="D14" s="28">
        <v>613572.32000000007</v>
      </c>
      <c r="E14" s="28">
        <v>1146527.1400000004</v>
      </c>
      <c r="F14" s="28">
        <v>1144317.51</v>
      </c>
      <c r="G14" s="28">
        <v>205541.6</v>
      </c>
      <c r="H14" s="28">
        <v>0</v>
      </c>
      <c r="I14" s="28">
        <f t="shared" si="1"/>
        <v>3109958.5700000008</v>
      </c>
    </row>
    <row r="15" spans="2:9" ht="18.75" customHeight="1">
      <c r="B15" s="32" t="s">
        <v>26</v>
      </c>
      <c r="C15" s="28">
        <v>0</v>
      </c>
      <c r="D15" s="28">
        <v>553283.62</v>
      </c>
      <c r="E15" s="28">
        <v>1036177.0200000001</v>
      </c>
      <c r="F15" s="28">
        <v>1032382.88</v>
      </c>
      <c r="G15" s="28">
        <v>184840.91</v>
      </c>
      <c r="H15" s="28">
        <v>0</v>
      </c>
      <c r="I15" s="28">
        <f t="shared" si="1"/>
        <v>2806684.43</v>
      </c>
    </row>
    <row r="16" spans="2:9" ht="18.75" customHeight="1">
      <c r="B16" s="32" t="s">
        <v>27</v>
      </c>
      <c r="C16" s="28">
        <v>0</v>
      </c>
      <c r="D16" s="28">
        <v>1964079.5000000002</v>
      </c>
      <c r="E16" s="28">
        <v>2704784.1300000004</v>
      </c>
      <c r="F16" s="28">
        <v>4601636.37</v>
      </c>
      <c r="G16" s="28">
        <v>658000</v>
      </c>
      <c r="H16" s="28">
        <v>0</v>
      </c>
      <c r="I16" s="28">
        <f t="shared" si="1"/>
        <v>9928500</v>
      </c>
    </row>
    <row r="17" spans="2:9" ht="18.75" customHeight="1">
      <c r="B17" s="32" t="s">
        <v>28</v>
      </c>
      <c r="C17" s="28">
        <v>0</v>
      </c>
      <c r="D17" s="28">
        <v>2437177.9900000002</v>
      </c>
      <c r="E17" s="28">
        <v>3789554.9100000011</v>
      </c>
      <c r="F17" s="28">
        <v>5903626.7400000002</v>
      </c>
      <c r="G17" s="28">
        <v>624640.36</v>
      </c>
      <c r="H17" s="28">
        <v>0</v>
      </c>
      <c r="I17" s="28">
        <f t="shared" si="1"/>
        <v>12755000</v>
      </c>
    </row>
    <row r="18" spans="2:9" ht="18.75" customHeight="1">
      <c r="B18" s="32" t="s">
        <v>29</v>
      </c>
      <c r="C18" s="28">
        <v>0</v>
      </c>
      <c r="D18" s="28">
        <v>2422536.36</v>
      </c>
      <c r="E18" s="28">
        <v>6172659.0899999999</v>
      </c>
      <c r="F18" s="28">
        <v>3929304.55</v>
      </c>
      <c r="G18" s="28">
        <v>0</v>
      </c>
      <c r="H18" s="28">
        <v>0</v>
      </c>
      <c r="I18" s="28">
        <f t="shared" si="1"/>
        <v>12524500</v>
      </c>
    </row>
    <row r="19" spans="2:9" ht="18.75" customHeight="1">
      <c r="B19" s="32" t="s">
        <v>30</v>
      </c>
      <c r="C19" s="28">
        <v>0</v>
      </c>
      <c r="D19" s="28">
        <v>1035690.91</v>
      </c>
      <c r="E19" s="28">
        <v>4007302.2700000005</v>
      </c>
      <c r="F19" s="28">
        <v>259006.82</v>
      </c>
      <c r="G19" s="28">
        <v>0</v>
      </c>
      <c r="H19" s="28">
        <v>0</v>
      </c>
      <c r="I19" s="28">
        <f t="shared" si="1"/>
        <v>5302000.0000000009</v>
      </c>
    </row>
    <row r="20" spans="2:9" ht="18.75" customHeight="1">
      <c r="B20" s="32" t="s">
        <v>31</v>
      </c>
      <c r="C20" s="28">
        <v>0</v>
      </c>
      <c r="D20" s="28">
        <v>2159656.56</v>
      </c>
      <c r="E20" s="28">
        <v>4992555.5299999965</v>
      </c>
      <c r="F20" s="28">
        <v>4051787.91</v>
      </c>
      <c r="G20" s="28">
        <v>0</v>
      </c>
      <c r="H20" s="28">
        <v>0</v>
      </c>
      <c r="I20" s="28">
        <f t="shared" si="1"/>
        <v>11203999.999999996</v>
      </c>
    </row>
    <row r="21" spans="2:9" ht="18.75" customHeight="1">
      <c r="B21" s="32" t="s">
        <v>32</v>
      </c>
      <c r="C21" s="28">
        <v>0</v>
      </c>
      <c r="D21" s="28">
        <v>872722.5</v>
      </c>
      <c r="E21" s="28">
        <v>1559463.75</v>
      </c>
      <c r="F21" s="28">
        <v>2106963.75</v>
      </c>
      <c r="G21" s="28">
        <v>0</v>
      </c>
      <c r="H21" s="28">
        <v>0</v>
      </c>
      <c r="I21" s="28">
        <f t="shared" si="1"/>
        <v>4539150</v>
      </c>
    </row>
    <row r="22" spans="2:9" ht="18.75" customHeight="1">
      <c r="B22" s="32" t="s">
        <v>33</v>
      </c>
      <c r="C22" s="28">
        <v>0</v>
      </c>
      <c r="D22" s="28">
        <v>502476.59</v>
      </c>
      <c r="E22" s="28">
        <v>897873.05999999994</v>
      </c>
      <c r="F22" s="28">
        <v>1213100.3500000001</v>
      </c>
      <c r="G22" s="28">
        <v>0</v>
      </c>
      <c r="H22" s="28">
        <v>0</v>
      </c>
      <c r="I22" s="28">
        <f t="shared" si="1"/>
        <v>2613450</v>
      </c>
    </row>
    <row r="23" spans="2:9" ht="18.75" customHeight="1">
      <c r="B23" s="32" t="s">
        <v>34</v>
      </c>
      <c r="C23" s="28">
        <v>0</v>
      </c>
      <c r="D23" s="28">
        <v>1269414.55</v>
      </c>
      <c r="E23" s="28">
        <v>2268310.9099999997</v>
      </c>
      <c r="F23" s="28">
        <v>3064674.54</v>
      </c>
      <c r="G23" s="28">
        <v>0</v>
      </c>
      <c r="H23" s="28">
        <v>0</v>
      </c>
      <c r="I23" s="28">
        <f t="shared" si="1"/>
        <v>6602400</v>
      </c>
    </row>
    <row r="24" spans="2:9" ht="18.75" customHeight="1">
      <c r="B24" s="32" t="s">
        <v>35</v>
      </c>
      <c r="C24" s="28">
        <v>0</v>
      </c>
      <c r="D24" s="28">
        <v>617845.44999999995</v>
      </c>
      <c r="E24" s="28">
        <v>2378196.59</v>
      </c>
      <c r="F24" s="28">
        <v>154957.96</v>
      </c>
      <c r="G24" s="28">
        <v>0</v>
      </c>
      <c r="H24" s="28">
        <v>0</v>
      </c>
      <c r="I24" s="28">
        <f t="shared" si="1"/>
        <v>3151000</v>
      </c>
    </row>
    <row r="25" spans="2:9" ht="18.75" customHeight="1">
      <c r="B25" s="32" t="s">
        <v>36</v>
      </c>
      <c r="C25" s="28">
        <v>0</v>
      </c>
      <c r="D25" s="28">
        <v>785845.45</v>
      </c>
      <c r="E25" s="28">
        <v>2005750</v>
      </c>
      <c r="F25" s="28">
        <v>1274904.55</v>
      </c>
      <c r="G25" s="28">
        <v>0</v>
      </c>
      <c r="H25" s="28">
        <v>0</v>
      </c>
      <c r="I25" s="28">
        <f t="shared" si="1"/>
        <v>4066500</v>
      </c>
    </row>
    <row r="26" spans="2:9" ht="18.75" customHeight="1">
      <c r="B26" s="24" t="s">
        <v>39</v>
      </c>
      <c r="C26" s="30">
        <f>SUM(C27:C33)</f>
        <v>272000</v>
      </c>
      <c r="D26" s="30">
        <f t="shared" ref="D26:H26" si="3">SUM(D27:D33)</f>
        <v>724847.84</v>
      </c>
      <c r="E26" s="30">
        <f t="shared" si="3"/>
        <v>3527555.8000000003</v>
      </c>
      <c r="F26" s="30">
        <f t="shared" si="3"/>
        <v>1081557.0499999998</v>
      </c>
      <c r="G26" s="30">
        <f t="shared" si="3"/>
        <v>541572.90999999992</v>
      </c>
      <c r="H26" s="30">
        <f t="shared" si="3"/>
        <v>311066.40000000002</v>
      </c>
      <c r="I26" s="30">
        <f t="shared" si="1"/>
        <v>6458600.0000000009</v>
      </c>
    </row>
    <row r="27" spans="2:9" ht="29.25" customHeight="1">
      <c r="B27" s="32" t="s">
        <v>40</v>
      </c>
      <c r="C27" s="28">
        <v>204000</v>
      </c>
      <c r="D27" s="28">
        <v>319718.21999999997</v>
      </c>
      <c r="E27" s="28">
        <v>2464685.13</v>
      </c>
      <c r="F27" s="28">
        <v>244432.99</v>
      </c>
      <c r="G27" s="28">
        <v>67963.66</v>
      </c>
      <c r="H27" s="28">
        <v>50000</v>
      </c>
      <c r="I27" s="28">
        <f t="shared" si="1"/>
        <v>3350800</v>
      </c>
    </row>
    <row r="28" spans="2:9" ht="18.75" customHeight="1">
      <c r="B28" s="32" t="s">
        <v>41</v>
      </c>
      <c r="C28" s="28">
        <v>0</v>
      </c>
      <c r="D28" s="28">
        <v>0</v>
      </c>
      <c r="E28" s="28">
        <v>30000</v>
      </c>
      <c r="F28" s="28">
        <v>0</v>
      </c>
      <c r="G28" s="28">
        <v>20000</v>
      </c>
      <c r="H28" s="31">
        <v>60000</v>
      </c>
      <c r="I28" s="28">
        <f t="shared" si="1"/>
        <v>110000</v>
      </c>
    </row>
    <row r="29" spans="2:9" ht="18.75" customHeight="1">
      <c r="B29" s="32" t="s">
        <v>42</v>
      </c>
      <c r="C29" s="28">
        <v>68000</v>
      </c>
      <c r="D29" s="28">
        <v>169099.55999999997</v>
      </c>
      <c r="E29" s="28">
        <v>256349.38999999996</v>
      </c>
      <c r="F29" s="28">
        <v>251592.84999999998</v>
      </c>
      <c r="G29" s="28">
        <v>103758.2</v>
      </c>
      <c r="H29" s="28">
        <v>20000</v>
      </c>
      <c r="I29" s="28">
        <f t="shared" si="1"/>
        <v>868799.99999999988</v>
      </c>
    </row>
    <row r="30" spans="2:9" ht="32.25" customHeight="1">
      <c r="B30" s="32" t="s">
        <v>43</v>
      </c>
      <c r="C30" s="28">
        <v>0</v>
      </c>
      <c r="D30" s="28">
        <v>30000</v>
      </c>
      <c r="E30" s="28">
        <v>78000</v>
      </c>
      <c r="F30" s="28">
        <v>108000</v>
      </c>
      <c r="G30" s="28">
        <v>98000</v>
      </c>
      <c r="H30" s="28">
        <v>180000</v>
      </c>
      <c r="I30" s="28">
        <f t="shared" si="1"/>
        <v>494000</v>
      </c>
    </row>
    <row r="31" spans="2:9" ht="18.75" customHeight="1">
      <c r="B31" s="32" t="s">
        <v>44</v>
      </c>
      <c r="C31" s="28">
        <v>0</v>
      </c>
      <c r="D31" s="28">
        <v>80000</v>
      </c>
      <c r="E31" s="28">
        <v>266640</v>
      </c>
      <c r="F31" s="28">
        <v>159520</v>
      </c>
      <c r="G31" s="28">
        <v>33840</v>
      </c>
      <c r="H31" s="28">
        <v>0</v>
      </c>
      <c r="I31" s="28">
        <f t="shared" si="1"/>
        <v>540000</v>
      </c>
    </row>
    <row r="32" spans="2:9" ht="42" customHeight="1">
      <c r="B32" s="32" t="s">
        <v>45</v>
      </c>
      <c r="C32" s="28">
        <v>0</v>
      </c>
      <c r="D32" s="28">
        <v>2250</v>
      </c>
      <c r="E32" s="28">
        <v>222750</v>
      </c>
      <c r="F32" s="28">
        <v>100000</v>
      </c>
      <c r="G32" s="28">
        <v>0</v>
      </c>
      <c r="H32" s="28">
        <v>0</v>
      </c>
      <c r="I32" s="28">
        <f t="shared" si="1"/>
        <v>325000</v>
      </c>
    </row>
    <row r="33" spans="2:9" ht="18.75" customHeight="1">
      <c r="B33" s="32" t="s">
        <v>46</v>
      </c>
      <c r="C33" s="28">
        <v>0</v>
      </c>
      <c r="D33" s="28">
        <v>123780.06000000003</v>
      </c>
      <c r="E33" s="28">
        <v>209131.28000000006</v>
      </c>
      <c r="F33" s="28">
        <v>218011.2099999999</v>
      </c>
      <c r="G33" s="28">
        <v>218011.05</v>
      </c>
      <c r="H33" s="28">
        <v>1066.4000000000001</v>
      </c>
      <c r="I33" s="28">
        <f t="shared" si="1"/>
        <v>770000.00000000012</v>
      </c>
    </row>
    <row r="34" spans="2:9" ht="18.75" customHeight="1">
      <c r="B34" s="24" t="s">
        <v>47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30">
        <v>7991457</v>
      </c>
      <c r="I34" s="30">
        <f t="shared" si="1"/>
        <v>7991457</v>
      </c>
    </row>
    <row r="35" spans="2:9" ht="18.75" customHeight="1">
      <c r="B35" s="24" t="s">
        <v>59</v>
      </c>
      <c r="C35" s="30">
        <f>SUM(C36:C39)</f>
        <v>83332</v>
      </c>
      <c r="D35" s="30">
        <f t="shared" ref="D35:H35" si="4">SUM(D36:D39)</f>
        <v>204800.06</v>
      </c>
      <c r="E35" s="30">
        <f t="shared" si="4"/>
        <v>204800.00999999995</v>
      </c>
      <c r="F35" s="30">
        <f t="shared" si="4"/>
        <v>364653.36000000016</v>
      </c>
      <c r="G35" s="30">
        <f t="shared" si="4"/>
        <v>718254.34999999986</v>
      </c>
      <c r="H35" s="30">
        <f t="shared" si="4"/>
        <v>544160.21999999974</v>
      </c>
      <c r="I35" s="30">
        <f t="shared" si="1"/>
        <v>2120000</v>
      </c>
    </row>
    <row r="36" spans="2:9" ht="18.75" customHeight="1">
      <c r="B36" s="25" t="s">
        <v>50</v>
      </c>
      <c r="C36" s="28">
        <v>0</v>
      </c>
      <c r="D36" s="28">
        <v>79800.06</v>
      </c>
      <c r="E36" s="28">
        <v>79800.009999999966</v>
      </c>
      <c r="F36" s="28">
        <v>195107.91000000015</v>
      </c>
      <c r="G36" s="28">
        <v>310118.42</v>
      </c>
      <c r="H36" s="28">
        <v>435173.5999999998</v>
      </c>
      <c r="I36" s="28">
        <f t="shared" si="1"/>
        <v>1100000</v>
      </c>
    </row>
    <row r="37" spans="2:9" ht="18.75" customHeight="1">
      <c r="B37" s="25" t="s">
        <v>51</v>
      </c>
      <c r="C37" s="28">
        <v>0</v>
      </c>
      <c r="D37" s="28">
        <v>0</v>
      </c>
      <c r="E37" s="28">
        <v>0</v>
      </c>
      <c r="F37" s="28">
        <v>29545.45</v>
      </c>
      <c r="G37" s="28">
        <v>96925.139999999985</v>
      </c>
      <c r="H37" s="28">
        <v>3529.41</v>
      </c>
      <c r="I37" s="28">
        <f t="shared" si="1"/>
        <v>129999.99999999999</v>
      </c>
    </row>
    <row r="38" spans="2:9" ht="18.75" customHeight="1">
      <c r="B38" s="25" t="s">
        <v>52</v>
      </c>
      <c r="C38" s="28">
        <v>0</v>
      </c>
      <c r="D38" s="28">
        <v>0</v>
      </c>
      <c r="E38" s="28">
        <v>0</v>
      </c>
      <c r="F38" s="28">
        <v>15000</v>
      </c>
      <c r="G38" s="28">
        <v>102878.79</v>
      </c>
      <c r="H38" s="28">
        <v>22121.21</v>
      </c>
      <c r="I38" s="28">
        <f t="shared" si="1"/>
        <v>140000</v>
      </c>
    </row>
    <row r="39" spans="2:9" ht="18.75" customHeight="1">
      <c r="B39" s="25" t="s">
        <v>53</v>
      </c>
      <c r="C39" s="28">
        <v>83332</v>
      </c>
      <c r="D39" s="28">
        <v>125000</v>
      </c>
      <c r="E39" s="28">
        <v>125000</v>
      </c>
      <c r="F39" s="28">
        <v>125000</v>
      </c>
      <c r="G39" s="28">
        <v>208332</v>
      </c>
      <c r="H39" s="28">
        <v>83336</v>
      </c>
      <c r="I39" s="28">
        <f t="shared" si="1"/>
        <v>750000</v>
      </c>
    </row>
    <row r="40" spans="2:9" ht="18.75" customHeight="1">
      <c r="B40" s="26" t="s">
        <v>60</v>
      </c>
      <c r="C40" s="30">
        <v>7603013.9800000004</v>
      </c>
      <c r="D40" s="30">
        <v>31162677.109999992</v>
      </c>
      <c r="E40" s="30">
        <v>58359592.810000002</v>
      </c>
      <c r="F40" s="30">
        <v>40380151.030000001</v>
      </c>
      <c r="G40" s="30">
        <v>3618079.04</v>
      </c>
      <c r="H40" s="30">
        <v>8683600.3499999978</v>
      </c>
      <c r="I40" s="30">
        <f>SUM(I9:I25,I27:I33,I34,I36:I39)</f>
        <v>150000000</v>
      </c>
    </row>
    <row r="43" spans="2:9">
      <c r="B43" s="43" t="s">
        <v>61</v>
      </c>
      <c r="C43" s="22" t="s">
        <v>10</v>
      </c>
      <c r="D43" s="22" t="s">
        <v>11</v>
      </c>
      <c r="E43" s="22" t="s">
        <v>12</v>
      </c>
      <c r="F43" s="22" t="s">
        <v>13</v>
      </c>
      <c r="G43" s="22" t="s">
        <v>14</v>
      </c>
      <c r="H43" s="22" t="s">
        <v>15</v>
      </c>
      <c r="I43" s="22" t="s">
        <v>17</v>
      </c>
    </row>
    <row r="44" spans="2:9" ht="13.9">
      <c r="B44" s="24" t="s">
        <v>19</v>
      </c>
      <c r="C44" s="30">
        <f>SUM(C45)</f>
        <v>0</v>
      </c>
      <c r="D44" s="30">
        <f t="shared" ref="D44:H44" si="5">SUM(D45)</f>
        <v>872814.12</v>
      </c>
      <c r="E44" s="30">
        <f t="shared" si="5"/>
        <v>2020550.72</v>
      </c>
      <c r="F44" s="30">
        <f t="shared" si="5"/>
        <v>1638635.1599999997</v>
      </c>
      <c r="G44" s="30">
        <f t="shared" si="5"/>
        <v>0</v>
      </c>
      <c r="H44" s="30">
        <f t="shared" si="5"/>
        <v>0</v>
      </c>
      <c r="I44" s="30">
        <f t="shared" ref="I44:I46" si="6">SUM(C44:H44)</f>
        <v>4532000</v>
      </c>
    </row>
    <row r="45" spans="2:9">
      <c r="B45" s="45" t="s">
        <v>62</v>
      </c>
      <c r="C45" s="28"/>
      <c r="D45" s="28">
        <v>872814.12</v>
      </c>
      <c r="E45" s="28">
        <v>2020550.72</v>
      </c>
      <c r="F45" s="28">
        <v>1638635.1599999997</v>
      </c>
      <c r="G45" s="28">
        <v>0</v>
      </c>
      <c r="H45" s="28">
        <v>0</v>
      </c>
      <c r="I45" s="28">
        <f t="shared" si="6"/>
        <v>4532000</v>
      </c>
    </row>
    <row r="46" spans="2:9" ht="13.9">
      <c r="B46" s="24" t="s">
        <v>47</v>
      </c>
      <c r="C46" s="30">
        <v>0</v>
      </c>
      <c r="D46" s="30">
        <v>0</v>
      </c>
      <c r="E46" s="30">
        <v>0</v>
      </c>
      <c r="F46" s="30">
        <v>84240</v>
      </c>
      <c r="G46" s="30">
        <v>383760</v>
      </c>
      <c r="H46" s="30"/>
      <c r="I46" s="30">
        <f t="shared" si="6"/>
        <v>468000</v>
      </c>
    </row>
    <row r="47" spans="2:9" ht="13.9">
      <c r="B47" s="26" t="s">
        <v>60</v>
      </c>
      <c r="C47" s="30">
        <f>SUM(C46,C44)</f>
        <v>0</v>
      </c>
      <c r="D47" s="30">
        <f t="shared" ref="D47:I47" si="7">SUM(D46,D44)</f>
        <v>872814.12</v>
      </c>
      <c r="E47" s="30">
        <f t="shared" si="7"/>
        <v>2020550.72</v>
      </c>
      <c r="F47" s="30">
        <f t="shared" si="7"/>
        <v>1722875.1599999997</v>
      </c>
      <c r="G47" s="30">
        <f t="shared" si="7"/>
        <v>383760</v>
      </c>
      <c r="H47" s="30">
        <f t="shared" si="7"/>
        <v>0</v>
      </c>
      <c r="I47" s="30">
        <f t="shared" si="7"/>
        <v>5000000</v>
      </c>
    </row>
  </sheetData>
  <mergeCells count="2">
    <mergeCell ref="B3:I3"/>
    <mergeCell ref="B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J19"/>
  <sheetViews>
    <sheetView topLeftCell="B12" workbookViewId="0" xr3:uid="{51F8DEE0-4D01-5F28-A812-FC0BD7CAC4A5}">
      <selection activeCell="D23" sqref="D23"/>
    </sheetView>
  </sheetViews>
  <sheetFormatPr defaultColWidth="11.5703125" defaultRowHeight="13.15"/>
  <cols>
    <col min="2" max="2" width="75.42578125" style="21" customWidth="1"/>
    <col min="3" max="3" width="14.85546875" style="21" customWidth="1"/>
    <col min="4" max="4" width="14.5703125" style="27" bestFit="1" customWidth="1"/>
    <col min="5" max="7" width="15.7109375" style="27" bestFit="1" customWidth="1"/>
    <col min="8" max="8" width="14.5703125" style="27" bestFit="1" customWidth="1"/>
    <col min="9" max="9" width="14.42578125" style="27" bestFit="1" customWidth="1"/>
    <col min="10" max="10" width="16.85546875" style="27" bestFit="1" customWidth="1"/>
  </cols>
  <sheetData>
    <row r="3" spans="2:10" ht="17.45">
      <c r="B3" s="46" t="s">
        <v>56</v>
      </c>
      <c r="C3" s="46"/>
      <c r="D3" s="46"/>
      <c r="E3" s="46"/>
      <c r="F3" s="46"/>
      <c r="G3" s="46"/>
      <c r="H3" s="46"/>
      <c r="I3" s="46"/>
      <c r="J3" s="46"/>
    </row>
    <row r="4" spans="2:10" ht="17.45">
      <c r="B4" s="46" t="s">
        <v>63</v>
      </c>
      <c r="C4" s="46"/>
      <c r="D4" s="46"/>
      <c r="E4" s="46"/>
      <c r="F4" s="46"/>
      <c r="G4" s="46"/>
      <c r="H4" s="46"/>
      <c r="I4" s="46"/>
      <c r="J4" s="46"/>
    </row>
    <row r="6" spans="2:10" ht="23.25" customHeight="1">
      <c r="B6" s="44" t="s">
        <v>58</v>
      </c>
      <c r="C6" s="34" t="s">
        <v>64</v>
      </c>
      <c r="D6" s="34" t="s">
        <v>10</v>
      </c>
      <c r="E6" s="34" t="s">
        <v>11</v>
      </c>
      <c r="F6" s="34" t="s">
        <v>12</v>
      </c>
      <c r="G6" s="34" t="s">
        <v>13</v>
      </c>
      <c r="H6" s="34" t="s">
        <v>14</v>
      </c>
      <c r="I6" s="34" t="s">
        <v>15</v>
      </c>
      <c r="J6" s="34" t="s">
        <v>17</v>
      </c>
    </row>
    <row r="7" spans="2:10" ht="18.75" customHeight="1">
      <c r="B7" s="33" t="s">
        <v>19</v>
      </c>
      <c r="C7" s="39">
        <v>21</v>
      </c>
      <c r="D7" s="37">
        <f>+'Flujo por producto'!C8</f>
        <v>7247681.9799999995</v>
      </c>
      <c r="E7" s="37">
        <f>+'Flujo por producto'!D8</f>
        <v>30233029.209999993</v>
      </c>
      <c r="F7" s="37">
        <f>+'Flujo por producto'!E8</f>
        <v>54627236.999999985</v>
      </c>
      <c r="G7" s="37">
        <f>+'Flujo por producto'!F8</f>
        <v>38483558.039999999</v>
      </c>
      <c r="H7" s="37">
        <f>+'Flujo por producto'!G8</f>
        <v>2838436.77</v>
      </c>
      <c r="I7" s="37">
        <f>+'Flujo por producto'!H8</f>
        <v>0</v>
      </c>
      <c r="J7" s="38">
        <f>+'Flujo por producto'!I8</f>
        <v>133429942.99999996</v>
      </c>
    </row>
    <row r="8" spans="2:10" ht="13.9">
      <c r="B8" s="33" t="s">
        <v>39</v>
      </c>
      <c r="C8" s="39">
        <v>21</v>
      </c>
      <c r="D8" s="37">
        <f>+'Flujo por producto'!C26</f>
        <v>272000</v>
      </c>
      <c r="E8" s="37">
        <f>+'Flujo por producto'!D26</f>
        <v>724847.84</v>
      </c>
      <c r="F8" s="37">
        <f>+'Flujo por producto'!E26</f>
        <v>3527555.8000000003</v>
      </c>
      <c r="G8" s="37">
        <f>+'Flujo por producto'!F26</f>
        <v>1081557.0499999998</v>
      </c>
      <c r="H8" s="37">
        <f>+'Flujo por producto'!G26</f>
        <v>541572.90999999992</v>
      </c>
      <c r="I8" s="37">
        <f>+'Flujo por producto'!H26</f>
        <v>311066.40000000002</v>
      </c>
      <c r="J8" s="38">
        <f>SUM(D8:I8)</f>
        <v>6458600.0000000009</v>
      </c>
    </row>
    <row r="9" spans="2:10" ht="18.75" customHeight="1">
      <c r="B9" s="33" t="s">
        <v>65</v>
      </c>
      <c r="C9" s="39">
        <v>21</v>
      </c>
      <c r="D9" s="37">
        <f>+'Flujo por producto'!C34</f>
        <v>0</v>
      </c>
      <c r="E9" s="37">
        <f>+'Flujo por producto'!D34</f>
        <v>0</v>
      </c>
      <c r="F9" s="37">
        <f>+'Flujo por producto'!E34</f>
        <v>0</v>
      </c>
      <c r="G9" s="37">
        <f>+'Flujo por producto'!F34</f>
        <v>0</v>
      </c>
      <c r="H9" s="37">
        <f>+'Flujo por producto'!G34</f>
        <v>0</v>
      </c>
      <c r="I9" s="37">
        <f>+'Flujo por producto'!H34</f>
        <v>7991457</v>
      </c>
      <c r="J9" s="38">
        <f>SUM(D9:I9)</f>
        <v>7991457</v>
      </c>
    </row>
    <row r="10" spans="2:10" ht="13.9">
      <c r="B10" s="33" t="s">
        <v>66</v>
      </c>
      <c r="C10" s="39">
        <v>21</v>
      </c>
      <c r="D10" s="37">
        <f>+'Flujo por producto'!C35</f>
        <v>83332</v>
      </c>
      <c r="E10" s="37">
        <f>+'Flujo por producto'!D35</f>
        <v>204800.06</v>
      </c>
      <c r="F10" s="37">
        <f>+'Flujo por producto'!E35</f>
        <v>204800.00999999995</v>
      </c>
      <c r="G10" s="37">
        <f>+'Flujo por producto'!F35</f>
        <v>364653.36000000016</v>
      </c>
      <c r="H10" s="37">
        <f>+'Flujo por producto'!G35</f>
        <v>718254.34999999986</v>
      </c>
      <c r="I10" s="37">
        <f>+'Flujo por producto'!H35</f>
        <v>544160.21999999974</v>
      </c>
      <c r="J10" s="38">
        <f>SUM(D10:I10)</f>
        <v>2120000</v>
      </c>
    </row>
    <row r="11" spans="2:10" ht="18.75" customHeight="1">
      <c r="B11" s="26" t="s">
        <v>67</v>
      </c>
      <c r="C11" s="42">
        <v>21</v>
      </c>
      <c r="D11" s="34">
        <f>SUM(D7:D10)</f>
        <v>7603013.9799999995</v>
      </c>
      <c r="E11" s="34">
        <f t="shared" ref="E11:I11" si="0">SUM(E7:E10)</f>
        <v>31162677.109999992</v>
      </c>
      <c r="F11" s="34">
        <f t="shared" si="0"/>
        <v>58359592.80999998</v>
      </c>
      <c r="G11" s="34">
        <f t="shared" si="0"/>
        <v>39929768.449999996</v>
      </c>
      <c r="H11" s="34">
        <f t="shared" si="0"/>
        <v>4098264.0299999993</v>
      </c>
      <c r="I11" s="34">
        <f t="shared" si="0"/>
        <v>8846683.620000001</v>
      </c>
      <c r="J11" s="38">
        <f>SUM(D11:I11)</f>
        <v>149999999.99999997</v>
      </c>
    </row>
    <row r="12" spans="2:10" ht="23.25" customHeight="1">
      <c r="B12" s="36" t="s">
        <v>68</v>
      </c>
      <c r="C12" s="35"/>
      <c r="D12" s="40">
        <f>+D11/$J$11</f>
        <v>5.0686759866666674E-2</v>
      </c>
      <c r="E12" s="40">
        <f t="shared" ref="E12:I12" si="1">+E11/$J$11</f>
        <v>0.20775118073333332</v>
      </c>
      <c r="F12" s="40">
        <f t="shared" si="1"/>
        <v>0.38906395206666661</v>
      </c>
      <c r="G12" s="40">
        <f t="shared" si="1"/>
        <v>0.26619845633333333</v>
      </c>
      <c r="H12" s="40">
        <f t="shared" si="1"/>
        <v>2.73217602E-2</v>
      </c>
      <c r="I12" s="40">
        <f t="shared" si="1"/>
        <v>5.8977890800000016E-2</v>
      </c>
      <c r="J12" s="41">
        <f>+J11/$J$11</f>
        <v>1</v>
      </c>
    </row>
    <row r="15" spans="2:10" ht="13.9">
      <c r="B15" s="44" t="s">
        <v>61</v>
      </c>
      <c r="C15" s="34" t="s">
        <v>64</v>
      </c>
      <c r="D15" s="34" t="s">
        <v>10</v>
      </c>
      <c r="E15" s="34" t="s">
        <v>11</v>
      </c>
      <c r="F15" s="34" t="s">
        <v>12</v>
      </c>
      <c r="G15" s="34" t="s">
        <v>13</v>
      </c>
      <c r="H15" s="34" t="s">
        <v>14</v>
      </c>
      <c r="I15" s="34" t="s">
        <v>15</v>
      </c>
      <c r="J15" s="34" t="s">
        <v>17</v>
      </c>
    </row>
    <row r="16" spans="2:10" ht="13.9">
      <c r="B16" s="33" t="s">
        <v>19</v>
      </c>
      <c r="C16" s="39">
        <v>21</v>
      </c>
      <c r="D16" s="37">
        <f>+'Flujo por producto'!C17</f>
        <v>0</v>
      </c>
      <c r="E16" s="37">
        <v>872814.12</v>
      </c>
      <c r="F16" s="37">
        <v>2020550.72</v>
      </c>
      <c r="G16" s="37">
        <v>1638635.1599999997</v>
      </c>
      <c r="H16" s="37"/>
      <c r="I16" s="37">
        <f>+'Flujo por producto'!H17</f>
        <v>0</v>
      </c>
      <c r="J16" s="38">
        <f>SUM(D16:I16)</f>
        <v>4532000</v>
      </c>
    </row>
    <row r="17" spans="2:10" ht="13.9">
      <c r="B17" s="33" t="s">
        <v>65</v>
      </c>
      <c r="C17" s="39">
        <v>21</v>
      </c>
      <c r="D17" s="37"/>
      <c r="E17" s="37"/>
      <c r="F17" s="37"/>
      <c r="G17" s="37">
        <v>84240</v>
      </c>
      <c r="H17" s="37">
        <v>383760</v>
      </c>
      <c r="I17" s="37"/>
      <c r="J17" s="38">
        <f>SUM(D17:I17)</f>
        <v>468000</v>
      </c>
    </row>
    <row r="18" spans="2:10" ht="13.9">
      <c r="B18" s="26" t="s">
        <v>67</v>
      </c>
      <c r="C18" s="42">
        <v>21</v>
      </c>
      <c r="D18" s="34">
        <f t="shared" ref="D18:I18" si="2">SUM(D16:D17)</f>
        <v>0</v>
      </c>
      <c r="E18" s="34">
        <f t="shared" si="2"/>
        <v>872814.12</v>
      </c>
      <c r="F18" s="34">
        <f t="shared" si="2"/>
        <v>2020550.72</v>
      </c>
      <c r="G18" s="34">
        <f t="shared" si="2"/>
        <v>1722875.1599999997</v>
      </c>
      <c r="H18" s="34">
        <f t="shared" si="2"/>
        <v>383760</v>
      </c>
      <c r="I18" s="34">
        <f t="shared" si="2"/>
        <v>0</v>
      </c>
      <c r="J18" s="38">
        <f>SUM(D18:I18)</f>
        <v>5000000</v>
      </c>
    </row>
    <row r="19" spans="2:10" ht="13.9">
      <c r="B19" s="36" t="s">
        <v>68</v>
      </c>
      <c r="C19" s="35"/>
      <c r="D19" s="40">
        <f>+D18/$J$11</f>
        <v>0</v>
      </c>
      <c r="E19" s="40">
        <f t="shared" ref="E19:I19" si="3">+E18/$J$11</f>
        <v>5.8187608000000012E-3</v>
      </c>
      <c r="F19" s="40">
        <f t="shared" si="3"/>
        <v>1.3470338133333336E-2</v>
      </c>
      <c r="G19" s="40">
        <f t="shared" si="3"/>
        <v>1.14858344E-2</v>
      </c>
      <c r="H19" s="40">
        <f t="shared" si="3"/>
        <v>2.5584000000000006E-3</v>
      </c>
      <c r="I19" s="40">
        <f t="shared" si="3"/>
        <v>0</v>
      </c>
      <c r="J19" s="41">
        <f>+J18/$J$11</f>
        <v>3.333333333333334E-2</v>
      </c>
    </row>
  </sheetData>
  <mergeCells count="2">
    <mergeCell ref="B3:J3"/>
    <mergeCell ref="B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 xr3:uid="{F9CF3CF3-643B-5BE6-8B46-32C596A47465}"/>
  </sheetViews>
  <sheetFormatPr defaultColWidth="11.5703125" defaultRowHeight="13.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Informe del flujo de caja</dc:title>
  <dc:subject/>
  <dc:creator>Sara Josseline Valdez Gonzalez,</dc:creator>
  <cp:keywords/>
  <dc:description/>
  <cp:lastModifiedBy>Jacome Montenegro, Carlos Alberto</cp:lastModifiedBy>
  <cp:revision/>
  <dcterms:created xsi:type="dcterms:W3CDTF">2006-06-01T00:00:46Z</dcterms:created>
  <dcterms:modified xsi:type="dcterms:W3CDTF">2018-05-15T21:09:50Z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TaskTP.cub</vt:lpwstr>
  </property>
  <property fmtid="{D5CDD505-2E9C-101B-9397-08002B2CF9AE}" pid="4" name="P12PreviewPicture">
    <vt:lpwstr>ADR8</vt:lpwstr>
  </property>
  <property fmtid="{D5CDD505-2E9C-101B-9397-08002B2CF9AE}" pid="5" name="P12ProjectFields0">
    <vt:lpwstr>188744941,188743851,188744943,188744945,188744857,188744856,188744852,188744851,188744940,188744955,188744954,188743688,188744947,188744948,188744951,188743708,188743722,188743721,188743686,188743707,188743724,188744160,188743723,188743681,</vt:lpwstr>
  </property>
  <property fmtid="{D5CDD505-2E9C-101B-9397-08002B2CF9AE}" pid="6" name="P12ProjectFields1">
    <vt:lpwstr>188743698,188743773,188744117,188743709,188743710,188743718,188743717,188743716,188744119,188743726,188743701,188743720,188743719,188743700,188743712,188743713,188744799,188744050,188744049,188743705,188743711,188743715,188744118,188743725,188743780,</vt:lpwstr>
  </property>
  <property fmtid="{D5CDD505-2E9C-101B-9397-08002B2CF9AE}" pid="7" name="P12ProjectFields2">
    <vt:lpwstr>188743702,188744121,188743696,</vt:lpwstr>
  </property>
</Properties>
</file>