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https://idbg.sharepoint.com/teams/EZ-HO-LON/HO-L1186/15 LifeCycle Milestones/PP y POD HO-L1186/"/>
    </mc:Choice>
  </mc:AlternateContent>
  <xr:revisionPtr revIDLastSave="0" documentId="5_{42A65C42-BDEC-48D4-87A8-3A6BF867674E}" xr6:coauthVersionLast="33" xr6:coauthVersionMax="33" xr10:uidLastSave="{00000000-0000-0000-0000-000000000000}"/>
  <bookViews>
    <workbookView xWindow="0" yWindow="0" windowWidth="28800" windowHeight="12216" activeTab="1" xr2:uid="{00000000-000D-0000-FFFF-FFFF00000000}"/>
  </bookViews>
  <sheets>
    <sheet name="PGA con SREP" sheetId="4" r:id="rId1"/>
    <sheet name="detalle 1.9" sheetId="3" r:id="rId2"/>
  </sheets>
  <definedNames>
    <definedName name="_xlnm._FilterDatabase" localSheetId="0" hidden="1">'PGA con SREP'!$A$8:$G$78</definedName>
    <definedName name="_xlnm.Print_Area" localSheetId="0">'PGA con SREP'!$A$1:$G$92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4" l="1"/>
  <c r="E85" i="4"/>
  <c r="D89" i="4"/>
  <c r="C10" i="4" l="1"/>
  <c r="C46" i="4"/>
  <c r="C49" i="4"/>
  <c r="D88" i="4" s="1"/>
  <c r="E91" i="4"/>
  <c r="E89" i="4"/>
  <c r="D87" i="4"/>
  <c r="D23" i="4"/>
  <c r="E90" i="4" l="1"/>
  <c r="E92" i="4" s="1"/>
  <c r="D10" i="4"/>
  <c r="D81" i="4" s="1"/>
  <c r="C78" i="4"/>
  <c r="D91" i="4" s="1"/>
  <c r="C73" i="4"/>
  <c r="C71" i="4"/>
  <c r="C66" i="4"/>
  <c r="C59" i="4"/>
  <c r="C53" i="4"/>
  <c r="C45" i="4"/>
  <c r="C42" i="4"/>
  <c r="C41" i="4"/>
  <c r="C40" i="4"/>
  <c r="D86" i="4" l="1"/>
  <c r="C24" i="4"/>
  <c r="C23" i="4" s="1"/>
  <c r="C81" i="4" s="1"/>
  <c r="D90" i="4" l="1"/>
  <c r="D92" i="4" s="1"/>
  <c r="G33" i="3"/>
  <c r="G15" i="3"/>
  <c r="G34" i="3"/>
  <c r="G14" i="3"/>
  <c r="G32" i="3"/>
  <c r="G31" i="3"/>
  <c r="G30" i="3"/>
  <c r="G29" i="3"/>
  <c r="G13" i="3"/>
  <c r="G23" i="3"/>
  <c r="G28" i="3"/>
  <c r="G27" i="3"/>
  <c r="G26" i="3"/>
  <c r="G25" i="3"/>
  <c r="G24" i="3"/>
  <c r="G22" i="3"/>
  <c r="G11" i="3"/>
  <c r="G21" i="3"/>
  <c r="G20" i="3"/>
  <c r="G19" i="3"/>
  <c r="G10" i="3"/>
  <c r="G9" i="3"/>
  <c r="G18" i="3"/>
  <c r="G17" i="3"/>
  <c r="G16" i="3"/>
  <c r="G12" i="3"/>
  <c r="G8" i="3"/>
  <c r="G7" i="3"/>
  <c r="G6" i="3"/>
  <c r="G5" i="3"/>
  <c r="G3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 Josseline Valdez Gonzalez,</author>
  </authors>
  <commentList>
    <comment ref="B3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Sara Josseline Valdez Gonzalez,:</t>
        </r>
        <r>
          <rPr>
            <sz val="9"/>
            <color indexed="81"/>
            <rFont val="Tahoma"/>
            <family val="2"/>
          </rPr>
          <t xml:space="preserve">
ver pestaña "detall 1.9"</t>
        </r>
      </text>
    </comment>
  </commentList>
</comments>
</file>

<file path=xl/sharedStrings.xml><?xml version="1.0" encoding="utf-8"?>
<sst xmlns="http://schemas.openxmlformats.org/spreadsheetml/2006/main" count="319" uniqueCount="157">
  <si>
    <t>EMPRESA NACIONAL DE ENERGÍA ELECTRICA</t>
  </si>
  <si>
    <t>OPERACIÓN HO-L1186</t>
  </si>
  <si>
    <t>PLAN GENERAL DE ADQUISICIONES</t>
  </si>
  <si>
    <t xml:space="preserve"> EN US$ 150,000,0000.00</t>
  </si>
  <si>
    <t>No. Ref.</t>
  </si>
  <si>
    <t>Método de Adquisición</t>
  </si>
  <si>
    <t>Tipo de Adquisición</t>
  </si>
  <si>
    <t>Revisión</t>
  </si>
  <si>
    <t>LPI</t>
  </si>
  <si>
    <t>Obras</t>
  </si>
  <si>
    <t>Ex-Ante</t>
  </si>
  <si>
    <t>SBCC</t>
  </si>
  <si>
    <t>Consultoría Firmas</t>
  </si>
  <si>
    <t>CCIN</t>
  </si>
  <si>
    <t>Consultoría</t>
  </si>
  <si>
    <t>Bienes</t>
  </si>
  <si>
    <t>CD</t>
  </si>
  <si>
    <t>Servicios de No Consultoría</t>
  </si>
  <si>
    <t>Elaborar el Plan de comunicación e imagen corporativa</t>
  </si>
  <si>
    <t>Implementación del Plan de comunicación e imagen corporativa</t>
  </si>
  <si>
    <t>Capacitación ArcGIS para fortalecimiento de la Unidad de Medio Ambiente</t>
  </si>
  <si>
    <t>Adquisición de GPS para fortalecimiento de la Unidad de Medio Ambiente</t>
  </si>
  <si>
    <t xml:space="preserve">Plan Piloto de Inclusión de género a nivel corporativo y de la gerencia de transmisión diseñado e Implementado </t>
  </si>
  <si>
    <t xml:space="preserve">Experta en género para apoyo a la formulación </t>
  </si>
  <si>
    <t>Coordinación en el tema de genero en la ENEE</t>
  </si>
  <si>
    <t>Diseño política de genero y plan piloto</t>
  </si>
  <si>
    <t>Reporte de información contable y financiera para la transparencia y rendición de cuentas emitido</t>
  </si>
  <si>
    <t>Imprevistos</t>
  </si>
  <si>
    <t>GRAN TOTAL</t>
  </si>
  <si>
    <t>RESUMEN POR TIPO DE GASTO</t>
  </si>
  <si>
    <t>OBRAS</t>
  </si>
  <si>
    <t>BIENES</t>
  </si>
  <si>
    <t>SERVICIOS DE NO CONSULTORIA</t>
  </si>
  <si>
    <t>CONSULTORIAS</t>
  </si>
  <si>
    <t>CONSULTORIA FIRMAS</t>
  </si>
  <si>
    <t>TOTAL por tipo de gasto</t>
  </si>
  <si>
    <t>Total</t>
  </si>
  <si>
    <t>Elaboración del Reglamento de transmisión</t>
  </si>
  <si>
    <t>Valor del peaje de transmisión (valor agregado de transmisión)</t>
  </si>
  <si>
    <t>Sistema de facturación</t>
  </si>
  <si>
    <t>Control de inventarios: Diseño de la organización de almacenes y capacitación</t>
  </si>
  <si>
    <t xml:space="preserve">Control de inventarios: software especializado control de inventarios (almacenes), </t>
  </si>
  <si>
    <t>Analizador de Transformadores de Corriente</t>
  </si>
  <si>
    <t>Analizador de Transformadores de Potencial</t>
  </si>
  <si>
    <t>Medidor Patrón para pruebas de precisión de medidores de energía.</t>
  </si>
  <si>
    <t>Fuente para prueba de relevadores de protección.</t>
  </si>
  <si>
    <t>Cámara Termográfico para gabinetes de control y protección.</t>
  </si>
  <si>
    <t>Analizador de calidad de energía</t>
  </si>
  <si>
    <t>Unidad de sincronización GPS</t>
  </si>
  <si>
    <t>Fuente de corriente alterna y directa para pruebas de inyección de señales.</t>
  </si>
  <si>
    <t>Medidor de capacitancia y factor de potencia del aislamiento.</t>
  </si>
  <si>
    <t>Espectroscopia dieléctrica del aislamiento</t>
  </si>
  <si>
    <t>Medidor de Resistencia DC en devanados trifásicos</t>
  </si>
  <si>
    <t>Medidor de relación de transformación trifásica.</t>
  </si>
  <si>
    <t>Medidor de Impedancia de Corto Circuito</t>
  </si>
  <si>
    <t>Analizador de Barrido de Frecuencia (SFRA)</t>
  </si>
  <si>
    <t>Medidor de Resistencia de Aislamiento DC de transformadores de potencia</t>
  </si>
  <si>
    <t>Analizador de Interruptores de Potencia de mecanismos tripolares y monopolares.</t>
  </si>
  <si>
    <t>Analizador de capacidad de bancos de baterías.</t>
  </si>
  <si>
    <t>Analizador de Cámaras de Vacío de interruptores de potencia.</t>
  </si>
  <si>
    <t>Analizador multifuncional de gas SF6.</t>
  </si>
  <si>
    <t>Recuperador y procesador de gas SF6.</t>
  </si>
  <si>
    <t>Medidor de descargas parciales en transformadores de potencia</t>
  </si>
  <si>
    <t>Cámara Termográfica para equipos de potencia de subestaciones y líneas de transmisión.</t>
  </si>
  <si>
    <t>Cromatógrafo portátil para análisis de gases (DGA) en aceite de transformadores de potencia.</t>
  </si>
  <si>
    <t>Removedor de Humedad en el Aceite de Transformadores de Potencia</t>
  </si>
  <si>
    <t>Grúa con brazo telescópico de 10 TON, con accesorio desmontable tipo canasta.</t>
  </si>
  <si>
    <t>Equipo para trabajos con línea energizada en 69, 138 y 230 kV.</t>
  </si>
  <si>
    <t>Vehículo aéreo no tripulado (DRONE) con cámara fotográfica tipo GO-PRO y termográfica, con control y posicionamiento en tiempo real.</t>
  </si>
  <si>
    <t>Medidor Laser de distancias y posicionamiento</t>
  </si>
  <si>
    <t>Cámara para medición de efecto corona.</t>
  </si>
  <si>
    <t>Cabestrante hidráulico de 30 KN</t>
  </si>
  <si>
    <t>Reparación y calibración de equipo analizador de gases disueltos en aceite dieléctrico marca GE modelo KELMAN.</t>
  </si>
  <si>
    <t>Software y licencias para análisis de sistemas de potencia</t>
  </si>
  <si>
    <t>Software analizador de equipos de potencia de subestaciones y licencias.</t>
  </si>
  <si>
    <t>Software analizador de gases disueltos en transformadores de potencia y licencias.</t>
  </si>
  <si>
    <t>Software de trazado y análisis de estructuras en líneas de transmisión.</t>
  </si>
  <si>
    <t>Software de análisis estructural</t>
  </si>
  <si>
    <t>Contratación de personal Técnico/operativo</t>
  </si>
  <si>
    <t>Licencias SAP</t>
  </si>
  <si>
    <t>Auditoria ENEE (2 años)</t>
  </si>
  <si>
    <t xml:space="preserve">Fortalecimiento de capacidades gerenciales y administrativas </t>
  </si>
  <si>
    <t>Fortalecimiento en gestión operativa y logística</t>
  </si>
  <si>
    <t>Comunicación efectiva</t>
  </si>
  <si>
    <t>Capacitación especializada en materia de energía, libros y material educativo</t>
  </si>
  <si>
    <t>Diseño del Plan estratégico para la empresa de transmisión</t>
  </si>
  <si>
    <t>Implementación del Plan estratégico para la empresa de transmisión</t>
  </si>
  <si>
    <t>Adquisición de Equipo para el Fortalecimiento de la Supervisión ENEE y Mantenimiento del Sistema de Transmisión ENEE.</t>
  </si>
  <si>
    <t>Análisis muestra de proyectos</t>
  </si>
  <si>
    <t>Diseño de interfaces</t>
  </si>
  <si>
    <t>Valoración de activos fijos</t>
  </si>
  <si>
    <t>Especialista técnico en  ABAT ( 1 año)</t>
  </si>
  <si>
    <t xml:space="preserve">Componente/Producto/Nombre de la Adquisición </t>
  </si>
  <si>
    <t>Componente 2 FORTALECIMIENTO INSTITUCIONAL DE LA ENEE</t>
  </si>
  <si>
    <t>Componente 1 EXPANSIÓN DE INFRAESTRUCTURA DE TRANSMISIÓN</t>
  </si>
  <si>
    <t>Plan de fortalecimiento de la Dirección Ambiental diseñado e implementado.</t>
  </si>
  <si>
    <t>Capacitaciones en gerencia y administración, operación y logística, comunicación efectiva y materia de energía dirigidas a los equipos técnicos, directivos y logísticos de la Corporación ENEE impartidos</t>
  </si>
  <si>
    <t>Unidad Ejecutora fortalecida</t>
  </si>
  <si>
    <t>Auditoria Externa realizada</t>
  </si>
  <si>
    <t>Auditoria Ambiental realizada</t>
  </si>
  <si>
    <t>Evaluación Medio Término y Final realizada</t>
  </si>
  <si>
    <t>Ingeniería, auditoría, administración y evaluaciones (otros costos)</t>
  </si>
  <si>
    <t>CP</t>
  </si>
  <si>
    <t>SCC</t>
  </si>
  <si>
    <t>Plan de fortalecimiento de la Dirección Ambiental</t>
  </si>
  <si>
    <t>1 L1</t>
  </si>
  <si>
    <t>1 L2</t>
  </si>
  <si>
    <t>1 L3</t>
  </si>
  <si>
    <t>1 L4</t>
  </si>
  <si>
    <t>1 L5</t>
  </si>
  <si>
    <t>1 L6</t>
  </si>
  <si>
    <t>Producto/Actividades</t>
  </si>
  <si>
    <t>Cantidad</t>
  </si>
  <si>
    <t>Costo</t>
  </si>
  <si>
    <t>1 L7</t>
  </si>
  <si>
    <t>1 L8</t>
  </si>
  <si>
    <t>1 L9</t>
  </si>
  <si>
    <t>1 L10</t>
  </si>
  <si>
    <t>1 L11</t>
  </si>
  <si>
    <t>Referencia para Adquisiciones (LPI 1/#Lote)</t>
  </si>
  <si>
    <t>No.</t>
  </si>
  <si>
    <t>Equipo de informática y software autocad para fortalecimiento de la Unidad de Medio Ambiente</t>
  </si>
  <si>
    <t>Compra de Vehiculos (2) para la supervisión ambiental de los proyectos</t>
  </si>
  <si>
    <t>LPN</t>
  </si>
  <si>
    <t>Subestación San Pedro Sula Sur (SPSS) ampliada.</t>
  </si>
  <si>
    <t>Línea de Transmisión SPSS-SBV 230kV Instalada.</t>
  </si>
  <si>
    <t>Alimentador hacia Subestación SPSS desde Subestación San Buenaventura construido.</t>
  </si>
  <si>
    <t xml:space="preserve">Subestación Laínez Ampliada </t>
  </si>
  <si>
    <t xml:space="preserve">Alimentador hacia Subestación Laínez desde Subestación Miraflores construido  </t>
  </si>
  <si>
    <t xml:space="preserve">Línea de Transmisión MF-LZ construida </t>
  </si>
  <si>
    <t>LPI 1 (Lote único)</t>
  </si>
  <si>
    <t>Plan estratégico para la sostenibilidad financiera y operativa de la Empresa de Transmisión de la ENEE formulado y con avances de implementación</t>
  </si>
  <si>
    <t>Estrategia de comunicación e imagen corporativa (primera etapa) formulada y con avances de implementación.</t>
  </si>
  <si>
    <t>Planes de monitoreo, administración de contratos y adquisiciones implementados.</t>
  </si>
  <si>
    <t>Contratación de consultorías individuales para la Asesoría Técnica para el programa en Contrataciones, Monitoreo y Administración de Contratos (7 consultores vida del proyecto)</t>
  </si>
  <si>
    <t>Consultorías Técnica especializada para apoyo en ejecución de los proyectos de transmisión (3 consultores, 28 meses).</t>
  </si>
  <si>
    <t>Especialistas ambientales (3 consultores, 40 meses) y sociales (1 consultor 40 meses) en formulación y ejecución de proyectos en temática ambiental y social</t>
  </si>
  <si>
    <t>"Apoyo al Programa Nacional de Transmisión de Energía Eléctrica"</t>
  </si>
  <si>
    <t>Financiamiento BID</t>
  </si>
  <si>
    <t>Financiamiento SREP</t>
  </si>
  <si>
    <t xml:space="preserve"> BID</t>
  </si>
  <si>
    <t>TIPO DE GASTO</t>
  </si>
  <si>
    <t>SREP</t>
  </si>
  <si>
    <t>Compra de Vehiculos (6) para la supervisión ambiental de los proyectos</t>
  </si>
  <si>
    <t>Diseño de Política social, poblaciones indígenas y mecanismo de compensación, atención a quejas y reclamos y materiales socio-culturalmente apropiados</t>
  </si>
  <si>
    <t xml:space="preserve">Implementación plan piloto y  Capacitación institucional y proyectos  </t>
  </si>
  <si>
    <t>Inicio Contrato</t>
  </si>
  <si>
    <t>Terminación de Contrato</t>
  </si>
  <si>
    <t>Adquisición de equipo de informática</t>
  </si>
  <si>
    <t>Adquisición y puesta en servicio de Bancos de compensación capacitiva en la red de transmisión</t>
  </si>
  <si>
    <t>LPI 2 (Lote único)</t>
  </si>
  <si>
    <t>LPI 3 (3 Lotes)</t>
  </si>
  <si>
    <t>Proyectos en Zona Centro</t>
  </si>
  <si>
    <t>Proyectos en Zona Norte</t>
  </si>
  <si>
    <t>Servicios de consultoría para la supervisión externa de las obras en las Subestaciones y Línea SPSS - SBV</t>
  </si>
  <si>
    <t>Servicios de Consultoría para la supervisión externa de las obras en las Subestaciones y Línea de Miraflores -Laínez</t>
  </si>
  <si>
    <t>Servicios de Consultoría para la supervisión externa de los proyectos zona norte y zona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</si>
</sst>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&quot;L.&quot;\ * #,##0.00_ ;_ &quot;L.&quot;\ * \-#,##0.00_ ;_ &quot;L.&quot;\ * &quot;-&quot;??_ ;_ @_ "/>
    <numFmt numFmtId="165" formatCode="_ * #,##0.00_ ;_ * \-#,##0.00_ ;_ * &quot;-&quot;??_ ;_ @_ "/>
    <numFmt numFmtId="166" formatCode="_-* #,##0.00_-;\-* #,##0.00_-;_-* &quot;-&quot;??_-;_-@_-"/>
    <numFmt numFmtId="167" formatCode="_-&quot;$&quot;* #,##0.00_-;\-&quot;$&quot;* #,##0.00_-;_-&quot;$&quot;* &quot;-&quot;??_-;_-@_-"/>
    <numFmt numFmtId="168" formatCode="[$$-540A]#,##0.00"/>
    <numFmt numFmtId="169" formatCode="[$$-409]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/>
    </xf>
    <xf numFmtId="167" fontId="5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/>
    <xf numFmtId="165" fontId="1" fillId="0" borderId="0" xfId="0" applyNumberFormat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 wrapText="1" indent="1"/>
    </xf>
    <xf numFmtId="0" fontId="0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top" wrapText="1"/>
    </xf>
    <xf numFmtId="167" fontId="9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left" vertical="top" wrapText="1"/>
    </xf>
    <xf numFmtId="168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8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168" fontId="3" fillId="0" borderId="1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8" fontId="2" fillId="0" borderId="0" xfId="0" applyNumberFormat="1" applyFont="1" applyBorder="1"/>
    <xf numFmtId="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167" fontId="1" fillId="0" borderId="0" xfId="0" applyNumberFormat="1" applyFont="1"/>
    <xf numFmtId="0" fontId="1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6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9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9" fontId="10" fillId="0" borderId="1" xfId="0" applyNumberFormat="1" applyFont="1" applyFill="1" applyBorder="1" applyAlignment="1">
      <alignment vertical="center"/>
    </xf>
    <xf numFmtId="0" fontId="2" fillId="0" borderId="0" xfId="0" applyFont="1"/>
    <xf numFmtId="169" fontId="2" fillId="0" borderId="0" xfId="0" applyNumberFormat="1" applyFont="1"/>
    <xf numFmtId="168" fontId="2" fillId="0" borderId="0" xfId="0" applyNumberFormat="1" applyFont="1" applyAlignment="1">
      <alignment horizontal="center" vertical="center"/>
    </xf>
    <xf numFmtId="166" fontId="1" fillId="0" borderId="0" xfId="1" applyFont="1" applyAlignment="1">
      <alignment horizontal="center" vertical="center"/>
    </xf>
    <xf numFmtId="166" fontId="1" fillId="0" borderId="0" xfId="0" applyNumberFormat="1" applyFont="1"/>
    <xf numFmtId="168" fontId="1" fillId="0" borderId="0" xfId="1" applyNumberFormat="1" applyFont="1" applyAlignment="1">
      <alignment horizontal="center" vertical="center"/>
    </xf>
    <xf numFmtId="167" fontId="6" fillId="4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4" fontId="7" fillId="0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7" fontId="6" fillId="4" borderId="7" xfId="0" applyNumberFormat="1" applyFont="1" applyFill="1" applyBorder="1" applyAlignment="1">
      <alignment horizontal="center" vertical="center" wrapText="1"/>
    </xf>
    <xf numFmtId="167" fontId="9" fillId="4" borderId="11" xfId="0" applyNumberFormat="1" applyFont="1" applyFill="1" applyBorder="1" applyAlignment="1">
      <alignment horizontal="center" vertical="center" wrapText="1"/>
    </xf>
    <xf numFmtId="167" fontId="5" fillId="3" borderId="11" xfId="0" applyNumberFormat="1" applyFont="1" applyFill="1" applyBorder="1" applyAlignment="1">
      <alignment horizontal="right" vertical="center"/>
    </xf>
    <xf numFmtId="167" fontId="1" fillId="0" borderId="1" xfId="0" applyNumberFormat="1" applyFont="1" applyBorder="1" applyAlignment="1">
      <alignment vertical="center"/>
    </xf>
    <xf numFmtId="167" fontId="2" fillId="0" borderId="1" xfId="0" applyNumberFormat="1" applyFont="1" applyBorder="1" applyAlignment="1">
      <alignment vertical="center"/>
    </xf>
    <xf numFmtId="167" fontId="2" fillId="6" borderId="1" xfId="0" applyNumberFormat="1" applyFont="1" applyFill="1" applyBorder="1" applyAlignment="1"/>
    <xf numFmtId="0" fontId="2" fillId="5" borderId="4" xfId="0" applyFont="1" applyFill="1" applyBorder="1" applyAlignment="1">
      <alignment horizontal="center" vertical="center"/>
    </xf>
    <xf numFmtId="167" fontId="6" fillId="4" borderId="1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7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167" fontId="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179294</xdr:colOff>
      <xdr:row>84</xdr:row>
      <xdr:rowOff>78443</xdr:rowOff>
    </xdr:from>
    <xdr:to>
      <xdr:col>1</xdr:col>
      <xdr:colOff>3776382</xdr:colOff>
      <xdr:row>91</xdr:row>
      <xdr:rowOff>88576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grayscl/>
        </a:blip>
        <a:srcRect r="43493"/>
        <a:stretch/>
      </xdr:blipFill>
      <xdr:spPr>
        <a:xfrm>
          <a:off x="179294" y="25643543"/>
          <a:ext cx="3968563" cy="1724633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noFill/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96"/>
  <sheetViews>
    <sheetView topLeftCell="A58" zoomScale="50" zoomScaleNormal="50" workbookViewId="0">
      <selection activeCell="A14" sqref="A14:J19"/>
    </sheetView>
  </sheetViews>
  <sheetFormatPr defaultColWidth="11.44140625" defaultRowHeight="14.4" x14ac:dyDescent="0.3"/>
  <cols>
    <col min="1" max="1" width="5.5546875" style="1" customWidth="1"/>
    <col min="2" max="2" width="61.88671875" style="1" customWidth="1"/>
    <col min="3" max="3" width="25.109375" style="25" customWidth="1"/>
    <col min="4" max="4" width="19.44140625" style="25" customWidth="1"/>
    <col min="5" max="5" width="17" style="27" customWidth="1"/>
    <col min="6" max="6" width="19.6640625" style="1" customWidth="1"/>
    <col min="7" max="7" width="17.88671875" style="1" customWidth="1"/>
    <col min="8" max="8" width="0" style="1" hidden="1" customWidth="1"/>
    <col min="9" max="9" width="12.6640625" style="1" hidden="1" customWidth="1"/>
    <col min="10" max="10" width="11.44140625" style="1"/>
    <col min="11" max="11" width="15.109375" style="1" bestFit="1" customWidth="1"/>
    <col min="12" max="16384" width="11.44140625" style="1"/>
  </cols>
  <sheetData>
    <row r="2" spans="1:11" ht="15.6" x14ac:dyDescent="0.3">
      <c r="A2" s="84" t="s">
        <v>0</v>
      </c>
      <c r="B2" s="84"/>
      <c r="C2" s="84"/>
      <c r="D2" s="84"/>
      <c r="E2" s="84"/>
      <c r="F2" s="84"/>
      <c r="G2" s="84"/>
      <c r="H2" s="84"/>
      <c r="I2" s="84"/>
    </row>
    <row r="3" spans="1:11" ht="21" x14ac:dyDescent="0.4">
      <c r="A3" s="85" t="s">
        <v>137</v>
      </c>
      <c r="B3" s="85"/>
      <c r="C3" s="85"/>
      <c r="D3" s="85"/>
      <c r="E3" s="85"/>
      <c r="F3" s="85"/>
      <c r="G3" s="85"/>
      <c r="H3" s="85"/>
      <c r="I3" s="85"/>
    </row>
    <row r="4" spans="1:11" ht="15.6" x14ac:dyDescent="0.3">
      <c r="A4" s="84" t="s">
        <v>1</v>
      </c>
      <c r="B4" s="84"/>
      <c r="C4" s="84"/>
      <c r="D4" s="84"/>
      <c r="E4" s="84"/>
      <c r="F4" s="84"/>
      <c r="G4" s="84"/>
      <c r="H4" s="84"/>
      <c r="I4" s="84"/>
    </row>
    <row r="5" spans="1:11" ht="15.6" x14ac:dyDescent="0.3">
      <c r="A5" s="84" t="s">
        <v>2</v>
      </c>
      <c r="B5" s="84"/>
      <c r="C5" s="84"/>
      <c r="D5" s="84"/>
      <c r="E5" s="84"/>
      <c r="F5" s="84"/>
      <c r="G5" s="84"/>
      <c r="H5" s="84"/>
      <c r="I5" s="84"/>
    </row>
    <row r="6" spans="1:11" ht="15.6" x14ac:dyDescent="0.3">
      <c r="A6" s="84" t="s">
        <v>3</v>
      </c>
      <c r="B6" s="84"/>
      <c r="C6" s="84"/>
      <c r="D6" s="84"/>
      <c r="E6" s="84"/>
      <c r="F6" s="84"/>
      <c r="G6" s="84"/>
      <c r="H6" s="84"/>
      <c r="I6" s="84"/>
    </row>
    <row r="8" spans="1:11" ht="15" customHeight="1" x14ac:dyDescent="0.3">
      <c r="A8" s="81" t="s">
        <v>4</v>
      </c>
      <c r="B8" s="91" t="s">
        <v>92</v>
      </c>
      <c r="C8" s="81" t="s">
        <v>138</v>
      </c>
      <c r="D8" s="81" t="s">
        <v>139</v>
      </c>
      <c r="E8" s="81" t="s">
        <v>5</v>
      </c>
      <c r="F8" s="81" t="s">
        <v>6</v>
      </c>
      <c r="G8" s="81" t="s">
        <v>7</v>
      </c>
      <c r="H8" s="81" t="s">
        <v>146</v>
      </c>
      <c r="I8" s="81" t="s">
        <v>147</v>
      </c>
    </row>
    <row r="9" spans="1:11" x14ac:dyDescent="0.3">
      <c r="A9" s="81"/>
      <c r="B9" s="92"/>
      <c r="C9" s="81"/>
      <c r="D9" s="81"/>
      <c r="E9" s="81"/>
      <c r="F9" s="81"/>
      <c r="G9" s="81"/>
      <c r="H9" s="81"/>
      <c r="I9" s="81"/>
    </row>
    <row r="10" spans="1:11" ht="36" x14ac:dyDescent="0.3">
      <c r="A10" s="2">
        <v>1</v>
      </c>
      <c r="B10" s="3" t="s">
        <v>94</v>
      </c>
      <c r="C10" s="4">
        <f>SUM(C11:C22)</f>
        <v>133429943</v>
      </c>
      <c r="D10" s="4">
        <f>SUM(D11:D20)</f>
        <v>5000000</v>
      </c>
      <c r="E10" s="38"/>
      <c r="F10" s="5"/>
      <c r="G10" s="5"/>
      <c r="H10" s="5"/>
      <c r="I10" s="5"/>
    </row>
    <row r="11" spans="1:11" x14ac:dyDescent="0.3">
      <c r="A11" s="86">
        <v>1</v>
      </c>
      <c r="B11" s="8" t="s">
        <v>124</v>
      </c>
      <c r="C11" s="57">
        <v>13745210</v>
      </c>
      <c r="D11" s="57"/>
      <c r="E11" s="87" t="s">
        <v>130</v>
      </c>
      <c r="F11" s="89" t="s">
        <v>9</v>
      </c>
      <c r="G11" s="90" t="s">
        <v>10</v>
      </c>
      <c r="H11" s="82"/>
      <c r="I11" s="82"/>
    </row>
    <row r="12" spans="1:11" x14ac:dyDescent="0.3">
      <c r="A12" s="86"/>
      <c r="B12" s="8" t="s">
        <v>125</v>
      </c>
      <c r="C12" s="57">
        <v>14904080</v>
      </c>
      <c r="D12" s="57">
        <v>5000000</v>
      </c>
      <c r="E12" s="88"/>
      <c r="F12" s="89"/>
      <c r="G12" s="90"/>
      <c r="H12" s="82"/>
      <c r="I12" s="82"/>
    </row>
    <row r="13" spans="1:11" ht="28.8" x14ac:dyDescent="0.3">
      <c r="A13" s="86"/>
      <c r="B13" s="8" t="s">
        <v>126</v>
      </c>
      <c r="C13" s="80">
        <v>1945655</v>
      </c>
      <c r="D13" s="57"/>
      <c r="E13" s="88"/>
      <c r="F13" s="89"/>
      <c r="G13" s="90"/>
      <c r="H13" s="82"/>
      <c r="I13" s="82"/>
      <c r="K13" s="55"/>
    </row>
    <row r="14" spans="1:11" ht="28.8" x14ac:dyDescent="0.3">
      <c r="A14" s="86">
        <v>2</v>
      </c>
      <c r="B14" s="8" t="s">
        <v>128</v>
      </c>
      <c r="C14" s="80">
        <v>6923105.0171977021</v>
      </c>
      <c r="D14" s="57"/>
      <c r="E14" s="100" t="s">
        <v>150</v>
      </c>
      <c r="F14" s="103" t="s">
        <v>9</v>
      </c>
      <c r="G14" s="103" t="s">
        <v>10</v>
      </c>
      <c r="H14" s="82"/>
      <c r="I14" s="83"/>
    </row>
    <row r="15" spans="1:11" x14ac:dyDescent="0.3">
      <c r="A15" s="86"/>
      <c r="B15" s="8" t="s">
        <v>127</v>
      </c>
      <c r="C15" s="80">
        <v>2936308.5440439032</v>
      </c>
      <c r="D15" s="57"/>
      <c r="E15" s="101"/>
      <c r="F15" s="104"/>
      <c r="G15" s="104"/>
      <c r="H15" s="82"/>
      <c r="I15" s="83"/>
    </row>
    <row r="16" spans="1:11" x14ac:dyDescent="0.3">
      <c r="A16" s="86"/>
      <c r="B16" s="8" t="s">
        <v>129</v>
      </c>
      <c r="C16" s="80">
        <v>2640584.4387583937</v>
      </c>
      <c r="D16" s="57"/>
      <c r="E16" s="102"/>
      <c r="F16" s="105"/>
      <c r="G16" s="105"/>
      <c r="H16" s="82"/>
      <c r="I16" s="83"/>
    </row>
    <row r="17" spans="1:9" x14ac:dyDescent="0.3">
      <c r="A17" s="106">
        <v>3</v>
      </c>
      <c r="B17" s="8" t="s">
        <v>152</v>
      </c>
      <c r="C17" s="80">
        <v>48845000</v>
      </c>
      <c r="D17" s="57"/>
      <c r="E17" s="100" t="s">
        <v>151</v>
      </c>
      <c r="F17" s="103" t="s">
        <v>9</v>
      </c>
      <c r="G17" s="103" t="s">
        <v>10</v>
      </c>
      <c r="H17" s="82"/>
      <c r="I17" s="83"/>
    </row>
    <row r="18" spans="1:9" x14ac:dyDescent="0.3">
      <c r="A18" s="107"/>
      <c r="B18" s="8" t="s">
        <v>153</v>
      </c>
      <c r="C18" s="80">
        <v>28940000</v>
      </c>
      <c r="D18" s="57"/>
      <c r="E18" s="101"/>
      <c r="F18" s="104"/>
      <c r="G18" s="104"/>
      <c r="H18" s="82"/>
      <c r="I18" s="83"/>
    </row>
    <row r="19" spans="1:9" ht="28.8" x14ac:dyDescent="0.3">
      <c r="A19" s="108"/>
      <c r="B19" s="8" t="s">
        <v>149</v>
      </c>
      <c r="C19" s="57">
        <v>5000000</v>
      </c>
      <c r="D19" s="57"/>
      <c r="E19" s="102"/>
      <c r="F19" s="105"/>
      <c r="G19" s="105"/>
      <c r="H19" s="78"/>
      <c r="I19" s="79"/>
    </row>
    <row r="20" spans="1:9" ht="28.8" x14ac:dyDescent="0.3">
      <c r="A20" s="7">
        <v>4</v>
      </c>
      <c r="B20" s="8" t="s">
        <v>154</v>
      </c>
      <c r="C20" s="80">
        <v>2265000</v>
      </c>
      <c r="D20" s="57"/>
      <c r="E20" s="18" t="s">
        <v>11</v>
      </c>
      <c r="F20" s="18" t="s">
        <v>12</v>
      </c>
      <c r="G20" s="10" t="s">
        <v>10</v>
      </c>
      <c r="H20" s="72"/>
      <c r="I20" s="72"/>
    </row>
    <row r="21" spans="1:9" ht="28.8" x14ac:dyDescent="0.3">
      <c r="A21" s="7">
        <v>5</v>
      </c>
      <c r="B21" s="8" t="s">
        <v>155</v>
      </c>
      <c r="C21" s="80">
        <v>755000</v>
      </c>
      <c r="D21" s="57"/>
      <c r="E21" s="18" t="s">
        <v>11</v>
      </c>
      <c r="F21" s="18" t="s">
        <v>12</v>
      </c>
      <c r="G21" s="10" t="s">
        <v>10</v>
      </c>
      <c r="H21" s="72"/>
      <c r="I21" s="72"/>
    </row>
    <row r="22" spans="1:9" ht="28.8" x14ac:dyDescent="0.3">
      <c r="A22" s="7">
        <v>6</v>
      </c>
      <c r="B22" s="8" t="s">
        <v>156</v>
      </c>
      <c r="C22" s="57">
        <v>4530000</v>
      </c>
      <c r="D22" s="57"/>
      <c r="E22" s="18" t="s">
        <v>11</v>
      </c>
      <c r="F22" s="18" t="s">
        <v>12</v>
      </c>
      <c r="G22" s="10" t="s">
        <v>10</v>
      </c>
      <c r="H22" s="72"/>
      <c r="I22" s="72"/>
    </row>
    <row r="23" spans="1:9" ht="36" x14ac:dyDescent="0.35">
      <c r="A23" s="11">
        <v>2</v>
      </c>
      <c r="B23" s="3" t="s">
        <v>93</v>
      </c>
      <c r="C23" s="4">
        <f>SUM(C24,C42,C45,C53,C59,C66,C71)</f>
        <v>6458600</v>
      </c>
      <c r="D23" s="4">
        <f>SUM(D24,D42,D45,D53,D59,D66,D71)</f>
        <v>0</v>
      </c>
      <c r="E23" s="39"/>
      <c r="F23" s="12"/>
      <c r="G23" s="12"/>
      <c r="H23" s="12"/>
      <c r="I23" s="12"/>
    </row>
    <row r="24" spans="1:9" ht="43.2" x14ac:dyDescent="0.3">
      <c r="A24" s="13">
        <v>1</v>
      </c>
      <c r="B24" s="17" t="s">
        <v>131</v>
      </c>
      <c r="C24" s="15">
        <f>SUM(C25:C41)</f>
        <v>3350800</v>
      </c>
      <c r="D24" s="65">
        <v>0</v>
      </c>
      <c r="E24" s="73"/>
      <c r="F24" s="73"/>
      <c r="G24" s="73"/>
      <c r="H24" s="72"/>
      <c r="I24" s="72"/>
    </row>
    <row r="25" spans="1:9" ht="28.5" customHeight="1" x14ac:dyDescent="0.3">
      <c r="A25" s="7">
        <v>1.1000000000000001</v>
      </c>
      <c r="B25" s="8" t="s">
        <v>135</v>
      </c>
      <c r="C25" s="57">
        <v>303000</v>
      </c>
      <c r="D25" s="71">
        <v>0</v>
      </c>
      <c r="E25" s="7" t="s">
        <v>13</v>
      </c>
      <c r="F25" s="9" t="s">
        <v>14</v>
      </c>
      <c r="G25" s="10" t="s">
        <v>10</v>
      </c>
      <c r="H25" s="72"/>
      <c r="I25" s="72"/>
    </row>
    <row r="26" spans="1:9" x14ac:dyDescent="0.3">
      <c r="A26" s="7">
        <v>1.2</v>
      </c>
      <c r="B26" s="8" t="s">
        <v>85</v>
      </c>
      <c r="C26" s="57">
        <v>100000</v>
      </c>
      <c r="D26" s="71">
        <v>0</v>
      </c>
      <c r="E26" s="7" t="s">
        <v>13</v>
      </c>
      <c r="F26" s="9" t="s">
        <v>14</v>
      </c>
      <c r="G26" s="10" t="s">
        <v>10</v>
      </c>
      <c r="H26" s="72"/>
      <c r="I26" s="72"/>
    </row>
    <row r="27" spans="1:9" x14ac:dyDescent="0.3">
      <c r="A27" s="7">
        <v>1.3</v>
      </c>
      <c r="B27" s="8" t="s">
        <v>86</v>
      </c>
      <c r="C27" s="57">
        <v>150000</v>
      </c>
      <c r="D27" s="71">
        <v>0</v>
      </c>
      <c r="E27" s="7" t="s">
        <v>11</v>
      </c>
      <c r="F27" s="9" t="s">
        <v>12</v>
      </c>
      <c r="G27" s="10" t="s">
        <v>10</v>
      </c>
      <c r="H27" s="72"/>
      <c r="I27" s="72"/>
    </row>
    <row r="28" spans="1:9" x14ac:dyDescent="0.3">
      <c r="A28" s="7">
        <v>1.4</v>
      </c>
      <c r="B28" s="8" t="s">
        <v>37</v>
      </c>
      <c r="C28" s="57">
        <v>50000</v>
      </c>
      <c r="D28" s="71">
        <v>0</v>
      </c>
      <c r="E28" s="7" t="s">
        <v>13</v>
      </c>
      <c r="F28" s="9" t="s">
        <v>14</v>
      </c>
      <c r="G28" s="10" t="s">
        <v>10</v>
      </c>
      <c r="H28" s="72"/>
      <c r="I28" s="72"/>
    </row>
    <row r="29" spans="1:9" x14ac:dyDescent="0.3">
      <c r="A29" s="7">
        <v>1.5</v>
      </c>
      <c r="B29" s="8" t="s">
        <v>38</v>
      </c>
      <c r="C29" s="57">
        <v>50000</v>
      </c>
      <c r="D29" s="71">
        <v>0</v>
      </c>
      <c r="E29" s="7" t="s">
        <v>13</v>
      </c>
      <c r="F29" s="9" t="s">
        <v>14</v>
      </c>
      <c r="G29" s="10" t="s">
        <v>10</v>
      </c>
      <c r="H29" s="72"/>
      <c r="I29" s="72"/>
    </row>
    <row r="30" spans="1:9" x14ac:dyDescent="0.3">
      <c r="A30" s="7">
        <v>1.6</v>
      </c>
      <c r="B30" s="8" t="s">
        <v>39</v>
      </c>
      <c r="C30" s="57">
        <v>40000</v>
      </c>
      <c r="D30" s="71">
        <v>0</v>
      </c>
      <c r="E30" s="7" t="s">
        <v>13</v>
      </c>
      <c r="F30" s="9" t="s">
        <v>14</v>
      </c>
      <c r="G30" s="10" t="s">
        <v>10</v>
      </c>
      <c r="H30" s="72"/>
      <c r="I30" s="72"/>
    </row>
    <row r="31" spans="1:9" ht="28.8" x14ac:dyDescent="0.3">
      <c r="A31" s="7">
        <v>1.7</v>
      </c>
      <c r="B31" s="8" t="s">
        <v>40</v>
      </c>
      <c r="C31" s="57">
        <v>20000</v>
      </c>
      <c r="D31" s="71">
        <v>0</v>
      </c>
      <c r="E31" s="7" t="s">
        <v>13</v>
      </c>
      <c r="F31" s="9" t="s">
        <v>14</v>
      </c>
      <c r="G31" s="10" t="s">
        <v>10</v>
      </c>
      <c r="H31" s="72"/>
      <c r="I31" s="72"/>
    </row>
    <row r="32" spans="1:9" ht="28.8" x14ac:dyDescent="0.3">
      <c r="A32" s="7">
        <v>1.8</v>
      </c>
      <c r="B32" s="8" t="s">
        <v>41</v>
      </c>
      <c r="C32" s="57">
        <v>30000</v>
      </c>
      <c r="D32" s="71">
        <v>0</v>
      </c>
      <c r="E32" s="7" t="s">
        <v>13</v>
      </c>
      <c r="F32" s="9" t="s">
        <v>14</v>
      </c>
      <c r="G32" s="10" t="s">
        <v>10</v>
      </c>
      <c r="H32" s="72"/>
      <c r="I32" s="72"/>
    </row>
    <row r="33" spans="1:9" ht="28.8" x14ac:dyDescent="0.3">
      <c r="A33" s="7">
        <v>1.9</v>
      </c>
      <c r="B33" s="8" t="s">
        <v>87</v>
      </c>
      <c r="C33" s="57">
        <v>2284000</v>
      </c>
      <c r="D33" s="71">
        <v>0</v>
      </c>
      <c r="E33" s="9" t="s">
        <v>8</v>
      </c>
      <c r="F33" s="9" t="s">
        <v>15</v>
      </c>
      <c r="G33" s="10" t="s">
        <v>10</v>
      </c>
      <c r="H33" s="72"/>
      <c r="I33" s="72"/>
    </row>
    <row r="34" spans="1:9" ht="33.75" customHeight="1" x14ac:dyDescent="0.3">
      <c r="A34" s="19">
        <v>1.1000000000000001</v>
      </c>
      <c r="B34" s="8" t="s">
        <v>72</v>
      </c>
      <c r="C34" s="57">
        <v>15000</v>
      </c>
      <c r="D34" s="71">
        <v>0</v>
      </c>
      <c r="E34" s="9" t="s">
        <v>16</v>
      </c>
      <c r="F34" s="18" t="s">
        <v>17</v>
      </c>
      <c r="G34" s="10" t="s">
        <v>10</v>
      </c>
      <c r="H34" s="72"/>
      <c r="I34" s="72"/>
    </row>
    <row r="35" spans="1:9" ht="15.75" customHeight="1" x14ac:dyDescent="0.3">
      <c r="A35" s="7">
        <v>1.1100000000000001</v>
      </c>
      <c r="B35" s="8" t="s">
        <v>73</v>
      </c>
      <c r="C35" s="57">
        <v>20000</v>
      </c>
      <c r="D35" s="71">
        <v>0</v>
      </c>
      <c r="E35" s="9" t="s">
        <v>16</v>
      </c>
      <c r="F35" s="9" t="s">
        <v>15</v>
      </c>
      <c r="G35" s="10" t="s">
        <v>10</v>
      </c>
      <c r="H35" s="72"/>
      <c r="I35" s="72"/>
    </row>
    <row r="36" spans="1:9" ht="15.75" customHeight="1" x14ac:dyDescent="0.3">
      <c r="A36" s="7">
        <v>1.1200000000000001</v>
      </c>
      <c r="B36" s="8" t="s">
        <v>74</v>
      </c>
      <c r="C36" s="57">
        <v>10000</v>
      </c>
      <c r="D36" s="71">
        <v>0</v>
      </c>
      <c r="E36" s="9" t="s">
        <v>16</v>
      </c>
      <c r="F36" s="9" t="s">
        <v>15</v>
      </c>
      <c r="G36" s="10" t="s">
        <v>10</v>
      </c>
      <c r="H36" s="72"/>
      <c r="I36" s="72"/>
    </row>
    <row r="37" spans="1:9" ht="15.75" customHeight="1" x14ac:dyDescent="0.3">
      <c r="A37" s="7">
        <v>1.1299999999999999</v>
      </c>
      <c r="B37" s="8" t="s">
        <v>75</v>
      </c>
      <c r="C37" s="57">
        <v>40000</v>
      </c>
      <c r="D37" s="71">
        <v>0</v>
      </c>
      <c r="E37" s="9" t="s">
        <v>16</v>
      </c>
      <c r="F37" s="9" t="s">
        <v>15</v>
      </c>
      <c r="G37" s="10" t="s">
        <v>10</v>
      </c>
      <c r="H37" s="72"/>
      <c r="I37" s="72"/>
    </row>
    <row r="38" spans="1:9" ht="15.75" customHeight="1" x14ac:dyDescent="0.3">
      <c r="A38" s="7">
        <v>1.1399999999999999</v>
      </c>
      <c r="B38" s="8" t="s">
        <v>76</v>
      </c>
      <c r="C38" s="57">
        <v>15000</v>
      </c>
      <c r="D38" s="71">
        <v>0</v>
      </c>
      <c r="E38" s="9" t="s">
        <v>16</v>
      </c>
      <c r="F38" s="9" t="s">
        <v>15</v>
      </c>
      <c r="G38" s="10" t="s">
        <v>10</v>
      </c>
      <c r="H38" s="72"/>
      <c r="I38" s="72"/>
    </row>
    <row r="39" spans="1:9" ht="15.75" customHeight="1" x14ac:dyDescent="0.3">
      <c r="A39" s="7">
        <v>1.1499999999999999</v>
      </c>
      <c r="B39" s="8" t="s">
        <v>77</v>
      </c>
      <c r="C39" s="57">
        <v>4000</v>
      </c>
      <c r="D39" s="71">
        <v>0</v>
      </c>
      <c r="E39" s="9" t="s">
        <v>16</v>
      </c>
      <c r="F39" s="9" t="s">
        <v>15</v>
      </c>
      <c r="G39" s="10" t="s">
        <v>10</v>
      </c>
      <c r="H39" s="72"/>
      <c r="I39" s="72"/>
    </row>
    <row r="40" spans="1:9" ht="15.75" customHeight="1" x14ac:dyDescent="0.3">
      <c r="A40" s="7">
        <v>1.1599999999999999</v>
      </c>
      <c r="B40" s="8" t="s">
        <v>148</v>
      </c>
      <c r="C40" s="57">
        <f>3300+10500+2000</f>
        <v>15800</v>
      </c>
      <c r="D40" s="71">
        <v>0</v>
      </c>
      <c r="E40" s="75" t="s">
        <v>102</v>
      </c>
      <c r="F40" s="9" t="s">
        <v>15</v>
      </c>
      <c r="G40" s="10" t="s">
        <v>10</v>
      </c>
      <c r="H40" s="72"/>
      <c r="I40" s="72"/>
    </row>
    <row r="41" spans="1:9" x14ac:dyDescent="0.3">
      <c r="A41" s="19">
        <v>1.17</v>
      </c>
      <c r="B41" s="8" t="s">
        <v>143</v>
      </c>
      <c r="C41" s="57">
        <f>6*34000</f>
        <v>204000</v>
      </c>
      <c r="D41" s="71">
        <v>0</v>
      </c>
      <c r="E41" s="76" t="s">
        <v>8</v>
      </c>
      <c r="F41" s="9" t="s">
        <v>15</v>
      </c>
      <c r="G41" s="10" t="s">
        <v>10</v>
      </c>
      <c r="H41" s="72"/>
      <c r="I41" s="72"/>
    </row>
    <row r="42" spans="1:9" ht="28.8" x14ac:dyDescent="0.3">
      <c r="A42" s="13">
        <v>2</v>
      </c>
      <c r="B42" s="17" t="s">
        <v>132</v>
      </c>
      <c r="C42" s="15">
        <f>SUM(C43:C44)</f>
        <v>110000</v>
      </c>
      <c r="D42" s="65">
        <v>0</v>
      </c>
      <c r="E42" s="73"/>
      <c r="F42" s="73"/>
      <c r="G42" s="73"/>
      <c r="H42" s="72"/>
      <c r="I42" s="72"/>
    </row>
    <row r="43" spans="1:9" x14ac:dyDescent="0.3">
      <c r="A43" s="7">
        <v>2.1</v>
      </c>
      <c r="B43" s="8" t="s">
        <v>18</v>
      </c>
      <c r="C43" s="57">
        <v>30000</v>
      </c>
      <c r="D43" s="71">
        <v>0</v>
      </c>
      <c r="E43" s="7" t="s">
        <v>13</v>
      </c>
      <c r="F43" s="9" t="s">
        <v>14</v>
      </c>
      <c r="G43" s="10" t="s">
        <v>10</v>
      </c>
      <c r="H43" s="72"/>
      <c r="I43" s="72"/>
    </row>
    <row r="44" spans="1:9" x14ac:dyDescent="0.3">
      <c r="A44" s="7">
        <v>2.2000000000000002</v>
      </c>
      <c r="B44" s="8" t="s">
        <v>19</v>
      </c>
      <c r="C44" s="57">
        <v>80000</v>
      </c>
      <c r="D44" s="71">
        <v>0</v>
      </c>
      <c r="E44" s="9" t="s">
        <v>103</v>
      </c>
      <c r="F44" s="9" t="s">
        <v>12</v>
      </c>
      <c r="G44" s="10" t="s">
        <v>10</v>
      </c>
      <c r="H44" s="72"/>
      <c r="I44" s="72"/>
    </row>
    <row r="45" spans="1:9" ht="28.8" x14ac:dyDescent="0.3">
      <c r="A45" s="13">
        <v>3</v>
      </c>
      <c r="B45" s="17" t="s">
        <v>95</v>
      </c>
      <c r="C45" s="15">
        <f>SUM(C46:C52)</f>
        <v>868800</v>
      </c>
      <c r="D45" s="65">
        <v>0</v>
      </c>
      <c r="E45" s="73"/>
      <c r="F45" s="73"/>
      <c r="G45" s="73"/>
      <c r="H45" s="72"/>
      <c r="I45" s="72"/>
    </row>
    <row r="46" spans="1:9" ht="28.8" x14ac:dyDescent="0.3">
      <c r="A46" s="7">
        <v>3.1</v>
      </c>
      <c r="B46" s="8" t="s">
        <v>121</v>
      </c>
      <c r="C46" s="57">
        <f>20600+15000</f>
        <v>35600</v>
      </c>
      <c r="D46" s="71">
        <v>0</v>
      </c>
      <c r="E46" s="61" t="s">
        <v>123</v>
      </c>
      <c r="F46" s="9" t="s">
        <v>15</v>
      </c>
      <c r="G46" s="10" t="s">
        <v>10</v>
      </c>
      <c r="H46" s="72"/>
      <c r="I46" s="72"/>
    </row>
    <row r="47" spans="1:9" ht="28.8" x14ac:dyDescent="0.3">
      <c r="A47" s="7">
        <v>3.3</v>
      </c>
      <c r="B47" s="8" t="s">
        <v>20</v>
      </c>
      <c r="C47" s="57">
        <v>15000</v>
      </c>
      <c r="D47" s="71">
        <v>0</v>
      </c>
      <c r="E47" s="7" t="s">
        <v>13</v>
      </c>
      <c r="F47" s="9" t="s">
        <v>14</v>
      </c>
      <c r="G47" s="10" t="s">
        <v>10</v>
      </c>
      <c r="H47" s="72"/>
      <c r="I47" s="72"/>
    </row>
    <row r="48" spans="1:9" ht="28.8" x14ac:dyDescent="0.3">
      <c r="A48" s="7">
        <v>3.4</v>
      </c>
      <c r="B48" s="8" t="s">
        <v>21</v>
      </c>
      <c r="C48" s="57">
        <v>5000</v>
      </c>
      <c r="D48" s="71">
        <v>0</v>
      </c>
      <c r="E48" s="7" t="s">
        <v>102</v>
      </c>
      <c r="F48" s="9" t="s">
        <v>15</v>
      </c>
      <c r="G48" s="10" t="s">
        <v>10</v>
      </c>
      <c r="H48" s="72"/>
      <c r="I48" s="72"/>
    </row>
    <row r="49" spans="1:9" ht="43.2" x14ac:dyDescent="0.3">
      <c r="A49" s="7">
        <v>3.5</v>
      </c>
      <c r="B49" s="8" t="s">
        <v>144</v>
      </c>
      <c r="C49" s="57">
        <f>60000+30000+40000</f>
        <v>130000</v>
      </c>
      <c r="D49" s="71">
        <v>0</v>
      </c>
      <c r="E49" s="61" t="s">
        <v>103</v>
      </c>
      <c r="F49" s="61" t="s">
        <v>14</v>
      </c>
      <c r="G49" s="62" t="s">
        <v>10</v>
      </c>
      <c r="H49" s="72"/>
      <c r="I49" s="72"/>
    </row>
    <row r="50" spans="1:9" ht="43.2" x14ac:dyDescent="0.3">
      <c r="A50" s="7">
        <v>3.8</v>
      </c>
      <c r="B50" s="8" t="s">
        <v>136</v>
      </c>
      <c r="C50" s="57">
        <v>565200</v>
      </c>
      <c r="D50" s="71">
        <v>0</v>
      </c>
      <c r="E50" s="7" t="s">
        <v>13</v>
      </c>
      <c r="F50" s="9" t="s">
        <v>14</v>
      </c>
      <c r="G50" s="10" t="s">
        <v>10</v>
      </c>
      <c r="H50" s="72"/>
      <c r="I50" s="72"/>
    </row>
    <row r="51" spans="1:9" x14ac:dyDescent="0.3">
      <c r="A51" s="7">
        <v>3.9</v>
      </c>
      <c r="B51" s="8" t="s">
        <v>104</v>
      </c>
      <c r="C51" s="57">
        <v>50000</v>
      </c>
      <c r="D51" s="71">
        <v>0</v>
      </c>
      <c r="E51" s="9" t="s">
        <v>13</v>
      </c>
      <c r="F51" s="9" t="s">
        <v>14</v>
      </c>
      <c r="G51" s="10" t="s">
        <v>10</v>
      </c>
      <c r="H51" s="72"/>
      <c r="I51" s="72"/>
    </row>
    <row r="52" spans="1:9" x14ac:dyDescent="0.3">
      <c r="A52" s="19">
        <v>3.1</v>
      </c>
      <c r="B52" s="8" t="s">
        <v>122</v>
      </c>
      <c r="C52" s="57">
        <v>68000</v>
      </c>
      <c r="D52" s="71">
        <v>0</v>
      </c>
      <c r="E52" s="9" t="s">
        <v>123</v>
      </c>
      <c r="F52" s="9" t="s">
        <v>15</v>
      </c>
      <c r="G52" s="10"/>
      <c r="H52" s="72"/>
      <c r="I52" s="72"/>
    </row>
    <row r="53" spans="1:9" ht="28.8" x14ac:dyDescent="0.3">
      <c r="A53" s="13">
        <v>4</v>
      </c>
      <c r="B53" s="17" t="s">
        <v>22</v>
      </c>
      <c r="C53" s="15">
        <f>SUM(C54:C58)</f>
        <v>494000</v>
      </c>
      <c r="D53" s="65">
        <v>0</v>
      </c>
      <c r="E53" s="73"/>
      <c r="F53" s="73"/>
      <c r="G53" s="73"/>
      <c r="H53" s="72"/>
      <c r="I53" s="72"/>
    </row>
    <row r="54" spans="1:9" x14ac:dyDescent="0.3">
      <c r="A54" s="7">
        <v>4.0999999999999996</v>
      </c>
      <c r="B54" s="8" t="s">
        <v>23</v>
      </c>
      <c r="C54" s="57">
        <v>30000</v>
      </c>
      <c r="D54" s="71">
        <v>0</v>
      </c>
      <c r="E54" s="7" t="s">
        <v>13</v>
      </c>
      <c r="F54" s="20" t="s">
        <v>14</v>
      </c>
      <c r="G54" s="10" t="s">
        <v>10</v>
      </c>
      <c r="H54" s="72"/>
      <c r="I54" s="72"/>
    </row>
    <row r="55" spans="1:9" x14ac:dyDescent="0.3">
      <c r="A55" s="7">
        <v>4.2</v>
      </c>
      <c r="B55" s="8" t="s">
        <v>24</v>
      </c>
      <c r="C55" s="57">
        <v>144000</v>
      </c>
      <c r="D55" s="71">
        <v>0</v>
      </c>
      <c r="E55" s="7" t="s">
        <v>13</v>
      </c>
      <c r="F55" s="20" t="s">
        <v>14</v>
      </c>
      <c r="G55" s="10" t="s">
        <v>10</v>
      </c>
      <c r="H55" s="72"/>
      <c r="I55" s="72"/>
    </row>
    <row r="56" spans="1:9" x14ac:dyDescent="0.3">
      <c r="A56" s="7">
        <v>4.4000000000000004</v>
      </c>
      <c r="B56" s="8" t="s">
        <v>88</v>
      </c>
      <c r="C56" s="57">
        <v>30000</v>
      </c>
      <c r="D56" s="71">
        <v>0</v>
      </c>
      <c r="E56" s="58" t="s">
        <v>13</v>
      </c>
      <c r="F56" s="20" t="s">
        <v>14</v>
      </c>
      <c r="G56" s="10" t="s">
        <v>10</v>
      </c>
      <c r="H56" s="72"/>
      <c r="I56" s="72"/>
    </row>
    <row r="57" spans="1:9" x14ac:dyDescent="0.3">
      <c r="A57" s="7">
        <v>4.5</v>
      </c>
      <c r="B57" s="8" t="s">
        <v>25</v>
      </c>
      <c r="C57" s="57">
        <v>110000</v>
      </c>
      <c r="D57" s="71">
        <v>0</v>
      </c>
      <c r="E57" s="7" t="s">
        <v>13</v>
      </c>
      <c r="F57" s="20" t="s">
        <v>14</v>
      </c>
      <c r="G57" s="10" t="s">
        <v>10</v>
      </c>
      <c r="H57" s="72"/>
      <c r="I57" s="72"/>
    </row>
    <row r="58" spans="1:9" x14ac:dyDescent="0.3">
      <c r="A58" s="7">
        <v>4.5999999999999996</v>
      </c>
      <c r="B58" s="8" t="s">
        <v>145</v>
      </c>
      <c r="C58" s="57">
        <v>180000</v>
      </c>
      <c r="D58" s="71">
        <v>0</v>
      </c>
      <c r="E58" s="59" t="s">
        <v>103</v>
      </c>
      <c r="F58" s="63" t="s">
        <v>14</v>
      </c>
      <c r="G58" s="62" t="s">
        <v>10</v>
      </c>
      <c r="H58" s="72"/>
      <c r="I58" s="72"/>
    </row>
    <row r="59" spans="1:9" ht="15.75" customHeight="1" x14ac:dyDescent="0.3">
      <c r="A59" s="13">
        <v>5</v>
      </c>
      <c r="B59" s="17" t="s">
        <v>26</v>
      </c>
      <c r="C59" s="15">
        <f>SUM(C60:C65)</f>
        <v>540000</v>
      </c>
      <c r="D59" s="65">
        <v>0</v>
      </c>
      <c r="E59" s="73"/>
      <c r="F59" s="73"/>
      <c r="G59" s="73"/>
      <c r="H59" s="72"/>
      <c r="I59" s="72"/>
    </row>
    <row r="60" spans="1:9" x14ac:dyDescent="0.3">
      <c r="A60" s="7">
        <v>5.0999999999999996</v>
      </c>
      <c r="B60" s="8" t="s">
        <v>78</v>
      </c>
      <c r="C60" s="57">
        <v>40000</v>
      </c>
      <c r="D60" s="71">
        <v>0</v>
      </c>
      <c r="E60" s="7" t="s">
        <v>13</v>
      </c>
      <c r="F60" s="20" t="s">
        <v>14</v>
      </c>
      <c r="G60" s="10" t="s">
        <v>10</v>
      </c>
      <c r="H60" s="72"/>
      <c r="I60" s="72"/>
    </row>
    <row r="61" spans="1:9" x14ac:dyDescent="0.3">
      <c r="A61" s="7">
        <v>5.2</v>
      </c>
      <c r="B61" s="8" t="s">
        <v>89</v>
      </c>
      <c r="C61" s="57">
        <v>40000</v>
      </c>
      <c r="D61" s="71">
        <v>0</v>
      </c>
      <c r="E61" s="7" t="s">
        <v>13</v>
      </c>
      <c r="F61" s="20" t="s">
        <v>14</v>
      </c>
      <c r="G61" s="10" t="s">
        <v>10</v>
      </c>
      <c r="H61" s="72"/>
      <c r="I61" s="72"/>
    </row>
    <row r="62" spans="1:9" x14ac:dyDescent="0.3">
      <c r="A62" s="7">
        <v>5.3</v>
      </c>
      <c r="B62" s="8" t="s">
        <v>79</v>
      </c>
      <c r="C62" s="57">
        <v>80000</v>
      </c>
      <c r="D62" s="71">
        <v>0</v>
      </c>
      <c r="E62" s="7" t="s">
        <v>16</v>
      </c>
      <c r="F62" s="21" t="s">
        <v>15</v>
      </c>
      <c r="G62" s="10" t="s">
        <v>10</v>
      </c>
      <c r="H62" s="72"/>
      <c r="I62" s="72"/>
    </row>
    <row r="63" spans="1:9" x14ac:dyDescent="0.3">
      <c r="A63" s="7">
        <v>5.4</v>
      </c>
      <c r="B63" s="8" t="s">
        <v>90</v>
      </c>
      <c r="C63" s="57">
        <v>80000</v>
      </c>
      <c r="D63" s="71">
        <v>0</v>
      </c>
      <c r="E63" s="7" t="s">
        <v>103</v>
      </c>
      <c r="F63" s="20" t="s">
        <v>14</v>
      </c>
      <c r="G63" s="10" t="s">
        <v>10</v>
      </c>
      <c r="H63" s="72"/>
      <c r="I63" s="72"/>
    </row>
    <row r="64" spans="1:9" x14ac:dyDescent="0.3">
      <c r="A64" s="7">
        <v>5.5</v>
      </c>
      <c r="B64" s="8" t="s">
        <v>91</v>
      </c>
      <c r="C64" s="57">
        <v>60000</v>
      </c>
      <c r="D64" s="71">
        <v>0</v>
      </c>
      <c r="E64" s="7" t="s">
        <v>13</v>
      </c>
      <c r="F64" s="20" t="s">
        <v>14</v>
      </c>
      <c r="G64" s="10" t="s">
        <v>10</v>
      </c>
      <c r="H64" s="72"/>
      <c r="I64" s="72"/>
    </row>
    <row r="65" spans="1:9" x14ac:dyDescent="0.3">
      <c r="A65" s="7">
        <v>5.6</v>
      </c>
      <c r="B65" s="8" t="s">
        <v>80</v>
      </c>
      <c r="C65" s="57">
        <v>240000</v>
      </c>
      <c r="D65" s="71">
        <v>0</v>
      </c>
      <c r="E65" s="7" t="s">
        <v>11</v>
      </c>
      <c r="F65" s="21" t="s">
        <v>12</v>
      </c>
      <c r="G65" s="10" t="s">
        <v>10</v>
      </c>
      <c r="H65" s="72"/>
      <c r="I65" s="72"/>
    </row>
    <row r="66" spans="1:9" ht="43.2" x14ac:dyDescent="0.3">
      <c r="A66" s="13">
        <v>6</v>
      </c>
      <c r="B66" s="17" t="s">
        <v>96</v>
      </c>
      <c r="C66" s="15">
        <f>SUM(C67:C70)</f>
        <v>325000</v>
      </c>
      <c r="D66" s="65">
        <v>0</v>
      </c>
      <c r="E66" s="73"/>
      <c r="F66" s="73"/>
      <c r="G66" s="73"/>
      <c r="H66" s="72"/>
      <c r="I66" s="72"/>
    </row>
    <row r="67" spans="1:9" x14ac:dyDescent="0.3">
      <c r="A67" s="7">
        <v>6.1</v>
      </c>
      <c r="B67" s="8" t="s">
        <v>81</v>
      </c>
      <c r="C67" s="57">
        <v>50000</v>
      </c>
      <c r="D67" s="71">
        <v>0</v>
      </c>
      <c r="E67" s="7" t="s">
        <v>103</v>
      </c>
      <c r="F67" s="20" t="s">
        <v>14</v>
      </c>
      <c r="G67" s="10" t="s">
        <v>10</v>
      </c>
      <c r="H67" s="72"/>
      <c r="I67" s="72"/>
    </row>
    <row r="68" spans="1:9" x14ac:dyDescent="0.3">
      <c r="A68" s="7">
        <v>6.2</v>
      </c>
      <c r="B68" s="8" t="s">
        <v>82</v>
      </c>
      <c r="C68" s="57">
        <v>50000</v>
      </c>
      <c r="D68" s="71">
        <v>0</v>
      </c>
      <c r="E68" s="7" t="s">
        <v>103</v>
      </c>
      <c r="F68" s="20" t="s">
        <v>14</v>
      </c>
      <c r="G68" s="10" t="s">
        <v>10</v>
      </c>
      <c r="H68" s="72"/>
      <c r="I68" s="72"/>
    </row>
    <row r="69" spans="1:9" x14ac:dyDescent="0.3">
      <c r="A69" s="7">
        <v>6.3</v>
      </c>
      <c r="B69" s="8" t="s">
        <v>83</v>
      </c>
      <c r="C69" s="57">
        <v>25000</v>
      </c>
      <c r="D69" s="71">
        <v>0</v>
      </c>
      <c r="E69" s="7" t="s">
        <v>13</v>
      </c>
      <c r="F69" s="20" t="s">
        <v>14</v>
      </c>
      <c r="G69" s="10" t="s">
        <v>10</v>
      </c>
      <c r="H69" s="72"/>
      <c r="I69" s="72"/>
    </row>
    <row r="70" spans="1:9" ht="28.8" x14ac:dyDescent="0.3">
      <c r="A70" s="7">
        <v>6.4</v>
      </c>
      <c r="B70" s="8" t="s">
        <v>84</v>
      </c>
      <c r="C70" s="57">
        <v>200000</v>
      </c>
      <c r="D70" s="71">
        <v>0</v>
      </c>
      <c r="E70" s="7" t="s">
        <v>103</v>
      </c>
      <c r="F70" s="20" t="s">
        <v>14</v>
      </c>
      <c r="G70" s="10" t="s">
        <v>10</v>
      </c>
      <c r="H70" s="72"/>
      <c r="I70" s="72"/>
    </row>
    <row r="71" spans="1:9" ht="28.8" x14ac:dyDescent="0.3">
      <c r="A71" s="13">
        <v>7</v>
      </c>
      <c r="B71" s="14" t="s">
        <v>133</v>
      </c>
      <c r="C71" s="15">
        <f>SUM(C72)</f>
        <v>770000</v>
      </c>
      <c r="D71" s="65">
        <v>0</v>
      </c>
      <c r="E71" s="73"/>
      <c r="F71" s="73"/>
      <c r="G71" s="73"/>
      <c r="H71" s="72"/>
      <c r="I71" s="72"/>
    </row>
    <row r="72" spans="1:9" ht="46.5" customHeight="1" x14ac:dyDescent="0.3">
      <c r="A72" s="7">
        <v>7.1</v>
      </c>
      <c r="B72" s="16" t="s">
        <v>134</v>
      </c>
      <c r="C72" s="57">
        <v>770000</v>
      </c>
      <c r="D72" s="71">
        <v>0</v>
      </c>
      <c r="E72" s="9" t="s">
        <v>13</v>
      </c>
      <c r="F72" s="9" t="s">
        <v>14</v>
      </c>
      <c r="G72" s="10" t="s">
        <v>10</v>
      </c>
      <c r="H72" s="72"/>
      <c r="I72" s="72"/>
    </row>
    <row r="73" spans="1:9" ht="36" x14ac:dyDescent="0.3">
      <c r="A73" s="11">
        <v>3</v>
      </c>
      <c r="B73" s="3" t="s">
        <v>101</v>
      </c>
      <c r="C73" s="4">
        <f>SUM(C74:C77)</f>
        <v>2120000</v>
      </c>
      <c r="D73" s="66">
        <v>0</v>
      </c>
      <c r="E73" s="74"/>
      <c r="F73" s="74"/>
      <c r="G73" s="74"/>
      <c r="H73" s="74"/>
      <c r="I73" s="74"/>
    </row>
    <row r="74" spans="1:9" x14ac:dyDescent="0.3">
      <c r="A74" s="7">
        <v>3.1</v>
      </c>
      <c r="B74" s="8" t="s">
        <v>97</v>
      </c>
      <c r="C74" s="57">
        <v>1100000</v>
      </c>
      <c r="D74" s="64">
        <v>0</v>
      </c>
      <c r="E74" s="22" t="s">
        <v>13</v>
      </c>
      <c r="F74" s="20" t="s">
        <v>14</v>
      </c>
      <c r="G74" s="10" t="s">
        <v>10</v>
      </c>
      <c r="H74" s="72"/>
      <c r="I74" s="72"/>
    </row>
    <row r="75" spans="1:9" x14ac:dyDescent="0.3">
      <c r="A75" s="7">
        <v>3.2</v>
      </c>
      <c r="B75" s="8" t="s">
        <v>98</v>
      </c>
      <c r="C75" s="57">
        <v>750000</v>
      </c>
      <c r="D75" s="64">
        <v>0</v>
      </c>
      <c r="E75" s="22" t="s">
        <v>11</v>
      </c>
      <c r="F75" s="21" t="s">
        <v>12</v>
      </c>
      <c r="G75" s="10" t="s">
        <v>10</v>
      </c>
      <c r="H75" s="72"/>
      <c r="I75" s="72"/>
    </row>
    <row r="76" spans="1:9" x14ac:dyDescent="0.3">
      <c r="A76" s="7">
        <v>3.3</v>
      </c>
      <c r="B76" s="8" t="s">
        <v>99</v>
      </c>
      <c r="C76" s="57">
        <v>130000</v>
      </c>
      <c r="D76" s="64">
        <v>0</v>
      </c>
      <c r="E76" s="22" t="s">
        <v>13</v>
      </c>
      <c r="F76" s="20" t="s">
        <v>14</v>
      </c>
      <c r="G76" s="10" t="s">
        <v>10</v>
      </c>
      <c r="H76" s="72"/>
      <c r="I76" s="72"/>
    </row>
    <row r="77" spans="1:9" x14ac:dyDescent="0.3">
      <c r="A77" s="7">
        <v>3.4</v>
      </c>
      <c r="B77" s="8" t="s">
        <v>100</v>
      </c>
      <c r="C77" s="57">
        <v>140000</v>
      </c>
      <c r="D77" s="64">
        <v>0</v>
      </c>
      <c r="E77" s="22" t="s">
        <v>13</v>
      </c>
      <c r="F77" s="20" t="s">
        <v>14</v>
      </c>
      <c r="G77" s="10" t="s">
        <v>10</v>
      </c>
      <c r="H77" s="72"/>
      <c r="I77" s="72"/>
    </row>
    <row r="78" spans="1:9" ht="18" x14ac:dyDescent="0.3">
      <c r="A78" s="11">
        <v>0</v>
      </c>
      <c r="B78" s="3" t="s">
        <v>27</v>
      </c>
      <c r="C78" s="4">
        <f>8336057-142600-68000+70000-204000</f>
        <v>7991457</v>
      </c>
      <c r="D78" s="66">
        <v>0</v>
      </c>
      <c r="E78" s="95"/>
      <c r="F78" s="96"/>
      <c r="G78" s="97"/>
      <c r="H78" s="74"/>
      <c r="I78" s="74"/>
    </row>
    <row r="79" spans="1:9" x14ac:dyDescent="0.3">
      <c r="A79" s="23"/>
      <c r="B79" s="24"/>
      <c r="E79" s="23"/>
      <c r="F79" s="26"/>
      <c r="G79" s="26"/>
    </row>
    <row r="80" spans="1:9" ht="15" thickBot="1" x14ac:dyDescent="0.35">
      <c r="B80" s="27"/>
      <c r="C80" s="28"/>
      <c r="D80" s="28"/>
      <c r="E80" s="29"/>
      <c r="F80" s="27"/>
      <c r="G80" s="27"/>
    </row>
    <row r="81" spans="1:7" ht="16.8" thickTop="1" thickBot="1" x14ac:dyDescent="0.35">
      <c r="A81" s="98" t="s">
        <v>28</v>
      </c>
      <c r="B81" s="99"/>
      <c r="C81" s="30">
        <f>C78+C73+C23+C10</f>
        <v>150000000</v>
      </c>
      <c r="D81" s="30">
        <f>D78+D73+D23+D10</f>
        <v>5000000</v>
      </c>
      <c r="E81" s="53"/>
      <c r="F81" s="56"/>
      <c r="G81" s="27"/>
    </row>
    <row r="82" spans="1:7" ht="15" thickTop="1" x14ac:dyDescent="0.3">
      <c r="A82" s="31"/>
      <c r="B82" s="31"/>
      <c r="C82" s="32"/>
      <c r="D82" s="32"/>
      <c r="E82" s="29"/>
      <c r="F82" s="54"/>
      <c r="G82" s="55"/>
    </row>
    <row r="83" spans="1:7" x14ac:dyDescent="0.3">
      <c r="B83" s="29"/>
      <c r="C83" s="93" t="s">
        <v>29</v>
      </c>
      <c r="D83" s="94"/>
      <c r="E83" s="94"/>
    </row>
    <row r="84" spans="1:7" x14ac:dyDescent="0.3">
      <c r="C84" s="70" t="s">
        <v>141</v>
      </c>
      <c r="D84" s="70" t="s">
        <v>140</v>
      </c>
      <c r="E84" s="60" t="s">
        <v>142</v>
      </c>
      <c r="G84" s="55"/>
    </row>
    <row r="85" spans="1:7" x14ac:dyDescent="0.3">
      <c r="C85" s="20" t="s">
        <v>30</v>
      </c>
      <c r="D85" s="67">
        <f>SUM(C11:C19)</f>
        <v>125879943</v>
      </c>
      <c r="E85" s="67">
        <f>+D12</f>
        <v>5000000</v>
      </c>
      <c r="G85" s="6"/>
    </row>
    <row r="86" spans="1:7" x14ac:dyDescent="0.3">
      <c r="C86" s="33" t="s">
        <v>31</v>
      </c>
      <c r="D86" s="67">
        <f>SUBTOTAL(9,C33,C35,C36,C37,C38,C39,C40,C41,C46,C48,C52,C62)</f>
        <v>2781400</v>
      </c>
      <c r="E86" s="67"/>
      <c r="G86" s="6"/>
    </row>
    <row r="87" spans="1:7" ht="28.8" x14ac:dyDescent="0.3">
      <c r="C87" s="34" t="s">
        <v>32</v>
      </c>
      <c r="D87" s="67">
        <f>SUBTOTAL(9,C34)</f>
        <v>15000</v>
      </c>
      <c r="E87" s="67"/>
      <c r="G87" s="6"/>
    </row>
    <row r="88" spans="1:7" x14ac:dyDescent="0.3">
      <c r="C88" s="21" t="s">
        <v>33</v>
      </c>
      <c r="D88" s="67">
        <f>SUBTOTAL(9,C25,C26,C28,C29,C30,C31,C32,C43,C47,C49,C50,C51,C54,C55,C56,C57,C58,C60,C61,C63,C64,C67,C68,C69,C70,C72,C74,C76,C77)</f>
        <v>4562200</v>
      </c>
      <c r="E88" s="67"/>
      <c r="G88" s="6"/>
    </row>
    <row r="89" spans="1:7" x14ac:dyDescent="0.3">
      <c r="C89" s="21" t="s">
        <v>34</v>
      </c>
      <c r="D89" s="67">
        <f>SUBTOTAL(9,C20:C22,C27,C44,C65,C75)</f>
        <v>8770000</v>
      </c>
      <c r="E89" s="67">
        <f>SUBTOTAL(9,D20,D27,D44,D65,D75)</f>
        <v>0</v>
      </c>
      <c r="G89" s="77"/>
    </row>
    <row r="90" spans="1:7" x14ac:dyDescent="0.3">
      <c r="C90" s="35" t="s">
        <v>35</v>
      </c>
      <c r="D90" s="68">
        <f>SUM(D85:D89)</f>
        <v>142008543</v>
      </c>
      <c r="E90" s="68">
        <f>SUM(E85:E89)</f>
        <v>5000000</v>
      </c>
      <c r="G90" s="77"/>
    </row>
    <row r="91" spans="1:7" x14ac:dyDescent="0.3">
      <c r="C91" s="21" t="s">
        <v>27</v>
      </c>
      <c r="D91" s="68">
        <f>SUM(C78)</f>
        <v>7991457</v>
      </c>
      <c r="E91" s="68">
        <f>SUM(D78)</f>
        <v>0</v>
      </c>
      <c r="G91" s="77"/>
    </row>
    <row r="92" spans="1:7" x14ac:dyDescent="0.3">
      <c r="C92" s="36" t="s">
        <v>36</v>
      </c>
      <c r="D92" s="69">
        <f>SUM(D90:D91)</f>
        <v>150000000</v>
      </c>
      <c r="E92" s="69">
        <f>SUM(E90:E91)</f>
        <v>5000000</v>
      </c>
      <c r="G92" s="77"/>
    </row>
    <row r="93" spans="1:7" x14ac:dyDescent="0.3">
      <c r="C93" s="1"/>
      <c r="D93" s="1"/>
      <c r="E93" s="1"/>
      <c r="G93" s="77"/>
    </row>
    <row r="95" spans="1:7" x14ac:dyDescent="0.3">
      <c r="D95" s="1"/>
      <c r="E95" s="1"/>
      <c r="F95" s="37"/>
    </row>
    <row r="96" spans="1:7" x14ac:dyDescent="0.3">
      <c r="D96" s="1"/>
      <c r="E96" s="1"/>
    </row>
  </sheetData>
  <autoFilter ref="A8:G78" xr:uid="{00000000-0009-0000-0000-000000000000}"/>
  <mergeCells count="33">
    <mergeCell ref="C83:E83"/>
    <mergeCell ref="E78:G78"/>
    <mergeCell ref="A81:B81"/>
    <mergeCell ref="A14:A16"/>
    <mergeCell ref="E14:E16"/>
    <mergeCell ref="F14:F16"/>
    <mergeCell ref="G14:G16"/>
    <mergeCell ref="A17:A19"/>
    <mergeCell ref="E17:E19"/>
    <mergeCell ref="F17:F19"/>
    <mergeCell ref="G17:G19"/>
    <mergeCell ref="F8:F9"/>
    <mergeCell ref="G8:G9"/>
    <mergeCell ref="A11:A13"/>
    <mergeCell ref="E11:E13"/>
    <mergeCell ref="F11:F13"/>
    <mergeCell ref="G11:G13"/>
    <mergeCell ref="A8:A9"/>
    <mergeCell ref="B8:B9"/>
    <mergeCell ref="C8:C9"/>
    <mergeCell ref="D8:D9"/>
    <mergeCell ref="E8:E9"/>
    <mergeCell ref="A2:I2"/>
    <mergeCell ref="A3:I3"/>
    <mergeCell ref="A4:I4"/>
    <mergeCell ref="A5:I5"/>
    <mergeCell ref="A6:I6"/>
    <mergeCell ref="H8:H9"/>
    <mergeCell ref="I8:I9"/>
    <mergeCell ref="H11:H13"/>
    <mergeCell ref="I11:I13"/>
    <mergeCell ref="H14:H18"/>
    <mergeCell ref="I14:I18"/>
  </mergeCells>
  <printOptions horizontalCentered="1"/>
  <pageMargins left="0.70866141732283472" right="0.70866141732283472" top="0.38" bottom="0.4" header="0.31496062992125984" footer="0.31496062992125984"/>
  <pageSetup scale="73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36"/>
  <sheetViews>
    <sheetView tabSelected="1" zoomScale="60" zoomScaleNormal="60" workbookViewId="0">
      <selection activeCell="C7" sqref="C7"/>
    </sheetView>
  </sheetViews>
  <sheetFormatPr defaultColWidth="11.5546875" defaultRowHeight="14.4" x14ac:dyDescent="0.3"/>
  <cols>
    <col min="2" max="2" width="5.109375" customWidth="1"/>
    <col min="3" max="3" width="47.33203125" customWidth="1"/>
    <col min="4" max="4" width="16.44140625" customWidth="1"/>
    <col min="6" max="6" width="15.88671875" customWidth="1"/>
    <col min="7" max="7" width="17" bestFit="1" customWidth="1"/>
  </cols>
  <sheetData>
    <row r="2" spans="2:7" ht="31.5" customHeight="1" x14ac:dyDescent="0.3">
      <c r="B2" s="109" t="s">
        <v>87</v>
      </c>
      <c r="C2" s="109"/>
      <c r="D2" s="109"/>
      <c r="E2" s="109"/>
      <c r="F2" s="109"/>
      <c r="G2" s="109"/>
    </row>
    <row r="4" spans="2:7" ht="59.25" customHeight="1" x14ac:dyDescent="0.3">
      <c r="B4" s="46" t="s">
        <v>120</v>
      </c>
      <c r="C4" s="46" t="s">
        <v>111</v>
      </c>
      <c r="D4" s="47" t="s">
        <v>119</v>
      </c>
      <c r="E4" s="47" t="s">
        <v>112</v>
      </c>
      <c r="F4" s="47" t="s">
        <v>113</v>
      </c>
      <c r="G4" s="47" t="s">
        <v>36</v>
      </c>
    </row>
    <row r="5" spans="2:7" ht="15.6" x14ac:dyDescent="0.3">
      <c r="B5" s="40">
        <v>1</v>
      </c>
      <c r="C5" s="41" t="s">
        <v>42</v>
      </c>
      <c r="D5" s="42" t="s">
        <v>105</v>
      </c>
      <c r="E5" s="43">
        <v>2</v>
      </c>
      <c r="F5" s="44">
        <v>25000</v>
      </c>
      <c r="G5" s="44">
        <f t="shared" ref="G5:G34" si="0">+F5*E5</f>
        <v>50000</v>
      </c>
    </row>
    <row r="6" spans="2:7" ht="15.6" x14ac:dyDescent="0.3">
      <c r="B6" s="40">
        <v>2</v>
      </c>
      <c r="C6" s="41" t="s">
        <v>43</v>
      </c>
      <c r="D6" s="42" t="s">
        <v>105</v>
      </c>
      <c r="E6" s="43">
        <v>2</v>
      </c>
      <c r="F6" s="44">
        <v>20000</v>
      </c>
      <c r="G6" s="44">
        <f t="shared" si="0"/>
        <v>40000</v>
      </c>
    </row>
    <row r="7" spans="2:7" ht="31.2" x14ac:dyDescent="0.3">
      <c r="B7" s="40">
        <v>3</v>
      </c>
      <c r="C7" s="41" t="s">
        <v>44</v>
      </c>
      <c r="D7" s="42" t="s">
        <v>105</v>
      </c>
      <c r="E7" s="43">
        <v>2</v>
      </c>
      <c r="F7" s="44">
        <v>37000</v>
      </c>
      <c r="G7" s="44">
        <f t="shared" si="0"/>
        <v>74000</v>
      </c>
    </row>
    <row r="8" spans="2:7" ht="31.2" x14ac:dyDescent="0.3">
      <c r="B8" s="40">
        <v>4</v>
      </c>
      <c r="C8" s="41" t="s">
        <v>45</v>
      </c>
      <c r="D8" s="42" t="s">
        <v>105</v>
      </c>
      <c r="E8" s="43">
        <v>2</v>
      </c>
      <c r="F8" s="44">
        <v>57000</v>
      </c>
      <c r="G8" s="44">
        <f t="shared" si="0"/>
        <v>114000</v>
      </c>
    </row>
    <row r="9" spans="2:7" ht="31.2" x14ac:dyDescent="0.3">
      <c r="B9" s="40">
        <v>9</v>
      </c>
      <c r="C9" s="41" t="s">
        <v>50</v>
      </c>
      <c r="D9" s="45" t="s">
        <v>105</v>
      </c>
      <c r="E9" s="43">
        <v>2</v>
      </c>
      <c r="F9" s="44">
        <v>70000</v>
      </c>
      <c r="G9" s="44">
        <f t="shared" si="0"/>
        <v>140000</v>
      </c>
    </row>
    <row r="10" spans="2:7" ht="15.6" x14ac:dyDescent="0.3">
      <c r="B10" s="40">
        <v>10</v>
      </c>
      <c r="C10" s="41" t="s">
        <v>51</v>
      </c>
      <c r="D10" s="45" t="s">
        <v>105</v>
      </c>
      <c r="E10" s="43">
        <v>2</v>
      </c>
      <c r="F10" s="44">
        <v>35000</v>
      </c>
      <c r="G10" s="44">
        <f t="shared" si="0"/>
        <v>70000</v>
      </c>
    </row>
    <row r="11" spans="2:7" ht="15.6" x14ac:dyDescent="0.3">
      <c r="B11" s="40">
        <v>14</v>
      </c>
      <c r="C11" s="41" t="s">
        <v>55</v>
      </c>
      <c r="D11" s="45" t="s">
        <v>105</v>
      </c>
      <c r="E11" s="43">
        <v>1</v>
      </c>
      <c r="F11" s="44">
        <v>25000</v>
      </c>
      <c r="G11" s="44">
        <f t="shared" si="0"/>
        <v>25000</v>
      </c>
    </row>
    <row r="12" spans="2:7" ht="31.2" x14ac:dyDescent="0.3">
      <c r="B12" s="40">
        <v>5</v>
      </c>
      <c r="C12" s="41" t="s">
        <v>46</v>
      </c>
      <c r="D12" s="45" t="s">
        <v>106</v>
      </c>
      <c r="E12" s="43">
        <v>2</v>
      </c>
      <c r="F12" s="44">
        <v>3000</v>
      </c>
      <c r="G12" s="44">
        <f t="shared" si="0"/>
        <v>6000</v>
      </c>
    </row>
    <row r="13" spans="2:7" ht="31.2" x14ac:dyDescent="0.3">
      <c r="B13" s="40">
        <v>22</v>
      </c>
      <c r="C13" s="41" t="s">
        <v>63</v>
      </c>
      <c r="D13" s="45" t="s">
        <v>106</v>
      </c>
      <c r="E13" s="43">
        <v>4</v>
      </c>
      <c r="F13" s="44">
        <v>50000</v>
      </c>
      <c r="G13" s="44">
        <f t="shared" si="0"/>
        <v>200000</v>
      </c>
    </row>
    <row r="14" spans="2:7" ht="46.8" x14ac:dyDescent="0.3">
      <c r="B14" s="40">
        <v>27</v>
      </c>
      <c r="C14" s="41" t="s">
        <v>68</v>
      </c>
      <c r="D14" s="45" t="s">
        <v>106</v>
      </c>
      <c r="E14" s="43">
        <v>2</v>
      </c>
      <c r="F14" s="44">
        <v>82000</v>
      </c>
      <c r="G14" s="44">
        <f t="shared" si="0"/>
        <v>164000</v>
      </c>
    </row>
    <row r="15" spans="2:7" ht="15.6" x14ac:dyDescent="0.3">
      <c r="B15" s="40">
        <v>29</v>
      </c>
      <c r="C15" s="41" t="s">
        <v>70</v>
      </c>
      <c r="D15" s="45" t="s">
        <v>106</v>
      </c>
      <c r="E15" s="43">
        <v>1</v>
      </c>
      <c r="F15" s="44">
        <v>40000</v>
      </c>
      <c r="G15" s="44">
        <f t="shared" si="0"/>
        <v>40000</v>
      </c>
    </row>
    <row r="16" spans="2:7" ht="15.6" x14ac:dyDescent="0.3">
      <c r="B16" s="40">
        <v>6</v>
      </c>
      <c r="C16" s="41" t="s">
        <v>47</v>
      </c>
      <c r="D16" s="45" t="s">
        <v>107</v>
      </c>
      <c r="E16" s="43">
        <v>2</v>
      </c>
      <c r="F16" s="44">
        <v>6000</v>
      </c>
      <c r="G16" s="44">
        <f t="shared" si="0"/>
        <v>12000</v>
      </c>
    </row>
    <row r="17" spans="2:7" ht="15.6" x14ac:dyDescent="0.3">
      <c r="B17" s="40">
        <v>7</v>
      </c>
      <c r="C17" s="41" t="s">
        <v>48</v>
      </c>
      <c r="D17" s="45" t="s">
        <v>107</v>
      </c>
      <c r="E17" s="43">
        <v>4</v>
      </c>
      <c r="F17" s="44">
        <v>4500</v>
      </c>
      <c r="G17" s="44">
        <f t="shared" si="0"/>
        <v>18000</v>
      </c>
    </row>
    <row r="18" spans="2:7" ht="31.2" x14ac:dyDescent="0.3">
      <c r="B18" s="40">
        <v>8</v>
      </c>
      <c r="C18" s="41" t="s">
        <v>49</v>
      </c>
      <c r="D18" s="45" t="s">
        <v>108</v>
      </c>
      <c r="E18" s="43">
        <v>2</v>
      </c>
      <c r="F18" s="44">
        <v>10000</v>
      </c>
      <c r="G18" s="44">
        <f t="shared" si="0"/>
        <v>20000</v>
      </c>
    </row>
    <row r="19" spans="2:7" ht="31.2" x14ac:dyDescent="0.3">
      <c r="B19" s="40">
        <v>11</v>
      </c>
      <c r="C19" s="41" t="s">
        <v>52</v>
      </c>
      <c r="D19" s="45" t="s">
        <v>109</v>
      </c>
      <c r="E19" s="43">
        <v>2</v>
      </c>
      <c r="F19" s="44">
        <v>20000</v>
      </c>
      <c r="G19" s="44">
        <f t="shared" si="0"/>
        <v>40000</v>
      </c>
    </row>
    <row r="20" spans="2:7" ht="15.6" x14ac:dyDescent="0.3">
      <c r="B20" s="40">
        <v>12</v>
      </c>
      <c r="C20" s="41" t="s">
        <v>53</v>
      </c>
      <c r="D20" s="45" t="s">
        <v>109</v>
      </c>
      <c r="E20" s="43">
        <v>2</v>
      </c>
      <c r="F20" s="44">
        <v>20000</v>
      </c>
      <c r="G20" s="44">
        <f t="shared" si="0"/>
        <v>40000</v>
      </c>
    </row>
    <row r="21" spans="2:7" ht="15.6" x14ac:dyDescent="0.3">
      <c r="B21" s="40">
        <v>13</v>
      </c>
      <c r="C21" s="41" t="s">
        <v>54</v>
      </c>
      <c r="D21" s="45" t="s">
        <v>109</v>
      </c>
      <c r="E21" s="43">
        <v>1</v>
      </c>
      <c r="F21" s="44">
        <v>20000</v>
      </c>
      <c r="G21" s="44">
        <f t="shared" si="0"/>
        <v>20000</v>
      </c>
    </row>
    <row r="22" spans="2:7" ht="31.2" x14ac:dyDescent="0.3">
      <c r="B22" s="40">
        <v>15</v>
      </c>
      <c r="C22" s="41" t="s">
        <v>56</v>
      </c>
      <c r="D22" s="45" t="s">
        <v>109</v>
      </c>
      <c r="E22" s="43">
        <v>1</v>
      </c>
      <c r="F22" s="44">
        <v>10000</v>
      </c>
      <c r="G22" s="44">
        <f t="shared" si="0"/>
        <v>10000</v>
      </c>
    </row>
    <row r="23" spans="2:7" ht="31.2" x14ac:dyDescent="0.3">
      <c r="B23" s="40">
        <v>21</v>
      </c>
      <c r="C23" s="41" t="s">
        <v>62</v>
      </c>
      <c r="D23" s="45" t="s">
        <v>109</v>
      </c>
      <c r="E23" s="43">
        <v>1</v>
      </c>
      <c r="F23" s="44">
        <v>125000</v>
      </c>
      <c r="G23" s="44">
        <f t="shared" si="0"/>
        <v>125000</v>
      </c>
    </row>
    <row r="24" spans="2:7" ht="31.2" x14ac:dyDescent="0.3">
      <c r="B24" s="40">
        <v>16</v>
      </c>
      <c r="C24" s="41" t="s">
        <v>57</v>
      </c>
      <c r="D24" s="45" t="s">
        <v>110</v>
      </c>
      <c r="E24" s="43">
        <v>2</v>
      </c>
      <c r="F24" s="44">
        <v>45000</v>
      </c>
      <c r="G24" s="44">
        <f t="shared" si="0"/>
        <v>90000</v>
      </c>
    </row>
    <row r="25" spans="2:7" ht="15.6" x14ac:dyDescent="0.3">
      <c r="B25" s="40">
        <v>17</v>
      </c>
      <c r="C25" s="41" t="s">
        <v>58</v>
      </c>
      <c r="D25" s="45" t="s">
        <v>110</v>
      </c>
      <c r="E25" s="43">
        <v>2</v>
      </c>
      <c r="F25" s="44">
        <v>20000</v>
      </c>
      <c r="G25" s="44">
        <f t="shared" si="0"/>
        <v>40000</v>
      </c>
    </row>
    <row r="26" spans="2:7" ht="31.2" x14ac:dyDescent="0.3">
      <c r="B26" s="40">
        <v>18</v>
      </c>
      <c r="C26" s="41" t="s">
        <v>59</v>
      </c>
      <c r="D26" s="45" t="s">
        <v>110</v>
      </c>
      <c r="E26" s="43">
        <v>2</v>
      </c>
      <c r="F26" s="44">
        <v>12000</v>
      </c>
      <c r="G26" s="44">
        <f t="shared" si="0"/>
        <v>24000</v>
      </c>
    </row>
    <row r="27" spans="2:7" ht="15.6" x14ac:dyDescent="0.3">
      <c r="B27" s="40">
        <v>19</v>
      </c>
      <c r="C27" s="41" t="s">
        <v>60</v>
      </c>
      <c r="D27" s="45" t="s">
        <v>110</v>
      </c>
      <c r="E27" s="43">
        <v>2</v>
      </c>
      <c r="F27" s="44">
        <v>35000</v>
      </c>
      <c r="G27" s="44">
        <f t="shared" si="0"/>
        <v>70000</v>
      </c>
    </row>
    <row r="28" spans="2:7" ht="15.6" x14ac:dyDescent="0.3">
      <c r="B28" s="40">
        <v>20</v>
      </c>
      <c r="C28" s="41" t="s">
        <v>61</v>
      </c>
      <c r="D28" s="45" t="s">
        <v>110</v>
      </c>
      <c r="E28" s="43">
        <v>2</v>
      </c>
      <c r="F28" s="44">
        <v>55000</v>
      </c>
      <c r="G28" s="44">
        <f t="shared" si="0"/>
        <v>110000</v>
      </c>
    </row>
    <row r="29" spans="2:7" ht="46.8" x14ac:dyDescent="0.3">
      <c r="B29" s="40">
        <v>23</v>
      </c>
      <c r="C29" s="41" t="s">
        <v>64</v>
      </c>
      <c r="D29" s="45" t="s">
        <v>114</v>
      </c>
      <c r="E29" s="43">
        <v>1</v>
      </c>
      <c r="F29" s="44">
        <v>60000</v>
      </c>
      <c r="G29" s="44">
        <f t="shared" si="0"/>
        <v>60000</v>
      </c>
    </row>
    <row r="30" spans="2:7" ht="31.2" x14ac:dyDescent="0.3">
      <c r="B30" s="40">
        <v>24</v>
      </c>
      <c r="C30" s="41" t="s">
        <v>65</v>
      </c>
      <c r="D30" s="45" t="s">
        <v>115</v>
      </c>
      <c r="E30" s="43">
        <v>4</v>
      </c>
      <c r="F30" s="44">
        <v>27750</v>
      </c>
      <c r="G30" s="44">
        <f t="shared" si="0"/>
        <v>111000</v>
      </c>
    </row>
    <row r="31" spans="2:7" ht="31.2" x14ac:dyDescent="0.3">
      <c r="B31" s="40">
        <v>25</v>
      </c>
      <c r="C31" s="41" t="s">
        <v>66</v>
      </c>
      <c r="D31" s="48" t="s">
        <v>116</v>
      </c>
      <c r="E31" s="49">
        <v>2</v>
      </c>
      <c r="F31" s="50">
        <v>175000</v>
      </c>
      <c r="G31" s="44">
        <f t="shared" si="0"/>
        <v>350000</v>
      </c>
    </row>
    <row r="32" spans="2:7" ht="31.2" x14ac:dyDescent="0.3">
      <c r="B32" s="40">
        <v>26</v>
      </c>
      <c r="C32" s="41" t="s">
        <v>67</v>
      </c>
      <c r="D32" s="45" t="s">
        <v>117</v>
      </c>
      <c r="E32" s="43">
        <v>1</v>
      </c>
      <c r="F32" s="44">
        <v>175000</v>
      </c>
      <c r="G32" s="44">
        <f t="shared" si="0"/>
        <v>175000</v>
      </c>
    </row>
    <row r="33" spans="2:7" ht="15.6" x14ac:dyDescent="0.3">
      <c r="B33" s="40">
        <v>30</v>
      </c>
      <c r="C33" s="41" t="s">
        <v>71</v>
      </c>
      <c r="D33" s="45" t="s">
        <v>117</v>
      </c>
      <c r="E33" s="43">
        <v>1</v>
      </c>
      <c r="F33" s="44">
        <v>40000</v>
      </c>
      <c r="G33" s="44">
        <f t="shared" si="0"/>
        <v>40000</v>
      </c>
    </row>
    <row r="34" spans="2:7" ht="15.6" x14ac:dyDescent="0.3">
      <c r="B34" s="40">
        <v>28</v>
      </c>
      <c r="C34" s="41" t="s">
        <v>69</v>
      </c>
      <c r="D34" s="45" t="s">
        <v>118</v>
      </c>
      <c r="E34" s="43">
        <v>1</v>
      </c>
      <c r="F34" s="44">
        <v>6000</v>
      </c>
      <c r="G34" s="44">
        <f t="shared" si="0"/>
        <v>6000</v>
      </c>
    </row>
    <row r="36" spans="2:7" x14ac:dyDescent="0.3">
      <c r="F36" s="51" t="s">
        <v>36</v>
      </c>
      <c r="G36" s="52">
        <f>SUM(G5:G34)</f>
        <v>2284000</v>
      </c>
    </row>
  </sheetData>
  <sortState ref="B5:G34">
    <sortCondition ref="D5:D34"/>
  </sortState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PGA con SREP</vt:lpstr>
      <vt:lpstr>detalle 1.9</vt:lpstr>
      <vt:lpstr>'PGA con SREP'!Print_Area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Shirley Michelle Rodezno Aguilar</dc:creator>
  <cp:lastModifiedBy>Jacome Montenegro, Carlos Alberto</cp:lastModifiedBy>
  <cp:lastPrinted>2018-06-20T15:44:06Z</cp:lastPrinted>
  <dcterms:created xsi:type="dcterms:W3CDTF">2017-10-14T00:14:43Z</dcterms:created>
  <dcterms:modified xsi:type="dcterms:W3CDTF">2018-07-12T16:30:15Z</dcterms:modified>
</cp:coreProperties>
</file>