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 defaultThemeVersion="124226"/>
  <bookViews>
    <workbookView xWindow="0" yWindow="180" windowWidth="15360" windowHeight="8115"/>
  </bookViews>
  <sheets>
    <sheet name="Costo detallado " sheetId="2" r:id="rId1"/>
    <sheet name="Costeo anualizado" sheetId="3" r:id="rId2"/>
    <sheet name="Resumen" sheetId="4" r:id="rId3"/>
  </sheets>
  <definedNames>
    <definedName name="_xlnm.Print_Area" localSheetId="0">'Costo detallado '!$A$3:$F$54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9" i="4" l="1"/>
  <c r="C9" i="4"/>
  <c r="B9" i="4"/>
  <c r="T20" i="3"/>
  <c r="T19" i="3"/>
  <c r="Q20" i="3"/>
  <c r="Q19" i="3"/>
  <c r="N20" i="3"/>
  <c r="N19" i="3"/>
  <c r="K20" i="3"/>
  <c r="K19" i="3"/>
  <c r="H20" i="3"/>
  <c r="H19" i="3"/>
  <c r="E20" i="3"/>
  <c r="E19" i="3"/>
  <c r="V20" i="3"/>
  <c r="U20" i="3"/>
  <c r="V19" i="3"/>
  <c r="U19" i="3"/>
  <c r="M20" i="2"/>
  <c r="E18" i="2"/>
  <c r="C18" i="2"/>
  <c r="D18" i="2"/>
  <c r="D20" i="2"/>
  <c r="D19" i="2"/>
  <c r="M19" i="2" s="1"/>
  <c r="E20" i="2"/>
  <c r="E19" i="2"/>
  <c r="I20" i="2"/>
  <c r="I19" i="2"/>
  <c r="O37" i="3" l="1"/>
  <c r="S34" i="3" l="1"/>
  <c r="R34" i="3"/>
  <c r="L23" i="3"/>
  <c r="S27" i="3" l="1"/>
  <c r="P27" i="3"/>
  <c r="O27" i="3"/>
  <c r="M27" i="3"/>
  <c r="L27" i="3"/>
  <c r="J27" i="3"/>
  <c r="I27" i="3"/>
  <c r="G27" i="3"/>
  <c r="F27" i="3"/>
  <c r="D27" i="3"/>
  <c r="C27" i="3"/>
  <c r="U18" i="3"/>
  <c r="P34" i="3"/>
  <c r="O34" i="3"/>
  <c r="M34" i="3"/>
  <c r="L34" i="3"/>
  <c r="J34" i="3"/>
  <c r="I34" i="3"/>
  <c r="G34" i="3"/>
  <c r="F34" i="3"/>
  <c r="V18" i="3"/>
  <c r="I33" i="3"/>
  <c r="F33" i="3"/>
  <c r="O23" i="3"/>
  <c r="I23" i="3"/>
  <c r="F23" i="3"/>
  <c r="R23" i="3"/>
  <c r="R17" i="3" s="1"/>
  <c r="P23" i="3"/>
  <c r="M23" i="3"/>
  <c r="J23" i="3"/>
  <c r="G23" i="3"/>
  <c r="D23" i="3"/>
  <c r="D22" i="3"/>
  <c r="C22" i="3"/>
  <c r="M22" i="3"/>
  <c r="L22" i="3"/>
  <c r="J22" i="3"/>
  <c r="I22" i="3"/>
  <c r="G22" i="3"/>
  <c r="F22" i="3"/>
  <c r="V27" i="3" l="1"/>
  <c r="S17" i="3"/>
  <c r="U27" i="3"/>
  <c r="W27" i="3" s="1"/>
  <c r="C17" i="3"/>
  <c r="U49" i="3" l="1"/>
  <c r="W49" i="3" s="1"/>
  <c r="V49" i="3"/>
  <c r="U8" i="3"/>
  <c r="W8" i="3" s="1"/>
  <c r="V8" i="3"/>
  <c r="U9" i="3"/>
  <c r="W9" i="3" s="1"/>
  <c r="V9" i="3"/>
  <c r="U11" i="3"/>
  <c r="W11" i="3" s="1"/>
  <c r="V11" i="3"/>
  <c r="U12" i="3"/>
  <c r="W12" i="3" s="1"/>
  <c r="V12" i="3"/>
  <c r="U14" i="3"/>
  <c r="W14" i="3" s="1"/>
  <c r="V14" i="3"/>
  <c r="U15" i="3"/>
  <c r="W15" i="3" s="1"/>
  <c r="V15" i="3"/>
  <c r="U16" i="3"/>
  <c r="W16" i="3" s="1"/>
  <c r="V16" i="3"/>
  <c r="U22" i="3"/>
  <c r="W22" i="3" s="1"/>
  <c r="V22" i="3"/>
  <c r="U23" i="3"/>
  <c r="W23" i="3" s="1"/>
  <c r="V23" i="3"/>
  <c r="U25" i="3"/>
  <c r="W25" i="3" s="1"/>
  <c r="V25" i="3"/>
  <c r="U26" i="3"/>
  <c r="W26" i="3" s="1"/>
  <c r="V26" i="3"/>
  <c r="U29" i="3"/>
  <c r="W29" i="3" s="1"/>
  <c r="V29" i="3"/>
  <c r="U30" i="3"/>
  <c r="W30" i="3" s="1"/>
  <c r="V30" i="3"/>
  <c r="U32" i="3"/>
  <c r="W32" i="3" s="1"/>
  <c r="V32" i="3"/>
  <c r="U33" i="3"/>
  <c r="W33" i="3" s="1"/>
  <c r="V33" i="3"/>
  <c r="U34" i="3"/>
  <c r="W34" i="3" s="1"/>
  <c r="V34" i="3"/>
  <c r="U37" i="3"/>
  <c r="W37" i="3" s="1"/>
  <c r="V37" i="3"/>
  <c r="U38" i="3"/>
  <c r="W38" i="3" s="1"/>
  <c r="V38" i="3"/>
  <c r="U40" i="3"/>
  <c r="W40" i="3" s="1"/>
  <c r="V40" i="3"/>
  <c r="U41" i="3"/>
  <c r="W41" i="3" s="1"/>
  <c r="V41" i="3"/>
  <c r="V42" i="3"/>
  <c r="U43" i="3"/>
  <c r="W43" i="3" s="1"/>
  <c r="V43" i="3"/>
  <c r="U45" i="3"/>
  <c r="V45" i="3"/>
  <c r="U46" i="3"/>
  <c r="W46" i="3" s="1"/>
  <c r="V46" i="3"/>
  <c r="X46" i="3" s="1"/>
  <c r="U47" i="3"/>
  <c r="W47" i="3" s="1"/>
  <c r="V47" i="3"/>
  <c r="V48" i="3"/>
  <c r="X48" i="3" s="1"/>
  <c r="U48" i="3"/>
  <c r="W48" i="3" s="1"/>
  <c r="T48" i="3"/>
  <c r="T47" i="3"/>
  <c r="T46" i="3"/>
  <c r="T45" i="3"/>
  <c r="S44" i="3"/>
  <c r="V44" i="3" s="1"/>
  <c r="R44" i="3"/>
  <c r="T43" i="3"/>
  <c r="T42" i="3"/>
  <c r="T41" i="3"/>
  <c r="T40" i="3"/>
  <c r="T39" i="3"/>
  <c r="T38" i="3"/>
  <c r="T37" i="3"/>
  <c r="T36" i="3"/>
  <c r="S35" i="3"/>
  <c r="R35" i="3"/>
  <c r="T34" i="3"/>
  <c r="T33" i="3"/>
  <c r="T32" i="3"/>
  <c r="T31" i="3"/>
  <c r="T30" i="3"/>
  <c r="T29" i="3"/>
  <c r="S28" i="3"/>
  <c r="R28" i="3"/>
  <c r="T27" i="3"/>
  <c r="T26" i="3"/>
  <c r="T25" i="3"/>
  <c r="T24" i="3"/>
  <c r="T23" i="3"/>
  <c r="T22" i="3"/>
  <c r="T21" i="3"/>
  <c r="T16" i="3"/>
  <c r="T15" i="3"/>
  <c r="T14" i="3"/>
  <c r="T13" i="3"/>
  <c r="T12" i="3"/>
  <c r="T11" i="3"/>
  <c r="T10" i="3"/>
  <c r="T9" i="3"/>
  <c r="T8" i="3"/>
  <c r="T7" i="3"/>
  <c r="S6" i="3"/>
  <c r="R6" i="3"/>
  <c r="Q48" i="3"/>
  <c r="Q47" i="3"/>
  <c r="Q46" i="3"/>
  <c r="Q45" i="3"/>
  <c r="P44" i="3"/>
  <c r="O44" i="3"/>
  <c r="Q43" i="3"/>
  <c r="Q42" i="3"/>
  <c r="Q41" i="3"/>
  <c r="Q40" i="3"/>
  <c r="Q39" i="3"/>
  <c r="Q38" i="3"/>
  <c r="Q37" i="3"/>
  <c r="Q36" i="3"/>
  <c r="P35" i="3"/>
  <c r="O35" i="3"/>
  <c r="Q34" i="3"/>
  <c r="Q33" i="3"/>
  <c r="Q32" i="3"/>
  <c r="Q31" i="3"/>
  <c r="Q30" i="3"/>
  <c r="Q29" i="3"/>
  <c r="P28" i="3"/>
  <c r="O28" i="3"/>
  <c r="Q27" i="3"/>
  <c r="Q26" i="3"/>
  <c r="Q25" i="3"/>
  <c r="Q24" i="3"/>
  <c r="Q23" i="3"/>
  <c r="Q22" i="3"/>
  <c r="Q21" i="3"/>
  <c r="P17" i="3"/>
  <c r="O17" i="3"/>
  <c r="Q16" i="3"/>
  <c r="Q15" i="3"/>
  <c r="Q14" i="3"/>
  <c r="Q13" i="3"/>
  <c r="Q12" i="3"/>
  <c r="Q11" i="3"/>
  <c r="Q10" i="3"/>
  <c r="Q9" i="3"/>
  <c r="Q8" i="3"/>
  <c r="Q7" i="3"/>
  <c r="P6" i="3"/>
  <c r="O6" i="3"/>
  <c r="N48" i="3"/>
  <c r="N47" i="3"/>
  <c r="N46" i="3"/>
  <c r="N44" i="3" s="1"/>
  <c r="N45" i="3"/>
  <c r="M44" i="3"/>
  <c r="L44" i="3"/>
  <c r="N43" i="3"/>
  <c r="N42" i="3"/>
  <c r="N41" i="3"/>
  <c r="N40" i="3"/>
  <c r="N39" i="3"/>
  <c r="N38" i="3"/>
  <c r="N37" i="3"/>
  <c r="N36" i="3"/>
  <c r="M35" i="3"/>
  <c r="L35" i="3"/>
  <c r="N34" i="3"/>
  <c r="N33" i="3"/>
  <c r="N32" i="3"/>
  <c r="N31" i="3"/>
  <c r="N30" i="3"/>
  <c r="N29" i="3"/>
  <c r="M28" i="3"/>
  <c r="L28" i="3"/>
  <c r="N27" i="3"/>
  <c r="N26" i="3"/>
  <c r="N25" i="3"/>
  <c r="N24" i="3"/>
  <c r="N23" i="3"/>
  <c r="N22" i="3"/>
  <c r="N21" i="3"/>
  <c r="M17" i="3"/>
  <c r="L17" i="3"/>
  <c r="N16" i="3"/>
  <c r="N15" i="3"/>
  <c r="N14" i="3"/>
  <c r="N13" i="3"/>
  <c r="N12" i="3"/>
  <c r="N11" i="3"/>
  <c r="N10" i="3"/>
  <c r="N9" i="3"/>
  <c r="N8" i="3"/>
  <c r="N7" i="3"/>
  <c r="M6" i="3"/>
  <c r="L6" i="3"/>
  <c r="K48" i="3"/>
  <c r="K47" i="3"/>
  <c r="K46" i="3"/>
  <c r="K45" i="3"/>
  <c r="J44" i="3"/>
  <c r="I44" i="3"/>
  <c r="K43" i="3"/>
  <c r="K42" i="3"/>
  <c r="K41" i="3"/>
  <c r="K40" i="3"/>
  <c r="K39" i="3"/>
  <c r="K38" i="3"/>
  <c r="K37" i="3"/>
  <c r="K36" i="3"/>
  <c r="J35" i="3"/>
  <c r="I35" i="3"/>
  <c r="K34" i="3"/>
  <c r="K33" i="3"/>
  <c r="K32" i="3"/>
  <c r="K31" i="3"/>
  <c r="K30" i="3"/>
  <c r="K29" i="3"/>
  <c r="J28" i="3"/>
  <c r="I28" i="3"/>
  <c r="K27" i="3"/>
  <c r="K26" i="3"/>
  <c r="K25" i="3"/>
  <c r="K24" i="3"/>
  <c r="K23" i="3"/>
  <c r="K22" i="3"/>
  <c r="K21" i="3"/>
  <c r="J17" i="3"/>
  <c r="I17" i="3"/>
  <c r="K16" i="3"/>
  <c r="K15" i="3"/>
  <c r="K14" i="3"/>
  <c r="K13" i="3"/>
  <c r="K12" i="3"/>
  <c r="K11" i="3"/>
  <c r="K10" i="3"/>
  <c r="K9" i="3"/>
  <c r="K8" i="3"/>
  <c r="K7" i="3"/>
  <c r="J6" i="3"/>
  <c r="I6" i="3"/>
  <c r="H48" i="3"/>
  <c r="H47" i="3"/>
  <c r="H46" i="3"/>
  <c r="H45" i="3"/>
  <c r="G44" i="3"/>
  <c r="F44" i="3"/>
  <c r="H43" i="3"/>
  <c r="H42" i="3"/>
  <c r="H41" i="3"/>
  <c r="H40" i="3"/>
  <c r="H39" i="3"/>
  <c r="H38" i="3"/>
  <c r="H37" i="3"/>
  <c r="H36" i="3"/>
  <c r="G35" i="3"/>
  <c r="F35" i="3"/>
  <c r="H34" i="3"/>
  <c r="H33" i="3"/>
  <c r="H32" i="3"/>
  <c r="H31" i="3"/>
  <c r="H30" i="3"/>
  <c r="H29" i="3"/>
  <c r="G28" i="3"/>
  <c r="F28" i="3"/>
  <c r="H27" i="3"/>
  <c r="H26" i="3"/>
  <c r="H25" i="3"/>
  <c r="H24" i="3"/>
  <c r="H23" i="3"/>
  <c r="H22" i="3"/>
  <c r="H21" i="3"/>
  <c r="G17" i="3"/>
  <c r="F17" i="3"/>
  <c r="H16" i="3"/>
  <c r="H15" i="3"/>
  <c r="H14" i="3"/>
  <c r="H13" i="3"/>
  <c r="H12" i="3"/>
  <c r="H11" i="3"/>
  <c r="H10" i="3"/>
  <c r="H9" i="3"/>
  <c r="H8" i="3"/>
  <c r="H7" i="3"/>
  <c r="G6" i="3"/>
  <c r="F6" i="3"/>
  <c r="D6" i="3"/>
  <c r="C6" i="3"/>
  <c r="D17" i="3"/>
  <c r="D28" i="3"/>
  <c r="C28" i="3"/>
  <c r="D35" i="3"/>
  <c r="C35" i="3"/>
  <c r="D44" i="3"/>
  <c r="C44" i="3"/>
  <c r="E16" i="3"/>
  <c r="E15" i="3"/>
  <c r="E14" i="3"/>
  <c r="E13" i="3"/>
  <c r="E12" i="3"/>
  <c r="E11" i="3"/>
  <c r="E10" i="3"/>
  <c r="E9" i="3"/>
  <c r="E8" i="3"/>
  <c r="E7" i="3"/>
  <c r="E27" i="3"/>
  <c r="E26" i="3"/>
  <c r="E25" i="3"/>
  <c r="E24" i="3"/>
  <c r="E23" i="3"/>
  <c r="E22" i="3"/>
  <c r="E21" i="3"/>
  <c r="E34" i="3"/>
  <c r="E33" i="3"/>
  <c r="E32" i="3"/>
  <c r="E31" i="3"/>
  <c r="E30" i="3"/>
  <c r="E29" i="3"/>
  <c r="E43" i="3"/>
  <c r="E42" i="3"/>
  <c r="E41" i="3"/>
  <c r="E40" i="3"/>
  <c r="E39" i="3"/>
  <c r="E38" i="3"/>
  <c r="E37" i="3"/>
  <c r="E36" i="3"/>
  <c r="E47" i="3"/>
  <c r="E46" i="3"/>
  <c r="E45" i="3"/>
  <c r="E48" i="3"/>
  <c r="K44" i="3" l="1"/>
  <c r="T17" i="3"/>
  <c r="R50" i="3"/>
  <c r="E17" i="3"/>
  <c r="H28" i="3"/>
  <c r="E28" i="3"/>
  <c r="P50" i="3"/>
  <c r="V28" i="3"/>
  <c r="T28" i="3"/>
  <c r="Q28" i="3"/>
  <c r="N28" i="3"/>
  <c r="J50" i="3"/>
  <c r="K28" i="3"/>
  <c r="U28" i="3"/>
  <c r="N17" i="3"/>
  <c r="V17" i="3"/>
  <c r="H6" i="3"/>
  <c r="E6" i="3"/>
  <c r="E35" i="3"/>
  <c r="Q35" i="3"/>
  <c r="V35" i="3"/>
  <c r="M50" i="3"/>
  <c r="T35" i="3"/>
  <c r="F50" i="3"/>
  <c r="K35" i="3"/>
  <c r="U35" i="3"/>
  <c r="N35" i="3"/>
  <c r="H35" i="3"/>
  <c r="Q17" i="3"/>
  <c r="U17" i="3"/>
  <c r="K17" i="3"/>
  <c r="H17" i="3"/>
  <c r="K6" i="3"/>
  <c r="T6" i="3"/>
  <c r="S50" i="3"/>
  <c r="Q6" i="3"/>
  <c r="O50" i="3"/>
  <c r="L50" i="3"/>
  <c r="N6" i="3"/>
  <c r="I50" i="3"/>
  <c r="U6" i="3"/>
  <c r="G50" i="3"/>
  <c r="V6" i="3"/>
  <c r="D50" i="3"/>
  <c r="C50" i="3"/>
  <c r="H44" i="3"/>
  <c r="E44" i="3"/>
  <c r="T44" i="3"/>
  <c r="U44" i="3"/>
  <c r="Q44" i="3"/>
  <c r="M46" i="2"/>
  <c r="M48" i="2"/>
  <c r="E44" i="2"/>
  <c r="U50" i="3" l="1"/>
  <c r="Q50" i="3"/>
  <c r="K50" i="3"/>
  <c r="T50" i="3"/>
  <c r="N50" i="3"/>
  <c r="H50" i="3"/>
  <c r="E50" i="3"/>
  <c r="V50" i="3"/>
  <c r="M18" i="2" l="1"/>
  <c r="D22" i="4"/>
  <c r="D23" i="4"/>
  <c r="D24" i="4"/>
  <c r="D25" i="4"/>
  <c r="D26" i="4"/>
  <c r="B26" i="4"/>
  <c r="B15" i="4"/>
  <c r="B14" i="4"/>
  <c r="B12" i="4"/>
  <c r="I43" i="2"/>
  <c r="E43" i="2" s="1"/>
  <c r="C42" i="2"/>
  <c r="C13" i="2"/>
  <c r="B7" i="4" s="1"/>
  <c r="C10" i="2"/>
  <c r="C7" i="2"/>
  <c r="I12" i="2"/>
  <c r="E12" i="2" s="1"/>
  <c r="D12" i="2" s="1"/>
  <c r="I11" i="2"/>
  <c r="E11" i="2" s="1"/>
  <c r="D11" i="2" s="1"/>
  <c r="I9" i="2"/>
  <c r="E9" i="2" s="1"/>
  <c r="I8" i="2"/>
  <c r="E8" i="2" s="1"/>
  <c r="D8" i="2" s="1"/>
  <c r="X8" i="3" l="1"/>
  <c r="M8" i="2"/>
  <c r="B6" i="4"/>
  <c r="M10" i="2"/>
  <c r="X11" i="3"/>
  <c r="M11" i="2"/>
  <c r="M12" i="2"/>
  <c r="X12" i="3"/>
  <c r="B20" i="4"/>
  <c r="B5" i="4"/>
  <c r="C6" i="2"/>
  <c r="D43" i="2"/>
  <c r="D10" i="2"/>
  <c r="C6" i="4" s="1"/>
  <c r="E10" i="2"/>
  <c r="E7" i="2"/>
  <c r="D9" i="2"/>
  <c r="X9" i="3" s="1"/>
  <c r="D49" i="2"/>
  <c r="X49" i="3" s="1"/>
  <c r="E42" i="2"/>
  <c r="I41" i="2"/>
  <c r="E41" i="2" s="1"/>
  <c r="I40" i="2"/>
  <c r="E40" i="2" s="1"/>
  <c r="I38" i="2"/>
  <c r="E38" i="2" s="1"/>
  <c r="I37" i="2"/>
  <c r="E37" i="2" s="1"/>
  <c r="I34" i="2"/>
  <c r="E34" i="2" s="1"/>
  <c r="I33" i="2"/>
  <c r="E33" i="2" s="1"/>
  <c r="I32" i="2"/>
  <c r="E32" i="2" s="1"/>
  <c r="I30" i="2"/>
  <c r="E30" i="2" s="1"/>
  <c r="I29" i="2"/>
  <c r="E29" i="2" s="1"/>
  <c r="I27" i="2"/>
  <c r="E27" i="2" s="1"/>
  <c r="I26" i="2"/>
  <c r="E26" i="2" s="1"/>
  <c r="I25" i="2"/>
  <c r="E25" i="2" s="1"/>
  <c r="C45" i="2"/>
  <c r="I23" i="2"/>
  <c r="I22" i="2"/>
  <c r="I16" i="2"/>
  <c r="E16" i="2" s="1"/>
  <c r="D16" i="2" s="1"/>
  <c r="I15" i="2"/>
  <c r="E15" i="2" s="1"/>
  <c r="D15" i="2" s="1"/>
  <c r="I14" i="2"/>
  <c r="E14" i="2" s="1"/>
  <c r="D14" i="2" s="1"/>
  <c r="I10" i="2"/>
  <c r="M14" i="2" l="1"/>
  <c r="X14" i="3"/>
  <c r="X15" i="3"/>
  <c r="M15" i="2"/>
  <c r="W45" i="3"/>
  <c r="C44" i="2"/>
  <c r="B4" i="4"/>
  <c r="W6" i="3"/>
  <c r="X16" i="3"/>
  <c r="M16" i="2"/>
  <c r="X43" i="3"/>
  <c r="M43" i="2"/>
  <c r="D7" i="2"/>
  <c r="M7" i="2" s="1"/>
  <c r="M9" i="2"/>
  <c r="C26" i="4"/>
  <c r="M49" i="2"/>
  <c r="D21" i="4"/>
  <c r="D26" i="2"/>
  <c r="D47" i="2"/>
  <c r="B24" i="4"/>
  <c r="D12" i="4"/>
  <c r="C25" i="4"/>
  <c r="B25" i="4"/>
  <c r="D14" i="4"/>
  <c r="D41" i="2"/>
  <c r="C23" i="4"/>
  <c r="B23" i="4"/>
  <c r="D45" i="2"/>
  <c r="X45" i="3" s="1"/>
  <c r="B22" i="4"/>
  <c r="D15" i="4"/>
  <c r="D20" i="4"/>
  <c r="D6" i="4"/>
  <c r="C5" i="4"/>
  <c r="D5" i="4"/>
  <c r="E31" i="2"/>
  <c r="E39" i="2"/>
  <c r="C39" i="2"/>
  <c r="D25" i="2"/>
  <c r="E24" i="2"/>
  <c r="C36" i="2"/>
  <c r="E36" i="2"/>
  <c r="D38" i="2"/>
  <c r="D37" i="2"/>
  <c r="D34" i="2"/>
  <c r="D32" i="2"/>
  <c r="D30" i="2"/>
  <c r="X30" i="3" s="1"/>
  <c r="E13" i="2"/>
  <c r="E6" i="2" s="1"/>
  <c r="M37" i="2" l="1"/>
  <c r="X37" i="3"/>
  <c r="C24" i="4"/>
  <c r="X47" i="3"/>
  <c r="M47" i="2"/>
  <c r="X38" i="3"/>
  <c r="M38" i="2"/>
  <c r="X25" i="3"/>
  <c r="M25" i="2"/>
  <c r="M26" i="2"/>
  <c r="X26" i="3"/>
  <c r="W44" i="3"/>
  <c r="M32" i="2"/>
  <c r="X32" i="3"/>
  <c r="B19" i="4"/>
  <c r="X41" i="3"/>
  <c r="M41" i="2"/>
  <c r="M45" i="2"/>
  <c r="M34" i="2"/>
  <c r="X34" i="3"/>
  <c r="B18" i="4"/>
  <c r="C35" i="2"/>
  <c r="C15" i="4"/>
  <c r="M30" i="2"/>
  <c r="C22" i="4"/>
  <c r="D44" i="2"/>
  <c r="X44" i="3" s="1"/>
  <c r="B21" i="4"/>
  <c r="D18" i="4"/>
  <c r="D19" i="4"/>
  <c r="D11" i="4"/>
  <c r="E28" i="2"/>
  <c r="D16" i="4"/>
  <c r="D24" i="2"/>
  <c r="C11" i="4" s="1"/>
  <c r="D13" i="2"/>
  <c r="M13" i="2" s="1"/>
  <c r="D7" i="4"/>
  <c r="D4" i="4"/>
  <c r="E35" i="2"/>
  <c r="D36" i="2"/>
  <c r="D40" i="2"/>
  <c r="C24" i="2"/>
  <c r="D33" i="2"/>
  <c r="C31" i="2"/>
  <c r="D42" i="2"/>
  <c r="D29" i="2"/>
  <c r="X29" i="3" s="1"/>
  <c r="D27" i="2"/>
  <c r="E22" i="2"/>
  <c r="C12" i="4" l="1"/>
  <c r="X27" i="3"/>
  <c r="M27" i="2"/>
  <c r="X33" i="3"/>
  <c r="M33" i="2"/>
  <c r="B17" i="4"/>
  <c r="W35" i="3"/>
  <c r="M44" i="2"/>
  <c r="B11" i="4"/>
  <c r="M24" i="2"/>
  <c r="C21" i="4"/>
  <c r="C20" i="4"/>
  <c r="X42" i="3"/>
  <c r="M42" i="2"/>
  <c r="D39" i="2"/>
  <c r="X40" i="3"/>
  <c r="M40" i="2"/>
  <c r="C18" i="4"/>
  <c r="M36" i="2"/>
  <c r="C14" i="4"/>
  <c r="M29" i="2"/>
  <c r="D22" i="2"/>
  <c r="C28" i="2"/>
  <c r="W28" i="3" s="1"/>
  <c r="B16" i="4"/>
  <c r="D13" i="4"/>
  <c r="D17" i="4"/>
  <c r="C7" i="4"/>
  <c r="D6" i="2"/>
  <c r="D31" i="2"/>
  <c r="D28" i="2" s="1"/>
  <c r="X28" i="3" s="1"/>
  <c r="E23" i="2"/>
  <c r="M6" i="2" l="1"/>
  <c r="X6" i="3"/>
  <c r="C19" i="4"/>
  <c r="X39" i="3"/>
  <c r="M39" i="2"/>
  <c r="M22" i="2"/>
  <c r="X22" i="3"/>
  <c r="M31" i="2"/>
  <c r="B13" i="4"/>
  <c r="M28" i="2"/>
  <c r="C4" i="4"/>
  <c r="E21" i="2"/>
  <c r="E17" i="2" s="1"/>
  <c r="C13" i="4"/>
  <c r="C16" i="4"/>
  <c r="D23" i="2"/>
  <c r="D35" i="2"/>
  <c r="X35" i="3" s="1"/>
  <c r="X23" i="3" l="1"/>
  <c r="M23" i="2"/>
  <c r="C17" i="4"/>
  <c r="M35" i="2"/>
  <c r="D10" i="4"/>
  <c r="D21" i="2"/>
  <c r="C21" i="2"/>
  <c r="M21" i="2" s="1"/>
  <c r="B10" i="4" l="1"/>
  <c r="C17" i="2"/>
  <c r="C10" i="4"/>
  <c r="D17" i="2"/>
  <c r="D8" i="4"/>
  <c r="E50" i="2"/>
  <c r="F23" i="2" l="1"/>
  <c r="F20" i="2"/>
  <c r="F19" i="2"/>
  <c r="M17" i="2"/>
  <c r="W17" i="3"/>
  <c r="D50" i="2"/>
  <c r="X50" i="3" s="1"/>
  <c r="X17" i="3"/>
  <c r="C8" i="4"/>
  <c r="F46" i="2"/>
  <c r="E23" i="4" s="1"/>
  <c r="B8" i="4"/>
  <c r="C50" i="2"/>
  <c r="F18" i="2"/>
  <c r="E9" i="4" s="1"/>
  <c r="F26" i="2"/>
  <c r="F13" i="2"/>
  <c r="E7" i="4" s="1"/>
  <c r="F39" i="2"/>
  <c r="E19" i="4" s="1"/>
  <c r="F35" i="2"/>
  <c r="E17" i="4" s="1"/>
  <c r="F28" i="2"/>
  <c r="E13" i="4" s="1"/>
  <c r="F24" i="2"/>
  <c r="E11" i="4" s="1"/>
  <c r="F33" i="2"/>
  <c r="F6" i="2"/>
  <c r="E4" i="4" s="1"/>
  <c r="F43" i="2"/>
  <c r="F40" i="2"/>
  <c r="F30" i="2"/>
  <c r="E15" i="4" s="1"/>
  <c r="F38" i="2"/>
  <c r="F49" i="2"/>
  <c r="E26" i="4" s="1"/>
  <c r="F34" i="2"/>
  <c r="F10" i="2"/>
  <c r="E6" i="4" s="1"/>
  <c r="F21" i="2"/>
  <c r="E10" i="4" s="1"/>
  <c r="F31" i="2"/>
  <c r="E16" i="4" s="1"/>
  <c r="F29" i="2"/>
  <c r="E14" i="4" s="1"/>
  <c r="D27" i="4"/>
  <c r="F16" i="2"/>
  <c r="F41" i="2"/>
  <c r="F37" i="2"/>
  <c r="F25" i="2"/>
  <c r="F42" i="2"/>
  <c r="E20" i="4" s="1"/>
  <c r="F27" i="2"/>
  <c r="E12" i="4" s="1"/>
  <c r="F44" i="2"/>
  <c r="E21" i="4" s="1"/>
  <c r="F32" i="2"/>
  <c r="F50" i="2"/>
  <c r="E27" i="4" s="1"/>
  <c r="F7" i="2"/>
  <c r="E5" i="4" s="1"/>
  <c r="F15" i="2"/>
  <c r="F47" i="2"/>
  <c r="E24" i="4" s="1"/>
  <c r="F14" i="2"/>
  <c r="F36" i="2"/>
  <c r="E18" i="4" s="1"/>
  <c r="F17" i="2"/>
  <c r="E8" i="4" s="1"/>
  <c r="F22" i="2"/>
  <c r="F45" i="2"/>
  <c r="E22" i="4" s="1"/>
  <c r="F48" i="2"/>
  <c r="E25" i="4" s="1"/>
  <c r="C27" i="4" l="1"/>
  <c r="B27" i="4"/>
  <c r="W50" i="3"/>
  <c r="M50" i="2"/>
  <c r="C52" i="2"/>
</calcChain>
</file>

<file path=xl/comments1.xml><?xml version="1.0" encoding="utf-8"?>
<comments xmlns="http://schemas.openxmlformats.org/spreadsheetml/2006/main">
  <authors>
    <author>Inter-American Development Bank</author>
  </authors>
  <commentList>
    <comment ref="D37" authorId="0">
      <text>
        <r>
          <rPr>
            <b/>
            <sz val="9"/>
            <color indexed="81"/>
            <rFont val="Tahoma"/>
            <family val="2"/>
          </rPr>
          <t>Inter-American Development Bank:</t>
        </r>
        <r>
          <rPr>
            <sz val="9"/>
            <color indexed="81"/>
            <rFont val="Tahoma"/>
            <family val="2"/>
          </rPr>
          <t xml:space="preserve">
verificar si tendr'ia aporte de otras fuentes</t>
        </r>
      </text>
    </comment>
  </commentList>
</comments>
</file>

<file path=xl/sharedStrings.xml><?xml version="1.0" encoding="utf-8"?>
<sst xmlns="http://schemas.openxmlformats.org/spreadsheetml/2006/main" count="159" uniqueCount="73">
  <si>
    <t>Categoría de Inversión</t>
  </si>
  <si>
    <t>TOTAL</t>
  </si>
  <si>
    <t>LOCAL</t>
  </si>
  <si>
    <t>Total</t>
  </si>
  <si>
    <t>Administración</t>
  </si>
  <si>
    <t>Evaluación</t>
  </si>
  <si>
    <t>Auditoría</t>
  </si>
  <si>
    <t>ADMINISTRACION, EVALUACION, COMUNICACION Y AUDITORIA</t>
  </si>
  <si>
    <t>Base de calculo</t>
  </si>
  <si>
    <t>Costo promedio</t>
  </si>
  <si>
    <t>Proyectos financiados</t>
  </si>
  <si>
    <t>Costo total</t>
  </si>
  <si>
    <t>%</t>
  </si>
  <si>
    <t>Costeo detallado por año</t>
  </si>
  <si>
    <t xml:space="preserve">COMPONENTE 1: Innovación para la transformación productiva </t>
  </si>
  <si>
    <t>Proyectos de mejora de capacidades empresariales para la innovación</t>
  </si>
  <si>
    <t>Proyectos de innovacion empresarial</t>
  </si>
  <si>
    <t>Proyectos de innovacion asociativos</t>
  </si>
  <si>
    <t>Alianzas</t>
  </si>
  <si>
    <t>Redes</t>
  </si>
  <si>
    <t>Centros tecnologicos sectoriales</t>
  </si>
  <si>
    <t>COMPONENTE 2: Formacion de capital humano y captaction de talento</t>
  </si>
  <si>
    <t>Becas para maestrias y doctorados</t>
  </si>
  <si>
    <t>Nacionales</t>
  </si>
  <si>
    <t>Internacionales</t>
  </si>
  <si>
    <t>Proyectos de fortalecimiento de postgrados nacionales en áreas de necesidad en ingeniería y tecnología financiados</t>
  </si>
  <si>
    <t>Proyectos para captación y circulación de talentos financiados</t>
  </si>
  <si>
    <t>COMPONENTE 3: Generación y valorización de conocimientos</t>
  </si>
  <si>
    <t xml:space="preserve">Proyectos de I+D para generación nuevos conocimientos científicos y tecnológicos </t>
  </si>
  <si>
    <t>Fortalecimiento de sistemas nacionales de equipos científicos y bases</t>
  </si>
  <si>
    <t>Proyectos de mejora de equipos y bases de datos y de formacion de RRHH</t>
  </si>
  <si>
    <t>Proyectos de adquisicion de nuevos equipos cientificos y tecnologicos</t>
  </si>
  <si>
    <t>Productos de conocimiento</t>
  </si>
  <si>
    <t>Encuestas de CTI</t>
  </si>
  <si>
    <t>Evaluaciones de instrumentos</t>
  </si>
  <si>
    <t>Plan Nacional de CTI</t>
  </si>
  <si>
    <t>Estudios de base</t>
  </si>
  <si>
    <t>Reuniones</t>
  </si>
  <si>
    <t>Pruebas pilotos de nuevos instrumentos de innovacion</t>
  </si>
  <si>
    <t>Comunicacion</t>
  </si>
  <si>
    <t>IMPREVISTOS</t>
  </si>
  <si>
    <t>Nuevos posgrados creados</t>
  </si>
  <si>
    <t>Posgrados existentes fortalecidos</t>
  </si>
  <si>
    <t>Caracteristicas del apoyo</t>
  </si>
  <si>
    <t>% Programa</t>
  </si>
  <si>
    <t>Monto Máximo</t>
  </si>
  <si>
    <t>Fase I</t>
  </si>
  <si>
    <t>Fase II</t>
  </si>
  <si>
    <t>Costeo detallado</t>
  </si>
  <si>
    <t>Plazo (Meses)</t>
  </si>
  <si>
    <t>Mejora de capacidades empresariales para la innovación</t>
  </si>
  <si>
    <t>Innovacion empresarial</t>
  </si>
  <si>
    <t>Innovacion asociativos</t>
  </si>
  <si>
    <t>Componente</t>
  </si>
  <si>
    <t xml:space="preserve">Total </t>
  </si>
  <si>
    <t>Difrencia BID</t>
  </si>
  <si>
    <t>Diferencia local</t>
  </si>
  <si>
    <t>Fortalecimiento de la formación en ingeniería</t>
  </si>
  <si>
    <t>Proyectos de fortalecimiento de carreras de ingeniería</t>
  </si>
  <si>
    <t>Becas para estudiantes avanzados de ingeniería</t>
  </si>
  <si>
    <t xml:space="preserve">Proyectos de fortalecimiento de postgrados nacionales </t>
  </si>
  <si>
    <t>Proyectos de fortalecimiento de instituciones intermedias</t>
  </si>
  <si>
    <t>Proyectos de Fortalecimiento de Instituciones intermedias</t>
  </si>
  <si>
    <t>Plataforma de valorización y aplicación de conocimientos al sector productivo</t>
  </si>
  <si>
    <t>Fortalecimiento de sistemas nacionales de equipos científicos</t>
  </si>
  <si>
    <t xml:space="preserve">Creacion de sistemas nacionales de grandes equipos </t>
  </si>
  <si>
    <t>Proyectos para captación y circulación de talentos</t>
  </si>
  <si>
    <t>Programa de Innovación para el Desarrollo Productivo (UR-L1096)</t>
  </si>
  <si>
    <t>COMPONENTE 4: Generación de información y capacidades para la política pública de CTI</t>
  </si>
  <si>
    <t>BID/CHC</t>
  </si>
  <si>
    <t>Proyectos de mejora de equipos y bases de datos y de formación de RRHH</t>
  </si>
  <si>
    <t>Creación de sistemas nacionales de grandes equipos (consultorías)</t>
  </si>
  <si>
    <t>Proyectos de adquisición de nuevos equipos científicos y tecnologicos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</si>
</sst>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_);_(* \(#,##0\);_(* &quot;-&quot;??_);_(@_)"/>
    <numFmt numFmtId="165" formatCode="#,##0.0"/>
    <numFmt numFmtId="166" formatCode="0.0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i/>
      <sz val="10"/>
      <name val="Arial"/>
      <family val="2"/>
    </font>
    <font>
      <sz val="10"/>
      <name val="Arial"/>
      <family val="2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hair">
        <color auto="1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/>
      <right style="medium">
        <color indexed="64"/>
      </right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153">
    <xf numFmtId="0" fontId="0" fillId="0" borderId="0" xfId="0"/>
    <xf numFmtId="0" fontId="6" fillId="0" borderId="0" xfId="0" applyFont="1"/>
    <xf numFmtId="3" fontId="6" fillId="0" borderId="0" xfId="0" applyNumberFormat="1" applyFont="1" applyFill="1"/>
    <xf numFmtId="0" fontId="2" fillId="0" borderId="0" xfId="0" applyFont="1"/>
    <xf numFmtId="0" fontId="5" fillId="0" borderId="0" xfId="0" applyFont="1"/>
    <xf numFmtId="9" fontId="6" fillId="0" borderId="0" xfId="1" applyFont="1"/>
    <xf numFmtId="3" fontId="6" fillId="0" borderId="0" xfId="1" applyNumberFormat="1" applyFont="1"/>
    <xf numFmtId="0" fontId="4" fillId="0" borderId="0" xfId="0" applyFont="1"/>
    <xf numFmtId="0" fontId="7" fillId="0" borderId="4" xfId="0" applyFont="1" applyBorder="1" applyAlignment="1">
      <alignment horizontal="center" vertical="top" wrapText="1"/>
    </xf>
    <xf numFmtId="0" fontId="10" fillId="0" borderId="0" xfId="0" applyFont="1"/>
    <xf numFmtId="0" fontId="1" fillId="0" borderId="0" xfId="0" applyFont="1"/>
    <xf numFmtId="43" fontId="4" fillId="0" borderId="0" xfId="2" applyFont="1"/>
    <xf numFmtId="3" fontId="7" fillId="0" borderId="2" xfId="0" applyNumberFormat="1" applyFont="1" applyFill="1" applyBorder="1" applyAlignment="1">
      <alignment horizontal="center"/>
    </xf>
    <xf numFmtId="3" fontId="7" fillId="0" borderId="11" xfId="0" quotePrefix="1" applyNumberFormat="1" applyFont="1" applyFill="1" applyBorder="1" applyAlignment="1">
      <alignment horizontal="right" vertical="center"/>
    </xf>
    <xf numFmtId="3" fontId="7" fillId="0" borderId="15" xfId="0" applyNumberFormat="1" applyFont="1" applyFill="1" applyBorder="1" applyAlignment="1">
      <alignment horizontal="center"/>
    </xf>
    <xf numFmtId="0" fontId="3" fillId="0" borderId="0" xfId="0" applyFont="1"/>
    <xf numFmtId="3" fontId="9" fillId="0" borderId="8" xfId="0" quotePrefix="1" applyNumberFormat="1" applyFont="1" applyFill="1" applyBorder="1" applyAlignment="1">
      <alignment horizontal="right" vertical="center"/>
    </xf>
    <xf numFmtId="3" fontId="7" fillId="0" borderId="3" xfId="0" applyNumberFormat="1" applyFont="1" applyFill="1" applyBorder="1" applyAlignment="1">
      <alignment horizontal="center"/>
    </xf>
    <xf numFmtId="165" fontId="7" fillId="0" borderId="6" xfId="0" quotePrefix="1" applyNumberFormat="1" applyFont="1" applyFill="1" applyBorder="1" applyAlignment="1">
      <alignment horizontal="right" vertical="center"/>
    </xf>
    <xf numFmtId="0" fontId="8" fillId="0" borderId="0" xfId="0" applyFont="1" applyAlignment="1">
      <alignment vertical="top"/>
    </xf>
    <xf numFmtId="49" fontId="6" fillId="0" borderId="0" xfId="0" applyNumberFormat="1" applyFont="1" applyFill="1" applyAlignment="1">
      <alignment horizontal="center"/>
    </xf>
    <xf numFmtId="49" fontId="6" fillId="0" borderId="0" xfId="0" applyNumberFormat="1" applyFont="1" applyAlignment="1">
      <alignment horizontal="center"/>
    </xf>
    <xf numFmtId="3" fontId="9" fillId="0" borderId="11" xfId="0" quotePrefix="1" applyNumberFormat="1" applyFont="1" applyFill="1" applyBorder="1" applyAlignment="1">
      <alignment horizontal="right" vertical="center"/>
    </xf>
    <xf numFmtId="0" fontId="9" fillId="0" borderId="19" xfId="0" applyFont="1" applyBorder="1" applyAlignment="1">
      <alignment horizontal="center" vertical="top" wrapText="1"/>
    </xf>
    <xf numFmtId="3" fontId="9" fillId="0" borderId="20" xfId="0" quotePrefix="1" applyNumberFormat="1" applyFont="1" applyFill="1" applyBorder="1" applyAlignment="1">
      <alignment horizontal="right" vertical="center"/>
    </xf>
    <xf numFmtId="165" fontId="9" fillId="0" borderId="21" xfId="0" quotePrefix="1" applyNumberFormat="1" applyFont="1" applyFill="1" applyBorder="1" applyAlignment="1">
      <alignment horizontal="right" vertical="center"/>
    </xf>
    <xf numFmtId="3" fontId="7" fillId="0" borderId="17" xfId="0" applyNumberFormat="1" applyFont="1" applyFill="1" applyBorder="1" applyAlignment="1">
      <alignment horizontal="center"/>
    </xf>
    <xf numFmtId="0" fontId="7" fillId="0" borderId="6" xfId="0" applyFont="1" applyBorder="1" applyAlignment="1">
      <alignment horizontal="left" vertical="top" wrapText="1" indent="1"/>
    </xf>
    <xf numFmtId="0" fontId="9" fillId="0" borderId="21" xfId="0" applyFont="1" applyBorder="1" applyAlignment="1">
      <alignment vertical="top"/>
    </xf>
    <xf numFmtId="49" fontId="9" fillId="0" borderId="7" xfId="0" applyNumberFormat="1" applyFont="1" applyFill="1" applyBorder="1" applyAlignment="1">
      <alignment horizontal="center"/>
    </xf>
    <xf numFmtId="0" fontId="6" fillId="0" borderId="13" xfId="0" applyFont="1" applyBorder="1"/>
    <xf numFmtId="49" fontId="7" fillId="0" borderId="23" xfId="0" applyNumberFormat="1" applyFont="1" applyFill="1" applyBorder="1" applyAlignment="1"/>
    <xf numFmtId="49" fontId="7" fillId="0" borderId="8" xfId="0" applyNumberFormat="1" applyFont="1" applyFill="1" applyBorder="1" applyAlignment="1"/>
    <xf numFmtId="49" fontId="7" fillId="0" borderId="9" xfId="0" applyNumberFormat="1" applyFont="1" applyFill="1" applyBorder="1" applyAlignment="1"/>
    <xf numFmtId="3" fontId="9" fillId="0" borderId="10" xfId="0" quotePrefix="1" applyNumberFormat="1" applyFont="1" applyFill="1" applyBorder="1" applyAlignment="1">
      <alignment horizontal="right" vertical="center"/>
    </xf>
    <xf numFmtId="3" fontId="9" fillId="0" borderId="12" xfId="0" quotePrefix="1" applyNumberFormat="1" applyFont="1" applyFill="1" applyBorder="1" applyAlignment="1">
      <alignment horizontal="right" vertical="center"/>
    </xf>
    <xf numFmtId="3" fontId="9" fillId="0" borderId="7" xfId="0" quotePrefix="1" applyNumberFormat="1" applyFont="1" applyFill="1" applyBorder="1" applyAlignment="1">
      <alignment horizontal="right" vertical="center"/>
    </xf>
    <xf numFmtId="3" fontId="9" fillId="0" borderId="9" xfId="0" quotePrefix="1" applyNumberFormat="1" applyFont="1" applyFill="1" applyBorder="1" applyAlignment="1">
      <alignment horizontal="right" vertical="center"/>
    </xf>
    <xf numFmtId="3" fontId="9" fillId="0" borderId="19" xfId="0" quotePrefix="1" applyNumberFormat="1" applyFont="1" applyFill="1" applyBorder="1" applyAlignment="1">
      <alignment horizontal="right" vertical="center"/>
    </xf>
    <xf numFmtId="3" fontId="9" fillId="0" borderId="21" xfId="0" quotePrefix="1" applyNumberFormat="1" applyFont="1" applyFill="1" applyBorder="1" applyAlignment="1">
      <alignment horizontal="right" vertical="center"/>
    </xf>
    <xf numFmtId="3" fontId="7" fillId="0" borderId="10" xfId="0" quotePrefix="1" applyNumberFormat="1" applyFont="1" applyFill="1" applyBorder="1" applyAlignment="1">
      <alignment horizontal="right" vertical="center"/>
    </xf>
    <xf numFmtId="3" fontId="7" fillId="0" borderId="12" xfId="0" quotePrefix="1" applyNumberFormat="1" applyFont="1" applyFill="1" applyBorder="1" applyAlignment="1">
      <alignment horizontal="right" vertical="center"/>
    </xf>
    <xf numFmtId="43" fontId="1" fillId="0" borderId="0" xfId="2" applyFont="1"/>
    <xf numFmtId="43" fontId="3" fillId="0" borderId="0" xfId="2" applyFont="1"/>
    <xf numFmtId="43" fontId="7" fillId="0" borderId="6" xfId="2" applyFont="1" applyBorder="1" applyAlignment="1">
      <alignment horizontal="left" vertical="top" wrapText="1" indent="1"/>
    </xf>
    <xf numFmtId="0" fontId="7" fillId="0" borderId="6" xfId="0" applyFont="1" applyBorder="1" applyAlignment="1">
      <alignment vertical="top" wrapText="1"/>
    </xf>
    <xf numFmtId="0" fontId="12" fillId="2" borderId="4" xfId="0" applyFont="1" applyFill="1" applyBorder="1" applyAlignment="1">
      <alignment horizontal="center" vertical="top" wrapText="1"/>
    </xf>
    <xf numFmtId="3" fontId="12" fillId="2" borderId="6" xfId="0" quotePrefix="1" applyNumberFormat="1" applyFont="1" applyFill="1" applyBorder="1" applyAlignment="1">
      <alignment horizontal="left" vertical="center"/>
    </xf>
    <xf numFmtId="165" fontId="12" fillId="2" borderId="6" xfId="0" quotePrefix="1" applyNumberFormat="1" applyFont="1" applyFill="1" applyBorder="1" applyAlignment="1">
      <alignment horizontal="right" vertical="center"/>
    </xf>
    <xf numFmtId="3" fontId="12" fillId="2" borderId="10" xfId="0" quotePrefix="1" applyNumberFormat="1" applyFont="1" applyFill="1" applyBorder="1" applyAlignment="1">
      <alignment horizontal="right" vertical="center"/>
    </xf>
    <xf numFmtId="3" fontId="12" fillId="2" borderId="11" xfId="0" quotePrefix="1" applyNumberFormat="1" applyFont="1" applyFill="1" applyBorder="1" applyAlignment="1">
      <alignment horizontal="right" vertical="center"/>
    </xf>
    <xf numFmtId="3" fontId="12" fillId="2" borderId="12" xfId="0" quotePrefix="1" applyNumberFormat="1" applyFont="1" applyFill="1" applyBorder="1" applyAlignment="1">
      <alignment horizontal="right" vertical="center"/>
    </xf>
    <xf numFmtId="0" fontId="12" fillId="2" borderId="6" xfId="0" applyFont="1" applyFill="1" applyBorder="1" applyAlignment="1">
      <alignment vertical="top" wrapText="1"/>
    </xf>
    <xf numFmtId="3" fontId="13" fillId="2" borderId="10" xfId="0" quotePrefix="1" applyNumberFormat="1" applyFont="1" applyFill="1" applyBorder="1" applyAlignment="1">
      <alignment horizontal="right" vertical="center"/>
    </xf>
    <xf numFmtId="3" fontId="13" fillId="2" borderId="11" xfId="0" quotePrefix="1" applyNumberFormat="1" applyFont="1" applyFill="1" applyBorder="1" applyAlignment="1">
      <alignment horizontal="right" vertical="center"/>
    </xf>
    <xf numFmtId="3" fontId="13" fillId="2" borderId="12" xfId="0" quotePrefix="1" applyNumberFormat="1" applyFont="1" applyFill="1" applyBorder="1" applyAlignment="1">
      <alignment horizontal="right" vertical="center"/>
    </xf>
    <xf numFmtId="0" fontId="7" fillId="0" borderId="4" xfId="0" applyFont="1" applyBorder="1" applyAlignment="1">
      <alignment horizontal="left" vertical="top" wrapText="1" indent="1"/>
    </xf>
    <xf numFmtId="0" fontId="4" fillId="0" borderId="0" xfId="0" applyFont="1" applyAlignment="1">
      <alignment horizontal="left" indent="1"/>
    </xf>
    <xf numFmtId="0" fontId="7" fillId="0" borderId="6" xfId="0" applyFont="1" applyBorder="1" applyAlignment="1">
      <alignment vertical="top"/>
    </xf>
    <xf numFmtId="165" fontId="12" fillId="2" borderId="14" xfId="0" quotePrefix="1" applyNumberFormat="1" applyFont="1" applyFill="1" applyBorder="1" applyAlignment="1">
      <alignment horizontal="right" vertical="center"/>
    </xf>
    <xf numFmtId="165" fontId="12" fillId="2" borderId="5" xfId="0" quotePrefix="1" applyNumberFormat="1" applyFont="1" applyFill="1" applyBorder="1" applyAlignment="1">
      <alignment horizontal="right" vertical="center"/>
    </xf>
    <xf numFmtId="165" fontId="7" fillId="0" borderId="14" xfId="2" quotePrefix="1" applyNumberFormat="1" applyFont="1" applyFill="1" applyBorder="1" applyAlignment="1">
      <alignment horizontal="right" vertical="center"/>
    </xf>
    <xf numFmtId="165" fontId="7" fillId="0" borderId="5" xfId="2" quotePrefix="1" applyNumberFormat="1" applyFont="1" applyFill="1" applyBorder="1" applyAlignment="1">
      <alignment horizontal="right" vertical="center"/>
    </xf>
    <xf numFmtId="165" fontId="7" fillId="0" borderId="5" xfId="0" quotePrefix="1" applyNumberFormat="1" applyFont="1" applyFill="1" applyBorder="1" applyAlignment="1">
      <alignment horizontal="right" vertical="center"/>
    </xf>
    <xf numFmtId="165" fontId="12" fillId="2" borderId="14" xfId="0" applyNumberFormat="1" applyFont="1" applyFill="1" applyBorder="1" applyAlignment="1">
      <alignment horizontal="right" vertical="center"/>
    </xf>
    <xf numFmtId="165" fontId="12" fillId="2" borderId="5" xfId="0" applyNumberFormat="1" applyFont="1" applyFill="1" applyBorder="1" applyAlignment="1">
      <alignment horizontal="right" vertical="center"/>
    </xf>
    <xf numFmtId="165" fontId="9" fillId="0" borderId="20" xfId="0" quotePrefix="1" applyNumberFormat="1" applyFont="1" applyFill="1" applyBorder="1" applyAlignment="1">
      <alignment horizontal="right" vertical="center"/>
    </xf>
    <xf numFmtId="165" fontId="7" fillId="0" borderId="5" xfId="0" quotePrefix="1" applyNumberFormat="1" applyFont="1" applyFill="1" applyBorder="1" applyAlignment="1">
      <alignment vertical="center"/>
    </xf>
    <xf numFmtId="165" fontId="6" fillId="0" borderId="0" xfId="0" applyNumberFormat="1" applyFont="1"/>
    <xf numFmtId="0" fontId="7" fillId="3" borderId="4" xfId="0" applyFont="1" applyFill="1" applyBorder="1" applyAlignment="1">
      <alignment horizontal="center" vertical="top" wrapText="1"/>
    </xf>
    <xf numFmtId="43" fontId="7" fillId="3" borderId="6" xfId="2" applyFont="1" applyFill="1" applyBorder="1" applyAlignment="1">
      <alignment vertical="top" wrapText="1"/>
    </xf>
    <xf numFmtId="165" fontId="7" fillId="3" borderId="5" xfId="2" quotePrefix="1" applyNumberFormat="1" applyFont="1" applyFill="1" applyBorder="1" applyAlignment="1">
      <alignment horizontal="right" vertical="center"/>
    </xf>
    <xf numFmtId="165" fontId="7" fillId="3" borderId="5" xfId="0" quotePrefix="1" applyNumberFormat="1" applyFont="1" applyFill="1" applyBorder="1" applyAlignment="1">
      <alignment horizontal="right" vertical="center"/>
    </xf>
    <xf numFmtId="165" fontId="7" fillId="3" borderId="6" xfId="0" quotePrefix="1" applyNumberFormat="1" applyFont="1" applyFill="1" applyBorder="1" applyAlignment="1">
      <alignment horizontal="right" vertical="center"/>
    </xf>
    <xf numFmtId="3" fontId="7" fillId="3" borderId="10" xfId="0" quotePrefix="1" applyNumberFormat="1" applyFont="1" applyFill="1" applyBorder="1" applyAlignment="1">
      <alignment horizontal="right" vertical="center"/>
    </xf>
    <xf numFmtId="3" fontId="7" fillId="3" borderId="11" xfId="0" quotePrefix="1" applyNumberFormat="1" applyFont="1" applyFill="1" applyBorder="1" applyAlignment="1">
      <alignment horizontal="right" vertical="center"/>
    </xf>
    <xf numFmtId="3" fontId="7" fillId="3" borderId="12" xfId="0" quotePrefix="1" applyNumberFormat="1" applyFont="1" applyFill="1" applyBorder="1" applyAlignment="1">
      <alignment horizontal="right" vertical="center"/>
    </xf>
    <xf numFmtId="165" fontId="7" fillId="3" borderId="5" xfId="2" applyNumberFormat="1" applyFont="1" applyFill="1" applyBorder="1" applyAlignment="1">
      <alignment horizontal="right" vertical="center"/>
    </xf>
    <xf numFmtId="0" fontId="7" fillId="3" borderId="6" xfId="0" applyFont="1" applyFill="1" applyBorder="1" applyAlignment="1">
      <alignment vertical="top" wrapText="1"/>
    </xf>
    <xf numFmtId="165" fontId="7" fillId="3" borderId="14" xfId="0" quotePrefix="1" applyNumberFormat="1" applyFont="1" applyFill="1" applyBorder="1" applyAlignment="1">
      <alignment horizontal="right" vertical="center"/>
    </xf>
    <xf numFmtId="165" fontId="7" fillId="3" borderId="14" xfId="2" quotePrefix="1" applyNumberFormat="1" applyFont="1" applyFill="1" applyBorder="1" applyAlignment="1">
      <alignment horizontal="right" vertical="center"/>
    </xf>
    <xf numFmtId="3" fontId="9" fillId="3" borderId="10" xfId="0" quotePrefix="1" applyNumberFormat="1" applyFont="1" applyFill="1" applyBorder="1" applyAlignment="1">
      <alignment horizontal="right" vertical="center"/>
    </xf>
    <xf numFmtId="3" fontId="9" fillId="3" borderId="11" xfId="0" quotePrefix="1" applyNumberFormat="1" applyFont="1" applyFill="1" applyBorder="1" applyAlignment="1">
      <alignment horizontal="right" vertical="center"/>
    </xf>
    <xf numFmtId="3" fontId="9" fillId="3" borderId="12" xfId="0" quotePrefix="1" applyNumberFormat="1" applyFont="1" applyFill="1" applyBorder="1" applyAlignment="1">
      <alignment horizontal="right" vertical="center"/>
    </xf>
    <xf numFmtId="3" fontId="9" fillId="0" borderId="25" xfId="0" quotePrefix="1" applyNumberFormat="1" applyFont="1" applyFill="1" applyBorder="1" applyAlignment="1">
      <alignment horizontal="right" vertical="center"/>
    </xf>
    <xf numFmtId="3" fontId="12" fillId="2" borderId="26" xfId="0" quotePrefix="1" applyNumberFormat="1" applyFont="1" applyFill="1" applyBorder="1" applyAlignment="1">
      <alignment horizontal="right" vertical="center"/>
    </xf>
    <xf numFmtId="3" fontId="7" fillId="3" borderId="26" xfId="0" quotePrefix="1" applyNumberFormat="1" applyFont="1" applyFill="1" applyBorder="1" applyAlignment="1">
      <alignment horizontal="right" vertical="center"/>
    </xf>
    <xf numFmtId="3" fontId="7" fillId="0" borderId="26" xfId="0" quotePrefix="1" applyNumberFormat="1" applyFont="1" applyFill="1" applyBorder="1" applyAlignment="1">
      <alignment horizontal="right" vertical="center"/>
    </xf>
    <xf numFmtId="3" fontId="13" fillId="2" borderId="26" xfId="0" quotePrefix="1" applyNumberFormat="1" applyFont="1" applyFill="1" applyBorder="1" applyAlignment="1">
      <alignment horizontal="right" vertical="center"/>
    </xf>
    <xf numFmtId="3" fontId="9" fillId="3" borderId="26" xfId="0" quotePrefix="1" applyNumberFormat="1" applyFont="1" applyFill="1" applyBorder="1" applyAlignment="1">
      <alignment horizontal="right" vertical="center"/>
    </xf>
    <xf numFmtId="3" fontId="9" fillId="0" borderId="26" xfId="0" quotePrefix="1" applyNumberFormat="1" applyFont="1" applyFill="1" applyBorder="1" applyAlignment="1">
      <alignment horizontal="right" vertical="center"/>
    </xf>
    <xf numFmtId="3" fontId="9" fillId="0" borderId="27" xfId="0" quotePrefix="1" applyNumberFormat="1" applyFont="1" applyFill="1" applyBorder="1" applyAlignment="1">
      <alignment horizontal="right" vertical="center"/>
    </xf>
    <xf numFmtId="164" fontId="7" fillId="0" borderId="28" xfId="2" applyNumberFormat="1" applyFont="1" applyBorder="1"/>
    <xf numFmtId="3" fontId="7" fillId="0" borderId="3" xfId="0" applyNumberFormat="1" applyFont="1" applyFill="1" applyBorder="1" applyAlignment="1">
      <alignment horizontal="center"/>
    </xf>
    <xf numFmtId="3" fontId="7" fillId="0" borderId="0" xfId="0" applyNumberFormat="1" applyFont="1" applyFill="1" applyBorder="1" applyAlignment="1">
      <alignment horizontal="center"/>
    </xf>
    <xf numFmtId="165" fontId="2" fillId="0" borderId="0" xfId="0" applyNumberFormat="1" applyFont="1"/>
    <xf numFmtId="3" fontId="7" fillId="0" borderId="3" xfId="0" applyNumberFormat="1" applyFont="1" applyFill="1" applyBorder="1" applyAlignment="1">
      <alignment horizontal="center"/>
    </xf>
    <xf numFmtId="3" fontId="12" fillId="2" borderId="30" xfId="0" quotePrefix="1" applyNumberFormat="1" applyFont="1" applyFill="1" applyBorder="1" applyAlignment="1">
      <alignment horizontal="left" vertical="center"/>
    </xf>
    <xf numFmtId="43" fontId="7" fillId="3" borderId="30" xfId="2" applyFont="1" applyFill="1" applyBorder="1" applyAlignment="1">
      <alignment vertical="top" wrapText="1"/>
    </xf>
    <xf numFmtId="43" fontId="7" fillId="0" borderId="30" xfId="2" applyFont="1" applyBorder="1" applyAlignment="1">
      <alignment horizontal="left" vertical="top" wrapText="1" indent="1"/>
    </xf>
    <xf numFmtId="0" fontId="12" fillId="2" borderId="30" xfId="0" applyFont="1" applyFill="1" applyBorder="1" applyAlignment="1">
      <alignment vertical="top" wrapText="1"/>
    </xf>
    <xf numFmtId="0" fontId="7" fillId="3" borderId="30" xfId="0" applyFont="1" applyFill="1" applyBorder="1" applyAlignment="1">
      <alignment vertical="top" wrapText="1"/>
    </xf>
    <xf numFmtId="0" fontId="7" fillId="0" borderId="30" xfId="0" applyFont="1" applyBorder="1" applyAlignment="1">
      <alignment horizontal="left" vertical="top" wrapText="1" indent="1"/>
    </xf>
    <xf numFmtId="0" fontId="7" fillId="0" borderId="30" xfId="0" applyFont="1" applyBorder="1" applyAlignment="1">
      <alignment vertical="top" wrapText="1"/>
    </xf>
    <xf numFmtId="0" fontId="7" fillId="0" borderId="30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164" fontId="12" fillId="2" borderId="34" xfId="2" quotePrefix="1" applyNumberFormat="1" applyFont="1" applyFill="1" applyBorder="1" applyAlignment="1">
      <alignment horizontal="left" vertical="center"/>
    </xf>
    <xf numFmtId="164" fontId="7" fillId="3" borderId="34" xfId="2" applyNumberFormat="1" applyFont="1" applyFill="1" applyBorder="1" applyAlignment="1">
      <alignment vertical="top" wrapText="1"/>
    </xf>
    <xf numFmtId="164" fontId="7" fillId="3" borderId="6" xfId="2" applyNumberFormat="1" applyFont="1" applyFill="1" applyBorder="1" applyAlignment="1">
      <alignment vertical="top" wrapText="1"/>
    </xf>
    <xf numFmtId="164" fontId="7" fillId="0" borderId="34" xfId="2" applyNumberFormat="1" applyFont="1" applyBorder="1" applyAlignment="1">
      <alignment horizontal="left" vertical="top" wrapText="1" indent="1"/>
    </xf>
    <xf numFmtId="164" fontId="7" fillId="0" borderId="6" xfId="2" applyNumberFormat="1" applyFont="1" applyBorder="1" applyAlignment="1">
      <alignment horizontal="left" vertical="top" wrapText="1" indent="1"/>
    </xf>
    <xf numFmtId="164" fontId="12" fillId="2" borderId="34" xfId="2" applyNumberFormat="1" applyFont="1" applyFill="1" applyBorder="1" applyAlignment="1">
      <alignment vertical="top" wrapText="1"/>
    </xf>
    <xf numFmtId="164" fontId="12" fillId="2" borderId="6" xfId="2" applyNumberFormat="1" applyFont="1" applyFill="1" applyBorder="1" applyAlignment="1">
      <alignment vertical="top" wrapText="1"/>
    </xf>
    <xf numFmtId="164" fontId="7" fillId="0" borderId="34" xfId="2" applyNumberFormat="1" applyFont="1" applyBorder="1" applyAlignment="1">
      <alignment vertical="top" wrapText="1"/>
    </xf>
    <xf numFmtId="164" fontId="7" fillId="0" borderId="6" xfId="2" applyNumberFormat="1" applyFont="1" applyBorder="1" applyAlignment="1">
      <alignment vertical="top" wrapText="1"/>
    </xf>
    <xf numFmtId="164" fontId="7" fillId="0" borderId="34" xfId="2" applyNumberFormat="1" applyFont="1" applyBorder="1" applyAlignment="1">
      <alignment vertical="top"/>
    </xf>
    <xf numFmtId="164" fontId="7" fillId="0" borderId="6" xfId="2" applyNumberFormat="1" applyFont="1" applyBorder="1" applyAlignment="1">
      <alignment vertical="top"/>
    </xf>
    <xf numFmtId="164" fontId="9" fillId="0" borderId="29" xfId="2" applyNumberFormat="1" applyFont="1" applyBorder="1" applyAlignment="1">
      <alignment vertical="top"/>
    </xf>
    <xf numFmtId="164" fontId="9" fillId="0" borderId="21" xfId="2" applyNumberFormat="1" applyFont="1" applyBorder="1" applyAlignment="1">
      <alignment vertical="top"/>
    </xf>
    <xf numFmtId="164" fontId="6" fillId="0" borderId="0" xfId="0" applyNumberFormat="1" applyFont="1"/>
    <xf numFmtId="43" fontId="8" fillId="0" borderId="0" xfId="2" applyFont="1" applyAlignment="1">
      <alignment vertical="top"/>
    </xf>
    <xf numFmtId="43" fontId="6" fillId="0" borderId="0" xfId="2" applyFont="1"/>
    <xf numFmtId="3" fontId="7" fillId="4" borderId="11" xfId="0" quotePrefix="1" applyNumberFormat="1" applyFont="1" applyFill="1" applyBorder="1" applyAlignment="1">
      <alignment horizontal="right" vertical="center"/>
    </xf>
    <xf numFmtId="0" fontId="7" fillId="4" borderId="4" xfId="0" applyFont="1" applyFill="1" applyBorder="1" applyAlignment="1">
      <alignment horizontal="center" vertical="top" wrapText="1"/>
    </xf>
    <xf numFmtId="165" fontId="7" fillId="4" borderId="14" xfId="0" quotePrefix="1" applyNumberFormat="1" applyFont="1" applyFill="1" applyBorder="1" applyAlignment="1">
      <alignment horizontal="right" vertical="center"/>
    </xf>
    <xf numFmtId="165" fontId="7" fillId="4" borderId="5" xfId="0" quotePrefix="1" applyNumberFormat="1" applyFont="1" applyFill="1" applyBorder="1" applyAlignment="1">
      <alignment horizontal="right" vertical="center"/>
    </xf>
    <xf numFmtId="165" fontId="7" fillId="4" borderId="6" xfId="0" quotePrefix="1" applyNumberFormat="1" applyFont="1" applyFill="1" applyBorder="1" applyAlignment="1">
      <alignment horizontal="right" vertical="center"/>
    </xf>
    <xf numFmtId="3" fontId="7" fillId="4" borderId="10" xfId="0" quotePrefix="1" applyNumberFormat="1" applyFont="1" applyFill="1" applyBorder="1" applyAlignment="1">
      <alignment horizontal="right" vertical="center"/>
    </xf>
    <xf numFmtId="3" fontId="7" fillId="4" borderId="12" xfId="0" quotePrefix="1" applyNumberFormat="1" applyFont="1" applyFill="1" applyBorder="1" applyAlignment="1">
      <alignment horizontal="right" vertical="center"/>
    </xf>
    <xf numFmtId="3" fontId="7" fillId="4" borderId="26" xfId="0" quotePrefix="1" applyNumberFormat="1" applyFont="1" applyFill="1" applyBorder="1" applyAlignment="1">
      <alignment horizontal="right" vertical="center"/>
    </xf>
    <xf numFmtId="0" fontId="4" fillId="4" borderId="0" xfId="0" applyFont="1" applyFill="1"/>
    <xf numFmtId="0" fontId="7" fillId="0" borderId="35" xfId="0" applyFont="1" applyBorder="1"/>
    <xf numFmtId="0" fontId="7" fillId="0" borderId="36" xfId="0" applyFont="1" applyBorder="1"/>
    <xf numFmtId="0" fontId="7" fillId="0" borderId="37" xfId="0" applyFont="1" applyBorder="1"/>
    <xf numFmtId="0" fontId="7" fillId="0" borderId="38" xfId="0" applyFont="1" applyBorder="1"/>
    <xf numFmtId="166" fontId="7" fillId="0" borderId="39" xfId="0" applyNumberFormat="1" applyFont="1" applyBorder="1"/>
    <xf numFmtId="0" fontId="7" fillId="0" borderId="40" xfId="0" applyFont="1" applyBorder="1"/>
    <xf numFmtId="164" fontId="7" fillId="0" borderId="41" xfId="2" applyNumberFormat="1" applyFont="1" applyBorder="1"/>
    <xf numFmtId="166" fontId="7" fillId="0" borderId="42" xfId="0" applyNumberFormat="1" applyFont="1" applyBorder="1"/>
    <xf numFmtId="164" fontId="7" fillId="4" borderId="34" xfId="2" applyNumberFormat="1" applyFont="1" applyFill="1" applyBorder="1" applyAlignment="1">
      <alignment vertical="top" wrapText="1"/>
    </xf>
    <xf numFmtId="164" fontId="7" fillId="4" borderId="43" xfId="2" applyNumberFormat="1" applyFont="1" applyFill="1" applyBorder="1" applyAlignment="1">
      <alignment vertical="top" wrapText="1"/>
    </xf>
    <xf numFmtId="164" fontId="7" fillId="4" borderId="6" xfId="2" applyNumberFormat="1" applyFont="1" applyFill="1" applyBorder="1" applyAlignment="1">
      <alignment vertical="top" wrapText="1"/>
    </xf>
    <xf numFmtId="165" fontId="7" fillId="4" borderId="5" xfId="2" quotePrefix="1" applyNumberFormat="1" applyFont="1" applyFill="1" applyBorder="1" applyAlignment="1">
      <alignment horizontal="right" vertical="center"/>
    </xf>
    <xf numFmtId="165" fontId="9" fillId="0" borderId="22" xfId="0" applyNumberFormat="1" applyFont="1" applyFill="1" applyBorder="1" applyAlignment="1">
      <alignment horizontal="right" vertical="center"/>
    </xf>
    <xf numFmtId="165" fontId="9" fillId="0" borderId="20" xfId="0" applyNumberFormat="1" applyFont="1" applyFill="1" applyBorder="1" applyAlignment="1">
      <alignment horizontal="right" vertical="center"/>
    </xf>
    <xf numFmtId="3" fontId="9" fillId="0" borderId="24" xfId="0" quotePrefix="1" applyNumberFormat="1" applyFont="1" applyFill="1" applyBorder="1" applyAlignment="1">
      <alignment horizontal="center" vertical="center"/>
    </xf>
    <xf numFmtId="3" fontId="9" fillId="0" borderId="18" xfId="0" quotePrefix="1" applyNumberFormat="1" applyFont="1" applyFill="1" applyBorder="1" applyAlignment="1">
      <alignment horizontal="center" vertical="center"/>
    </xf>
    <xf numFmtId="3" fontId="9" fillId="0" borderId="16" xfId="0" quotePrefix="1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/>
    </xf>
    <xf numFmtId="3" fontId="7" fillId="0" borderId="3" xfId="0" applyNumberFormat="1" applyFont="1" applyFill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32" xfId="0" applyFont="1" applyBorder="1" applyAlignment="1">
      <alignment horizontal="center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EYS56"/>
  <sheetViews>
    <sheetView tabSelected="1" workbookViewId="0">
      <selection activeCell="B35" sqref="B35"/>
    </sheetView>
  </sheetViews>
  <sheetFormatPr defaultColWidth="11.42578125" defaultRowHeight="12.75" x14ac:dyDescent="0.2"/>
  <cols>
    <col min="1" max="1" width="6.140625" style="21" customWidth="1"/>
    <col min="2" max="2" width="62.5703125" style="1" customWidth="1"/>
    <col min="3" max="3" width="14.42578125" style="1" bestFit="1" customWidth="1"/>
    <col min="4" max="5" width="12.7109375" style="1" bestFit="1" customWidth="1"/>
    <col min="6" max="6" width="5.42578125" style="1" bestFit="1" customWidth="1"/>
    <col min="7" max="7" width="18.28515625" style="1" bestFit="1" customWidth="1"/>
    <col min="8" max="8" width="13.140625" style="1" bestFit="1" customWidth="1"/>
    <col min="9" max="9" width="9.28515625" style="1" bestFit="1" customWidth="1"/>
    <col min="10" max="10" width="11.42578125" style="1"/>
    <col min="11" max="11" width="12.42578125" style="1" bestFit="1" customWidth="1"/>
    <col min="12" max="12" width="11.85546875" style="1" bestFit="1" customWidth="1"/>
    <col min="13" max="16384" width="11.42578125" style="1"/>
  </cols>
  <sheetData>
    <row r="1" spans="1:13" ht="15.75" customHeight="1" x14ac:dyDescent="0.2">
      <c r="A1" s="19" t="s">
        <v>67</v>
      </c>
      <c r="B1" s="19"/>
      <c r="C1" s="19"/>
      <c r="D1" s="19"/>
      <c r="E1" s="19"/>
      <c r="F1" s="19"/>
    </row>
    <row r="2" spans="1:13" ht="15.75" customHeight="1" x14ac:dyDescent="0.2">
      <c r="A2" s="19" t="s">
        <v>48</v>
      </c>
      <c r="B2" s="19"/>
      <c r="C2" s="120"/>
      <c r="D2" s="120"/>
      <c r="E2" s="120"/>
      <c r="F2" s="19"/>
      <c r="G2" s="121"/>
    </row>
    <row r="3" spans="1:13" ht="13.5" thickBot="1" x14ac:dyDescent="0.25">
      <c r="A3" s="20"/>
      <c r="B3" s="2"/>
      <c r="C3" s="2"/>
      <c r="D3" s="2"/>
      <c r="E3" s="2"/>
      <c r="F3" s="2"/>
    </row>
    <row r="4" spans="1:13" x14ac:dyDescent="0.2">
      <c r="A4" s="148" t="s">
        <v>0</v>
      </c>
      <c r="B4" s="149"/>
      <c r="C4" s="26" t="s">
        <v>69</v>
      </c>
      <c r="D4" s="12" t="s">
        <v>2</v>
      </c>
      <c r="E4" s="14" t="s">
        <v>3</v>
      </c>
      <c r="F4" s="17" t="s">
        <v>12</v>
      </c>
      <c r="G4" s="145" t="s">
        <v>8</v>
      </c>
      <c r="H4" s="146"/>
      <c r="I4" s="147"/>
      <c r="J4" s="145" t="s">
        <v>43</v>
      </c>
      <c r="K4" s="146"/>
      <c r="L4" s="147"/>
    </row>
    <row r="5" spans="1:13" ht="13.5" thickBot="1" x14ac:dyDescent="0.25">
      <c r="A5" s="29"/>
      <c r="B5" s="30"/>
      <c r="C5" s="31"/>
      <c r="D5" s="32"/>
      <c r="E5" s="32"/>
      <c r="F5" s="33"/>
      <c r="G5" s="36" t="s">
        <v>10</v>
      </c>
      <c r="H5" s="16" t="s">
        <v>9</v>
      </c>
      <c r="I5" s="37" t="s">
        <v>11</v>
      </c>
      <c r="J5" s="36" t="s">
        <v>44</v>
      </c>
      <c r="K5" s="84" t="s">
        <v>45</v>
      </c>
      <c r="L5" s="37" t="s">
        <v>49</v>
      </c>
    </row>
    <row r="6" spans="1:13" s="3" customFormat="1" x14ac:dyDescent="0.2">
      <c r="A6" s="46">
        <v>1</v>
      </c>
      <c r="B6" s="47" t="s">
        <v>14</v>
      </c>
      <c r="C6" s="59">
        <f>+C7+C10+C13</f>
        <v>14500000</v>
      </c>
      <c r="D6" s="59">
        <f t="shared" ref="D6:E6" si="0">+D7+D10+D13</f>
        <v>8900000</v>
      </c>
      <c r="E6" s="59">
        <f t="shared" si="0"/>
        <v>23400000</v>
      </c>
      <c r="F6" s="48">
        <f>+E6/$E$50*100</f>
        <v>33.428571428571431</v>
      </c>
      <c r="G6" s="49"/>
      <c r="H6" s="50"/>
      <c r="I6" s="51"/>
      <c r="J6" s="49"/>
      <c r="K6" s="85"/>
      <c r="L6" s="51"/>
      <c r="M6" s="95">
        <f>+C6+D6-E6</f>
        <v>0</v>
      </c>
    </row>
    <row r="7" spans="1:13" s="42" customFormat="1" x14ac:dyDescent="0.2">
      <c r="A7" s="69">
        <v>1.1000000000000001</v>
      </c>
      <c r="B7" s="70" t="s">
        <v>15</v>
      </c>
      <c r="C7" s="71">
        <f>+C8+C9</f>
        <v>2500000</v>
      </c>
      <c r="D7" s="71">
        <f>+D8+D9</f>
        <v>600000</v>
      </c>
      <c r="E7" s="72">
        <f>+E8+E9</f>
        <v>3100000</v>
      </c>
      <c r="F7" s="73">
        <f>+E7/$E$50*100</f>
        <v>4.4285714285714279</v>
      </c>
      <c r="G7" s="74"/>
      <c r="H7" s="75"/>
      <c r="I7" s="76"/>
      <c r="J7" s="74"/>
      <c r="K7" s="86"/>
      <c r="L7" s="76"/>
      <c r="M7" s="95">
        <f t="shared" ref="M7:M50" si="1">+C7+D7-E7</f>
        <v>0</v>
      </c>
    </row>
    <row r="8" spans="1:13" s="42" customFormat="1" x14ac:dyDescent="0.2">
      <c r="A8" s="8"/>
      <c r="B8" s="44" t="s">
        <v>61</v>
      </c>
      <c r="C8" s="61">
        <v>500000</v>
      </c>
      <c r="D8" s="62">
        <f>+E8-C8</f>
        <v>0</v>
      </c>
      <c r="E8" s="63">
        <f>+I8</f>
        <v>500000</v>
      </c>
      <c r="F8" s="18"/>
      <c r="G8" s="40">
        <v>5</v>
      </c>
      <c r="H8" s="13">
        <v>100000</v>
      </c>
      <c r="I8" s="41">
        <f>+H8*G8</f>
        <v>500000</v>
      </c>
      <c r="J8" s="40">
        <v>80</v>
      </c>
      <c r="K8" s="87">
        <v>100000</v>
      </c>
      <c r="L8" s="41">
        <v>12</v>
      </c>
      <c r="M8" s="95">
        <f t="shared" si="1"/>
        <v>0</v>
      </c>
    </row>
    <row r="9" spans="1:13" s="42" customFormat="1" x14ac:dyDescent="0.2">
      <c r="A9" s="8"/>
      <c r="B9" s="44" t="s">
        <v>15</v>
      </c>
      <c r="C9" s="61">
        <v>2000000</v>
      </c>
      <c r="D9" s="62">
        <f>+E9-C9</f>
        <v>600000</v>
      </c>
      <c r="E9" s="63">
        <f>+I9</f>
        <v>2600000</v>
      </c>
      <c r="F9" s="18"/>
      <c r="G9" s="40">
        <v>100</v>
      </c>
      <c r="H9" s="13">
        <v>26000</v>
      </c>
      <c r="I9" s="41">
        <f>+H9*G9</f>
        <v>2600000</v>
      </c>
      <c r="J9" s="40">
        <v>70</v>
      </c>
      <c r="K9" s="87">
        <v>50000</v>
      </c>
      <c r="L9" s="41">
        <v>18</v>
      </c>
      <c r="M9" s="95">
        <f t="shared" si="1"/>
        <v>0</v>
      </c>
    </row>
    <row r="10" spans="1:13" s="43" customFormat="1" x14ac:dyDescent="0.2">
      <c r="A10" s="69">
        <v>1.2</v>
      </c>
      <c r="B10" s="70" t="s">
        <v>16</v>
      </c>
      <c r="C10" s="71">
        <f>+C11+C12</f>
        <v>6000000</v>
      </c>
      <c r="D10" s="71">
        <f>+D11+D12</f>
        <v>4800000</v>
      </c>
      <c r="E10" s="72">
        <f>+E11+E12</f>
        <v>10800000</v>
      </c>
      <c r="F10" s="73">
        <f>+E10/$E$50*100</f>
        <v>15.428571428571427</v>
      </c>
      <c r="G10" s="74">
        <v>140</v>
      </c>
      <c r="H10" s="75">
        <v>70000</v>
      </c>
      <c r="I10" s="76">
        <f>+H10*G10</f>
        <v>9800000</v>
      </c>
      <c r="J10" s="74"/>
      <c r="K10" s="86"/>
      <c r="L10" s="76"/>
      <c r="M10" s="95">
        <f t="shared" si="1"/>
        <v>0</v>
      </c>
    </row>
    <row r="11" spans="1:13" s="43" customFormat="1" x14ac:dyDescent="0.2">
      <c r="A11" s="8"/>
      <c r="B11" s="44" t="s">
        <v>46</v>
      </c>
      <c r="C11" s="61">
        <v>3000000</v>
      </c>
      <c r="D11" s="62">
        <f>+E11-C11</f>
        <v>1800000</v>
      </c>
      <c r="E11" s="63">
        <f>+I11</f>
        <v>4800000</v>
      </c>
      <c r="F11" s="18"/>
      <c r="G11" s="40">
        <v>80</v>
      </c>
      <c r="H11" s="13">
        <v>60000</v>
      </c>
      <c r="I11" s="41">
        <f>+H11*G11</f>
        <v>4800000</v>
      </c>
      <c r="J11" s="40">
        <v>70</v>
      </c>
      <c r="K11" s="87">
        <v>100000</v>
      </c>
      <c r="L11" s="41">
        <v>12</v>
      </c>
      <c r="M11" s="95">
        <f t="shared" si="1"/>
        <v>0</v>
      </c>
    </row>
    <row r="12" spans="1:13" s="43" customFormat="1" x14ac:dyDescent="0.2">
      <c r="A12" s="8"/>
      <c r="B12" s="44" t="s">
        <v>47</v>
      </c>
      <c r="C12" s="61">
        <v>3000000</v>
      </c>
      <c r="D12" s="62">
        <f>+E12-C12</f>
        <v>3000000</v>
      </c>
      <c r="E12" s="63">
        <f>+I12</f>
        <v>6000000</v>
      </c>
      <c r="F12" s="18"/>
      <c r="G12" s="40">
        <v>60</v>
      </c>
      <c r="H12" s="13">
        <v>100000</v>
      </c>
      <c r="I12" s="41">
        <f>+H12*G12</f>
        <v>6000000</v>
      </c>
      <c r="J12" s="40">
        <v>50</v>
      </c>
      <c r="K12" s="87">
        <v>400000</v>
      </c>
      <c r="L12" s="41">
        <v>24</v>
      </c>
      <c r="M12" s="95">
        <f t="shared" si="1"/>
        <v>0</v>
      </c>
    </row>
    <row r="13" spans="1:13" s="11" customFormat="1" x14ac:dyDescent="0.2">
      <c r="A13" s="69">
        <v>1.3</v>
      </c>
      <c r="B13" s="70" t="s">
        <v>17</v>
      </c>
      <c r="C13" s="77">
        <f>+C14+C15+C16</f>
        <v>6000000</v>
      </c>
      <c r="D13" s="77">
        <f>+D14+D15+D16</f>
        <v>3500000</v>
      </c>
      <c r="E13" s="72">
        <f>SUM(E14:E16)</f>
        <v>9500000</v>
      </c>
      <c r="F13" s="73">
        <f t="shared" ref="F13:F45" si="2">+E13/$E$50*100</f>
        <v>13.571428571428571</v>
      </c>
      <c r="G13" s="74"/>
      <c r="H13" s="75"/>
      <c r="I13" s="76"/>
      <c r="J13" s="74"/>
      <c r="K13" s="86"/>
      <c r="L13" s="76"/>
      <c r="M13" s="95">
        <f t="shared" si="1"/>
        <v>0</v>
      </c>
    </row>
    <row r="14" spans="1:13" s="11" customFormat="1" x14ac:dyDescent="0.2">
      <c r="A14" s="8"/>
      <c r="B14" s="44" t="s">
        <v>18</v>
      </c>
      <c r="C14" s="61">
        <v>1000000</v>
      </c>
      <c r="D14" s="62">
        <f t="shared" ref="D14:D16" si="3">+E14-C14</f>
        <v>1000000</v>
      </c>
      <c r="E14" s="63">
        <f>+I14</f>
        <v>2000000</v>
      </c>
      <c r="F14" s="18">
        <f t="shared" si="2"/>
        <v>2.8571428571428572</v>
      </c>
      <c r="G14" s="40">
        <v>20</v>
      </c>
      <c r="H14" s="13">
        <v>100000</v>
      </c>
      <c r="I14" s="41">
        <f>+H14*G14</f>
        <v>2000000</v>
      </c>
      <c r="J14" s="40">
        <v>70</v>
      </c>
      <c r="K14" s="87">
        <v>400000</v>
      </c>
      <c r="L14" s="41">
        <v>24</v>
      </c>
      <c r="M14" s="95">
        <f t="shared" si="1"/>
        <v>0</v>
      </c>
    </row>
    <row r="15" spans="1:13" s="11" customFormat="1" x14ac:dyDescent="0.2">
      <c r="A15" s="8"/>
      <c r="B15" s="44" t="s">
        <v>19</v>
      </c>
      <c r="C15" s="61">
        <v>1000000</v>
      </c>
      <c r="D15" s="62">
        <f t="shared" si="3"/>
        <v>500000</v>
      </c>
      <c r="E15" s="63">
        <f>+I15</f>
        <v>1500000</v>
      </c>
      <c r="F15" s="18">
        <f t="shared" si="2"/>
        <v>2.1428571428571428</v>
      </c>
      <c r="G15" s="40">
        <v>6</v>
      </c>
      <c r="H15" s="13">
        <v>250000</v>
      </c>
      <c r="I15" s="41">
        <f>+H15*G15</f>
        <v>1500000</v>
      </c>
      <c r="J15" s="40">
        <v>70</v>
      </c>
      <c r="K15" s="87">
        <v>1000000</v>
      </c>
      <c r="L15" s="41">
        <v>36</v>
      </c>
      <c r="M15" s="95">
        <f t="shared" si="1"/>
        <v>0</v>
      </c>
    </row>
    <row r="16" spans="1:13" s="11" customFormat="1" x14ac:dyDescent="0.2">
      <c r="A16" s="8"/>
      <c r="B16" s="44" t="s">
        <v>20</v>
      </c>
      <c r="C16" s="61">
        <v>4000000</v>
      </c>
      <c r="D16" s="62">
        <f t="shared" si="3"/>
        <v>2000000</v>
      </c>
      <c r="E16" s="63">
        <f>+I16</f>
        <v>6000000</v>
      </c>
      <c r="F16" s="18">
        <f t="shared" si="2"/>
        <v>8.5714285714285712</v>
      </c>
      <c r="G16" s="40">
        <v>4</v>
      </c>
      <c r="H16" s="122">
        <v>1500000</v>
      </c>
      <c r="I16" s="41">
        <f>+H16*G16</f>
        <v>6000000</v>
      </c>
      <c r="J16" s="40">
        <v>80</v>
      </c>
      <c r="K16" s="87">
        <v>4000000</v>
      </c>
      <c r="L16" s="41">
        <v>48</v>
      </c>
      <c r="M16" s="95">
        <f t="shared" si="1"/>
        <v>0</v>
      </c>
    </row>
    <row r="17" spans="1:4049" s="3" customFormat="1" x14ac:dyDescent="0.2">
      <c r="A17" s="46">
        <v>2</v>
      </c>
      <c r="B17" s="52" t="s">
        <v>21</v>
      </c>
      <c r="C17" s="59">
        <f>C18+C21+C24+C27</f>
        <v>11500000</v>
      </c>
      <c r="D17" s="60">
        <f>D18+D21+D24+D27</f>
        <v>8050000</v>
      </c>
      <c r="E17" s="60">
        <f>+E21+E24+E27+E18</f>
        <v>19550000</v>
      </c>
      <c r="F17" s="48">
        <f t="shared" si="2"/>
        <v>27.928571428571431</v>
      </c>
      <c r="G17" s="53"/>
      <c r="H17" s="54"/>
      <c r="I17" s="55"/>
      <c r="J17" s="53"/>
      <c r="K17" s="88"/>
      <c r="L17" s="55"/>
      <c r="M17" s="95">
        <f t="shared" si="1"/>
        <v>0</v>
      </c>
    </row>
    <row r="18" spans="1:4049" s="7" customFormat="1" x14ac:dyDescent="0.2">
      <c r="A18" s="69">
        <v>2.1</v>
      </c>
      <c r="B18" s="78" t="s">
        <v>57</v>
      </c>
      <c r="C18" s="79">
        <f>+C19+C20</f>
        <v>4000000</v>
      </c>
      <c r="D18" s="72">
        <f>+D19+D20</f>
        <v>3000000</v>
      </c>
      <c r="E18" s="72">
        <f>+E19+E20</f>
        <v>7000000</v>
      </c>
      <c r="F18" s="73">
        <f t="shared" si="2"/>
        <v>10</v>
      </c>
      <c r="G18" s="74"/>
      <c r="H18" s="75"/>
      <c r="I18" s="76"/>
      <c r="J18" s="74"/>
      <c r="K18" s="86"/>
      <c r="L18" s="76"/>
      <c r="M18" s="95">
        <f t="shared" si="1"/>
        <v>0</v>
      </c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  <c r="FP18" s="43"/>
      <c r="FQ18" s="43"/>
      <c r="FR18" s="43"/>
      <c r="FS18" s="43"/>
      <c r="FT18" s="43"/>
      <c r="FU18" s="43"/>
      <c r="FV18" s="43"/>
      <c r="FW18" s="43"/>
      <c r="FX18" s="43"/>
      <c r="FY18" s="43"/>
      <c r="FZ18" s="43"/>
      <c r="GA18" s="43"/>
      <c r="GB18" s="43"/>
      <c r="GC18" s="43"/>
      <c r="GD18" s="43"/>
      <c r="GE18" s="43"/>
      <c r="GF18" s="43"/>
      <c r="GG18" s="43"/>
      <c r="GH18" s="43"/>
      <c r="GI18" s="43"/>
      <c r="GJ18" s="43"/>
      <c r="GK18" s="43"/>
      <c r="GL18" s="43"/>
      <c r="GM18" s="43"/>
      <c r="GN18" s="43"/>
      <c r="GO18" s="43"/>
      <c r="GP18" s="43"/>
      <c r="GQ18" s="43"/>
      <c r="GR18" s="43"/>
      <c r="GS18" s="43"/>
      <c r="GT18" s="43"/>
      <c r="GU18" s="43"/>
      <c r="GV18" s="43"/>
      <c r="GW18" s="43"/>
      <c r="GX18" s="43"/>
      <c r="GY18" s="43"/>
      <c r="GZ18" s="43"/>
      <c r="HA18" s="43"/>
      <c r="HB18" s="43"/>
      <c r="HC18" s="43"/>
      <c r="HD18" s="43"/>
      <c r="HE18" s="43"/>
      <c r="HF18" s="43"/>
      <c r="HG18" s="43"/>
      <c r="HH18" s="43"/>
      <c r="HI18" s="43"/>
      <c r="HJ18" s="43"/>
      <c r="HK18" s="43"/>
      <c r="HL18" s="43"/>
      <c r="HM18" s="43"/>
      <c r="HN18" s="43"/>
      <c r="HO18" s="43"/>
      <c r="HP18" s="43"/>
      <c r="HQ18" s="43"/>
      <c r="HR18" s="43"/>
      <c r="HS18" s="43"/>
      <c r="HT18" s="43"/>
      <c r="HU18" s="43"/>
      <c r="HV18" s="43"/>
      <c r="HW18" s="43"/>
      <c r="HX18" s="43"/>
      <c r="HY18" s="43"/>
      <c r="HZ18" s="43"/>
      <c r="IA18" s="43"/>
      <c r="IB18" s="43"/>
      <c r="IC18" s="43"/>
      <c r="ID18" s="43"/>
      <c r="IE18" s="43"/>
      <c r="IF18" s="43"/>
      <c r="IG18" s="43"/>
      <c r="IH18" s="43"/>
      <c r="II18" s="43"/>
      <c r="IJ18" s="43"/>
      <c r="IK18" s="43"/>
      <c r="IL18" s="43"/>
      <c r="IM18" s="43"/>
      <c r="IN18" s="43"/>
      <c r="IO18" s="43"/>
      <c r="IP18" s="43"/>
      <c r="IQ18" s="43"/>
      <c r="IR18" s="43"/>
      <c r="IS18" s="43"/>
      <c r="IT18" s="43"/>
      <c r="IU18" s="43"/>
      <c r="IV18" s="43"/>
      <c r="IW18" s="43"/>
      <c r="IX18" s="43"/>
      <c r="IY18" s="43"/>
      <c r="IZ18" s="43"/>
      <c r="JA18" s="43"/>
      <c r="JB18" s="43"/>
      <c r="JC18" s="43"/>
      <c r="JD18" s="43"/>
      <c r="JE18" s="43"/>
      <c r="JF18" s="43"/>
      <c r="JG18" s="43"/>
      <c r="JH18" s="43"/>
      <c r="JI18" s="43"/>
      <c r="JJ18" s="43"/>
      <c r="JK18" s="43"/>
      <c r="JL18" s="43"/>
      <c r="JM18" s="43"/>
      <c r="JN18" s="43"/>
      <c r="JO18" s="43"/>
      <c r="JP18" s="43"/>
      <c r="JQ18" s="43"/>
      <c r="JR18" s="43"/>
      <c r="JS18" s="43"/>
      <c r="JT18" s="43"/>
      <c r="JU18" s="43"/>
      <c r="JV18" s="43"/>
      <c r="JW18" s="43"/>
      <c r="JX18" s="43"/>
      <c r="JY18" s="43"/>
      <c r="JZ18" s="43"/>
      <c r="KA18" s="43"/>
      <c r="KB18" s="43"/>
      <c r="KC18" s="43"/>
      <c r="KD18" s="43"/>
      <c r="KE18" s="43"/>
      <c r="KF18" s="43"/>
      <c r="KG18" s="43"/>
      <c r="KH18" s="43"/>
      <c r="KI18" s="43"/>
      <c r="KJ18" s="43"/>
      <c r="KK18" s="43"/>
      <c r="KL18" s="43"/>
      <c r="KM18" s="43"/>
      <c r="KN18" s="43"/>
      <c r="KO18" s="43"/>
      <c r="KP18" s="43"/>
      <c r="KQ18" s="43"/>
      <c r="KR18" s="43"/>
      <c r="KS18" s="43"/>
      <c r="KT18" s="43"/>
      <c r="KU18" s="43"/>
      <c r="KV18" s="43"/>
      <c r="KW18" s="43"/>
      <c r="KX18" s="43"/>
      <c r="KY18" s="43"/>
      <c r="KZ18" s="43"/>
      <c r="LA18" s="43"/>
      <c r="LB18" s="43"/>
      <c r="LC18" s="43"/>
      <c r="LD18" s="43"/>
      <c r="LE18" s="43"/>
      <c r="LF18" s="43"/>
      <c r="LG18" s="43"/>
      <c r="LH18" s="43"/>
      <c r="LI18" s="43"/>
      <c r="LJ18" s="43"/>
      <c r="LK18" s="43"/>
      <c r="LL18" s="43"/>
      <c r="LM18" s="43"/>
      <c r="LN18" s="43"/>
      <c r="LO18" s="43"/>
      <c r="LP18" s="43"/>
      <c r="LQ18" s="43"/>
      <c r="LR18" s="43"/>
      <c r="LS18" s="43"/>
      <c r="LT18" s="43"/>
      <c r="LU18" s="43"/>
      <c r="LV18" s="43"/>
      <c r="LW18" s="43"/>
      <c r="LX18" s="43"/>
      <c r="LY18" s="43"/>
      <c r="LZ18" s="43"/>
      <c r="MA18" s="43"/>
      <c r="MB18" s="43"/>
      <c r="MC18" s="43"/>
      <c r="MD18" s="43"/>
      <c r="ME18" s="43"/>
      <c r="MF18" s="43"/>
      <c r="MG18" s="43"/>
      <c r="MH18" s="43"/>
      <c r="MI18" s="43"/>
      <c r="MJ18" s="43"/>
      <c r="MK18" s="43"/>
      <c r="ML18" s="43"/>
      <c r="MM18" s="43"/>
      <c r="MN18" s="43"/>
      <c r="MO18" s="43"/>
      <c r="MP18" s="43"/>
      <c r="MQ18" s="43"/>
      <c r="MR18" s="43"/>
      <c r="MS18" s="43"/>
      <c r="MT18" s="43"/>
      <c r="MU18" s="43"/>
      <c r="MV18" s="43"/>
      <c r="MW18" s="43"/>
      <c r="MX18" s="43"/>
      <c r="MY18" s="43"/>
      <c r="MZ18" s="43"/>
      <c r="NA18" s="43"/>
      <c r="NB18" s="43"/>
      <c r="NC18" s="43"/>
      <c r="ND18" s="43"/>
      <c r="NE18" s="43"/>
      <c r="NF18" s="43"/>
      <c r="NG18" s="43"/>
      <c r="NH18" s="43"/>
      <c r="NI18" s="43"/>
      <c r="NJ18" s="43"/>
      <c r="NK18" s="43"/>
      <c r="NL18" s="43"/>
      <c r="NM18" s="43"/>
      <c r="NN18" s="43"/>
      <c r="NO18" s="43"/>
      <c r="NP18" s="43"/>
      <c r="NQ18" s="43"/>
      <c r="NR18" s="43"/>
      <c r="NS18" s="43"/>
      <c r="NT18" s="43"/>
      <c r="NU18" s="43"/>
      <c r="NV18" s="43"/>
      <c r="NW18" s="43"/>
      <c r="NX18" s="43"/>
      <c r="NY18" s="43"/>
      <c r="NZ18" s="43"/>
      <c r="OA18" s="43"/>
      <c r="OB18" s="43"/>
      <c r="OC18" s="43"/>
      <c r="OD18" s="43"/>
      <c r="OE18" s="43"/>
      <c r="OF18" s="43"/>
      <c r="OG18" s="43"/>
      <c r="OH18" s="43"/>
      <c r="OI18" s="43"/>
      <c r="OJ18" s="43"/>
      <c r="OK18" s="43"/>
      <c r="OL18" s="43"/>
      <c r="OM18" s="43"/>
      <c r="ON18" s="43"/>
      <c r="OO18" s="43"/>
      <c r="OP18" s="43"/>
      <c r="OQ18" s="43"/>
      <c r="OR18" s="43"/>
      <c r="OS18" s="43"/>
      <c r="OT18" s="43"/>
      <c r="OU18" s="43"/>
      <c r="OV18" s="43"/>
      <c r="OW18" s="43"/>
      <c r="OX18" s="43"/>
      <c r="OY18" s="43"/>
      <c r="OZ18" s="43"/>
      <c r="PA18" s="43"/>
      <c r="PB18" s="43"/>
      <c r="PC18" s="43"/>
      <c r="PD18" s="43"/>
      <c r="PE18" s="43"/>
      <c r="PF18" s="43"/>
      <c r="PG18" s="43"/>
      <c r="PH18" s="43"/>
      <c r="PI18" s="43"/>
      <c r="PJ18" s="43"/>
      <c r="PK18" s="43"/>
      <c r="PL18" s="43"/>
      <c r="PM18" s="43"/>
      <c r="PN18" s="43"/>
      <c r="PO18" s="43"/>
      <c r="PP18" s="43"/>
      <c r="PQ18" s="43"/>
      <c r="PR18" s="43"/>
      <c r="PS18" s="43"/>
      <c r="PT18" s="43"/>
      <c r="PU18" s="43"/>
      <c r="PV18" s="43"/>
      <c r="PW18" s="43"/>
      <c r="PX18" s="43"/>
      <c r="PY18" s="43"/>
      <c r="PZ18" s="43"/>
      <c r="QA18" s="43"/>
      <c r="QB18" s="43"/>
      <c r="QC18" s="43"/>
      <c r="QD18" s="43"/>
      <c r="QE18" s="43"/>
      <c r="QF18" s="43"/>
      <c r="QG18" s="43"/>
      <c r="QH18" s="43"/>
      <c r="QI18" s="43"/>
      <c r="QJ18" s="43"/>
      <c r="QK18" s="43"/>
      <c r="QL18" s="43"/>
      <c r="QM18" s="43"/>
      <c r="QN18" s="43"/>
      <c r="QO18" s="43"/>
      <c r="QP18" s="43"/>
      <c r="QQ18" s="43"/>
      <c r="QR18" s="43"/>
      <c r="QS18" s="43"/>
      <c r="QT18" s="43"/>
      <c r="QU18" s="43"/>
      <c r="QV18" s="43"/>
      <c r="QW18" s="43"/>
      <c r="QX18" s="43"/>
      <c r="QY18" s="43"/>
      <c r="QZ18" s="43"/>
      <c r="RA18" s="43"/>
      <c r="RB18" s="43"/>
      <c r="RC18" s="43"/>
      <c r="RD18" s="43"/>
      <c r="RE18" s="43"/>
      <c r="RF18" s="43"/>
      <c r="RG18" s="43"/>
      <c r="RH18" s="43"/>
      <c r="RI18" s="43"/>
      <c r="RJ18" s="43"/>
      <c r="RK18" s="43"/>
      <c r="RL18" s="43"/>
      <c r="RM18" s="43"/>
      <c r="RN18" s="43"/>
      <c r="RO18" s="43"/>
      <c r="RP18" s="43"/>
      <c r="RQ18" s="43"/>
      <c r="RR18" s="43"/>
      <c r="RS18" s="43"/>
      <c r="RT18" s="43"/>
      <c r="RU18" s="43"/>
      <c r="RV18" s="43"/>
      <c r="RW18" s="43"/>
      <c r="RX18" s="43"/>
      <c r="RY18" s="43"/>
      <c r="RZ18" s="43"/>
      <c r="SA18" s="43"/>
      <c r="SB18" s="43"/>
      <c r="SC18" s="43"/>
      <c r="SD18" s="43"/>
      <c r="SE18" s="43"/>
      <c r="SF18" s="43"/>
      <c r="SG18" s="43"/>
      <c r="SH18" s="43"/>
      <c r="SI18" s="43"/>
      <c r="SJ18" s="43"/>
      <c r="SK18" s="43"/>
      <c r="SL18" s="43"/>
      <c r="SM18" s="43"/>
      <c r="SN18" s="43"/>
      <c r="SO18" s="43"/>
      <c r="SP18" s="43"/>
      <c r="SQ18" s="43"/>
      <c r="SR18" s="43"/>
      <c r="SS18" s="43"/>
      <c r="ST18" s="43"/>
      <c r="SU18" s="43"/>
      <c r="SV18" s="43"/>
      <c r="SW18" s="43"/>
      <c r="SX18" s="43"/>
      <c r="SY18" s="43"/>
      <c r="SZ18" s="43"/>
      <c r="TA18" s="43"/>
      <c r="TB18" s="43"/>
      <c r="TC18" s="43"/>
      <c r="TD18" s="43"/>
      <c r="TE18" s="43"/>
      <c r="TF18" s="43"/>
      <c r="TG18" s="43"/>
      <c r="TH18" s="43"/>
      <c r="TI18" s="43"/>
      <c r="TJ18" s="43"/>
      <c r="TK18" s="43"/>
      <c r="TL18" s="43"/>
      <c r="TM18" s="43"/>
      <c r="TN18" s="43"/>
      <c r="TO18" s="43"/>
      <c r="TP18" s="43"/>
      <c r="TQ18" s="43"/>
      <c r="TR18" s="43"/>
      <c r="TS18" s="43"/>
      <c r="TT18" s="43"/>
      <c r="TU18" s="43"/>
      <c r="TV18" s="43"/>
      <c r="TW18" s="43"/>
      <c r="TX18" s="43"/>
      <c r="TY18" s="43"/>
      <c r="TZ18" s="43"/>
      <c r="UA18" s="43"/>
      <c r="UB18" s="43"/>
      <c r="UC18" s="43"/>
      <c r="UD18" s="43"/>
      <c r="UE18" s="43"/>
      <c r="UF18" s="43"/>
      <c r="UG18" s="43"/>
      <c r="UH18" s="43"/>
      <c r="UI18" s="43"/>
      <c r="UJ18" s="43"/>
      <c r="UK18" s="43"/>
      <c r="UL18" s="43"/>
      <c r="UM18" s="43"/>
      <c r="UN18" s="43"/>
      <c r="UO18" s="43"/>
      <c r="UP18" s="43"/>
      <c r="UQ18" s="43"/>
      <c r="UR18" s="43"/>
      <c r="US18" s="43"/>
      <c r="UT18" s="43"/>
      <c r="UU18" s="43"/>
      <c r="UV18" s="43"/>
      <c r="UW18" s="43"/>
      <c r="UX18" s="43"/>
      <c r="UY18" s="43"/>
      <c r="UZ18" s="43"/>
      <c r="VA18" s="43"/>
      <c r="VB18" s="43"/>
      <c r="VC18" s="43"/>
      <c r="VD18" s="43"/>
      <c r="VE18" s="43"/>
      <c r="VF18" s="43"/>
      <c r="VG18" s="43"/>
      <c r="VH18" s="43"/>
      <c r="VI18" s="43"/>
      <c r="VJ18" s="43"/>
      <c r="VK18" s="43"/>
      <c r="VL18" s="43"/>
      <c r="VM18" s="43"/>
      <c r="VN18" s="43"/>
      <c r="VO18" s="43"/>
      <c r="VP18" s="43"/>
      <c r="VQ18" s="43"/>
      <c r="VR18" s="43"/>
      <c r="VS18" s="43"/>
      <c r="VT18" s="43"/>
      <c r="VU18" s="43"/>
      <c r="VV18" s="43"/>
      <c r="VW18" s="43"/>
      <c r="VX18" s="43"/>
      <c r="VY18" s="43"/>
      <c r="VZ18" s="43"/>
      <c r="WA18" s="43"/>
      <c r="WB18" s="43"/>
      <c r="WC18" s="43"/>
      <c r="WD18" s="43"/>
      <c r="WE18" s="43"/>
      <c r="WF18" s="43"/>
      <c r="WG18" s="43"/>
      <c r="WH18" s="43"/>
      <c r="WI18" s="43"/>
      <c r="WJ18" s="43"/>
      <c r="WK18" s="43"/>
      <c r="WL18" s="43"/>
      <c r="WM18" s="43"/>
      <c r="WN18" s="43"/>
      <c r="WO18" s="43"/>
      <c r="WP18" s="43"/>
      <c r="WQ18" s="43"/>
      <c r="WR18" s="43"/>
      <c r="WS18" s="43"/>
      <c r="WT18" s="43"/>
      <c r="WU18" s="43"/>
      <c r="WV18" s="43"/>
      <c r="WW18" s="43"/>
      <c r="WX18" s="43"/>
      <c r="WY18" s="43"/>
      <c r="WZ18" s="43"/>
      <c r="XA18" s="43"/>
      <c r="XB18" s="43"/>
      <c r="XC18" s="43"/>
      <c r="XD18" s="43"/>
      <c r="XE18" s="43"/>
      <c r="XF18" s="43"/>
      <c r="XG18" s="43"/>
      <c r="XH18" s="43"/>
      <c r="XI18" s="43"/>
      <c r="XJ18" s="43"/>
      <c r="XK18" s="43"/>
      <c r="XL18" s="43"/>
      <c r="XM18" s="43"/>
      <c r="XN18" s="43"/>
      <c r="XO18" s="43"/>
      <c r="XP18" s="43"/>
      <c r="XQ18" s="43"/>
      <c r="XR18" s="43"/>
      <c r="XS18" s="43"/>
      <c r="XT18" s="43"/>
      <c r="XU18" s="43"/>
      <c r="XV18" s="43"/>
      <c r="XW18" s="43"/>
      <c r="XX18" s="43"/>
      <c r="XY18" s="43"/>
      <c r="XZ18" s="43"/>
      <c r="YA18" s="43"/>
      <c r="YB18" s="43"/>
      <c r="YC18" s="43"/>
      <c r="YD18" s="43"/>
      <c r="YE18" s="43"/>
      <c r="YF18" s="43"/>
      <c r="YG18" s="43"/>
      <c r="YH18" s="43"/>
      <c r="YI18" s="43"/>
      <c r="YJ18" s="43"/>
      <c r="YK18" s="43"/>
      <c r="YL18" s="43"/>
      <c r="YM18" s="43"/>
      <c r="YN18" s="43"/>
      <c r="YO18" s="43"/>
      <c r="YP18" s="43"/>
      <c r="YQ18" s="43"/>
      <c r="YR18" s="43"/>
      <c r="YS18" s="43"/>
      <c r="YT18" s="43"/>
      <c r="YU18" s="43"/>
      <c r="YV18" s="43"/>
      <c r="YW18" s="43"/>
      <c r="YX18" s="43"/>
      <c r="YY18" s="43"/>
      <c r="YZ18" s="43"/>
      <c r="ZA18" s="43"/>
      <c r="ZB18" s="43"/>
      <c r="ZC18" s="43"/>
      <c r="ZD18" s="43"/>
      <c r="ZE18" s="43"/>
      <c r="ZF18" s="43"/>
      <c r="ZG18" s="43"/>
      <c r="ZH18" s="43"/>
      <c r="ZI18" s="43"/>
      <c r="ZJ18" s="43"/>
      <c r="ZK18" s="43"/>
      <c r="ZL18" s="43"/>
      <c r="ZM18" s="43"/>
      <c r="ZN18" s="43"/>
      <c r="ZO18" s="43"/>
      <c r="ZP18" s="43"/>
      <c r="ZQ18" s="43"/>
      <c r="ZR18" s="43"/>
      <c r="ZS18" s="43"/>
      <c r="ZT18" s="43"/>
      <c r="ZU18" s="43"/>
      <c r="ZV18" s="43"/>
      <c r="ZW18" s="43"/>
      <c r="ZX18" s="43"/>
      <c r="ZY18" s="43"/>
      <c r="ZZ18" s="43"/>
      <c r="AAA18" s="43"/>
      <c r="AAB18" s="43"/>
      <c r="AAC18" s="43"/>
      <c r="AAD18" s="43"/>
      <c r="AAE18" s="43"/>
      <c r="AAF18" s="43"/>
      <c r="AAG18" s="43"/>
      <c r="AAH18" s="43"/>
      <c r="AAI18" s="43"/>
      <c r="AAJ18" s="43"/>
      <c r="AAK18" s="43"/>
      <c r="AAL18" s="43"/>
      <c r="AAM18" s="43"/>
      <c r="AAN18" s="43"/>
      <c r="AAO18" s="43"/>
      <c r="AAP18" s="43"/>
      <c r="AAQ18" s="43"/>
      <c r="AAR18" s="43"/>
      <c r="AAS18" s="43"/>
      <c r="AAT18" s="43"/>
      <c r="AAU18" s="43"/>
      <c r="AAV18" s="43"/>
      <c r="AAW18" s="43"/>
      <c r="AAX18" s="43"/>
      <c r="AAY18" s="43"/>
      <c r="AAZ18" s="43"/>
      <c r="ABA18" s="43"/>
      <c r="ABB18" s="43"/>
      <c r="ABC18" s="43"/>
      <c r="ABD18" s="43"/>
      <c r="ABE18" s="43"/>
      <c r="ABF18" s="43"/>
      <c r="ABG18" s="43"/>
      <c r="ABH18" s="43"/>
      <c r="ABI18" s="43"/>
      <c r="ABJ18" s="43"/>
      <c r="ABK18" s="43"/>
      <c r="ABL18" s="43"/>
      <c r="ABM18" s="43"/>
      <c r="ABN18" s="43"/>
      <c r="ABO18" s="43"/>
      <c r="ABP18" s="43"/>
      <c r="ABQ18" s="43"/>
      <c r="ABR18" s="43"/>
      <c r="ABS18" s="43"/>
      <c r="ABT18" s="43"/>
      <c r="ABU18" s="43"/>
      <c r="ABV18" s="43"/>
      <c r="ABW18" s="43"/>
      <c r="ABX18" s="43"/>
      <c r="ABY18" s="43"/>
      <c r="ABZ18" s="43"/>
      <c r="ACA18" s="43"/>
      <c r="ACB18" s="43"/>
      <c r="ACC18" s="43"/>
      <c r="ACD18" s="43"/>
      <c r="ACE18" s="43"/>
      <c r="ACF18" s="43"/>
      <c r="ACG18" s="43"/>
      <c r="ACH18" s="43"/>
      <c r="ACI18" s="43"/>
      <c r="ACJ18" s="43"/>
      <c r="ACK18" s="43"/>
      <c r="ACL18" s="43"/>
      <c r="ACM18" s="43"/>
      <c r="ACN18" s="43"/>
      <c r="ACO18" s="43"/>
      <c r="ACP18" s="43"/>
      <c r="ACQ18" s="43"/>
      <c r="ACR18" s="43"/>
      <c r="ACS18" s="43"/>
      <c r="ACT18" s="43"/>
      <c r="ACU18" s="43"/>
      <c r="ACV18" s="43"/>
      <c r="ACW18" s="43"/>
      <c r="ACX18" s="43"/>
      <c r="ACY18" s="43"/>
      <c r="ACZ18" s="43"/>
      <c r="ADA18" s="43"/>
      <c r="ADB18" s="43"/>
      <c r="ADC18" s="43"/>
      <c r="ADD18" s="43"/>
      <c r="ADE18" s="43"/>
      <c r="ADF18" s="43"/>
      <c r="ADG18" s="43"/>
      <c r="ADH18" s="43"/>
      <c r="ADI18" s="43"/>
      <c r="ADJ18" s="43"/>
      <c r="ADK18" s="43"/>
      <c r="ADL18" s="43"/>
      <c r="ADM18" s="43"/>
      <c r="ADN18" s="43"/>
      <c r="ADO18" s="43"/>
      <c r="ADP18" s="43"/>
      <c r="ADQ18" s="43"/>
      <c r="ADR18" s="43"/>
      <c r="ADS18" s="43"/>
      <c r="ADT18" s="43"/>
      <c r="ADU18" s="43"/>
      <c r="ADV18" s="43"/>
      <c r="ADW18" s="43"/>
      <c r="ADX18" s="43"/>
      <c r="ADY18" s="43"/>
      <c r="ADZ18" s="43"/>
      <c r="AEA18" s="43"/>
      <c r="AEB18" s="43"/>
      <c r="AEC18" s="43"/>
      <c r="AED18" s="43"/>
      <c r="AEE18" s="43"/>
      <c r="AEF18" s="43"/>
      <c r="AEG18" s="43"/>
      <c r="AEH18" s="43"/>
      <c r="AEI18" s="43"/>
      <c r="AEJ18" s="43"/>
      <c r="AEK18" s="43"/>
      <c r="AEL18" s="43"/>
      <c r="AEM18" s="43"/>
      <c r="AEN18" s="43"/>
      <c r="AEO18" s="43"/>
      <c r="AEP18" s="43"/>
      <c r="AEQ18" s="43"/>
      <c r="AER18" s="43"/>
      <c r="AES18" s="43"/>
      <c r="AET18" s="43"/>
      <c r="AEU18" s="43"/>
      <c r="AEV18" s="43"/>
      <c r="AEW18" s="43"/>
      <c r="AEX18" s="43"/>
      <c r="AEY18" s="43"/>
      <c r="AEZ18" s="43"/>
      <c r="AFA18" s="43"/>
      <c r="AFB18" s="43"/>
      <c r="AFC18" s="43"/>
      <c r="AFD18" s="43"/>
      <c r="AFE18" s="43"/>
      <c r="AFF18" s="43"/>
      <c r="AFG18" s="43"/>
      <c r="AFH18" s="43"/>
      <c r="AFI18" s="43"/>
      <c r="AFJ18" s="43"/>
      <c r="AFK18" s="43"/>
      <c r="AFL18" s="43"/>
      <c r="AFM18" s="43"/>
      <c r="AFN18" s="43"/>
      <c r="AFO18" s="43"/>
      <c r="AFP18" s="43"/>
      <c r="AFQ18" s="43"/>
      <c r="AFR18" s="43"/>
      <c r="AFS18" s="43"/>
      <c r="AFT18" s="43"/>
      <c r="AFU18" s="43"/>
      <c r="AFV18" s="43"/>
      <c r="AFW18" s="43"/>
      <c r="AFX18" s="43"/>
      <c r="AFY18" s="43"/>
      <c r="AFZ18" s="43"/>
      <c r="AGA18" s="43"/>
      <c r="AGB18" s="43"/>
      <c r="AGC18" s="43"/>
      <c r="AGD18" s="43"/>
      <c r="AGE18" s="43"/>
      <c r="AGF18" s="43"/>
      <c r="AGG18" s="43"/>
      <c r="AGH18" s="43"/>
      <c r="AGI18" s="43"/>
      <c r="AGJ18" s="43"/>
      <c r="AGK18" s="43"/>
      <c r="AGL18" s="43"/>
      <c r="AGM18" s="43"/>
      <c r="AGN18" s="43"/>
      <c r="AGO18" s="43"/>
      <c r="AGP18" s="43"/>
      <c r="AGQ18" s="43"/>
      <c r="AGR18" s="43"/>
      <c r="AGS18" s="43"/>
      <c r="AGT18" s="43"/>
      <c r="AGU18" s="43"/>
      <c r="AGV18" s="43"/>
      <c r="AGW18" s="43"/>
      <c r="AGX18" s="43"/>
      <c r="AGY18" s="43"/>
      <c r="AGZ18" s="43"/>
      <c r="AHA18" s="43"/>
      <c r="AHB18" s="43"/>
      <c r="AHC18" s="43"/>
      <c r="AHD18" s="43"/>
      <c r="AHE18" s="43"/>
      <c r="AHF18" s="43"/>
      <c r="AHG18" s="43"/>
      <c r="AHH18" s="43"/>
      <c r="AHI18" s="43"/>
      <c r="AHJ18" s="43"/>
      <c r="AHK18" s="43"/>
      <c r="AHL18" s="43"/>
      <c r="AHM18" s="43"/>
      <c r="AHN18" s="43"/>
      <c r="AHO18" s="43"/>
      <c r="AHP18" s="43"/>
      <c r="AHQ18" s="43"/>
      <c r="AHR18" s="43"/>
      <c r="AHS18" s="43"/>
      <c r="AHT18" s="43"/>
      <c r="AHU18" s="43"/>
      <c r="AHV18" s="43"/>
      <c r="AHW18" s="43"/>
      <c r="AHX18" s="43"/>
      <c r="AHY18" s="43"/>
      <c r="AHZ18" s="43"/>
      <c r="AIA18" s="43"/>
      <c r="AIB18" s="43"/>
      <c r="AIC18" s="43"/>
      <c r="AID18" s="43"/>
      <c r="AIE18" s="43"/>
      <c r="AIF18" s="43"/>
      <c r="AIG18" s="43"/>
      <c r="AIH18" s="43"/>
      <c r="AII18" s="43"/>
      <c r="AIJ18" s="43"/>
      <c r="AIK18" s="43"/>
      <c r="AIL18" s="43"/>
      <c r="AIM18" s="43"/>
      <c r="AIN18" s="43"/>
      <c r="AIO18" s="43"/>
      <c r="AIP18" s="43"/>
      <c r="AIQ18" s="43"/>
      <c r="AIR18" s="43"/>
      <c r="AIS18" s="43"/>
      <c r="AIT18" s="43"/>
      <c r="AIU18" s="43"/>
      <c r="AIV18" s="43"/>
      <c r="AIW18" s="43"/>
      <c r="AIX18" s="43"/>
      <c r="AIY18" s="43"/>
      <c r="AIZ18" s="43"/>
      <c r="AJA18" s="43"/>
      <c r="AJB18" s="43"/>
      <c r="AJC18" s="43"/>
      <c r="AJD18" s="43"/>
      <c r="AJE18" s="43"/>
      <c r="AJF18" s="43"/>
      <c r="AJG18" s="43"/>
      <c r="AJH18" s="43"/>
      <c r="AJI18" s="43"/>
      <c r="AJJ18" s="43"/>
      <c r="AJK18" s="43"/>
      <c r="AJL18" s="43"/>
      <c r="AJM18" s="43"/>
      <c r="AJN18" s="43"/>
      <c r="AJO18" s="43"/>
      <c r="AJP18" s="43"/>
      <c r="AJQ18" s="43"/>
      <c r="AJR18" s="43"/>
      <c r="AJS18" s="43"/>
      <c r="AJT18" s="43"/>
      <c r="AJU18" s="43"/>
      <c r="AJV18" s="43"/>
      <c r="AJW18" s="43"/>
      <c r="AJX18" s="43"/>
      <c r="AJY18" s="43"/>
      <c r="AJZ18" s="43"/>
      <c r="AKA18" s="43"/>
      <c r="AKB18" s="43"/>
      <c r="AKC18" s="43"/>
      <c r="AKD18" s="43"/>
      <c r="AKE18" s="43"/>
      <c r="AKF18" s="43"/>
      <c r="AKG18" s="43"/>
      <c r="AKH18" s="43"/>
      <c r="AKI18" s="43"/>
      <c r="AKJ18" s="43"/>
      <c r="AKK18" s="43"/>
      <c r="AKL18" s="43"/>
      <c r="AKM18" s="43"/>
      <c r="AKN18" s="43"/>
      <c r="AKO18" s="43"/>
      <c r="AKP18" s="43"/>
      <c r="AKQ18" s="43"/>
      <c r="AKR18" s="43"/>
      <c r="AKS18" s="43"/>
      <c r="AKT18" s="43"/>
      <c r="AKU18" s="43"/>
      <c r="AKV18" s="43"/>
      <c r="AKW18" s="43"/>
      <c r="AKX18" s="43"/>
      <c r="AKY18" s="43"/>
      <c r="AKZ18" s="43"/>
      <c r="ALA18" s="43"/>
      <c r="ALB18" s="43"/>
      <c r="ALC18" s="43"/>
      <c r="ALD18" s="43"/>
      <c r="ALE18" s="43"/>
      <c r="ALF18" s="43"/>
      <c r="ALG18" s="43"/>
      <c r="ALH18" s="43"/>
      <c r="ALI18" s="43"/>
      <c r="ALJ18" s="43"/>
      <c r="ALK18" s="43"/>
      <c r="ALL18" s="43"/>
      <c r="ALM18" s="43"/>
      <c r="ALN18" s="43"/>
      <c r="ALO18" s="43"/>
      <c r="ALP18" s="43"/>
      <c r="ALQ18" s="43"/>
      <c r="ALR18" s="43"/>
      <c r="ALS18" s="43"/>
      <c r="ALT18" s="43"/>
      <c r="ALU18" s="43"/>
      <c r="ALV18" s="43"/>
      <c r="ALW18" s="43"/>
      <c r="ALX18" s="43"/>
      <c r="ALY18" s="43"/>
      <c r="ALZ18" s="43"/>
      <c r="AMA18" s="43"/>
      <c r="AMB18" s="43"/>
      <c r="AMC18" s="43"/>
      <c r="AMD18" s="43"/>
      <c r="AME18" s="43"/>
      <c r="AMF18" s="43"/>
      <c r="AMG18" s="43"/>
      <c r="AMH18" s="43"/>
      <c r="AMI18" s="43"/>
      <c r="AMJ18" s="43"/>
      <c r="AMK18" s="43"/>
      <c r="AML18" s="43"/>
      <c r="AMM18" s="43"/>
      <c r="AMN18" s="43"/>
      <c r="AMO18" s="43"/>
      <c r="AMP18" s="43"/>
      <c r="AMQ18" s="43"/>
      <c r="AMR18" s="43"/>
      <c r="AMS18" s="43"/>
      <c r="AMT18" s="43"/>
      <c r="AMU18" s="43"/>
      <c r="AMV18" s="43"/>
      <c r="AMW18" s="43"/>
      <c r="AMX18" s="43"/>
      <c r="AMY18" s="43"/>
      <c r="AMZ18" s="43"/>
      <c r="ANA18" s="43"/>
      <c r="ANB18" s="43"/>
      <c r="ANC18" s="43"/>
      <c r="AND18" s="43"/>
      <c r="ANE18" s="43"/>
      <c r="ANF18" s="43"/>
      <c r="ANG18" s="43"/>
      <c r="ANH18" s="43"/>
      <c r="ANI18" s="43"/>
      <c r="ANJ18" s="43"/>
      <c r="ANK18" s="43"/>
      <c r="ANL18" s="43"/>
      <c r="ANM18" s="43"/>
      <c r="ANN18" s="43"/>
      <c r="ANO18" s="43"/>
      <c r="ANP18" s="43"/>
      <c r="ANQ18" s="43"/>
      <c r="ANR18" s="43"/>
      <c r="ANS18" s="43"/>
      <c r="ANT18" s="43"/>
      <c r="ANU18" s="43"/>
      <c r="ANV18" s="43"/>
      <c r="ANW18" s="43"/>
      <c r="ANX18" s="43"/>
      <c r="ANY18" s="43"/>
      <c r="ANZ18" s="43"/>
      <c r="AOA18" s="43"/>
      <c r="AOB18" s="43"/>
      <c r="AOC18" s="43"/>
      <c r="AOD18" s="43"/>
      <c r="AOE18" s="43"/>
      <c r="AOF18" s="43"/>
      <c r="AOG18" s="43"/>
      <c r="AOH18" s="43"/>
      <c r="AOI18" s="43"/>
      <c r="AOJ18" s="43"/>
      <c r="AOK18" s="43"/>
      <c r="AOL18" s="43"/>
      <c r="AOM18" s="43"/>
      <c r="AON18" s="43"/>
      <c r="AOO18" s="43"/>
      <c r="AOP18" s="43"/>
      <c r="AOQ18" s="43"/>
      <c r="AOR18" s="43"/>
      <c r="AOS18" s="43"/>
      <c r="AOT18" s="43"/>
      <c r="AOU18" s="43"/>
      <c r="AOV18" s="43"/>
      <c r="AOW18" s="43"/>
      <c r="AOX18" s="43"/>
      <c r="AOY18" s="43"/>
      <c r="AOZ18" s="43"/>
      <c r="APA18" s="43"/>
      <c r="APB18" s="43"/>
      <c r="APC18" s="43"/>
      <c r="APD18" s="43"/>
      <c r="APE18" s="43"/>
      <c r="APF18" s="43"/>
      <c r="APG18" s="43"/>
      <c r="APH18" s="43"/>
      <c r="API18" s="43"/>
      <c r="APJ18" s="43"/>
      <c r="APK18" s="43"/>
      <c r="APL18" s="43"/>
      <c r="APM18" s="43"/>
      <c r="APN18" s="43"/>
      <c r="APO18" s="43"/>
      <c r="APP18" s="43"/>
      <c r="APQ18" s="43"/>
      <c r="APR18" s="43"/>
      <c r="APS18" s="43"/>
      <c r="APT18" s="43"/>
      <c r="APU18" s="43"/>
      <c r="APV18" s="43"/>
      <c r="APW18" s="43"/>
      <c r="APX18" s="43"/>
      <c r="APY18" s="43"/>
      <c r="APZ18" s="43"/>
      <c r="AQA18" s="43"/>
      <c r="AQB18" s="43"/>
      <c r="AQC18" s="43"/>
      <c r="AQD18" s="43"/>
      <c r="AQE18" s="43"/>
      <c r="AQF18" s="43"/>
      <c r="AQG18" s="43"/>
      <c r="AQH18" s="43"/>
      <c r="AQI18" s="43"/>
      <c r="AQJ18" s="43"/>
      <c r="AQK18" s="43"/>
      <c r="AQL18" s="43"/>
      <c r="AQM18" s="43"/>
      <c r="AQN18" s="43"/>
      <c r="AQO18" s="43"/>
      <c r="AQP18" s="43"/>
      <c r="AQQ18" s="43"/>
      <c r="AQR18" s="43"/>
      <c r="AQS18" s="43"/>
      <c r="AQT18" s="43"/>
      <c r="AQU18" s="43"/>
      <c r="AQV18" s="43"/>
      <c r="AQW18" s="43"/>
      <c r="AQX18" s="43"/>
      <c r="AQY18" s="43"/>
      <c r="AQZ18" s="43"/>
      <c r="ARA18" s="43"/>
      <c r="ARB18" s="43"/>
      <c r="ARC18" s="43"/>
      <c r="ARD18" s="43"/>
      <c r="ARE18" s="43"/>
      <c r="ARF18" s="43"/>
      <c r="ARG18" s="43"/>
      <c r="ARH18" s="43"/>
      <c r="ARI18" s="43"/>
      <c r="ARJ18" s="43"/>
      <c r="ARK18" s="43"/>
      <c r="ARL18" s="43"/>
      <c r="ARM18" s="43"/>
      <c r="ARN18" s="43"/>
      <c r="ARO18" s="43"/>
      <c r="ARP18" s="43"/>
      <c r="ARQ18" s="43"/>
      <c r="ARR18" s="43"/>
      <c r="ARS18" s="43"/>
      <c r="ART18" s="43"/>
      <c r="ARU18" s="43"/>
      <c r="ARV18" s="43"/>
      <c r="ARW18" s="43"/>
      <c r="ARX18" s="43"/>
      <c r="ARY18" s="43"/>
      <c r="ARZ18" s="43"/>
      <c r="ASA18" s="43"/>
      <c r="ASB18" s="43"/>
      <c r="ASC18" s="43"/>
      <c r="ASD18" s="43"/>
      <c r="ASE18" s="43"/>
      <c r="ASF18" s="43"/>
      <c r="ASG18" s="43"/>
      <c r="ASH18" s="43"/>
      <c r="ASI18" s="43"/>
      <c r="ASJ18" s="43"/>
      <c r="ASK18" s="43"/>
      <c r="ASL18" s="43"/>
      <c r="ASM18" s="43"/>
      <c r="ASN18" s="43"/>
      <c r="ASO18" s="43"/>
      <c r="ASP18" s="43"/>
      <c r="ASQ18" s="43"/>
      <c r="ASR18" s="43"/>
      <c r="ASS18" s="43"/>
      <c r="AST18" s="43"/>
      <c r="ASU18" s="43"/>
      <c r="ASV18" s="43"/>
      <c r="ASW18" s="43"/>
      <c r="ASX18" s="43"/>
      <c r="ASY18" s="43"/>
      <c r="ASZ18" s="43"/>
      <c r="ATA18" s="43"/>
      <c r="ATB18" s="43"/>
      <c r="ATC18" s="43"/>
      <c r="ATD18" s="43"/>
      <c r="ATE18" s="43"/>
      <c r="ATF18" s="43"/>
      <c r="ATG18" s="43"/>
      <c r="ATH18" s="43"/>
      <c r="ATI18" s="43"/>
      <c r="ATJ18" s="43"/>
      <c r="ATK18" s="43"/>
      <c r="ATL18" s="43"/>
      <c r="ATM18" s="43"/>
      <c r="ATN18" s="43"/>
      <c r="ATO18" s="43"/>
      <c r="ATP18" s="43"/>
      <c r="ATQ18" s="43"/>
      <c r="ATR18" s="43"/>
      <c r="ATS18" s="43"/>
      <c r="ATT18" s="43"/>
      <c r="ATU18" s="43"/>
      <c r="ATV18" s="43"/>
      <c r="ATW18" s="43"/>
      <c r="ATX18" s="43"/>
      <c r="ATY18" s="43"/>
      <c r="ATZ18" s="43"/>
      <c r="AUA18" s="43"/>
      <c r="AUB18" s="43"/>
      <c r="AUC18" s="43"/>
      <c r="AUD18" s="43"/>
      <c r="AUE18" s="43"/>
      <c r="AUF18" s="43"/>
      <c r="AUG18" s="43"/>
      <c r="AUH18" s="43"/>
      <c r="AUI18" s="43"/>
      <c r="AUJ18" s="43"/>
      <c r="AUK18" s="43"/>
      <c r="AUL18" s="43"/>
      <c r="AUM18" s="43"/>
      <c r="AUN18" s="43"/>
      <c r="AUO18" s="43"/>
      <c r="AUP18" s="43"/>
      <c r="AUQ18" s="43"/>
      <c r="AUR18" s="43"/>
      <c r="AUS18" s="43"/>
      <c r="AUT18" s="43"/>
      <c r="AUU18" s="43"/>
      <c r="AUV18" s="43"/>
      <c r="AUW18" s="43"/>
      <c r="AUX18" s="43"/>
      <c r="AUY18" s="43"/>
      <c r="AUZ18" s="43"/>
      <c r="AVA18" s="43"/>
      <c r="AVB18" s="43"/>
      <c r="AVC18" s="43"/>
      <c r="AVD18" s="43"/>
      <c r="AVE18" s="43"/>
      <c r="AVF18" s="43"/>
      <c r="AVG18" s="43"/>
      <c r="AVH18" s="43"/>
      <c r="AVI18" s="43"/>
      <c r="AVJ18" s="43"/>
      <c r="AVK18" s="43"/>
      <c r="AVL18" s="43"/>
      <c r="AVM18" s="43"/>
      <c r="AVN18" s="43"/>
      <c r="AVO18" s="43"/>
      <c r="AVP18" s="43"/>
      <c r="AVQ18" s="43"/>
      <c r="AVR18" s="43"/>
      <c r="AVS18" s="43"/>
      <c r="AVT18" s="43"/>
      <c r="AVU18" s="43"/>
      <c r="AVV18" s="43"/>
      <c r="AVW18" s="43"/>
      <c r="AVX18" s="43"/>
      <c r="AVY18" s="43"/>
      <c r="AVZ18" s="43"/>
      <c r="AWA18" s="43"/>
      <c r="AWB18" s="43"/>
      <c r="AWC18" s="43"/>
      <c r="AWD18" s="43"/>
      <c r="AWE18" s="43"/>
      <c r="AWF18" s="43"/>
      <c r="AWG18" s="43"/>
      <c r="AWH18" s="43"/>
      <c r="AWI18" s="43"/>
      <c r="AWJ18" s="43"/>
      <c r="AWK18" s="43"/>
      <c r="AWL18" s="43"/>
      <c r="AWM18" s="43"/>
      <c r="AWN18" s="43"/>
      <c r="AWO18" s="43"/>
      <c r="AWP18" s="43"/>
      <c r="AWQ18" s="43"/>
      <c r="AWR18" s="43"/>
      <c r="AWS18" s="43"/>
      <c r="AWT18" s="43"/>
      <c r="AWU18" s="43"/>
      <c r="AWV18" s="43"/>
      <c r="AWW18" s="43"/>
      <c r="AWX18" s="43"/>
      <c r="AWY18" s="43"/>
      <c r="AWZ18" s="43"/>
      <c r="AXA18" s="43"/>
      <c r="AXB18" s="43"/>
      <c r="AXC18" s="43"/>
      <c r="AXD18" s="43"/>
      <c r="AXE18" s="43"/>
      <c r="AXF18" s="43"/>
      <c r="AXG18" s="43"/>
      <c r="AXH18" s="43"/>
      <c r="AXI18" s="43"/>
      <c r="AXJ18" s="43"/>
      <c r="AXK18" s="43"/>
      <c r="AXL18" s="43"/>
      <c r="AXM18" s="43"/>
      <c r="AXN18" s="43"/>
      <c r="AXO18" s="43"/>
      <c r="AXP18" s="43"/>
      <c r="AXQ18" s="43"/>
      <c r="AXR18" s="43"/>
      <c r="AXS18" s="43"/>
      <c r="AXT18" s="43"/>
      <c r="AXU18" s="43"/>
      <c r="AXV18" s="43"/>
      <c r="AXW18" s="43"/>
      <c r="AXX18" s="43"/>
      <c r="AXY18" s="43"/>
      <c r="AXZ18" s="43"/>
      <c r="AYA18" s="43"/>
      <c r="AYB18" s="43"/>
      <c r="AYC18" s="43"/>
      <c r="AYD18" s="43"/>
      <c r="AYE18" s="43"/>
      <c r="AYF18" s="43"/>
      <c r="AYG18" s="43"/>
      <c r="AYH18" s="43"/>
      <c r="AYI18" s="43"/>
      <c r="AYJ18" s="43"/>
      <c r="AYK18" s="43"/>
      <c r="AYL18" s="43"/>
      <c r="AYM18" s="43"/>
      <c r="AYN18" s="43"/>
      <c r="AYO18" s="43"/>
      <c r="AYP18" s="43"/>
      <c r="AYQ18" s="43"/>
      <c r="AYR18" s="43"/>
      <c r="AYS18" s="43"/>
      <c r="AYT18" s="43"/>
      <c r="AYU18" s="43"/>
      <c r="AYV18" s="43"/>
      <c r="AYW18" s="43"/>
      <c r="AYX18" s="43"/>
      <c r="AYY18" s="43"/>
      <c r="AYZ18" s="43"/>
      <c r="AZA18" s="43"/>
      <c r="AZB18" s="43"/>
      <c r="AZC18" s="43"/>
      <c r="AZD18" s="43"/>
      <c r="AZE18" s="43"/>
      <c r="AZF18" s="43"/>
      <c r="AZG18" s="43"/>
      <c r="AZH18" s="43"/>
      <c r="AZI18" s="43"/>
      <c r="AZJ18" s="43"/>
      <c r="AZK18" s="43"/>
      <c r="AZL18" s="43"/>
      <c r="AZM18" s="43"/>
      <c r="AZN18" s="43"/>
      <c r="AZO18" s="43"/>
      <c r="AZP18" s="43"/>
      <c r="AZQ18" s="43"/>
      <c r="AZR18" s="43"/>
      <c r="AZS18" s="43"/>
      <c r="AZT18" s="43"/>
      <c r="AZU18" s="43"/>
      <c r="AZV18" s="43"/>
      <c r="AZW18" s="43"/>
      <c r="AZX18" s="43"/>
      <c r="AZY18" s="43"/>
      <c r="AZZ18" s="43"/>
      <c r="BAA18" s="43"/>
      <c r="BAB18" s="43"/>
      <c r="BAC18" s="43"/>
      <c r="BAD18" s="43"/>
      <c r="BAE18" s="43"/>
      <c r="BAF18" s="43"/>
      <c r="BAG18" s="43"/>
      <c r="BAH18" s="43"/>
      <c r="BAI18" s="43"/>
      <c r="BAJ18" s="43"/>
      <c r="BAK18" s="43"/>
      <c r="BAL18" s="43"/>
      <c r="BAM18" s="43"/>
      <c r="BAN18" s="43"/>
      <c r="BAO18" s="43"/>
      <c r="BAP18" s="43"/>
      <c r="BAQ18" s="43"/>
      <c r="BAR18" s="43"/>
      <c r="BAS18" s="43"/>
      <c r="BAT18" s="43"/>
      <c r="BAU18" s="43"/>
      <c r="BAV18" s="43"/>
      <c r="BAW18" s="43"/>
      <c r="BAX18" s="43"/>
      <c r="BAY18" s="43"/>
      <c r="BAZ18" s="43"/>
      <c r="BBA18" s="43"/>
      <c r="BBB18" s="43"/>
      <c r="BBC18" s="43"/>
      <c r="BBD18" s="43"/>
      <c r="BBE18" s="43"/>
      <c r="BBF18" s="43"/>
      <c r="BBG18" s="43"/>
      <c r="BBH18" s="43"/>
      <c r="BBI18" s="43"/>
      <c r="BBJ18" s="43"/>
      <c r="BBK18" s="43"/>
      <c r="BBL18" s="43"/>
      <c r="BBM18" s="43"/>
      <c r="BBN18" s="43"/>
      <c r="BBO18" s="43"/>
      <c r="BBP18" s="43"/>
      <c r="BBQ18" s="43"/>
      <c r="BBR18" s="43"/>
      <c r="BBS18" s="43"/>
      <c r="BBT18" s="43"/>
      <c r="BBU18" s="43"/>
      <c r="BBV18" s="43"/>
      <c r="BBW18" s="43"/>
      <c r="BBX18" s="43"/>
      <c r="BBY18" s="43"/>
      <c r="BBZ18" s="43"/>
      <c r="BCA18" s="43"/>
      <c r="BCB18" s="43"/>
      <c r="BCC18" s="43"/>
      <c r="BCD18" s="43"/>
      <c r="BCE18" s="43"/>
      <c r="BCF18" s="43"/>
      <c r="BCG18" s="43"/>
      <c r="BCH18" s="43"/>
      <c r="BCI18" s="43"/>
      <c r="BCJ18" s="43"/>
      <c r="BCK18" s="43"/>
      <c r="BCL18" s="43"/>
      <c r="BCM18" s="43"/>
      <c r="BCN18" s="43"/>
      <c r="BCO18" s="43"/>
      <c r="BCP18" s="43"/>
      <c r="BCQ18" s="43"/>
      <c r="BCR18" s="43"/>
      <c r="BCS18" s="43"/>
      <c r="BCT18" s="43"/>
      <c r="BCU18" s="43"/>
      <c r="BCV18" s="43"/>
      <c r="BCW18" s="43"/>
      <c r="BCX18" s="43"/>
      <c r="BCY18" s="43"/>
      <c r="BCZ18" s="43"/>
      <c r="BDA18" s="43"/>
      <c r="BDB18" s="43"/>
      <c r="BDC18" s="43"/>
      <c r="BDD18" s="43"/>
      <c r="BDE18" s="43"/>
      <c r="BDF18" s="43"/>
      <c r="BDG18" s="43"/>
      <c r="BDH18" s="43"/>
      <c r="BDI18" s="43"/>
      <c r="BDJ18" s="43"/>
      <c r="BDK18" s="43"/>
      <c r="BDL18" s="43"/>
      <c r="BDM18" s="43"/>
      <c r="BDN18" s="43"/>
      <c r="BDO18" s="43"/>
      <c r="BDP18" s="43"/>
      <c r="BDQ18" s="43"/>
      <c r="BDR18" s="43"/>
      <c r="BDS18" s="43"/>
      <c r="BDT18" s="43"/>
      <c r="BDU18" s="43"/>
      <c r="BDV18" s="43"/>
      <c r="BDW18" s="43"/>
      <c r="BDX18" s="43"/>
      <c r="BDY18" s="43"/>
      <c r="BDZ18" s="43"/>
      <c r="BEA18" s="43"/>
      <c r="BEB18" s="43"/>
      <c r="BEC18" s="43"/>
      <c r="BED18" s="43"/>
      <c r="BEE18" s="43"/>
      <c r="BEF18" s="43"/>
      <c r="BEG18" s="43"/>
      <c r="BEH18" s="43"/>
      <c r="BEI18" s="43"/>
      <c r="BEJ18" s="43"/>
      <c r="BEK18" s="43"/>
      <c r="BEL18" s="43"/>
      <c r="BEM18" s="43"/>
      <c r="BEN18" s="43"/>
      <c r="BEO18" s="43"/>
      <c r="BEP18" s="43"/>
      <c r="BEQ18" s="43"/>
      <c r="BER18" s="43"/>
      <c r="BES18" s="43"/>
      <c r="BET18" s="43"/>
      <c r="BEU18" s="43"/>
      <c r="BEV18" s="43"/>
      <c r="BEW18" s="43"/>
      <c r="BEX18" s="43"/>
      <c r="BEY18" s="43"/>
      <c r="BEZ18" s="43"/>
      <c r="BFA18" s="43"/>
      <c r="BFB18" s="43"/>
      <c r="BFC18" s="43"/>
      <c r="BFD18" s="43"/>
      <c r="BFE18" s="43"/>
      <c r="BFF18" s="43"/>
      <c r="BFG18" s="43"/>
      <c r="BFH18" s="43"/>
      <c r="BFI18" s="43"/>
      <c r="BFJ18" s="43"/>
      <c r="BFK18" s="43"/>
      <c r="BFL18" s="43"/>
      <c r="BFM18" s="43"/>
      <c r="BFN18" s="43"/>
      <c r="BFO18" s="43"/>
      <c r="BFP18" s="43"/>
      <c r="BFQ18" s="43"/>
      <c r="BFR18" s="43"/>
      <c r="BFS18" s="43"/>
      <c r="BFT18" s="43"/>
      <c r="BFU18" s="43"/>
      <c r="BFV18" s="43"/>
      <c r="BFW18" s="43"/>
      <c r="BFX18" s="43"/>
      <c r="BFY18" s="43"/>
      <c r="BFZ18" s="43"/>
      <c r="BGA18" s="43"/>
      <c r="BGB18" s="43"/>
      <c r="BGC18" s="43"/>
      <c r="BGD18" s="43"/>
      <c r="BGE18" s="43"/>
      <c r="BGF18" s="43"/>
      <c r="BGG18" s="43"/>
      <c r="BGH18" s="43"/>
      <c r="BGI18" s="43"/>
      <c r="BGJ18" s="43"/>
      <c r="BGK18" s="43"/>
      <c r="BGL18" s="43"/>
      <c r="BGM18" s="43"/>
      <c r="BGN18" s="43"/>
      <c r="BGO18" s="43"/>
      <c r="BGP18" s="43"/>
      <c r="BGQ18" s="43"/>
      <c r="BGR18" s="43"/>
      <c r="BGS18" s="43"/>
      <c r="BGT18" s="43"/>
      <c r="BGU18" s="43"/>
      <c r="BGV18" s="43"/>
      <c r="BGW18" s="43"/>
      <c r="BGX18" s="43"/>
      <c r="BGY18" s="43"/>
      <c r="BGZ18" s="43"/>
      <c r="BHA18" s="43"/>
      <c r="BHB18" s="43"/>
      <c r="BHC18" s="43"/>
      <c r="BHD18" s="43"/>
      <c r="BHE18" s="43"/>
      <c r="BHF18" s="43"/>
      <c r="BHG18" s="43"/>
      <c r="BHH18" s="43"/>
      <c r="BHI18" s="43"/>
      <c r="BHJ18" s="43"/>
      <c r="BHK18" s="43"/>
      <c r="BHL18" s="43"/>
      <c r="BHM18" s="43"/>
      <c r="BHN18" s="43"/>
      <c r="BHO18" s="43"/>
      <c r="BHP18" s="43"/>
      <c r="BHQ18" s="43"/>
      <c r="BHR18" s="43"/>
      <c r="BHS18" s="43"/>
      <c r="BHT18" s="43"/>
      <c r="BHU18" s="43"/>
      <c r="BHV18" s="43"/>
      <c r="BHW18" s="43"/>
      <c r="BHX18" s="43"/>
      <c r="BHY18" s="43"/>
      <c r="BHZ18" s="43"/>
      <c r="BIA18" s="43"/>
      <c r="BIB18" s="43"/>
      <c r="BIC18" s="43"/>
      <c r="BID18" s="43"/>
      <c r="BIE18" s="43"/>
      <c r="BIF18" s="43"/>
      <c r="BIG18" s="43"/>
      <c r="BIH18" s="43"/>
      <c r="BII18" s="43"/>
      <c r="BIJ18" s="43"/>
      <c r="BIK18" s="43"/>
      <c r="BIL18" s="43"/>
      <c r="BIM18" s="43"/>
      <c r="BIN18" s="43"/>
      <c r="BIO18" s="43"/>
      <c r="BIP18" s="43"/>
      <c r="BIQ18" s="43"/>
      <c r="BIR18" s="43"/>
      <c r="BIS18" s="43"/>
      <c r="BIT18" s="43"/>
      <c r="BIU18" s="43"/>
      <c r="BIV18" s="43"/>
      <c r="BIW18" s="43"/>
      <c r="BIX18" s="43"/>
      <c r="BIY18" s="43"/>
      <c r="BIZ18" s="43"/>
      <c r="BJA18" s="43"/>
      <c r="BJB18" s="43"/>
      <c r="BJC18" s="43"/>
      <c r="BJD18" s="43"/>
      <c r="BJE18" s="43"/>
      <c r="BJF18" s="43"/>
      <c r="BJG18" s="43"/>
      <c r="BJH18" s="43"/>
      <c r="BJI18" s="43"/>
      <c r="BJJ18" s="43"/>
      <c r="BJK18" s="43"/>
      <c r="BJL18" s="43"/>
      <c r="BJM18" s="43"/>
      <c r="BJN18" s="43"/>
      <c r="BJO18" s="43"/>
      <c r="BJP18" s="43"/>
      <c r="BJQ18" s="43"/>
      <c r="BJR18" s="43"/>
      <c r="BJS18" s="43"/>
      <c r="BJT18" s="43"/>
      <c r="BJU18" s="43"/>
      <c r="BJV18" s="43"/>
      <c r="BJW18" s="43"/>
      <c r="BJX18" s="43"/>
      <c r="BJY18" s="43"/>
      <c r="BJZ18" s="43"/>
      <c r="BKA18" s="43"/>
      <c r="BKB18" s="43"/>
      <c r="BKC18" s="43"/>
      <c r="BKD18" s="43"/>
      <c r="BKE18" s="43"/>
      <c r="BKF18" s="43"/>
      <c r="BKG18" s="43"/>
      <c r="BKH18" s="43"/>
      <c r="BKI18" s="43"/>
      <c r="BKJ18" s="43"/>
      <c r="BKK18" s="43"/>
      <c r="BKL18" s="43"/>
      <c r="BKM18" s="43"/>
      <c r="BKN18" s="43"/>
      <c r="BKO18" s="43"/>
      <c r="BKP18" s="43"/>
      <c r="BKQ18" s="43"/>
      <c r="BKR18" s="43"/>
      <c r="BKS18" s="43"/>
      <c r="BKT18" s="43"/>
      <c r="BKU18" s="43"/>
      <c r="BKV18" s="43"/>
      <c r="BKW18" s="43"/>
      <c r="BKX18" s="43"/>
      <c r="BKY18" s="43"/>
      <c r="BKZ18" s="43"/>
      <c r="BLA18" s="43"/>
      <c r="BLB18" s="43"/>
      <c r="BLC18" s="43"/>
      <c r="BLD18" s="43"/>
      <c r="BLE18" s="43"/>
      <c r="BLF18" s="43"/>
      <c r="BLG18" s="43"/>
      <c r="BLH18" s="43"/>
      <c r="BLI18" s="43"/>
      <c r="BLJ18" s="43"/>
      <c r="BLK18" s="43"/>
      <c r="BLL18" s="43"/>
      <c r="BLM18" s="43"/>
      <c r="BLN18" s="43"/>
      <c r="BLO18" s="43"/>
      <c r="BLP18" s="43"/>
      <c r="BLQ18" s="43"/>
      <c r="BLR18" s="43"/>
      <c r="BLS18" s="43"/>
      <c r="BLT18" s="43"/>
      <c r="BLU18" s="43"/>
      <c r="BLV18" s="43"/>
      <c r="BLW18" s="43"/>
      <c r="BLX18" s="43"/>
      <c r="BLY18" s="43"/>
      <c r="BLZ18" s="43"/>
      <c r="BMA18" s="43"/>
      <c r="BMB18" s="43"/>
      <c r="BMC18" s="43"/>
      <c r="BMD18" s="43"/>
      <c r="BME18" s="43"/>
      <c r="BMF18" s="43"/>
      <c r="BMG18" s="43"/>
      <c r="BMH18" s="43"/>
      <c r="BMI18" s="43"/>
      <c r="BMJ18" s="43"/>
      <c r="BMK18" s="43"/>
      <c r="BML18" s="43"/>
      <c r="BMM18" s="43"/>
      <c r="BMN18" s="43"/>
      <c r="BMO18" s="43"/>
      <c r="BMP18" s="43"/>
      <c r="BMQ18" s="43"/>
      <c r="BMR18" s="43"/>
      <c r="BMS18" s="43"/>
      <c r="BMT18" s="43"/>
      <c r="BMU18" s="43"/>
      <c r="BMV18" s="43"/>
      <c r="BMW18" s="43"/>
      <c r="BMX18" s="43"/>
      <c r="BMY18" s="43"/>
      <c r="BMZ18" s="43"/>
      <c r="BNA18" s="43"/>
      <c r="BNB18" s="43"/>
      <c r="BNC18" s="43"/>
      <c r="BND18" s="43"/>
      <c r="BNE18" s="43"/>
      <c r="BNF18" s="43"/>
      <c r="BNG18" s="43"/>
      <c r="BNH18" s="43"/>
      <c r="BNI18" s="43"/>
      <c r="BNJ18" s="43"/>
      <c r="BNK18" s="43"/>
      <c r="BNL18" s="43"/>
      <c r="BNM18" s="43"/>
      <c r="BNN18" s="43"/>
      <c r="BNO18" s="43"/>
      <c r="BNP18" s="43"/>
      <c r="BNQ18" s="43"/>
      <c r="BNR18" s="43"/>
      <c r="BNS18" s="43"/>
      <c r="BNT18" s="43"/>
      <c r="BNU18" s="43"/>
      <c r="BNV18" s="43"/>
      <c r="BNW18" s="43"/>
      <c r="BNX18" s="43"/>
      <c r="BNY18" s="43"/>
      <c r="BNZ18" s="43"/>
      <c r="BOA18" s="43"/>
      <c r="BOB18" s="43"/>
      <c r="BOC18" s="43"/>
      <c r="BOD18" s="43"/>
      <c r="BOE18" s="43"/>
      <c r="BOF18" s="43"/>
      <c r="BOG18" s="43"/>
      <c r="BOH18" s="43"/>
      <c r="BOI18" s="43"/>
      <c r="BOJ18" s="43"/>
      <c r="BOK18" s="43"/>
      <c r="BOL18" s="43"/>
      <c r="BOM18" s="43"/>
      <c r="BON18" s="43"/>
      <c r="BOO18" s="43"/>
      <c r="BOP18" s="43"/>
      <c r="BOQ18" s="43"/>
      <c r="BOR18" s="43"/>
      <c r="BOS18" s="43"/>
      <c r="BOT18" s="43"/>
      <c r="BOU18" s="43"/>
      <c r="BOV18" s="43"/>
      <c r="BOW18" s="43"/>
      <c r="BOX18" s="43"/>
      <c r="BOY18" s="43"/>
      <c r="BOZ18" s="43"/>
      <c r="BPA18" s="43"/>
      <c r="BPB18" s="43"/>
      <c r="BPC18" s="43"/>
      <c r="BPD18" s="43"/>
      <c r="BPE18" s="43"/>
      <c r="BPF18" s="43"/>
      <c r="BPG18" s="43"/>
      <c r="BPH18" s="43"/>
      <c r="BPI18" s="43"/>
      <c r="BPJ18" s="43"/>
      <c r="BPK18" s="43"/>
      <c r="BPL18" s="43"/>
      <c r="BPM18" s="43"/>
      <c r="BPN18" s="43"/>
      <c r="BPO18" s="43"/>
      <c r="BPP18" s="43"/>
      <c r="BPQ18" s="43"/>
      <c r="BPR18" s="43"/>
      <c r="BPS18" s="43"/>
      <c r="BPT18" s="43"/>
      <c r="BPU18" s="43"/>
      <c r="BPV18" s="43"/>
      <c r="BPW18" s="43"/>
      <c r="BPX18" s="43"/>
      <c r="BPY18" s="43"/>
      <c r="BPZ18" s="43"/>
      <c r="BQA18" s="43"/>
      <c r="BQB18" s="43"/>
      <c r="BQC18" s="43"/>
      <c r="BQD18" s="43"/>
      <c r="BQE18" s="43"/>
      <c r="BQF18" s="43"/>
      <c r="BQG18" s="43"/>
      <c r="BQH18" s="43"/>
      <c r="BQI18" s="43"/>
      <c r="BQJ18" s="43"/>
      <c r="BQK18" s="43"/>
      <c r="BQL18" s="43"/>
      <c r="BQM18" s="43"/>
      <c r="BQN18" s="43"/>
      <c r="BQO18" s="43"/>
      <c r="BQP18" s="43"/>
      <c r="BQQ18" s="43"/>
      <c r="BQR18" s="43"/>
      <c r="BQS18" s="43"/>
      <c r="BQT18" s="43"/>
      <c r="BQU18" s="43"/>
      <c r="BQV18" s="43"/>
      <c r="BQW18" s="43"/>
      <c r="BQX18" s="43"/>
      <c r="BQY18" s="43"/>
      <c r="BQZ18" s="43"/>
      <c r="BRA18" s="43"/>
      <c r="BRB18" s="43"/>
      <c r="BRC18" s="43"/>
      <c r="BRD18" s="43"/>
      <c r="BRE18" s="43"/>
      <c r="BRF18" s="43"/>
      <c r="BRG18" s="43"/>
      <c r="BRH18" s="43"/>
      <c r="BRI18" s="43"/>
      <c r="BRJ18" s="43"/>
      <c r="BRK18" s="43"/>
      <c r="BRL18" s="43"/>
      <c r="BRM18" s="43"/>
      <c r="BRN18" s="43"/>
      <c r="BRO18" s="43"/>
      <c r="BRP18" s="43"/>
      <c r="BRQ18" s="43"/>
      <c r="BRR18" s="43"/>
      <c r="BRS18" s="43"/>
      <c r="BRT18" s="43"/>
      <c r="BRU18" s="43"/>
      <c r="BRV18" s="43"/>
      <c r="BRW18" s="43"/>
      <c r="BRX18" s="43"/>
      <c r="BRY18" s="43"/>
      <c r="BRZ18" s="43"/>
      <c r="BSA18" s="43"/>
      <c r="BSB18" s="43"/>
      <c r="BSC18" s="43"/>
      <c r="BSD18" s="43"/>
      <c r="BSE18" s="43"/>
      <c r="BSF18" s="43"/>
      <c r="BSG18" s="43"/>
      <c r="BSH18" s="43"/>
      <c r="BSI18" s="43"/>
      <c r="BSJ18" s="43"/>
      <c r="BSK18" s="43"/>
      <c r="BSL18" s="43"/>
      <c r="BSM18" s="43"/>
      <c r="BSN18" s="43"/>
      <c r="BSO18" s="43"/>
      <c r="BSP18" s="43"/>
      <c r="BSQ18" s="43"/>
      <c r="BSR18" s="43"/>
      <c r="BSS18" s="43"/>
      <c r="BST18" s="43"/>
      <c r="BSU18" s="43"/>
      <c r="BSV18" s="43"/>
      <c r="BSW18" s="43"/>
      <c r="BSX18" s="43"/>
      <c r="BSY18" s="43"/>
      <c r="BSZ18" s="43"/>
      <c r="BTA18" s="43"/>
      <c r="BTB18" s="43"/>
      <c r="BTC18" s="43"/>
      <c r="BTD18" s="43"/>
      <c r="BTE18" s="43"/>
      <c r="BTF18" s="43"/>
      <c r="BTG18" s="43"/>
      <c r="BTH18" s="43"/>
      <c r="BTI18" s="43"/>
      <c r="BTJ18" s="43"/>
      <c r="BTK18" s="43"/>
      <c r="BTL18" s="43"/>
      <c r="BTM18" s="43"/>
      <c r="BTN18" s="43"/>
      <c r="BTO18" s="43"/>
      <c r="BTP18" s="43"/>
      <c r="BTQ18" s="43"/>
      <c r="BTR18" s="43"/>
      <c r="BTS18" s="43"/>
      <c r="BTT18" s="43"/>
      <c r="BTU18" s="43"/>
      <c r="BTV18" s="43"/>
      <c r="BTW18" s="43"/>
      <c r="BTX18" s="43"/>
      <c r="BTY18" s="43"/>
      <c r="BTZ18" s="43"/>
      <c r="BUA18" s="43"/>
      <c r="BUB18" s="43"/>
      <c r="BUC18" s="43"/>
      <c r="BUD18" s="43"/>
      <c r="BUE18" s="43"/>
      <c r="BUF18" s="43"/>
      <c r="BUG18" s="43"/>
      <c r="BUH18" s="43"/>
      <c r="BUI18" s="43"/>
      <c r="BUJ18" s="43"/>
      <c r="BUK18" s="43"/>
      <c r="BUL18" s="43"/>
      <c r="BUM18" s="43"/>
      <c r="BUN18" s="43"/>
      <c r="BUO18" s="43"/>
      <c r="BUP18" s="43"/>
      <c r="BUQ18" s="43"/>
      <c r="BUR18" s="43"/>
      <c r="BUS18" s="43"/>
      <c r="BUT18" s="43"/>
      <c r="BUU18" s="43"/>
      <c r="BUV18" s="43"/>
      <c r="BUW18" s="43"/>
      <c r="BUX18" s="43"/>
      <c r="BUY18" s="43"/>
      <c r="BUZ18" s="43"/>
      <c r="BVA18" s="43"/>
      <c r="BVB18" s="43"/>
      <c r="BVC18" s="43"/>
      <c r="BVD18" s="43"/>
      <c r="BVE18" s="43"/>
      <c r="BVF18" s="43"/>
      <c r="BVG18" s="43"/>
      <c r="BVH18" s="43"/>
      <c r="BVI18" s="43"/>
      <c r="BVJ18" s="43"/>
      <c r="BVK18" s="43"/>
      <c r="BVL18" s="43"/>
      <c r="BVM18" s="43"/>
      <c r="BVN18" s="43"/>
      <c r="BVO18" s="43"/>
      <c r="BVP18" s="43"/>
      <c r="BVQ18" s="43"/>
      <c r="BVR18" s="43"/>
      <c r="BVS18" s="43"/>
      <c r="BVT18" s="43"/>
      <c r="BVU18" s="43"/>
      <c r="BVV18" s="43"/>
      <c r="BVW18" s="43"/>
      <c r="BVX18" s="43"/>
      <c r="BVY18" s="43"/>
      <c r="BVZ18" s="43"/>
      <c r="BWA18" s="43"/>
      <c r="BWB18" s="43"/>
      <c r="BWC18" s="43"/>
      <c r="BWD18" s="43"/>
      <c r="BWE18" s="43"/>
      <c r="BWF18" s="43"/>
      <c r="BWG18" s="43"/>
      <c r="BWH18" s="43"/>
      <c r="BWI18" s="43"/>
      <c r="BWJ18" s="43"/>
      <c r="BWK18" s="43"/>
      <c r="BWL18" s="43"/>
      <c r="BWM18" s="43"/>
      <c r="BWN18" s="43"/>
      <c r="BWO18" s="43"/>
      <c r="BWP18" s="43"/>
      <c r="BWQ18" s="43"/>
      <c r="BWR18" s="43"/>
      <c r="BWS18" s="43"/>
      <c r="BWT18" s="43"/>
      <c r="BWU18" s="43"/>
      <c r="BWV18" s="43"/>
      <c r="BWW18" s="43"/>
      <c r="BWX18" s="43"/>
      <c r="BWY18" s="43"/>
      <c r="BWZ18" s="43"/>
      <c r="BXA18" s="43"/>
      <c r="BXB18" s="43"/>
      <c r="BXC18" s="43"/>
      <c r="BXD18" s="43"/>
      <c r="BXE18" s="43"/>
      <c r="BXF18" s="43"/>
      <c r="BXG18" s="43"/>
      <c r="BXH18" s="43"/>
      <c r="BXI18" s="43"/>
      <c r="BXJ18" s="43"/>
      <c r="BXK18" s="43"/>
      <c r="BXL18" s="43"/>
      <c r="BXM18" s="43"/>
      <c r="BXN18" s="43"/>
      <c r="BXO18" s="43"/>
      <c r="BXP18" s="43"/>
      <c r="BXQ18" s="43"/>
      <c r="BXR18" s="43"/>
      <c r="BXS18" s="43"/>
      <c r="BXT18" s="43"/>
      <c r="BXU18" s="43"/>
      <c r="BXV18" s="43"/>
      <c r="BXW18" s="43"/>
      <c r="BXX18" s="43"/>
      <c r="BXY18" s="43"/>
      <c r="BXZ18" s="43"/>
      <c r="BYA18" s="43"/>
      <c r="BYB18" s="43"/>
      <c r="BYC18" s="43"/>
      <c r="BYD18" s="43"/>
      <c r="BYE18" s="43"/>
      <c r="BYF18" s="43"/>
      <c r="BYG18" s="43"/>
      <c r="BYH18" s="43"/>
      <c r="BYI18" s="43"/>
      <c r="BYJ18" s="43"/>
      <c r="BYK18" s="43"/>
      <c r="BYL18" s="43"/>
      <c r="BYM18" s="43"/>
      <c r="BYN18" s="43"/>
      <c r="BYO18" s="43"/>
      <c r="BYP18" s="43"/>
      <c r="BYQ18" s="43"/>
      <c r="BYR18" s="43"/>
      <c r="BYS18" s="43"/>
      <c r="BYT18" s="43"/>
      <c r="BYU18" s="43"/>
      <c r="BYV18" s="43"/>
      <c r="BYW18" s="43"/>
      <c r="BYX18" s="43"/>
      <c r="BYY18" s="43"/>
      <c r="BYZ18" s="43"/>
      <c r="BZA18" s="43"/>
      <c r="BZB18" s="43"/>
      <c r="BZC18" s="43"/>
      <c r="BZD18" s="43"/>
      <c r="BZE18" s="43"/>
      <c r="BZF18" s="43"/>
      <c r="BZG18" s="43"/>
      <c r="BZH18" s="43"/>
      <c r="BZI18" s="43"/>
      <c r="BZJ18" s="43"/>
      <c r="BZK18" s="43"/>
      <c r="BZL18" s="43"/>
      <c r="BZM18" s="43"/>
      <c r="BZN18" s="43"/>
      <c r="BZO18" s="43"/>
      <c r="BZP18" s="43"/>
      <c r="BZQ18" s="43"/>
      <c r="BZR18" s="43"/>
      <c r="BZS18" s="43"/>
      <c r="BZT18" s="43"/>
      <c r="BZU18" s="43"/>
      <c r="BZV18" s="43"/>
      <c r="BZW18" s="43"/>
      <c r="BZX18" s="43"/>
      <c r="BZY18" s="43"/>
      <c r="BZZ18" s="43"/>
      <c r="CAA18" s="43"/>
      <c r="CAB18" s="43"/>
      <c r="CAC18" s="43"/>
      <c r="CAD18" s="43"/>
      <c r="CAE18" s="43"/>
      <c r="CAF18" s="43"/>
      <c r="CAG18" s="43"/>
      <c r="CAH18" s="43"/>
      <c r="CAI18" s="43"/>
      <c r="CAJ18" s="43"/>
      <c r="CAK18" s="43"/>
      <c r="CAL18" s="43"/>
      <c r="CAM18" s="43"/>
      <c r="CAN18" s="43"/>
      <c r="CAO18" s="43"/>
      <c r="CAP18" s="43"/>
      <c r="CAQ18" s="43"/>
      <c r="CAR18" s="43"/>
      <c r="CAS18" s="43"/>
      <c r="CAT18" s="43"/>
      <c r="CAU18" s="43"/>
      <c r="CAV18" s="43"/>
      <c r="CAW18" s="43"/>
      <c r="CAX18" s="43"/>
      <c r="CAY18" s="43"/>
      <c r="CAZ18" s="43"/>
      <c r="CBA18" s="43"/>
      <c r="CBB18" s="43"/>
      <c r="CBC18" s="43"/>
      <c r="CBD18" s="43"/>
      <c r="CBE18" s="43"/>
      <c r="CBF18" s="43"/>
      <c r="CBG18" s="43"/>
      <c r="CBH18" s="43"/>
      <c r="CBI18" s="43"/>
      <c r="CBJ18" s="43"/>
      <c r="CBK18" s="43"/>
      <c r="CBL18" s="43"/>
      <c r="CBM18" s="43"/>
      <c r="CBN18" s="43"/>
      <c r="CBO18" s="43"/>
      <c r="CBP18" s="43"/>
      <c r="CBQ18" s="43"/>
      <c r="CBR18" s="43"/>
      <c r="CBS18" s="43"/>
      <c r="CBT18" s="43"/>
      <c r="CBU18" s="43"/>
      <c r="CBV18" s="43"/>
      <c r="CBW18" s="43"/>
      <c r="CBX18" s="43"/>
      <c r="CBY18" s="43"/>
      <c r="CBZ18" s="43"/>
      <c r="CCA18" s="43"/>
      <c r="CCB18" s="43"/>
      <c r="CCC18" s="43"/>
      <c r="CCD18" s="43"/>
      <c r="CCE18" s="43"/>
      <c r="CCF18" s="43"/>
      <c r="CCG18" s="43"/>
      <c r="CCH18" s="43"/>
      <c r="CCI18" s="43"/>
      <c r="CCJ18" s="43"/>
      <c r="CCK18" s="43"/>
      <c r="CCL18" s="43"/>
      <c r="CCM18" s="43"/>
      <c r="CCN18" s="43"/>
      <c r="CCO18" s="43"/>
      <c r="CCP18" s="43"/>
      <c r="CCQ18" s="43"/>
      <c r="CCR18" s="43"/>
      <c r="CCS18" s="43"/>
      <c r="CCT18" s="43"/>
      <c r="CCU18" s="43"/>
      <c r="CCV18" s="43"/>
      <c r="CCW18" s="43"/>
      <c r="CCX18" s="43"/>
      <c r="CCY18" s="43"/>
      <c r="CCZ18" s="43"/>
      <c r="CDA18" s="43"/>
      <c r="CDB18" s="43"/>
      <c r="CDC18" s="43"/>
      <c r="CDD18" s="43"/>
      <c r="CDE18" s="43"/>
      <c r="CDF18" s="43"/>
      <c r="CDG18" s="43"/>
      <c r="CDH18" s="43"/>
      <c r="CDI18" s="43"/>
      <c r="CDJ18" s="43"/>
      <c r="CDK18" s="43"/>
      <c r="CDL18" s="43"/>
      <c r="CDM18" s="43"/>
      <c r="CDN18" s="43"/>
      <c r="CDO18" s="43"/>
      <c r="CDP18" s="43"/>
      <c r="CDQ18" s="43"/>
      <c r="CDR18" s="43"/>
      <c r="CDS18" s="43"/>
      <c r="CDT18" s="43"/>
      <c r="CDU18" s="43"/>
      <c r="CDV18" s="43"/>
      <c r="CDW18" s="43"/>
      <c r="CDX18" s="43"/>
      <c r="CDY18" s="43"/>
      <c r="CDZ18" s="43"/>
      <c r="CEA18" s="43"/>
      <c r="CEB18" s="43"/>
      <c r="CEC18" s="43"/>
      <c r="CED18" s="43"/>
      <c r="CEE18" s="43"/>
      <c r="CEF18" s="43"/>
      <c r="CEG18" s="43"/>
      <c r="CEH18" s="43"/>
      <c r="CEI18" s="43"/>
      <c r="CEJ18" s="43"/>
      <c r="CEK18" s="43"/>
      <c r="CEL18" s="43"/>
      <c r="CEM18" s="43"/>
      <c r="CEN18" s="43"/>
      <c r="CEO18" s="43"/>
      <c r="CEP18" s="43"/>
      <c r="CEQ18" s="43"/>
      <c r="CER18" s="43"/>
      <c r="CES18" s="43"/>
      <c r="CET18" s="43"/>
      <c r="CEU18" s="43"/>
      <c r="CEV18" s="43"/>
      <c r="CEW18" s="43"/>
      <c r="CEX18" s="43"/>
      <c r="CEY18" s="43"/>
      <c r="CEZ18" s="43"/>
      <c r="CFA18" s="43"/>
      <c r="CFB18" s="43"/>
      <c r="CFC18" s="43"/>
      <c r="CFD18" s="43"/>
      <c r="CFE18" s="43"/>
      <c r="CFF18" s="43"/>
      <c r="CFG18" s="43"/>
      <c r="CFH18" s="43"/>
      <c r="CFI18" s="43"/>
      <c r="CFJ18" s="43"/>
      <c r="CFK18" s="43"/>
      <c r="CFL18" s="43"/>
      <c r="CFM18" s="43"/>
      <c r="CFN18" s="43"/>
      <c r="CFO18" s="43"/>
      <c r="CFP18" s="43"/>
      <c r="CFQ18" s="43"/>
      <c r="CFR18" s="43"/>
      <c r="CFS18" s="43"/>
      <c r="CFT18" s="43"/>
      <c r="CFU18" s="43"/>
      <c r="CFV18" s="43"/>
      <c r="CFW18" s="43"/>
      <c r="CFX18" s="43"/>
      <c r="CFY18" s="43"/>
      <c r="CFZ18" s="43"/>
      <c r="CGA18" s="43"/>
      <c r="CGB18" s="43"/>
      <c r="CGC18" s="43"/>
      <c r="CGD18" s="43"/>
      <c r="CGE18" s="43"/>
      <c r="CGF18" s="43"/>
      <c r="CGG18" s="43"/>
      <c r="CGH18" s="43"/>
      <c r="CGI18" s="43"/>
      <c r="CGJ18" s="43"/>
      <c r="CGK18" s="43"/>
      <c r="CGL18" s="43"/>
      <c r="CGM18" s="43"/>
      <c r="CGN18" s="43"/>
      <c r="CGO18" s="43"/>
      <c r="CGP18" s="43"/>
      <c r="CGQ18" s="43"/>
      <c r="CGR18" s="43"/>
      <c r="CGS18" s="43"/>
      <c r="CGT18" s="43"/>
      <c r="CGU18" s="43"/>
      <c r="CGV18" s="43"/>
      <c r="CGW18" s="43"/>
      <c r="CGX18" s="43"/>
      <c r="CGY18" s="43"/>
      <c r="CGZ18" s="43"/>
      <c r="CHA18" s="43"/>
      <c r="CHB18" s="43"/>
      <c r="CHC18" s="43"/>
      <c r="CHD18" s="43"/>
      <c r="CHE18" s="43"/>
      <c r="CHF18" s="43"/>
      <c r="CHG18" s="43"/>
      <c r="CHH18" s="43"/>
      <c r="CHI18" s="43"/>
      <c r="CHJ18" s="43"/>
      <c r="CHK18" s="43"/>
      <c r="CHL18" s="43"/>
      <c r="CHM18" s="43"/>
      <c r="CHN18" s="43"/>
      <c r="CHO18" s="43"/>
      <c r="CHP18" s="43"/>
      <c r="CHQ18" s="43"/>
      <c r="CHR18" s="43"/>
      <c r="CHS18" s="43"/>
      <c r="CHT18" s="43"/>
      <c r="CHU18" s="43"/>
      <c r="CHV18" s="43"/>
      <c r="CHW18" s="43"/>
      <c r="CHX18" s="43"/>
      <c r="CHY18" s="43"/>
      <c r="CHZ18" s="43"/>
      <c r="CIA18" s="43"/>
      <c r="CIB18" s="43"/>
      <c r="CIC18" s="43"/>
      <c r="CID18" s="43"/>
      <c r="CIE18" s="43"/>
      <c r="CIF18" s="43"/>
      <c r="CIG18" s="43"/>
      <c r="CIH18" s="43"/>
      <c r="CII18" s="43"/>
      <c r="CIJ18" s="43"/>
      <c r="CIK18" s="43"/>
      <c r="CIL18" s="43"/>
      <c r="CIM18" s="43"/>
      <c r="CIN18" s="43"/>
      <c r="CIO18" s="43"/>
      <c r="CIP18" s="43"/>
      <c r="CIQ18" s="43"/>
      <c r="CIR18" s="43"/>
      <c r="CIS18" s="43"/>
      <c r="CIT18" s="43"/>
      <c r="CIU18" s="43"/>
      <c r="CIV18" s="43"/>
      <c r="CIW18" s="43"/>
      <c r="CIX18" s="43"/>
      <c r="CIY18" s="43"/>
      <c r="CIZ18" s="43"/>
      <c r="CJA18" s="43"/>
      <c r="CJB18" s="43"/>
      <c r="CJC18" s="43"/>
      <c r="CJD18" s="43"/>
      <c r="CJE18" s="43"/>
      <c r="CJF18" s="43"/>
      <c r="CJG18" s="43"/>
      <c r="CJH18" s="43"/>
      <c r="CJI18" s="43"/>
      <c r="CJJ18" s="43"/>
      <c r="CJK18" s="43"/>
      <c r="CJL18" s="43"/>
      <c r="CJM18" s="43"/>
      <c r="CJN18" s="43"/>
      <c r="CJO18" s="43"/>
      <c r="CJP18" s="43"/>
      <c r="CJQ18" s="43"/>
      <c r="CJR18" s="43"/>
      <c r="CJS18" s="43"/>
      <c r="CJT18" s="43"/>
      <c r="CJU18" s="43"/>
      <c r="CJV18" s="43"/>
      <c r="CJW18" s="43"/>
      <c r="CJX18" s="43"/>
      <c r="CJY18" s="43"/>
      <c r="CJZ18" s="43"/>
      <c r="CKA18" s="43"/>
      <c r="CKB18" s="43"/>
      <c r="CKC18" s="43"/>
      <c r="CKD18" s="43"/>
      <c r="CKE18" s="43"/>
      <c r="CKF18" s="43"/>
      <c r="CKG18" s="43"/>
      <c r="CKH18" s="43"/>
      <c r="CKI18" s="43"/>
      <c r="CKJ18" s="43"/>
      <c r="CKK18" s="43"/>
      <c r="CKL18" s="43"/>
      <c r="CKM18" s="43"/>
      <c r="CKN18" s="43"/>
      <c r="CKO18" s="43"/>
      <c r="CKP18" s="43"/>
      <c r="CKQ18" s="43"/>
      <c r="CKR18" s="43"/>
      <c r="CKS18" s="43"/>
      <c r="CKT18" s="43"/>
      <c r="CKU18" s="43"/>
      <c r="CKV18" s="43"/>
      <c r="CKW18" s="43"/>
      <c r="CKX18" s="43"/>
      <c r="CKY18" s="43"/>
      <c r="CKZ18" s="43"/>
      <c r="CLA18" s="43"/>
      <c r="CLB18" s="43"/>
      <c r="CLC18" s="43"/>
      <c r="CLD18" s="43"/>
      <c r="CLE18" s="43"/>
      <c r="CLF18" s="43"/>
      <c r="CLG18" s="43"/>
      <c r="CLH18" s="43"/>
      <c r="CLI18" s="43"/>
      <c r="CLJ18" s="43"/>
      <c r="CLK18" s="43"/>
      <c r="CLL18" s="43"/>
      <c r="CLM18" s="43"/>
      <c r="CLN18" s="43"/>
      <c r="CLO18" s="43"/>
      <c r="CLP18" s="43"/>
      <c r="CLQ18" s="43"/>
      <c r="CLR18" s="43"/>
      <c r="CLS18" s="43"/>
      <c r="CLT18" s="43"/>
      <c r="CLU18" s="43"/>
      <c r="CLV18" s="43"/>
      <c r="CLW18" s="43"/>
      <c r="CLX18" s="43"/>
      <c r="CLY18" s="43"/>
      <c r="CLZ18" s="43"/>
      <c r="CMA18" s="43"/>
      <c r="CMB18" s="43"/>
      <c r="CMC18" s="43"/>
      <c r="CMD18" s="43"/>
      <c r="CME18" s="43"/>
      <c r="CMF18" s="43"/>
      <c r="CMG18" s="43"/>
      <c r="CMH18" s="43"/>
      <c r="CMI18" s="43"/>
      <c r="CMJ18" s="43"/>
      <c r="CMK18" s="43"/>
      <c r="CML18" s="43"/>
      <c r="CMM18" s="43"/>
      <c r="CMN18" s="43"/>
      <c r="CMO18" s="43"/>
      <c r="CMP18" s="43"/>
      <c r="CMQ18" s="43"/>
      <c r="CMR18" s="43"/>
      <c r="CMS18" s="43"/>
      <c r="CMT18" s="43"/>
      <c r="CMU18" s="43"/>
      <c r="CMV18" s="43"/>
      <c r="CMW18" s="43"/>
      <c r="CMX18" s="43"/>
      <c r="CMY18" s="43"/>
      <c r="CMZ18" s="43"/>
      <c r="CNA18" s="43"/>
      <c r="CNB18" s="43"/>
      <c r="CNC18" s="43"/>
      <c r="CND18" s="43"/>
      <c r="CNE18" s="43"/>
      <c r="CNF18" s="43"/>
      <c r="CNG18" s="43"/>
      <c r="CNH18" s="43"/>
      <c r="CNI18" s="43"/>
      <c r="CNJ18" s="43"/>
      <c r="CNK18" s="43"/>
      <c r="CNL18" s="43"/>
      <c r="CNM18" s="43"/>
      <c r="CNN18" s="43"/>
      <c r="CNO18" s="43"/>
      <c r="CNP18" s="43"/>
      <c r="CNQ18" s="43"/>
      <c r="CNR18" s="43"/>
      <c r="CNS18" s="43"/>
      <c r="CNT18" s="43"/>
      <c r="CNU18" s="43"/>
      <c r="CNV18" s="43"/>
      <c r="CNW18" s="43"/>
      <c r="CNX18" s="43"/>
      <c r="CNY18" s="43"/>
      <c r="CNZ18" s="43"/>
      <c r="COA18" s="43"/>
      <c r="COB18" s="43"/>
      <c r="COC18" s="43"/>
      <c r="COD18" s="43"/>
      <c r="COE18" s="43"/>
      <c r="COF18" s="43"/>
      <c r="COG18" s="43"/>
      <c r="COH18" s="43"/>
      <c r="COI18" s="43"/>
      <c r="COJ18" s="43"/>
      <c r="COK18" s="43"/>
      <c r="COL18" s="43"/>
      <c r="COM18" s="43"/>
      <c r="CON18" s="43"/>
      <c r="COO18" s="43"/>
      <c r="COP18" s="43"/>
      <c r="COQ18" s="43"/>
      <c r="COR18" s="43"/>
      <c r="COS18" s="43"/>
      <c r="COT18" s="43"/>
      <c r="COU18" s="43"/>
      <c r="COV18" s="43"/>
      <c r="COW18" s="43"/>
      <c r="COX18" s="43"/>
      <c r="COY18" s="43"/>
      <c r="COZ18" s="43"/>
      <c r="CPA18" s="43"/>
      <c r="CPB18" s="43"/>
      <c r="CPC18" s="43"/>
      <c r="CPD18" s="43"/>
      <c r="CPE18" s="43"/>
      <c r="CPF18" s="43"/>
      <c r="CPG18" s="43"/>
      <c r="CPH18" s="43"/>
      <c r="CPI18" s="43"/>
      <c r="CPJ18" s="43"/>
      <c r="CPK18" s="43"/>
      <c r="CPL18" s="43"/>
      <c r="CPM18" s="43"/>
      <c r="CPN18" s="43"/>
      <c r="CPO18" s="43"/>
      <c r="CPP18" s="43"/>
      <c r="CPQ18" s="43"/>
      <c r="CPR18" s="43"/>
      <c r="CPS18" s="43"/>
      <c r="CPT18" s="43"/>
      <c r="CPU18" s="43"/>
      <c r="CPV18" s="43"/>
      <c r="CPW18" s="43"/>
      <c r="CPX18" s="43"/>
      <c r="CPY18" s="43"/>
      <c r="CPZ18" s="43"/>
      <c r="CQA18" s="43"/>
      <c r="CQB18" s="43"/>
      <c r="CQC18" s="43"/>
      <c r="CQD18" s="43"/>
      <c r="CQE18" s="43"/>
      <c r="CQF18" s="43"/>
      <c r="CQG18" s="43"/>
      <c r="CQH18" s="43"/>
      <c r="CQI18" s="43"/>
      <c r="CQJ18" s="43"/>
      <c r="CQK18" s="43"/>
      <c r="CQL18" s="43"/>
      <c r="CQM18" s="43"/>
      <c r="CQN18" s="43"/>
      <c r="CQO18" s="43"/>
      <c r="CQP18" s="43"/>
      <c r="CQQ18" s="43"/>
      <c r="CQR18" s="43"/>
      <c r="CQS18" s="43"/>
      <c r="CQT18" s="43"/>
      <c r="CQU18" s="43"/>
      <c r="CQV18" s="43"/>
      <c r="CQW18" s="43"/>
      <c r="CQX18" s="43"/>
      <c r="CQY18" s="43"/>
      <c r="CQZ18" s="43"/>
      <c r="CRA18" s="43"/>
      <c r="CRB18" s="43"/>
      <c r="CRC18" s="43"/>
      <c r="CRD18" s="43"/>
      <c r="CRE18" s="43"/>
      <c r="CRF18" s="43"/>
      <c r="CRG18" s="43"/>
      <c r="CRH18" s="43"/>
      <c r="CRI18" s="43"/>
      <c r="CRJ18" s="43"/>
      <c r="CRK18" s="43"/>
      <c r="CRL18" s="43"/>
      <c r="CRM18" s="43"/>
      <c r="CRN18" s="43"/>
      <c r="CRO18" s="43"/>
      <c r="CRP18" s="43"/>
      <c r="CRQ18" s="43"/>
      <c r="CRR18" s="43"/>
      <c r="CRS18" s="43"/>
      <c r="CRT18" s="43"/>
      <c r="CRU18" s="43"/>
      <c r="CRV18" s="43"/>
      <c r="CRW18" s="43"/>
      <c r="CRX18" s="43"/>
      <c r="CRY18" s="43"/>
      <c r="CRZ18" s="43"/>
      <c r="CSA18" s="43"/>
      <c r="CSB18" s="43"/>
      <c r="CSC18" s="43"/>
      <c r="CSD18" s="43"/>
      <c r="CSE18" s="43"/>
      <c r="CSF18" s="43"/>
      <c r="CSG18" s="43"/>
      <c r="CSH18" s="43"/>
      <c r="CSI18" s="43"/>
      <c r="CSJ18" s="43"/>
      <c r="CSK18" s="43"/>
      <c r="CSL18" s="43"/>
      <c r="CSM18" s="43"/>
      <c r="CSN18" s="43"/>
      <c r="CSO18" s="43"/>
      <c r="CSP18" s="43"/>
      <c r="CSQ18" s="43"/>
      <c r="CSR18" s="43"/>
      <c r="CSS18" s="43"/>
      <c r="CST18" s="43"/>
      <c r="CSU18" s="43"/>
      <c r="CSV18" s="43"/>
      <c r="CSW18" s="43"/>
      <c r="CSX18" s="43"/>
      <c r="CSY18" s="43"/>
      <c r="CSZ18" s="43"/>
      <c r="CTA18" s="43"/>
      <c r="CTB18" s="43"/>
      <c r="CTC18" s="43"/>
      <c r="CTD18" s="43"/>
      <c r="CTE18" s="43"/>
      <c r="CTF18" s="43"/>
      <c r="CTG18" s="43"/>
      <c r="CTH18" s="43"/>
      <c r="CTI18" s="43"/>
      <c r="CTJ18" s="43"/>
      <c r="CTK18" s="43"/>
      <c r="CTL18" s="43"/>
      <c r="CTM18" s="43"/>
      <c r="CTN18" s="43"/>
      <c r="CTO18" s="43"/>
      <c r="CTP18" s="43"/>
      <c r="CTQ18" s="43"/>
      <c r="CTR18" s="43"/>
      <c r="CTS18" s="43"/>
      <c r="CTT18" s="43"/>
      <c r="CTU18" s="43"/>
      <c r="CTV18" s="43"/>
      <c r="CTW18" s="43"/>
      <c r="CTX18" s="43"/>
      <c r="CTY18" s="43"/>
      <c r="CTZ18" s="43"/>
      <c r="CUA18" s="43"/>
      <c r="CUB18" s="43"/>
      <c r="CUC18" s="43"/>
      <c r="CUD18" s="43"/>
      <c r="CUE18" s="43"/>
      <c r="CUF18" s="43"/>
      <c r="CUG18" s="43"/>
      <c r="CUH18" s="43"/>
      <c r="CUI18" s="43"/>
      <c r="CUJ18" s="43"/>
      <c r="CUK18" s="43"/>
      <c r="CUL18" s="43"/>
      <c r="CUM18" s="43"/>
      <c r="CUN18" s="43"/>
      <c r="CUO18" s="43"/>
      <c r="CUP18" s="43"/>
      <c r="CUQ18" s="43"/>
      <c r="CUR18" s="43"/>
      <c r="CUS18" s="43"/>
      <c r="CUT18" s="43"/>
      <c r="CUU18" s="43"/>
      <c r="CUV18" s="43"/>
      <c r="CUW18" s="43"/>
      <c r="CUX18" s="43"/>
      <c r="CUY18" s="43"/>
      <c r="CUZ18" s="43"/>
      <c r="CVA18" s="43"/>
      <c r="CVB18" s="43"/>
      <c r="CVC18" s="43"/>
      <c r="CVD18" s="43"/>
      <c r="CVE18" s="43"/>
      <c r="CVF18" s="43"/>
      <c r="CVG18" s="43"/>
      <c r="CVH18" s="43"/>
      <c r="CVI18" s="43"/>
      <c r="CVJ18" s="43"/>
      <c r="CVK18" s="43"/>
      <c r="CVL18" s="43"/>
      <c r="CVM18" s="43"/>
      <c r="CVN18" s="43"/>
      <c r="CVO18" s="43"/>
      <c r="CVP18" s="43"/>
      <c r="CVQ18" s="43"/>
      <c r="CVR18" s="43"/>
      <c r="CVS18" s="43"/>
      <c r="CVT18" s="43"/>
      <c r="CVU18" s="43"/>
      <c r="CVV18" s="43"/>
      <c r="CVW18" s="43"/>
      <c r="CVX18" s="43"/>
      <c r="CVY18" s="43"/>
      <c r="CVZ18" s="43"/>
      <c r="CWA18" s="43"/>
      <c r="CWB18" s="43"/>
      <c r="CWC18" s="43"/>
      <c r="CWD18" s="43"/>
      <c r="CWE18" s="43"/>
      <c r="CWF18" s="43"/>
      <c r="CWG18" s="43"/>
      <c r="CWH18" s="43"/>
      <c r="CWI18" s="43"/>
      <c r="CWJ18" s="43"/>
      <c r="CWK18" s="43"/>
      <c r="CWL18" s="43"/>
      <c r="CWM18" s="43"/>
      <c r="CWN18" s="43"/>
      <c r="CWO18" s="43"/>
      <c r="CWP18" s="43"/>
      <c r="CWQ18" s="43"/>
      <c r="CWR18" s="43"/>
      <c r="CWS18" s="43"/>
      <c r="CWT18" s="43"/>
      <c r="CWU18" s="43"/>
      <c r="CWV18" s="43"/>
      <c r="CWW18" s="43"/>
      <c r="CWX18" s="43"/>
      <c r="CWY18" s="43"/>
      <c r="CWZ18" s="43"/>
      <c r="CXA18" s="43"/>
      <c r="CXB18" s="43"/>
      <c r="CXC18" s="43"/>
      <c r="CXD18" s="43"/>
      <c r="CXE18" s="43"/>
      <c r="CXF18" s="43"/>
      <c r="CXG18" s="43"/>
      <c r="CXH18" s="43"/>
      <c r="CXI18" s="43"/>
      <c r="CXJ18" s="43"/>
      <c r="CXK18" s="43"/>
      <c r="CXL18" s="43"/>
      <c r="CXM18" s="43"/>
      <c r="CXN18" s="43"/>
      <c r="CXO18" s="43"/>
      <c r="CXP18" s="43"/>
      <c r="CXQ18" s="43"/>
      <c r="CXR18" s="43"/>
      <c r="CXS18" s="43"/>
      <c r="CXT18" s="43"/>
      <c r="CXU18" s="43"/>
      <c r="CXV18" s="43"/>
      <c r="CXW18" s="43"/>
      <c r="CXX18" s="43"/>
      <c r="CXY18" s="43"/>
      <c r="CXZ18" s="43"/>
      <c r="CYA18" s="43"/>
      <c r="CYB18" s="43"/>
      <c r="CYC18" s="43"/>
      <c r="CYD18" s="43"/>
      <c r="CYE18" s="43"/>
      <c r="CYF18" s="43"/>
      <c r="CYG18" s="43"/>
      <c r="CYH18" s="43"/>
      <c r="CYI18" s="43"/>
      <c r="CYJ18" s="43"/>
      <c r="CYK18" s="43"/>
      <c r="CYL18" s="43"/>
      <c r="CYM18" s="43"/>
      <c r="CYN18" s="43"/>
      <c r="CYO18" s="43"/>
      <c r="CYP18" s="43"/>
      <c r="CYQ18" s="43"/>
      <c r="CYR18" s="43"/>
      <c r="CYS18" s="43"/>
      <c r="CYT18" s="43"/>
      <c r="CYU18" s="43"/>
      <c r="CYV18" s="43"/>
      <c r="CYW18" s="43"/>
      <c r="CYX18" s="43"/>
      <c r="CYY18" s="43"/>
      <c r="CYZ18" s="43"/>
      <c r="CZA18" s="43"/>
      <c r="CZB18" s="43"/>
      <c r="CZC18" s="43"/>
      <c r="CZD18" s="43"/>
      <c r="CZE18" s="43"/>
      <c r="CZF18" s="43"/>
      <c r="CZG18" s="43"/>
      <c r="CZH18" s="43"/>
      <c r="CZI18" s="43"/>
      <c r="CZJ18" s="43"/>
      <c r="CZK18" s="43"/>
      <c r="CZL18" s="43"/>
      <c r="CZM18" s="43"/>
      <c r="CZN18" s="43"/>
      <c r="CZO18" s="43"/>
      <c r="CZP18" s="43"/>
      <c r="CZQ18" s="43"/>
      <c r="CZR18" s="43"/>
      <c r="CZS18" s="43"/>
      <c r="CZT18" s="43"/>
      <c r="CZU18" s="43"/>
      <c r="CZV18" s="43"/>
      <c r="CZW18" s="43"/>
      <c r="CZX18" s="43"/>
      <c r="CZY18" s="43"/>
      <c r="CZZ18" s="43"/>
      <c r="DAA18" s="43"/>
      <c r="DAB18" s="43"/>
      <c r="DAC18" s="43"/>
      <c r="DAD18" s="43"/>
      <c r="DAE18" s="43"/>
      <c r="DAF18" s="43"/>
      <c r="DAG18" s="43"/>
      <c r="DAH18" s="43"/>
      <c r="DAI18" s="43"/>
      <c r="DAJ18" s="43"/>
      <c r="DAK18" s="43"/>
      <c r="DAL18" s="43"/>
      <c r="DAM18" s="43"/>
      <c r="DAN18" s="43"/>
      <c r="DAO18" s="43"/>
      <c r="DAP18" s="43"/>
      <c r="DAQ18" s="43"/>
      <c r="DAR18" s="43"/>
      <c r="DAS18" s="43"/>
      <c r="DAT18" s="43"/>
      <c r="DAU18" s="43"/>
      <c r="DAV18" s="43"/>
      <c r="DAW18" s="43"/>
      <c r="DAX18" s="43"/>
      <c r="DAY18" s="43"/>
      <c r="DAZ18" s="43"/>
      <c r="DBA18" s="43"/>
      <c r="DBB18" s="43"/>
      <c r="DBC18" s="43"/>
      <c r="DBD18" s="43"/>
      <c r="DBE18" s="43"/>
      <c r="DBF18" s="43"/>
      <c r="DBG18" s="43"/>
      <c r="DBH18" s="43"/>
      <c r="DBI18" s="43"/>
      <c r="DBJ18" s="43"/>
      <c r="DBK18" s="43"/>
      <c r="DBL18" s="43"/>
      <c r="DBM18" s="43"/>
      <c r="DBN18" s="43"/>
      <c r="DBO18" s="43"/>
      <c r="DBP18" s="43"/>
      <c r="DBQ18" s="43"/>
      <c r="DBR18" s="43"/>
      <c r="DBS18" s="43"/>
      <c r="DBT18" s="43"/>
      <c r="DBU18" s="43"/>
      <c r="DBV18" s="43"/>
      <c r="DBW18" s="43"/>
      <c r="DBX18" s="43"/>
      <c r="DBY18" s="43"/>
      <c r="DBZ18" s="43"/>
      <c r="DCA18" s="43"/>
      <c r="DCB18" s="43"/>
      <c r="DCC18" s="43"/>
      <c r="DCD18" s="43"/>
      <c r="DCE18" s="43"/>
      <c r="DCF18" s="43"/>
      <c r="DCG18" s="43"/>
      <c r="DCH18" s="43"/>
      <c r="DCI18" s="43"/>
      <c r="DCJ18" s="43"/>
      <c r="DCK18" s="43"/>
      <c r="DCL18" s="43"/>
      <c r="DCM18" s="43"/>
      <c r="DCN18" s="43"/>
      <c r="DCO18" s="43"/>
      <c r="DCP18" s="43"/>
      <c r="DCQ18" s="43"/>
      <c r="DCR18" s="43"/>
      <c r="DCS18" s="43"/>
      <c r="DCT18" s="43"/>
      <c r="DCU18" s="43"/>
      <c r="DCV18" s="43"/>
      <c r="DCW18" s="43"/>
      <c r="DCX18" s="43"/>
      <c r="DCY18" s="43"/>
      <c r="DCZ18" s="43"/>
      <c r="DDA18" s="43"/>
      <c r="DDB18" s="43"/>
      <c r="DDC18" s="43"/>
      <c r="DDD18" s="43"/>
      <c r="DDE18" s="43"/>
      <c r="DDF18" s="43"/>
      <c r="DDG18" s="43"/>
      <c r="DDH18" s="43"/>
      <c r="DDI18" s="43"/>
      <c r="DDJ18" s="43"/>
      <c r="DDK18" s="43"/>
      <c r="DDL18" s="43"/>
      <c r="DDM18" s="43"/>
      <c r="DDN18" s="43"/>
      <c r="DDO18" s="43"/>
      <c r="DDP18" s="43"/>
      <c r="DDQ18" s="43"/>
      <c r="DDR18" s="43"/>
      <c r="DDS18" s="43"/>
      <c r="DDT18" s="43"/>
      <c r="DDU18" s="43"/>
      <c r="DDV18" s="43"/>
      <c r="DDW18" s="43"/>
      <c r="DDX18" s="43"/>
      <c r="DDY18" s="43"/>
      <c r="DDZ18" s="43"/>
      <c r="DEA18" s="43"/>
      <c r="DEB18" s="43"/>
      <c r="DEC18" s="43"/>
      <c r="DED18" s="43"/>
      <c r="DEE18" s="43"/>
      <c r="DEF18" s="43"/>
      <c r="DEG18" s="43"/>
      <c r="DEH18" s="43"/>
      <c r="DEI18" s="43"/>
      <c r="DEJ18" s="43"/>
      <c r="DEK18" s="43"/>
      <c r="DEL18" s="43"/>
      <c r="DEM18" s="43"/>
      <c r="DEN18" s="43"/>
      <c r="DEO18" s="43"/>
      <c r="DEP18" s="43"/>
      <c r="DEQ18" s="43"/>
      <c r="DER18" s="43"/>
      <c r="DES18" s="43"/>
      <c r="DET18" s="43"/>
      <c r="DEU18" s="43"/>
      <c r="DEV18" s="43"/>
      <c r="DEW18" s="43"/>
      <c r="DEX18" s="43"/>
      <c r="DEY18" s="43"/>
      <c r="DEZ18" s="43"/>
      <c r="DFA18" s="43"/>
      <c r="DFB18" s="43"/>
      <c r="DFC18" s="43"/>
      <c r="DFD18" s="43"/>
      <c r="DFE18" s="43"/>
      <c r="DFF18" s="43"/>
      <c r="DFG18" s="43"/>
      <c r="DFH18" s="43"/>
      <c r="DFI18" s="43"/>
      <c r="DFJ18" s="43"/>
      <c r="DFK18" s="43"/>
      <c r="DFL18" s="43"/>
      <c r="DFM18" s="43"/>
      <c r="DFN18" s="43"/>
      <c r="DFO18" s="43"/>
      <c r="DFP18" s="43"/>
      <c r="DFQ18" s="43"/>
      <c r="DFR18" s="43"/>
      <c r="DFS18" s="43"/>
      <c r="DFT18" s="43"/>
      <c r="DFU18" s="43"/>
      <c r="DFV18" s="43"/>
      <c r="DFW18" s="43"/>
      <c r="DFX18" s="43"/>
      <c r="DFY18" s="43"/>
      <c r="DFZ18" s="43"/>
      <c r="DGA18" s="43"/>
      <c r="DGB18" s="43"/>
      <c r="DGC18" s="43"/>
      <c r="DGD18" s="43"/>
      <c r="DGE18" s="43"/>
      <c r="DGF18" s="43"/>
      <c r="DGG18" s="43"/>
      <c r="DGH18" s="43"/>
      <c r="DGI18" s="43"/>
      <c r="DGJ18" s="43"/>
      <c r="DGK18" s="43"/>
      <c r="DGL18" s="43"/>
      <c r="DGM18" s="43"/>
      <c r="DGN18" s="43"/>
      <c r="DGO18" s="43"/>
      <c r="DGP18" s="43"/>
      <c r="DGQ18" s="43"/>
      <c r="DGR18" s="43"/>
      <c r="DGS18" s="43"/>
      <c r="DGT18" s="43"/>
      <c r="DGU18" s="43"/>
      <c r="DGV18" s="43"/>
      <c r="DGW18" s="43"/>
      <c r="DGX18" s="43"/>
      <c r="DGY18" s="43"/>
      <c r="DGZ18" s="43"/>
      <c r="DHA18" s="43"/>
      <c r="DHB18" s="43"/>
      <c r="DHC18" s="43"/>
      <c r="DHD18" s="43"/>
      <c r="DHE18" s="43"/>
      <c r="DHF18" s="43"/>
      <c r="DHG18" s="43"/>
      <c r="DHH18" s="43"/>
      <c r="DHI18" s="43"/>
      <c r="DHJ18" s="43"/>
      <c r="DHK18" s="43"/>
      <c r="DHL18" s="43"/>
      <c r="DHM18" s="43"/>
      <c r="DHN18" s="43"/>
      <c r="DHO18" s="43"/>
      <c r="DHP18" s="43"/>
      <c r="DHQ18" s="43"/>
      <c r="DHR18" s="43"/>
      <c r="DHS18" s="43"/>
      <c r="DHT18" s="43"/>
      <c r="DHU18" s="43"/>
      <c r="DHV18" s="43"/>
      <c r="DHW18" s="43"/>
      <c r="DHX18" s="43"/>
      <c r="DHY18" s="43"/>
      <c r="DHZ18" s="43"/>
      <c r="DIA18" s="43"/>
      <c r="DIB18" s="43"/>
      <c r="DIC18" s="43"/>
      <c r="DID18" s="43"/>
      <c r="DIE18" s="43"/>
      <c r="DIF18" s="43"/>
      <c r="DIG18" s="43"/>
      <c r="DIH18" s="43"/>
      <c r="DII18" s="43"/>
      <c r="DIJ18" s="43"/>
      <c r="DIK18" s="43"/>
      <c r="DIL18" s="43"/>
      <c r="DIM18" s="43"/>
      <c r="DIN18" s="43"/>
      <c r="DIO18" s="43"/>
      <c r="DIP18" s="43"/>
      <c r="DIQ18" s="43"/>
      <c r="DIR18" s="43"/>
      <c r="DIS18" s="43"/>
      <c r="DIT18" s="43"/>
      <c r="DIU18" s="43"/>
      <c r="DIV18" s="43"/>
      <c r="DIW18" s="43"/>
      <c r="DIX18" s="43"/>
      <c r="DIY18" s="43"/>
      <c r="DIZ18" s="43"/>
      <c r="DJA18" s="43"/>
      <c r="DJB18" s="43"/>
      <c r="DJC18" s="43"/>
      <c r="DJD18" s="43"/>
      <c r="DJE18" s="43"/>
      <c r="DJF18" s="43"/>
      <c r="DJG18" s="43"/>
      <c r="DJH18" s="43"/>
      <c r="DJI18" s="43"/>
      <c r="DJJ18" s="43"/>
      <c r="DJK18" s="43"/>
      <c r="DJL18" s="43"/>
      <c r="DJM18" s="43"/>
      <c r="DJN18" s="43"/>
      <c r="DJO18" s="43"/>
      <c r="DJP18" s="43"/>
      <c r="DJQ18" s="43"/>
      <c r="DJR18" s="43"/>
      <c r="DJS18" s="43"/>
      <c r="DJT18" s="43"/>
      <c r="DJU18" s="43"/>
      <c r="DJV18" s="43"/>
      <c r="DJW18" s="43"/>
      <c r="DJX18" s="43"/>
      <c r="DJY18" s="43"/>
      <c r="DJZ18" s="43"/>
      <c r="DKA18" s="43"/>
      <c r="DKB18" s="43"/>
      <c r="DKC18" s="43"/>
      <c r="DKD18" s="43"/>
      <c r="DKE18" s="43"/>
      <c r="DKF18" s="43"/>
      <c r="DKG18" s="43"/>
      <c r="DKH18" s="43"/>
      <c r="DKI18" s="43"/>
      <c r="DKJ18" s="43"/>
      <c r="DKK18" s="43"/>
      <c r="DKL18" s="43"/>
      <c r="DKM18" s="43"/>
      <c r="DKN18" s="43"/>
      <c r="DKO18" s="43"/>
      <c r="DKP18" s="43"/>
      <c r="DKQ18" s="43"/>
      <c r="DKR18" s="43"/>
      <c r="DKS18" s="43"/>
      <c r="DKT18" s="43"/>
      <c r="DKU18" s="43"/>
      <c r="DKV18" s="43"/>
      <c r="DKW18" s="43"/>
      <c r="DKX18" s="43"/>
      <c r="DKY18" s="43"/>
      <c r="DKZ18" s="43"/>
      <c r="DLA18" s="43"/>
      <c r="DLB18" s="43"/>
      <c r="DLC18" s="43"/>
      <c r="DLD18" s="43"/>
      <c r="DLE18" s="43"/>
      <c r="DLF18" s="43"/>
      <c r="DLG18" s="43"/>
      <c r="DLH18" s="43"/>
      <c r="DLI18" s="43"/>
      <c r="DLJ18" s="43"/>
      <c r="DLK18" s="43"/>
      <c r="DLL18" s="43"/>
      <c r="DLM18" s="43"/>
      <c r="DLN18" s="43"/>
      <c r="DLO18" s="43"/>
      <c r="DLP18" s="43"/>
      <c r="DLQ18" s="43"/>
      <c r="DLR18" s="43"/>
      <c r="DLS18" s="43"/>
      <c r="DLT18" s="43"/>
      <c r="DLU18" s="43"/>
      <c r="DLV18" s="43"/>
      <c r="DLW18" s="43"/>
      <c r="DLX18" s="43"/>
      <c r="DLY18" s="43"/>
      <c r="DLZ18" s="43"/>
      <c r="DMA18" s="43"/>
      <c r="DMB18" s="43"/>
      <c r="DMC18" s="43"/>
      <c r="DMD18" s="43"/>
      <c r="DME18" s="43"/>
      <c r="DMF18" s="43"/>
      <c r="DMG18" s="43"/>
      <c r="DMH18" s="43"/>
      <c r="DMI18" s="43"/>
      <c r="DMJ18" s="43"/>
      <c r="DMK18" s="43"/>
      <c r="DML18" s="43"/>
      <c r="DMM18" s="43"/>
      <c r="DMN18" s="43"/>
      <c r="DMO18" s="43"/>
      <c r="DMP18" s="43"/>
      <c r="DMQ18" s="43"/>
      <c r="DMR18" s="43"/>
      <c r="DMS18" s="43"/>
      <c r="DMT18" s="43"/>
      <c r="DMU18" s="43"/>
      <c r="DMV18" s="43"/>
      <c r="DMW18" s="43"/>
      <c r="DMX18" s="43"/>
      <c r="DMY18" s="43"/>
      <c r="DMZ18" s="43"/>
      <c r="DNA18" s="43"/>
      <c r="DNB18" s="43"/>
      <c r="DNC18" s="43"/>
      <c r="DND18" s="43"/>
      <c r="DNE18" s="43"/>
      <c r="DNF18" s="43"/>
      <c r="DNG18" s="43"/>
      <c r="DNH18" s="43"/>
      <c r="DNI18" s="43"/>
      <c r="DNJ18" s="43"/>
      <c r="DNK18" s="43"/>
      <c r="DNL18" s="43"/>
      <c r="DNM18" s="43"/>
      <c r="DNN18" s="43"/>
      <c r="DNO18" s="43"/>
      <c r="DNP18" s="43"/>
      <c r="DNQ18" s="43"/>
      <c r="DNR18" s="43"/>
      <c r="DNS18" s="43"/>
      <c r="DNT18" s="43"/>
      <c r="DNU18" s="43"/>
      <c r="DNV18" s="43"/>
      <c r="DNW18" s="43"/>
      <c r="DNX18" s="43"/>
      <c r="DNY18" s="43"/>
      <c r="DNZ18" s="43"/>
      <c r="DOA18" s="43"/>
      <c r="DOB18" s="43"/>
      <c r="DOC18" s="43"/>
      <c r="DOD18" s="43"/>
      <c r="DOE18" s="43"/>
      <c r="DOF18" s="43"/>
      <c r="DOG18" s="43"/>
      <c r="DOH18" s="43"/>
      <c r="DOI18" s="43"/>
      <c r="DOJ18" s="43"/>
      <c r="DOK18" s="43"/>
      <c r="DOL18" s="43"/>
      <c r="DOM18" s="43"/>
      <c r="DON18" s="43"/>
      <c r="DOO18" s="43"/>
      <c r="DOP18" s="43"/>
      <c r="DOQ18" s="43"/>
      <c r="DOR18" s="43"/>
      <c r="DOS18" s="43"/>
      <c r="DOT18" s="43"/>
      <c r="DOU18" s="43"/>
      <c r="DOV18" s="43"/>
      <c r="DOW18" s="43"/>
      <c r="DOX18" s="43"/>
      <c r="DOY18" s="43"/>
      <c r="DOZ18" s="43"/>
      <c r="DPA18" s="43"/>
      <c r="DPB18" s="43"/>
      <c r="DPC18" s="43"/>
      <c r="DPD18" s="43"/>
      <c r="DPE18" s="43"/>
      <c r="DPF18" s="43"/>
      <c r="DPG18" s="43"/>
      <c r="DPH18" s="43"/>
      <c r="DPI18" s="43"/>
      <c r="DPJ18" s="43"/>
      <c r="DPK18" s="43"/>
      <c r="DPL18" s="43"/>
      <c r="DPM18" s="43"/>
      <c r="DPN18" s="43"/>
      <c r="DPO18" s="43"/>
      <c r="DPP18" s="43"/>
      <c r="DPQ18" s="43"/>
      <c r="DPR18" s="43"/>
      <c r="DPS18" s="43"/>
      <c r="DPT18" s="43"/>
      <c r="DPU18" s="43"/>
      <c r="DPV18" s="43"/>
      <c r="DPW18" s="43"/>
      <c r="DPX18" s="43"/>
      <c r="DPY18" s="43"/>
      <c r="DPZ18" s="43"/>
      <c r="DQA18" s="43"/>
      <c r="DQB18" s="43"/>
      <c r="DQC18" s="43"/>
      <c r="DQD18" s="43"/>
      <c r="DQE18" s="43"/>
      <c r="DQF18" s="43"/>
      <c r="DQG18" s="43"/>
      <c r="DQH18" s="43"/>
      <c r="DQI18" s="43"/>
      <c r="DQJ18" s="43"/>
      <c r="DQK18" s="43"/>
      <c r="DQL18" s="43"/>
      <c r="DQM18" s="43"/>
      <c r="DQN18" s="43"/>
      <c r="DQO18" s="43"/>
      <c r="DQP18" s="43"/>
      <c r="DQQ18" s="43"/>
      <c r="DQR18" s="43"/>
      <c r="DQS18" s="43"/>
      <c r="DQT18" s="43"/>
      <c r="DQU18" s="43"/>
      <c r="DQV18" s="43"/>
      <c r="DQW18" s="43"/>
      <c r="DQX18" s="43"/>
      <c r="DQY18" s="43"/>
      <c r="DQZ18" s="43"/>
      <c r="DRA18" s="43"/>
      <c r="DRB18" s="43"/>
      <c r="DRC18" s="43"/>
      <c r="DRD18" s="43"/>
      <c r="DRE18" s="43"/>
      <c r="DRF18" s="43"/>
      <c r="DRG18" s="43"/>
      <c r="DRH18" s="43"/>
      <c r="DRI18" s="43"/>
      <c r="DRJ18" s="43"/>
      <c r="DRK18" s="43"/>
      <c r="DRL18" s="43"/>
      <c r="DRM18" s="43"/>
      <c r="DRN18" s="43"/>
      <c r="DRO18" s="43"/>
      <c r="DRP18" s="43"/>
      <c r="DRQ18" s="43"/>
      <c r="DRR18" s="43"/>
      <c r="DRS18" s="43"/>
      <c r="DRT18" s="43"/>
      <c r="DRU18" s="43"/>
      <c r="DRV18" s="43"/>
      <c r="DRW18" s="43"/>
      <c r="DRX18" s="43"/>
      <c r="DRY18" s="43"/>
      <c r="DRZ18" s="43"/>
      <c r="DSA18" s="43"/>
      <c r="DSB18" s="43"/>
      <c r="DSC18" s="43"/>
      <c r="DSD18" s="43"/>
      <c r="DSE18" s="43"/>
      <c r="DSF18" s="43"/>
      <c r="DSG18" s="43"/>
      <c r="DSH18" s="43"/>
      <c r="DSI18" s="43"/>
      <c r="DSJ18" s="43"/>
      <c r="DSK18" s="43"/>
      <c r="DSL18" s="43"/>
      <c r="DSM18" s="43"/>
      <c r="DSN18" s="43"/>
      <c r="DSO18" s="43"/>
      <c r="DSP18" s="43"/>
      <c r="DSQ18" s="43"/>
      <c r="DSR18" s="43"/>
      <c r="DSS18" s="43"/>
      <c r="DST18" s="43"/>
      <c r="DSU18" s="43"/>
      <c r="DSV18" s="43"/>
      <c r="DSW18" s="43"/>
      <c r="DSX18" s="43"/>
      <c r="DSY18" s="43"/>
      <c r="DSZ18" s="43"/>
      <c r="DTA18" s="43"/>
      <c r="DTB18" s="43"/>
      <c r="DTC18" s="43"/>
      <c r="DTD18" s="43"/>
      <c r="DTE18" s="43"/>
      <c r="DTF18" s="43"/>
      <c r="DTG18" s="43"/>
      <c r="DTH18" s="43"/>
      <c r="DTI18" s="43"/>
      <c r="DTJ18" s="43"/>
      <c r="DTK18" s="43"/>
      <c r="DTL18" s="43"/>
      <c r="DTM18" s="43"/>
      <c r="DTN18" s="43"/>
      <c r="DTO18" s="43"/>
      <c r="DTP18" s="43"/>
      <c r="DTQ18" s="43"/>
      <c r="DTR18" s="43"/>
      <c r="DTS18" s="43"/>
      <c r="DTT18" s="43"/>
      <c r="DTU18" s="43"/>
      <c r="DTV18" s="43"/>
      <c r="DTW18" s="43"/>
      <c r="DTX18" s="43"/>
      <c r="DTY18" s="43"/>
      <c r="DTZ18" s="43"/>
      <c r="DUA18" s="43"/>
      <c r="DUB18" s="43"/>
      <c r="DUC18" s="43"/>
      <c r="DUD18" s="43"/>
      <c r="DUE18" s="43"/>
      <c r="DUF18" s="43"/>
      <c r="DUG18" s="43"/>
      <c r="DUH18" s="43"/>
      <c r="DUI18" s="43"/>
      <c r="DUJ18" s="43"/>
      <c r="DUK18" s="43"/>
      <c r="DUL18" s="43"/>
      <c r="DUM18" s="43"/>
      <c r="DUN18" s="43"/>
      <c r="DUO18" s="43"/>
      <c r="DUP18" s="43"/>
      <c r="DUQ18" s="43"/>
      <c r="DUR18" s="43"/>
      <c r="DUS18" s="43"/>
      <c r="DUT18" s="43"/>
      <c r="DUU18" s="43"/>
      <c r="DUV18" s="43"/>
      <c r="DUW18" s="43"/>
      <c r="DUX18" s="43"/>
      <c r="DUY18" s="43"/>
      <c r="DUZ18" s="43"/>
      <c r="DVA18" s="43"/>
      <c r="DVB18" s="43"/>
      <c r="DVC18" s="43"/>
      <c r="DVD18" s="43"/>
      <c r="DVE18" s="43"/>
      <c r="DVF18" s="43"/>
      <c r="DVG18" s="43"/>
      <c r="DVH18" s="43"/>
      <c r="DVI18" s="43"/>
      <c r="DVJ18" s="43"/>
      <c r="DVK18" s="43"/>
      <c r="DVL18" s="43"/>
      <c r="DVM18" s="43"/>
      <c r="DVN18" s="43"/>
      <c r="DVO18" s="43"/>
      <c r="DVP18" s="43"/>
      <c r="DVQ18" s="43"/>
      <c r="DVR18" s="43"/>
      <c r="DVS18" s="43"/>
      <c r="DVT18" s="43"/>
      <c r="DVU18" s="43"/>
      <c r="DVV18" s="43"/>
      <c r="DVW18" s="43"/>
      <c r="DVX18" s="43"/>
      <c r="DVY18" s="43"/>
      <c r="DVZ18" s="43"/>
      <c r="DWA18" s="43"/>
      <c r="DWB18" s="43"/>
      <c r="DWC18" s="43"/>
      <c r="DWD18" s="43"/>
      <c r="DWE18" s="43"/>
      <c r="DWF18" s="43"/>
      <c r="DWG18" s="43"/>
      <c r="DWH18" s="43"/>
      <c r="DWI18" s="43"/>
      <c r="DWJ18" s="43"/>
      <c r="DWK18" s="43"/>
      <c r="DWL18" s="43"/>
      <c r="DWM18" s="43"/>
      <c r="DWN18" s="43"/>
      <c r="DWO18" s="43"/>
      <c r="DWP18" s="43"/>
      <c r="DWQ18" s="43"/>
      <c r="DWR18" s="43"/>
      <c r="DWS18" s="43"/>
      <c r="DWT18" s="43"/>
      <c r="DWU18" s="43"/>
      <c r="DWV18" s="43"/>
      <c r="DWW18" s="43"/>
      <c r="DWX18" s="43"/>
      <c r="DWY18" s="43"/>
      <c r="DWZ18" s="43"/>
      <c r="DXA18" s="43"/>
      <c r="DXB18" s="43"/>
      <c r="DXC18" s="43"/>
      <c r="DXD18" s="43"/>
      <c r="DXE18" s="43"/>
      <c r="DXF18" s="43"/>
      <c r="DXG18" s="43"/>
      <c r="DXH18" s="43"/>
      <c r="DXI18" s="43"/>
      <c r="DXJ18" s="43"/>
      <c r="DXK18" s="43"/>
      <c r="DXL18" s="43"/>
      <c r="DXM18" s="43"/>
      <c r="DXN18" s="43"/>
      <c r="DXO18" s="43"/>
      <c r="DXP18" s="43"/>
      <c r="DXQ18" s="43"/>
      <c r="DXR18" s="43"/>
      <c r="DXS18" s="43"/>
      <c r="DXT18" s="43"/>
      <c r="DXU18" s="43"/>
      <c r="DXV18" s="43"/>
      <c r="DXW18" s="43"/>
      <c r="DXX18" s="43"/>
      <c r="DXY18" s="43"/>
      <c r="DXZ18" s="43"/>
      <c r="DYA18" s="43"/>
      <c r="DYB18" s="43"/>
      <c r="DYC18" s="43"/>
      <c r="DYD18" s="43"/>
      <c r="DYE18" s="43"/>
      <c r="DYF18" s="43"/>
      <c r="DYG18" s="43"/>
      <c r="DYH18" s="43"/>
      <c r="DYI18" s="43"/>
      <c r="DYJ18" s="43"/>
      <c r="DYK18" s="43"/>
      <c r="DYL18" s="43"/>
      <c r="DYM18" s="43"/>
      <c r="DYN18" s="43"/>
      <c r="DYO18" s="43"/>
      <c r="DYP18" s="43"/>
      <c r="DYQ18" s="43"/>
      <c r="DYR18" s="43"/>
      <c r="DYS18" s="43"/>
      <c r="DYT18" s="43"/>
      <c r="DYU18" s="43"/>
      <c r="DYV18" s="43"/>
      <c r="DYW18" s="43"/>
      <c r="DYX18" s="43"/>
      <c r="DYY18" s="43"/>
      <c r="DYZ18" s="43"/>
      <c r="DZA18" s="43"/>
      <c r="DZB18" s="43"/>
      <c r="DZC18" s="43"/>
      <c r="DZD18" s="43"/>
      <c r="DZE18" s="43"/>
      <c r="DZF18" s="43"/>
      <c r="DZG18" s="43"/>
      <c r="DZH18" s="43"/>
      <c r="DZI18" s="43"/>
      <c r="DZJ18" s="43"/>
      <c r="DZK18" s="43"/>
      <c r="DZL18" s="43"/>
      <c r="DZM18" s="43"/>
      <c r="DZN18" s="43"/>
      <c r="DZO18" s="43"/>
      <c r="DZP18" s="43"/>
      <c r="DZQ18" s="43"/>
      <c r="DZR18" s="43"/>
      <c r="DZS18" s="43"/>
      <c r="DZT18" s="43"/>
      <c r="DZU18" s="43"/>
      <c r="DZV18" s="43"/>
      <c r="DZW18" s="43"/>
      <c r="DZX18" s="43"/>
      <c r="DZY18" s="43"/>
      <c r="DZZ18" s="43"/>
      <c r="EAA18" s="43"/>
      <c r="EAB18" s="43"/>
      <c r="EAC18" s="43"/>
      <c r="EAD18" s="43"/>
      <c r="EAE18" s="43"/>
      <c r="EAF18" s="43"/>
      <c r="EAG18" s="43"/>
      <c r="EAH18" s="43"/>
      <c r="EAI18" s="43"/>
      <c r="EAJ18" s="43"/>
      <c r="EAK18" s="43"/>
      <c r="EAL18" s="43"/>
      <c r="EAM18" s="43"/>
      <c r="EAN18" s="43"/>
      <c r="EAO18" s="43"/>
      <c r="EAP18" s="43"/>
      <c r="EAQ18" s="43"/>
      <c r="EAR18" s="43"/>
      <c r="EAS18" s="43"/>
      <c r="EAT18" s="43"/>
      <c r="EAU18" s="43"/>
      <c r="EAV18" s="43"/>
      <c r="EAW18" s="43"/>
      <c r="EAX18" s="43"/>
      <c r="EAY18" s="43"/>
      <c r="EAZ18" s="43"/>
      <c r="EBA18" s="43"/>
      <c r="EBB18" s="43"/>
      <c r="EBC18" s="43"/>
      <c r="EBD18" s="43"/>
      <c r="EBE18" s="43"/>
      <c r="EBF18" s="43"/>
      <c r="EBG18" s="43"/>
      <c r="EBH18" s="43"/>
      <c r="EBI18" s="43"/>
      <c r="EBJ18" s="43"/>
      <c r="EBK18" s="43"/>
      <c r="EBL18" s="43"/>
      <c r="EBM18" s="43"/>
      <c r="EBN18" s="43"/>
      <c r="EBO18" s="43"/>
      <c r="EBP18" s="43"/>
      <c r="EBQ18" s="43"/>
      <c r="EBR18" s="43"/>
      <c r="EBS18" s="43"/>
      <c r="EBT18" s="43"/>
      <c r="EBU18" s="43"/>
      <c r="EBV18" s="43"/>
      <c r="EBW18" s="43"/>
      <c r="EBX18" s="43"/>
      <c r="EBY18" s="43"/>
      <c r="EBZ18" s="43"/>
      <c r="ECA18" s="43"/>
      <c r="ECB18" s="43"/>
      <c r="ECC18" s="43"/>
      <c r="ECD18" s="43"/>
      <c r="ECE18" s="43"/>
      <c r="ECF18" s="43"/>
      <c r="ECG18" s="43"/>
      <c r="ECH18" s="43"/>
      <c r="ECI18" s="43"/>
      <c r="ECJ18" s="43"/>
      <c r="ECK18" s="43"/>
      <c r="ECL18" s="43"/>
      <c r="ECM18" s="43"/>
      <c r="ECN18" s="43"/>
      <c r="ECO18" s="43"/>
      <c r="ECP18" s="43"/>
      <c r="ECQ18" s="43"/>
      <c r="ECR18" s="43"/>
      <c r="ECS18" s="43"/>
      <c r="ECT18" s="43"/>
      <c r="ECU18" s="43"/>
      <c r="ECV18" s="43"/>
      <c r="ECW18" s="43"/>
      <c r="ECX18" s="43"/>
      <c r="ECY18" s="43"/>
      <c r="ECZ18" s="43"/>
      <c r="EDA18" s="43"/>
      <c r="EDB18" s="43"/>
      <c r="EDC18" s="43"/>
      <c r="EDD18" s="43"/>
      <c r="EDE18" s="43"/>
      <c r="EDF18" s="43"/>
      <c r="EDG18" s="43"/>
      <c r="EDH18" s="43"/>
      <c r="EDI18" s="43"/>
      <c r="EDJ18" s="43"/>
      <c r="EDK18" s="43"/>
      <c r="EDL18" s="43"/>
      <c r="EDM18" s="43"/>
      <c r="EDN18" s="43"/>
      <c r="EDO18" s="43"/>
      <c r="EDP18" s="43"/>
      <c r="EDQ18" s="43"/>
      <c r="EDR18" s="43"/>
      <c r="EDS18" s="43"/>
      <c r="EDT18" s="43"/>
      <c r="EDU18" s="43"/>
      <c r="EDV18" s="43"/>
      <c r="EDW18" s="43"/>
      <c r="EDX18" s="43"/>
      <c r="EDY18" s="43"/>
      <c r="EDZ18" s="43"/>
      <c r="EEA18" s="43"/>
      <c r="EEB18" s="43"/>
      <c r="EEC18" s="43"/>
      <c r="EED18" s="43"/>
      <c r="EEE18" s="43"/>
      <c r="EEF18" s="43"/>
      <c r="EEG18" s="43"/>
      <c r="EEH18" s="43"/>
      <c r="EEI18" s="43"/>
      <c r="EEJ18" s="43"/>
      <c r="EEK18" s="43"/>
      <c r="EEL18" s="43"/>
      <c r="EEM18" s="43"/>
      <c r="EEN18" s="43"/>
      <c r="EEO18" s="43"/>
      <c r="EEP18" s="43"/>
      <c r="EEQ18" s="43"/>
      <c r="EER18" s="43"/>
      <c r="EES18" s="43"/>
      <c r="EET18" s="43"/>
      <c r="EEU18" s="43"/>
      <c r="EEV18" s="43"/>
      <c r="EEW18" s="43"/>
      <c r="EEX18" s="43"/>
      <c r="EEY18" s="43"/>
      <c r="EEZ18" s="43"/>
      <c r="EFA18" s="43"/>
      <c r="EFB18" s="43"/>
      <c r="EFC18" s="43"/>
      <c r="EFD18" s="43"/>
      <c r="EFE18" s="43"/>
      <c r="EFF18" s="43"/>
      <c r="EFG18" s="43"/>
      <c r="EFH18" s="43"/>
      <c r="EFI18" s="43"/>
      <c r="EFJ18" s="43"/>
      <c r="EFK18" s="43"/>
      <c r="EFL18" s="43"/>
      <c r="EFM18" s="43"/>
      <c r="EFN18" s="43"/>
      <c r="EFO18" s="43"/>
      <c r="EFP18" s="43"/>
      <c r="EFQ18" s="43"/>
      <c r="EFR18" s="43"/>
      <c r="EFS18" s="43"/>
      <c r="EFT18" s="43"/>
      <c r="EFU18" s="43"/>
      <c r="EFV18" s="43"/>
      <c r="EFW18" s="43"/>
      <c r="EFX18" s="43"/>
      <c r="EFY18" s="43"/>
      <c r="EFZ18" s="43"/>
      <c r="EGA18" s="43"/>
      <c r="EGB18" s="43"/>
      <c r="EGC18" s="43"/>
      <c r="EGD18" s="43"/>
      <c r="EGE18" s="43"/>
      <c r="EGF18" s="43"/>
      <c r="EGG18" s="43"/>
      <c r="EGH18" s="43"/>
      <c r="EGI18" s="43"/>
      <c r="EGJ18" s="43"/>
      <c r="EGK18" s="43"/>
      <c r="EGL18" s="43"/>
      <c r="EGM18" s="43"/>
      <c r="EGN18" s="43"/>
      <c r="EGO18" s="43"/>
      <c r="EGP18" s="43"/>
      <c r="EGQ18" s="43"/>
      <c r="EGR18" s="43"/>
      <c r="EGS18" s="43"/>
      <c r="EGT18" s="43"/>
      <c r="EGU18" s="43"/>
      <c r="EGV18" s="43"/>
      <c r="EGW18" s="43"/>
      <c r="EGX18" s="43"/>
      <c r="EGY18" s="43"/>
      <c r="EGZ18" s="43"/>
      <c r="EHA18" s="43"/>
      <c r="EHB18" s="43"/>
      <c r="EHC18" s="43"/>
      <c r="EHD18" s="43"/>
      <c r="EHE18" s="43"/>
      <c r="EHF18" s="43"/>
      <c r="EHG18" s="43"/>
      <c r="EHH18" s="43"/>
      <c r="EHI18" s="43"/>
      <c r="EHJ18" s="43"/>
      <c r="EHK18" s="43"/>
      <c r="EHL18" s="43"/>
      <c r="EHM18" s="43"/>
      <c r="EHN18" s="43"/>
      <c r="EHO18" s="43"/>
      <c r="EHP18" s="43"/>
      <c r="EHQ18" s="43"/>
      <c r="EHR18" s="43"/>
      <c r="EHS18" s="43"/>
      <c r="EHT18" s="43"/>
      <c r="EHU18" s="43"/>
      <c r="EHV18" s="43"/>
      <c r="EHW18" s="43"/>
      <c r="EHX18" s="43"/>
      <c r="EHY18" s="43"/>
      <c r="EHZ18" s="43"/>
      <c r="EIA18" s="43"/>
      <c r="EIB18" s="43"/>
      <c r="EIC18" s="43"/>
      <c r="EID18" s="43"/>
      <c r="EIE18" s="43"/>
      <c r="EIF18" s="43"/>
      <c r="EIG18" s="43"/>
      <c r="EIH18" s="43"/>
      <c r="EII18" s="43"/>
      <c r="EIJ18" s="43"/>
      <c r="EIK18" s="43"/>
      <c r="EIL18" s="43"/>
      <c r="EIM18" s="43"/>
      <c r="EIN18" s="43"/>
      <c r="EIO18" s="43"/>
      <c r="EIP18" s="43"/>
      <c r="EIQ18" s="43"/>
      <c r="EIR18" s="43"/>
      <c r="EIS18" s="43"/>
      <c r="EIT18" s="43"/>
      <c r="EIU18" s="43"/>
      <c r="EIV18" s="43"/>
      <c r="EIW18" s="43"/>
      <c r="EIX18" s="43"/>
      <c r="EIY18" s="43"/>
      <c r="EIZ18" s="43"/>
      <c r="EJA18" s="43"/>
      <c r="EJB18" s="43"/>
      <c r="EJC18" s="43"/>
      <c r="EJD18" s="43"/>
      <c r="EJE18" s="43"/>
      <c r="EJF18" s="43"/>
      <c r="EJG18" s="43"/>
      <c r="EJH18" s="43"/>
      <c r="EJI18" s="43"/>
      <c r="EJJ18" s="43"/>
      <c r="EJK18" s="43"/>
      <c r="EJL18" s="43"/>
      <c r="EJM18" s="43"/>
      <c r="EJN18" s="43"/>
      <c r="EJO18" s="43"/>
      <c r="EJP18" s="43"/>
      <c r="EJQ18" s="43"/>
      <c r="EJR18" s="43"/>
      <c r="EJS18" s="43"/>
      <c r="EJT18" s="43"/>
      <c r="EJU18" s="43"/>
      <c r="EJV18" s="43"/>
      <c r="EJW18" s="43"/>
      <c r="EJX18" s="43"/>
      <c r="EJY18" s="43"/>
      <c r="EJZ18" s="43"/>
      <c r="EKA18" s="43"/>
      <c r="EKB18" s="43"/>
      <c r="EKC18" s="43"/>
      <c r="EKD18" s="43"/>
      <c r="EKE18" s="43"/>
      <c r="EKF18" s="43"/>
      <c r="EKG18" s="43"/>
      <c r="EKH18" s="43"/>
      <c r="EKI18" s="43"/>
      <c r="EKJ18" s="43"/>
      <c r="EKK18" s="43"/>
      <c r="EKL18" s="43"/>
      <c r="EKM18" s="43"/>
      <c r="EKN18" s="43"/>
      <c r="EKO18" s="43"/>
      <c r="EKP18" s="43"/>
      <c r="EKQ18" s="43"/>
      <c r="EKR18" s="43"/>
      <c r="EKS18" s="43"/>
      <c r="EKT18" s="43"/>
      <c r="EKU18" s="43"/>
      <c r="EKV18" s="43"/>
      <c r="EKW18" s="43"/>
      <c r="EKX18" s="43"/>
      <c r="EKY18" s="43"/>
      <c r="EKZ18" s="43"/>
      <c r="ELA18" s="43"/>
      <c r="ELB18" s="43"/>
      <c r="ELC18" s="43"/>
      <c r="ELD18" s="43"/>
      <c r="ELE18" s="43"/>
      <c r="ELF18" s="43"/>
      <c r="ELG18" s="43"/>
      <c r="ELH18" s="43"/>
      <c r="ELI18" s="43"/>
      <c r="ELJ18" s="43"/>
      <c r="ELK18" s="43"/>
      <c r="ELL18" s="43"/>
      <c r="ELM18" s="43"/>
      <c r="ELN18" s="43"/>
      <c r="ELO18" s="43"/>
      <c r="ELP18" s="43"/>
      <c r="ELQ18" s="43"/>
      <c r="ELR18" s="43"/>
      <c r="ELS18" s="43"/>
      <c r="ELT18" s="43"/>
      <c r="ELU18" s="43"/>
      <c r="ELV18" s="43"/>
      <c r="ELW18" s="43"/>
      <c r="ELX18" s="43"/>
      <c r="ELY18" s="43"/>
      <c r="ELZ18" s="43"/>
      <c r="EMA18" s="43"/>
      <c r="EMB18" s="43"/>
      <c r="EMC18" s="43"/>
      <c r="EMD18" s="43"/>
      <c r="EME18" s="43"/>
      <c r="EMF18" s="43"/>
      <c r="EMG18" s="43"/>
      <c r="EMH18" s="43"/>
      <c r="EMI18" s="43"/>
      <c r="EMJ18" s="43"/>
      <c r="EMK18" s="43"/>
      <c r="EML18" s="43"/>
      <c r="EMM18" s="43"/>
      <c r="EMN18" s="43"/>
      <c r="EMO18" s="43"/>
      <c r="EMP18" s="43"/>
      <c r="EMQ18" s="43"/>
      <c r="EMR18" s="43"/>
      <c r="EMS18" s="43"/>
      <c r="EMT18" s="43"/>
      <c r="EMU18" s="43"/>
      <c r="EMV18" s="43"/>
      <c r="EMW18" s="43"/>
      <c r="EMX18" s="43"/>
      <c r="EMY18" s="43"/>
      <c r="EMZ18" s="43"/>
      <c r="ENA18" s="43"/>
      <c r="ENB18" s="43"/>
      <c r="ENC18" s="43"/>
      <c r="END18" s="43"/>
      <c r="ENE18" s="43"/>
      <c r="ENF18" s="43"/>
      <c r="ENG18" s="43"/>
      <c r="ENH18" s="43"/>
      <c r="ENI18" s="43"/>
      <c r="ENJ18" s="43"/>
      <c r="ENK18" s="43"/>
      <c r="ENL18" s="43"/>
      <c r="ENM18" s="43"/>
      <c r="ENN18" s="43"/>
      <c r="ENO18" s="43"/>
      <c r="ENP18" s="43"/>
      <c r="ENQ18" s="43"/>
      <c r="ENR18" s="43"/>
      <c r="ENS18" s="43"/>
      <c r="ENT18" s="43"/>
      <c r="ENU18" s="43"/>
      <c r="ENV18" s="43"/>
      <c r="ENW18" s="43"/>
      <c r="ENX18" s="43"/>
      <c r="ENY18" s="43"/>
      <c r="ENZ18" s="43"/>
      <c r="EOA18" s="43"/>
      <c r="EOB18" s="43"/>
      <c r="EOC18" s="43"/>
      <c r="EOD18" s="43"/>
      <c r="EOE18" s="43"/>
      <c r="EOF18" s="43"/>
      <c r="EOG18" s="43"/>
      <c r="EOH18" s="43"/>
      <c r="EOI18" s="43"/>
      <c r="EOJ18" s="43"/>
      <c r="EOK18" s="43"/>
      <c r="EOL18" s="43"/>
      <c r="EOM18" s="43"/>
      <c r="EON18" s="43"/>
      <c r="EOO18" s="43"/>
      <c r="EOP18" s="43"/>
      <c r="EOQ18" s="43"/>
      <c r="EOR18" s="43"/>
      <c r="EOS18" s="43"/>
      <c r="EOT18" s="43"/>
      <c r="EOU18" s="43"/>
      <c r="EOV18" s="43"/>
      <c r="EOW18" s="43"/>
      <c r="EOX18" s="43"/>
      <c r="EOY18" s="43"/>
      <c r="EOZ18" s="43"/>
      <c r="EPA18" s="43"/>
      <c r="EPB18" s="43"/>
      <c r="EPC18" s="43"/>
      <c r="EPD18" s="43"/>
      <c r="EPE18" s="43"/>
      <c r="EPF18" s="43"/>
      <c r="EPG18" s="43"/>
      <c r="EPH18" s="43"/>
      <c r="EPI18" s="43"/>
      <c r="EPJ18" s="43"/>
      <c r="EPK18" s="43"/>
      <c r="EPL18" s="43"/>
      <c r="EPM18" s="43"/>
      <c r="EPN18" s="43"/>
      <c r="EPO18" s="43"/>
      <c r="EPP18" s="43"/>
      <c r="EPQ18" s="43"/>
      <c r="EPR18" s="43"/>
      <c r="EPS18" s="43"/>
      <c r="EPT18" s="43"/>
      <c r="EPU18" s="43"/>
      <c r="EPV18" s="43"/>
      <c r="EPW18" s="43"/>
      <c r="EPX18" s="43"/>
      <c r="EPY18" s="43"/>
      <c r="EPZ18" s="43"/>
      <c r="EQA18" s="43"/>
      <c r="EQB18" s="43"/>
      <c r="EQC18" s="43"/>
      <c r="EQD18" s="43"/>
      <c r="EQE18" s="43"/>
      <c r="EQF18" s="43"/>
      <c r="EQG18" s="43"/>
      <c r="EQH18" s="43"/>
      <c r="EQI18" s="43"/>
      <c r="EQJ18" s="43"/>
      <c r="EQK18" s="43"/>
      <c r="EQL18" s="43"/>
      <c r="EQM18" s="43"/>
      <c r="EQN18" s="43"/>
      <c r="EQO18" s="43"/>
      <c r="EQP18" s="43"/>
      <c r="EQQ18" s="43"/>
      <c r="EQR18" s="43"/>
      <c r="EQS18" s="43"/>
      <c r="EQT18" s="43"/>
      <c r="EQU18" s="43"/>
      <c r="EQV18" s="43"/>
      <c r="EQW18" s="43"/>
      <c r="EQX18" s="43"/>
      <c r="EQY18" s="43"/>
      <c r="EQZ18" s="43"/>
      <c r="ERA18" s="43"/>
      <c r="ERB18" s="43"/>
      <c r="ERC18" s="43"/>
      <c r="ERD18" s="43"/>
      <c r="ERE18" s="43"/>
      <c r="ERF18" s="43"/>
      <c r="ERG18" s="43"/>
      <c r="ERH18" s="43"/>
      <c r="ERI18" s="43"/>
      <c r="ERJ18" s="43"/>
      <c r="ERK18" s="43"/>
      <c r="ERL18" s="43"/>
      <c r="ERM18" s="43"/>
      <c r="ERN18" s="43"/>
      <c r="ERO18" s="43"/>
      <c r="ERP18" s="43"/>
      <c r="ERQ18" s="43"/>
      <c r="ERR18" s="43"/>
      <c r="ERS18" s="43"/>
      <c r="ERT18" s="43"/>
      <c r="ERU18" s="43"/>
      <c r="ERV18" s="43"/>
      <c r="ERW18" s="43"/>
      <c r="ERX18" s="43"/>
      <c r="ERY18" s="43"/>
      <c r="ERZ18" s="43"/>
      <c r="ESA18" s="43"/>
      <c r="ESB18" s="43"/>
      <c r="ESC18" s="43"/>
      <c r="ESD18" s="43"/>
      <c r="ESE18" s="43"/>
      <c r="ESF18" s="43"/>
      <c r="ESG18" s="43"/>
      <c r="ESH18" s="43"/>
      <c r="ESI18" s="43"/>
      <c r="ESJ18" s="43"/>
      <c r="ESK18" s="43"/>
      <c r="ESL18" s="43"/>
      <c r="ESM18" s="43"/>
      <c r="ESN18" s="43"/>
      <c r="ESO18" s="43"/>
      <c r="ESP18" s="43"/>
      <c r="ESQ18" s="43"/>
      <c r="ESR18" s="43"/>
      <c r="ESS18" s="43"/>
      <c r="EST18" s="43"/>
      <c r="ESU18" s="43"/>
      <c r="ESV18" s="43"/>
      <c r="ESW18" s="43"/>
      <c r="ESX18" s="43"/>
      <c r="ESY18" s="43"/>
      <c r="ESZ18" s="43"/>
      <c r="ETA18" s="43"/>
      <c r="ETB18" s="43"/>
      <c r="ETC18" s="43"/>
      <c r="ETD18" s="43"/>
      <c r="ETE18" s="43"/>
      <c r="ETF18" s="43"/>
      <c r="ETG18" s="43"/>
      <c r="ETH18" s="43"/>
      <c r="ETI18" s="43"/>
      <c r="ETJ18" s="43"/>
      <c r="ETK18" s="43"/>
      <c r="ETL18" s="43"/>
      <c r="ETM18" s="43"/>
      <c r="ETN18" s="43"/>
      <c r="ETO18" s="43"/>
      <c r="ETP18" s="43"/>
      <c r="ETQ18" s="43"/>
      <c r="ETR18" s="43"/>
      <c r="ETS18" s="43"/>
      <c r="ETT18" s="43"/>
      <c r="ETU18" s="43"/>
      <c r="ETV18" s="43"/>
      <c r="ETW18" s="43"/>
      <c r="ETX18" s="43"/>
      <c r="ETY18" s="43"/>
      <c r="ETZ18" s="43"/>
      <c r="EUA18" s="43"/>
      <c r="EUB18" s="43"/>
      <c r="EUC18" s="43"/>
      <c r="EUD18" s="43"/>
      <c r="EUE18" s="43"/>
      <c r="EUF18" s="43"/>
      <c r="EUG18" s="43"/>
      <c r="EUH18" s="43"/>
      <c r="EUI18" s="43"/>
      <c r="EUJ18" s="43"/>
      <c r="EUK18" s="43"/>
      <c r="EUL18" s="43"/>
      <c r="EUM18" s="43"/>
      <c r="EUN18" s="43"/>
      <c r="EUO18" s="43"/>
      <c r="EUP18" s="43"/>
      <c r="EUQ18" s="43"/>
      <c r="EUR18" s="43"/>
      <c r="EUS18" s="43"/>
      <c r="EUT18" s="43"/>
      <c r="EUU18" s="43"/>
      <c r="EUV18" s="43"/>
      <c r="EUW18" s="43"/>
      <c r="EUX18" s="43"/>
      <c r="EUY18" s="43"/>
      <c r="EUZ18" s="43"/>
      <c r="EVA18" s="43"/>
      <c r="EVB18" s="43"/>
      <c r="EVC18" s="43"/>
      <c r="EVD18" s="43"/>
      <c r="EVE18" s="43"/>
      <c r="EVF18" s="43"/>
      <c r="EVG18" s="43"/>
      <c r="EVH18" s="43"/>
      <c r="EVI18" s="43"/>
      <c r="EVJ18" s="43"/>
      <c r="EVK18" s="43"/>
      <c r="EVL18" s="43"/>
      <c r="EVM18" s="43"/>
      <c r="EVN18" s="43"/>
      <c r="EVO18" s="43"/>
      <c r="EVP18" s="43"/>
      <c r="EVQ18" s="43"/>
      <c r="EVR18" s="43"/>
      <c r="EVS18" s="43"/>
      <c r="EVT18" s="43"/>
      <c r="EVU18" s="43"/>
      <c r="EVV18" s="43"/>
      <c r="EVW18" s="43"/>
      <c r="EVX18" s="43"/>
      <c r="EVY18" s="43"/>
      <c r="EVZ18" s="43"/>
      <c r="EWA18" s="43"/>
      <c r="EWB18" s="43"/>
      <c r="EWC18" s="43"/>
      <c r="EWD18" s="43"/>
      <c r="EWE18" s="43"/>
      <c r="EWF18" s="43"/>
      <c r="EWG18" s="43"/>
      <c r="EWH18" s="43"/>
      <c r="EWI18" s="43"/>
      <c r="EWJ18" s="43"/>
      <c r="EWK18" s="43"/>
      <c r="EWL18" s="43"/>
      <c r="EWM18" s="43"/>
      <c r="EWN18" s="43"/>
      <c r="EWO18" s="43"/>
      <c r="EWP18" s="43"/>
      <c r="EWQ18" s="43"/>
      <c r="EWR18" s="43"/>
      <c r="EWS18" s="43"/>
      <c r="EWT18" s="43"/>
      <c r="EWU18" s="43"/>
      <c r="EWV18" s="43"/>
      <c r="EWW18" s="43"/>
      <c r="EWX18" s="43"/>
      <c r="EWY18" s="43"/>
      <c r="EWZ18" s="43"/>
      <c r="EXA18" s="43"/>
      <c r="EXB18" s="43"/>
      <c r="EXC18" s="43"/>
      <c r="EXD18" s="43"/>
      <c r="EXE18" s="43"/>
      <c r="EXF18" s="43"/>
      <c r="EXG18" s="43"/>
      <c r="EXH18" s="43"/>
      <c r="EXI18" s="43"/>
      <c r="EXJ18" s="43"/>
      <c r="EXK18" s="43"/>
      <c r="EXL18" s="43"/>
      <c r="EXM18" s="43"/>
      <c r="EXN18" s="43"/>
      <c r="EXO18" s="43"/>
      <c r="EXP18" s="43"/>
      <c r="EXQ18" s="43"/>
      <c r="EXR18" s="43"/>
      <c r="EXS18" s="43"/>
      <c r="EXT18" s="43"/>
      <c r="EXU18" s="43"/>
      <c r="EXV18" s="43"/>
      <c r="EXW18" s="43"/>
      <c r="EXX18" s="43"/>
      <c r="EXY18" s="43"/>
      <c r="EXZ18" s="43"/>
      <c r="EYA18" s="43"/>
      <c r="EYB18" s="43"/>
      <c r="EYC18" s="43"/>
      <c r="EYD18" s="43"/>
      <c r="EYE18" s="43"/>
      <c r="EYF18" s="43"/>
      <c r="EYG18" s="43"/>
      <c r="EYH18" s="43"/>
      <c r="EYI18" s="43"/>
      <c r="EYJ18" s="43"/>
      <c r="EYK18" s="43"/>
      <c r="EYL18" s="43"/>
      <c r="EYM18" s="43"/>
      <c r="EYN18" s="43"/>
      <c r="EYO18" s="43"/>
      <c r="EYP18" s="43"/>
      <c r="EYQ18" s="43"/>
      <c r="EYR18" s="43"/>
      <c r="EYS18" s="43"/>
    </row>
    <row r="19" spans="1:4049" s="130" customFormat="1" x14ac:dyDescent="0.2">
      <c r="A19" s="123"/>
      <c r="B19" s="27" t="s">
        <v>58</v>
      </c>
      <c r="C19" s="124">
        <v>2000000</v>
      </c>
      <c r="D19" s="125">
        <f>+E19-C19</f>
        <v>2000000</v>
      </c>
      <c r="E19" s="125">
        <f>+I19</f>
        <v>4000000</v>
      </c>
      <c r="F19" s="126">
        <f t="shared" si="2"/>
        <v>5.7142857142857144</v>
      </c>
      <c r="G19" s="127">
        <v>4</v>
      </c>
      <c r="H19" s="122">
        <v>1000000</v>
      </c>
      <c r="I19" s="128">
        <f>+H19*G19</f>
        <v>4000000</v>
      </c>
      <c r="J19" s="127"/>
      <c r="K19" s="129">
        <v>1200000</v>
      </c>
      <c r="L19" s="128">
        <v>36</v>
      </c>
      <c r="M19" s="95">
        <f t="shared" si="1"/>
        <v>0</v>
      </c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  <c r="CB19" s="11"/>
      <c r="CC19" s="11"/>
      <c r="CD19" s="11"/>
      <c r="CE19" s="11"/>
      <c r="CF19" s="11"/>
      <c r="CG19" s="11"/>
      <c r="CH19" s="11"/>
      <c r="CI19" s="11"/>
      <c r="CJ19" s="11"/>
      <c r="CK19" s="11"/>
      <c r="CL19" s="11"/>
      <c r="CM19" s="11"/>
      <c r="CN19" s="11"/>
      <c r="CO19" s="11"/>
      <c r="CP19" s="11"/>
      <c r="CQ19" s="11"/>
      <c r="CR19" s="11"/>
      <c r="CS19" s="11"/>
      <c r="CT19" s="11"/>
      <c r="CU19" s="11"/>
      <c r="CV19" s="11"/>
      <c r="CW19" s="11"/>
      <c r="CX19" s="11"/>
      <c r="CY19" s="11"/>
      <c r="CZ19" s="11"/>
      <c r="DA19" s="11"/>
      <c r="DB19" s="11"/>
      <c r="DC19" s="11"/>
      <c r="DD19" s="11"/>
      <c r="DE19" s="11"/>
      <c r="DF19" s="11"/>
      <c r="DG19" s="11"/>
      <c r="DH19" s="11"/>
      <c r="DI19" s="11"/>
      <c r="DJ19" s="11"/>
      <c r="DK19" s="11"/>
      <c r="DL19" s="11"/>
      <c r="DM19" s="11"/>
      <c r="DN19" s="11"/>
      <c r="DO19" s="11"/>
      <c r="DP19" s="11"/>
      <c r="DQ19" s="11"/>
      <c r="DR19" s="11"/>
      <c r="DS19" s="11"/>
      <c r="DT19" s="11"/>
      <c r="DU19" s="11"/>
      <c r="DV19" s="11"/>
      <c r="DW19" s="11"/>
      <c r="DX19" s="11"/>
      <c r="DY19" s="11"/>
      <c r="DZ19" s="11"/>
      <c r="EA19" s="11"/>
      <c r="EB19" s="11"/>
      <c r="EC19" s="11"/>
      <c r="ED19" s="11"/>
      <c r="EE19" s="11"/>
      <c r="EF19" s="11"/>
      <c r="EG19" s="11"/>
      <c r="EH19" s="11"/>
      <c r="EI19" s="11"/>
      <c r="EJ19" s="11"/>
      <c r="EK19" s="11"/>
      <c r="EL19" s="11"/>
      <c r="EM19" s="11"/>
      <c r="EN19" s="11"/>
      <c r="EO19" s="11"/>
      <c r="EP19" s="11"/>
      <c r="EQ19" s="11"/>
      <c r="ER19" s="11"/>
      <c r="ES19" s="11"/>
      <c r="ET19" s="11"/>
      <c r="EU19" s="11"/>
      <c r="EV19" s="11"/>
      <c r="EW19" s="11"/>
      <c r="EX19" s="11"/>
      <c r="EY19" s="11"/>
      <c r="EZ19" s="11"/>
      <c r="FA19" s="11"/>
      <c r="FB19" s="11"/>
      <c r="FC19" s="11"/>
      <c r="FD19" s="11"/>
      <c r="FE19" s="11"/>
      <c r="FF19" s="11"/>
      <c r="FG19" s="11"/>
      <c r="FH19" s="11"/>
      <c r="FI19" s="11"/>
      <c r="FJ19" s="11"/>
      <c r="FK19" s="11"/>
      <c r="FL19" s="11"/>
      <c r="FM19" s="11"/>
      <c r="FN19" s="11"/>
      <c r="FO19" s="11"/>
      <c r="FP19" s="11"/>
      <c r="FQ19" s="11"/>
      <c r="FR19" s="11"/>
      <c r="FS19" s="11"/>
      <c r="FT19" s="11"/>
      <c r="FU19" s="11"/>
      <c r="FV19" s="11"/>
      <c r="FW19" s="11"/>
      <c r="FX19" s="11"/>
      <c r="FY19" s="11"/>
      <c r="FZ19" s="11"/>
      <c r="GA19" s="11"/>
      <c r="GB19" s="11"/>
      <c r="GC19" s="11"/>
      <c r="GD19" s="11"/>
      <c r="GE19" s="11"/>
      <c r="GF19" s="11"/>
      <c r="GG19" s="11"/>
      <c r="GH19" s="11"/>
      <c r="GI19" s="11"/>
      <c r="GJ19" s="11"/>
      <c r="GK19" s="11"/>
      <c r="GL19" s="11"/>
      <c r="GM19" s="11"/>
      <c r="GN19" s="11"/>
      <c r="GO19" s="11"/>
      <c r="GP19" s="11"/>
      <c r="GQ19" s="11"/>
      <c r="GR19" s="11"/>
      <c r="GS19" s="11"/>
      <c r="GT19" s="11"/>
      <c r="GU19" s="11"/>
      <c r="GV19" s="11"/>
      <c r="GW19" s="11"/>
      <c r="GX19" s="11"/>
      <c r="GY19" s="11"/>
      <c r="GZ19" s="11"/>
      <c r="HA19" s="11"/>
      <c r="HB19" s="11"/>
      <c r="HC19" s="11"/>
      <c r="HD19" s="11"/>
      <c r="HE19" s="11"/>
      <c r="HF19" s="11"/>
      <c r="HG19" s="11"/>
      <c r="HH19" s="11"/>
      <c r="HI19" s="11"/>
      <c r="HJ19" s="11"/>
      <c r="HK19" s="11"/>
      <c r="HL19" s="11"/>
      <c r="HM19" s="11"/>
      <c r="HN19" s="11"/>
      <c r="HO19" s="11"/>
      <c r="HP19" s="11"/>
      <c r="HQ19" s="11"/>
      <c r="HR19" s="11"/>
      <c r="HS19" s="11"/>
      <c r="HT19" s="11"/>
      <c r="HU19" s="11"/>
      <c r="HV19" s="11"/>
      <c r="HW19" s="11"/>
      <c r="HX19" s="11"/>
      <c r="HY19" s="11"/>
      <c r="HZ19" s="11"/>
      <c r="IA19" s="11"/>
      <c r="IB19" s="11"/>
      <c r="IC19" s="11"/>
      <c r="ID19" s="11"/>
      <c r="IE19" s="11"/>
      <c r="IF19" s="11"/>
      <c r="IG19" s="11"/>
      <c r="IH19" s="11"/>
      <c r="II19" s="11"/>
      <c r="IJ19" s="11"/>
      <c r="IK19" s="11"/>
      <c r="IL19" s="11"/>
      <c r="IM19" s="11"/>
      <c r="IN19" s="11"/>
      <c r="IO19" s="11"/>
      <c r="IP19" s="11"/>
      <c r="IQ19" s="11"/>
      <c r="IR19" s="11"/>
      <c r="IS19" s="11"/>
      <c r="IT19" s="11"/>
      <c r="IU19" s="11"/>
      <c r="IV19" s="11"/>
      <c r="IW19" s="11"/>
      <c r="IX19" s="11"/>
      <c r="IY19" s="11"/>
      <c r="IZ19" s="11"/>
      <c r="JA19" s="11"/>
      <c r="JB19" s="11"/>
      <c r="JC19" s="11"/>
      <c r="JD19" s="11"/>
      <c r="JE19" s="11"/>
      <c r="JF19" s="11"/>
      <c r="JG19" s="11"/>
      <c r="JH19" s="11"/>
      <c r="JI19" s="11"/>
      <c r="JJ19" s="11"/>
      <c r="JK19" s="11"/>
      <c r="JL19" s="11"/>
      <c r="JM19" s="11"/>
      <c r="JN19" s="11"/>
      <c r="JO19" s="11"/>
      <c r="JP19" s="11"/>
      <c r="JQ19" s="11"/>
      <c r="JR19" s="11"/>
      <c r="JS19" s="11"/>
      <c r="JT19" s="11"/>
      <c r="JU19" s="11"/>
      <c r="JV19" s="11"/>
      <c r="JW19" s="11"/>
      <c r="JX19" s="11"/>
      <c r="JY19" s="11"/>
      <c r="JZ19" s="11"/>
      <c r="KA19" s="11"/>
      <c r="KB19" s="11"/>
      <c r="KC19" s="11"/>
      <c r="KD19" s="11"/>
      <c r="KE19" s="11"/>
      <c r="KF19" s="11"/>
      <c r="KG19" s="11"/>
      <c r="KH19" s="11"/>
      <c r="KI19" s="11"/>
      <c r="KJ19" s="11"/>
      <c r="KK19" s="11"/>
      <c r="KL19" s="11"/>
      <c r="KM19" s="11"/>
      <c r="KN19" s="11"/>
      <c r="KO19" s="11"/>
      <c r="KP19" s="11"/>
      <c r="KQ19" s="11"/>
      <c r="KR19" s="11"/>
      <c r="KS19" s="11"/>
      <c r="KT19" s="11"/>
      <c r="KU19" s="11"/>
      <c r="KV19" s="11"/>
      <c r="KW19" s="11"/>
      <c r="KX19" s="11"/>
      <c r="KY19" s="11"/>
      <c r="KZ19" s="11"/>
      <c r="LA19" s="11"/>
      <c r="LB19" s="11"/>
      <c r="LC19" s="11"/>
      <c r="LD19" s="11"/>
      <c r="LE19" s="11"/>
      <c r="LF19" s="11"/>
      <c r="LG19" s="11"/>
      <c r="LH19" s="11"/>
      <c r="LI19" s="11"/>
      <c r="LJ19" s="11"/>
      <c r="LK19" s="11"/>
      <c r="LL19" s="11"/>
      <c r="LM19" s="11"/>
      <c r="LN19" s="11"/>
      <c r="LO19" s="11"/>
      <c r="LP19" s="11"/>
      <c r="LQ19" s="11"/>
      <c r="LR19" s="11"/>
      <c r="LS19" s="11"/>
      <c r="LT19" s="11"/>
      <c r="LU19" s="11"/>
      <c r="LV19" s="11"/>
      <c r="LW19" s="11"/>
      <c r="LX19" s="11"/>
      <c r="LY19" s="11"/>
      <c r="LZ19" s="11"/>
      <c r="MA19" s="11"/>
      <c r="MB19" s="11"/>
      <c r="MC19" s="11"/>
      <c r="MD19" s="11"/>
      <c r="ME19" s="11"/>
      <c r="MF19" s="11"/>
      <c r="MG19" s="11"/>
      <c r="MH19" s="11"/>
      <c r="MI19" s="11"/>
      <c r="MJ19" s="11"/>
      <c r="MK19" s="11"/>
      <c r="ML19" s="11"/>
      <c r="MM19" s="11"/>
      <c r="MN19" s="11"/>
      <c r="MO19" s="11"/>
      <c r="MP19" s="11"/>
      <c r="MQ19" s="11"/>
      <c r="MR19" s="11"/>
      <c r="MS19" s="11"/>
      <c r="MT19" s="11"/>
      <c r="MU19" s="11"/>
      <c r="MV19" s="11"/>
      <c r="MW19" s="11"/>
      <c r="MX19" s="11"/>
      <c r="MY19" s="11"/>
      <c r="MZ19" s="11"/>
      <c r="NA19" s="11"/>
      <c r="NB19" s="11"/>
      <c r="NC19" s="11"/>
      <c r="ND19" s="11"/>
      <c r="NE19" s="11"/>
      <c r="NF19" s="11"/>
      <c r="NG19" s="11"/>
      <c r="NH19" s="11"/>
      <c r="NI19" s="11"/>
      <c r="NJ19" s="11"/>
      <c r="NK19" s="11"/>
      <c r="NL19" s="11"/>
      <c r="NM19" s="11"/>
      <c r="NN19" s="11"/>
      <c r="NO19" s="11"/>
      <c r="NP19" s="11"/>
      <c r="NQ19" s="11"/>
      <c r="NR19" s="11"/>
      <c r="NS19" s="11"/>
      <c r="NT19" s="11"/>
      <c r="NU19" s="11"/>
      <c r="NV19" s="11"/>
      <c r="NW19" s="11"/>
      <c r="NX19" s="11"/>
      <c r="NY19" s="11"/>
      <c r="NZ19" s="11"/>
      <c r="OA19" s="11"/>
      <c r="OB19" s="11"/>
      <c r="OC19" s="11"/>
      <c r="OD19" s="11"/>
      <c r="OE19" s="11"/>
      <c r="OF19" s="11"/>
      <c r="OG19" s="11"/>
      <c r="OH19" s="11"/>
      <c r="OI19" s="11"/>
      <c r="OJ19" s="11"/>
      <c r="OK19" s="11"/>
      <c r="OL19" s="11"/>
      <c r="OM19" s="11"/>
      <c r="ON19" s="11"/>
      <c r="OO19" s="11"/>
      <c r="OP19" s="11"/>
      <c r="OQ19" s="11"/>
      <c r="OR19" s="11"/>
      <c r="OS19" s="11"/>
      <c r="OT19" s="11"/>
      <c r="OU19" s="11"/>
      <c r="OV19" s="11"/>
      <c r="OW19" s="11"/>
      <c r="OX19" s="11"/>
      <c r="OY19" s="11"/>
      <c r="OZ19" s="11"/>
      <c r="PA19" s="11"/>
      <c r="PB19" s="11"/>
      <c r="PC19" s="11"/>
      <c r="PD19" s="11"/>
      <c r="PE19" s="11"/>
      <c r="PF19" s="11"/>
      <c r="PG19" s="11"/>
      <c r="PH19" s="11"/>
      <c r="PI19" s="11"/>
      <c r="PJ19" s="11"/>
      <c r="PK19" s="11"/>
      <c r="PL19" s="11"/>
      <c r="PM19" s="11"/>
      <c r="PN19" s="11"/>
      <c r="PO19" s="11"/>
      <c r="PP19" s="11"/>
      <c r="PQ19" s="11"/>
      <c r="PR19" s="11"/>
      <c r="PS19" s="11"/>
      <c r="PT19" s="11"/>
      <c r="PU19" s="11"/>
      <c r="PV19" s="11"/>
      <c r="PW19" s="11"/>
      <c r="PX19" s="11"/>
      <c r="PY19" s="11"/>
      <c r="PZ19" s="11"/>
      <c r="QA19" s="11"/>
      <c r="QB19" s="11"/>
      <c r="QC19" s="11"/>
      <c r="QD19" s="11"/>
      <c r="QE19" s="11"/>
      <c r="QF19" s="11"/>
      <c r="QG19" s="11"/>
      <c r="QH19" s="11"/>
      <c r="QI19" s="11"/>
      <c r="QJ19" s="11"/>
      <c r="QK19" s="11"/>
      <c r="QL19" s="11"/>
      <c r="QM19" s="11"/>
      <c r="QN19" s="11"/>
      <c r="QO19" s="11"/>
      <c r="QP19" s="11"/>
      <c r="QQ19" s="11"/>
      <c r="QR19" s="11"/>
      <c r="QS19" s="11"/>
      <c r="QT19" s="11"/>
      <c r="QU19" s="11"/>
      <c r="QV19" s="11"/>
      <c r="QW19" s="11"/>
      <c r="QX19" s="11"/>
      <c r="QY19" s="11"/>
      <c r="QZ19" s="11"/>
      <c r="RA19" s="11"/>
      <c r="RB19" s="11"/>
      <c r="RC19" s="11"/>
      <c r="RD19" s="11"/>
      <c r="RE19" s="11"/>
      <c r="RF19" s="11"/>
      <c r="RG19" s="11"/>
      <c r="RH19" s="11"/>
      <c r="RI19" s="11"/>
      <c r="RJ19" s="11"/>
      <c r="RK19" s="11"/>
      <c r="RL19" s="11"/>
      <c r="RM19" s="11"/>
      <c r="RN19" s="11"/>
      <c r="RO19" s="11"/>
      <c r="RP19" s="11"/>
      <c r="RQ19" s="11"/>
      <c r="RR19" s="11"/>
      <c r="RS19" s="11"/>
      <c r="RT19" s="11"/>
      <c r="RU19" s="11"/>
      <c r="RV19" s="11"/>
      <c r="RW19" s="11"/>
      <c r="RX19" s="11"/>
      <c r="RY19" s="11"/>
      <c r="RZ19" s="11"/>
      <c r="SA19" s="11"/>
      <c r="SB19" s="11"/>
      <c r="SC19" s="11"/>
      <c r="SD19" s="11"/>
      <c r="SE19" s="11"/>
      <c r="SF19" s="11"/>
      <c r="SG19" s="11"/>
      <c r="SH19" s="11"/>
      <c r="SI19" s="11"/>
      <c r="SJ19" s="11"/>
      <c r="SK19" s="11"/>
      <c r="SL19" s="11"/>
      <c r="SM19" s="11"/>
      <c r="SN19" s="11"/>
      <c r="SO19" s="11"/>
      <c r="SP19" s="11"/>
      <c r="SQ19" s="11"/>
      <c r="SR19" s="11"/>
      <c r="SS19" s="11"/>
      <c r="ST19" s="11"/>
      <c r="SU19" s="11"/>
      <c r="SV19" s="11"/>
      <c r="SW19" s="11"/>
      <c r="SX19" s="11"/>
      <c r="SY19" s="11"/>
      <c r="SZ19" s="11"/>
      <c r="TA19" s="11"/>
      <c r="TB19" s="11"/>
      <c r="TC19" s="11"/>
      <c r="TD19" s="11"/>
      <c r="TE19" s="11"/>
      <c r="TF19" s="11"/>
      <c r="TG19" s="11"/>
      <c r="TH19" s="11"/>
      <c r="TI19" s="11"/>
      <c r="TJ19" s="11"/>
      <c r="TK19" s="11"/>
      <c r="TL19" s="11"/>
      <c r="TM19" s="11"/>
      <c r="TN19" s="11"/>
      <c r="TO19" s="11"/>
      <c r="TP19" s="11"/>
      <c r="TQ19" s="11"/>
      <c r="TR19" s="11"/>
      <c r="TS19" s="11"/>
      <c r="TT19" s="11"/>
      <c r="TU19" s="11"/>
      <c r="TV19" s="11"/>
      <c r="TW19" s="11"/>
      <c r="TX19" s="11"/>
      <c r="TY19" s="11"/>
      <c r="TZ19" s="11"/>
      <c r="UA19" s="11"/>
      <c r="UB19" s="11"/>
      <c r="UC19" s="11"/>
      <c r="UD19" s="11"/>
      <c r="UE19" s="11"/>
      <c r="UF19" s="11"/>
      <c r="UG19" s="11"/>
      <c r="UH19" s="11"/>
      <c r="UI19" s="11"/>
      <c r="UJ19" s="11"/>
      <c r="UK19" s="11"/>
      <c r="UL19" s="11"/>
      <c r="UM19" s="11"/>
      <c r="UN19" s="11"/>
      <c r="UO19" s="11"/>
      <c r="UP19" s="11"/>
      <c r="UQ19" s="11"/>
      <c r="UR19" s="11"/>
      <c r="US19" s="11"/>
      <c r="UT19" s="11"/>
      <c r="UU19" s="11"/>
      <c r="UV19" s="11"/>
      <c r="UW19" s="11"/>
      <c r="UX19" s="11"/>
      <c r="UY19" s="11"/>
      <c r="UZ19" s="11"/>
      <c r="VA19" s="11"/>
      <c r="VB19" s="11"/>
      <c r="VC19" s="11"/>
      <c r="VD19" s="11"/>
      <c r="VE19" s="11"/>
      <c r="VF19" s="11"/>
      <c r="VG19" s="11"/>
      <c r="VH19" s="11"/>
      <c r="VI19" s="11"/>
      <c r="VJ19" s="11"/>
      <c r="VK19" s="11"/>
      <c r="VL19" s="11"/>
      <c r="VM19" s="11"/>
      <c r="VN19" s="11"/>
      <c r="VO19" s="11"/>
      <c r="VP19" s="11"/>
      <c r="VQ19" s="11"/>
      <c r="VR19" s="11"/>
      <c r="VS19" s="11"/>
      <c r="VT19" s="11"/>
      <c r="VU19" s="11"/>
      <c r="VV19" s="11"/>
      <c r="VW19" s="11"/>
      <c r="VX19" s="11"/>
      <c r="VY19" s="11"/>
      <c r="VZ19" s="11"/>
      <c r="WA19" s="11"/>
      <c r="WB19" s="11"/>
      <c r="WC19" s="11"/>
      <c r="WD19" s="11"/>
      <c r="WE19" s="11"/>
      <c r="WF19" s="11"/>
      <c r="WG19" s="11"/>
      <c r="WH19" s="11"/>
      <c r="WI19" s="11"/>
      <c r="WJ19" s="11"/>
      <c r="WK19" s="11"/>
      <c r="WL19" s="11"/>
      <c r="WM19" s="11"/>
      <c r="WN19" s="11"/>
      <c r="WO19" s="11"/>
      <c r="WP19" s="11"/>
      <c r="WQ19" s="11"/>
      <c r="WR19" s="11"/>
      <c r="WS19" s="11"/>
      <c r="WT19" s="11"/>
      <c r="WU19" s="11"/>
      <c r="WV19" s="11"/>
      <c r="WW19" s="11"/>
      <c r="WX19" s="11"/>
      <c r="WY19" s="11"/>
      <c r="WZ19" s="11"/>
      <c r="XA19" s="11"/>
      <c r="XB19" s="11"/>
      <c r="XC19" s="11"/>
      <c r="XD19" s="11"/>
      <c r="XE19" s="11"/>
      <c r="XF19" s="11"/>
      <c r="XG19" s="11"/>
      <c r="XH19" s="11"/>
      <c r="XI19" s="11"/>
      <c r="XJ19" s="11"/>
      <c r="XK19" s="11"/>
      <c r="XL19" s="11"/>
      <c r="XM19" s="11"/>
      <c r="XN19" s="11"/>
      <c r="XO19" s="11"/>
      <c r="XP19" s="11"/>
      <c r="XQ19" s="11"/>
      <c r="XR19" s="11"/>
      <c r="XS19" s="11"/>
      <c r="XT19" s="11"/>
      <c r="XU19" s="11"/>
      <c r="XV19" s="11"/>
      <c r="XW19" s="11"/>
      <c r="XX19" s="11"/>
      <c r="XY19" s="11"/>
      <c r="XZ19" s="11"/>
      <c r="YA19" s="11"/>
      <c r="YB19" s="11"/>
      <c r="YC19" s="11"/>
      <c r="YD19" s="11"/>
      <c r="YE19" s="11"/>
      <c r="YF19" s="11"/>
      <c r="YG19" s="11"/>
      <c r="YH19" s="11"/>
      <c r="YI19" s="11"/>
      <c r="YJ19" s="11"/>
      <c r="YK19" s="11"/>
      <c r="YL19" s="11"/>
      <c r="YM19" s="11"/>
      <c r="YN19" s="11"/>
      <c r="YO19" s="11"/>
      <c r="YP19" s="11"/>
      <c r="YQ19" s="11"/>
      <c r="YR19" s="11"/>
      <c r="YS19" s="11"/>
      <c r="YT19" s="11"/>
      <c r="YU19" s="11"/>
      <c r="YV19" s="11"/>
      <c r="YW19" s="11"/>
      <c r="YX19" s="11"/>
      <c r="YY19" s="11"/>
      <c r="YZ19" s="11"/>
      <c r="ZA19" s="11"/>
      <c r="ZB19" s="11"/>
      <c r="ZC19" s="11"/>
      <c r="ZD19" s="11"/>
      <c r="ZE19" s="11"/>
      <c r="ZF19" s="11"/>
      <c r="ZG19" s="11"/>
      <c r="ZH19" s="11"/>
      <c r="ZI19" s="11"/>
      <c r="ZJ19" s="11"/>
      <c r="ZK19" s="11"/>
      <c r="ZL19" s="11"/>
      <c r="ZM19" s="11"/>
      <c r="ZN19" s="11"/>
      <c r="ZO19" s="11"/>
      <c r="ZP19" s="11"/>
      <c r="ZQ19" s="11"/>
      <c r="ZR19" s="11"/>
      <c r="ZS19" s="11"/>
      <c r="ZT19" s="11"/>
      <c r="ZU19" s="11"/>
      <c r="ZV19" s="11"/>
      <c r="ZW19" s="11"/>
      <c r="ZX19" s="11"/>
      <c r="ZY19" s="11"/>
      <c r="ZZ19" s="11"/>
      <c r="AAA19" s="11"/>
      <c r="AAB19" s="11"/>
      <c r="AAC19" s="11"/>
      <c r="AAD19" s="11"/>
      <c r="AAE19" s="11"/>
      <c r="AAF19" s="11"/>
      <c r="AAG19" s="11"/>
      <c r="AAH19" s="11"/>
      <c r="AAI19" s="11"/>
      <c r="AAJ19" s="11"/>
      <c r="AAK19" s="11"/>
      <c r="AAL19" s="11"/>
      <c r="AAM19" s="11"/>
      <c r="AAN19" s="11"/>
      <c r="AAO19" s="11"/>
      <c r="AAP19" s="11"/>
      <c r="AAQ19" s="11"/>
      <c r="AAR19" s="11"/>
      <c r="AAS19" s="11"/>
      <c r="AAT19" s="11"/>
      <c r="AAU19" s="11"/>
      <c r="AAV19" s="11"/>
      <c r="AAW19" s="11"/>
      <c r="AAX19" s="11"/>
      <c r="AAY19" s="11"/>
      <c r="AAZ19" s="11"/>
      <c r="ABA19" s="11"/>
      <c r="ABB19" s="11"/>
      <c r="ABC19" s="11"/>
      <c r="ABD19" s="11"/>
      <c r="ABE19" s="11"/>
      <c r="ABF19" s="11"/>
      <c r="ABG19" s="11"/>
      <c r="ABH19" s="11"/>
      <c r="ABI19" s="11"/>
      <c r="ABJ19" s="11"/>
      <c r="ABK19" s="11"/>
      <c r="ABL19" s="11"/>
      <c r="ABM19" s="11"/>
      <c r="ABN19" s="11"/>
      <c r="ABO19" s="11"/>
      <c r="ABP19" s="11"/>
      <c r="ABQ19" s="11"/>
      <c r="ABR19" s="11"/>
      <c r="ABS19" s="11"/>
      <c r="ABT19" s="11"/>
      <c r="ABU19" s="11"/>
      <c r="ABV19" s="11"/>
      <c r="ABW19" s="11"/>
      <c r="ABX19" s="11"/>
      <c r="ABY19" s="11"/>
      <c r="ABZ19" s="11"/>
      <c r="ACA19" s="11"/>
      <c r="ACB19" s="11"/>
      <c r="ACC19" s="11"/>
      <c r="ACD19" s="11"/>
      <c r="ACE19" s="11"/>
      <c r="ACF19" s="11"/>
      <c r="ACG19" s="11"/>
      <c r="ACH19" s="11"/>
      <c r="ACI19" s="11"/>
      <c r="ACJ19" s="11"/>
      <c r="ACK19" s="11"/>
      <c r="ACL19" s="11"/>
      <c r="ACM19" s="11"/>
      <c r="ACN19" s="11"/>
      <c r="ACO19" s="11"/>
      <c r="ACP19" s="11"/>
      <c r="ACQ19" s="11"/>
      <c r="ACR19" s="11"/>
      <c r="ACS19" s="11"/>
      <c r="ACT19" s="11"/>
      <c r="ACU19" s="11"/>
      <c r="ACV19" s="11"/>
      <c r="ACW19" s="11"/>
      <c r="ACX19" s="11"/>
      <c r="ACY19" s="11"/>
      <c r="ACZ19" s="11"/>
      <c r="ADA19" s="11"/>
      <c r="ADB19" s="11"/>
      <c r="ADC19" s="11"/>
      <c r="ADD19" s="11"/>
      <c r="ADE19" s="11"/>
      <c r="ADF19" s="11"/>
      <c r="ADG19" s="11"/>
      <c r="ADH19" s="11"/>
      <c r="ADI19" s="11"/>
      <c r="ADJ19" s="11"/>
      <c r="ADK19" s="11"/>
      <c r="ADL19" s="11"/>
      <c r="ADM19" s="11"/>
      <c r="ADN19" s="11"/>
      <c r="ADO19" s="11"/>
      <c r="ADP19" s="11"/>
      <c r="ADQ19" s="11"/>
      <c r="ADR19" s="11"/>
      <c r="ADS19" s="11"/>
      <c r="ADT19" s="11"/>
      <c r="ADU19" s="11"/>
      <c r="ADV19" s="11"/>
      <c r="ADW19" s="11"/>
      <c r="ADX19" s="11"/>
      <c r="ADY19" s="11"/>
      <c r="ADZ19" s="11"/>
      <c r="AEA19" s="11"/>
      <c r="AEB19" s="11"/>
      <c r="AEC19" s="11"/>
      <c r="AED19" s="11"/>
      <c r="AEE19" s="11"/>
      <c r="AEF19" s="11"/>
      <c r="AEG19" s="11"/>
      <c r="AEH19" s="11"/>
      <c r="AEI19" s="11"/>
      <c r="AEJ19" s="11"/>
      <c r="AEK19" s="11"/>
      <c r="AEL19" s="11"/>
      <c r="AEM19" s="11"/>
      <c r="AEN19" s="11"/>
      <c r="AEO19" s="11"/>
      <c r="AEP19" s="11"/>
      <c r="AEQ19" s="11"/>
      <c r="AER19" s="11"/>
      <c r="AES19" s="11"/>
      <c r="AET19" s="11"/>
      <c r="AEU19" s="11"/>
      <c r="AEV19" s="11"/>
      <c r="AEW19" s="11"/>
      <c r="AEX19" s="11"/>
      <c r="AEY19" s="11"/>
      <c r="AEZ19" s="11"/>
      <c r="AFA19" s="11"/>
      <c r="AFB19" s="11"/>
      <c r="AFC19" s="11"/>
      <c r="AFD19" s="11"/>
      <c r="AFE19" s="11"/>
      <c r="AFF19" s="11"/>
      <c r="AFG19" s="11"/>
      <c r="AFH19" s="11"/>
      <c r="AFI19" s="11"/>
      <c r="AFJ19" s="11"/>
      <c r="AFK19" s="11"/>
      <c r="AFL19" s="11"/>
      <c r="AFM19" s="11"/>
      <c r="AFN19" s="11"/>
      <c r="AFO19" s="11"/>
      <c r="AFP19" s="11"/>
      <c r="AFQ19" s="11"/>
      <c r="AFR19" s="11"/>
      <c r="AFS19" s="11"/>
      <c r="AFT19" s="11"/>
      <c r="AFU19" s="11"/>
      <c r="AFV19" s="11"/>
      <c r="AFW19" s="11"/>
      <c r="AFX19" s="11"/>
      <c r="AFY19" s="11"/>
      <c r="AFZ19" s="11"/>
      <c r="AGA19" s="11"/>
      <c r="AGB19" s="11"/>
      <c r="AGC19" s="11"/>
      <c r="AGD19" s="11"/>
      <c r="AGE19" s="11"/>
      <c r="AGF19" s="11"/>
      <c r="AGG19" s="11"/>
      <c r="AGH19" s="11"/>
      <c r="AGI19" s="11"/>
      <c r="AGJ19" s="11"/>
      <c r="AGK19" s="11"/>
      <c r="AGL19" s="11"/>
      <c r="AGM19" s="11"/>
      <c r="AGN19" s="11"/>
      <c r="AGO19" s="11"/>
      <c r="AGP19" s="11"/>
      <c r="AGQ19" s="11"/>
      <c r="AGR19" s="11"/>
      <c r="AGS19" s="11"/>
      <c r="AGT19" s="11"/>
      <c r="AGU19" s="11"/>
      <c r="AGV19" s="11"/>
      <c r="AGW19" s="11"/>
      <c r="AGX19" s="11"/>
      <c r="AGY19" s="11"/>
      <c r="AGZ19" s="11"/>
      <c r="AHA19" s="11"/>
      <c r="AHB19" s="11"/>
      <c r="AHC19" s="11"/>
      <c r="AHD19" s="11"/>
      <c r="AHE19" s="11"/>
      <c r="AHF19" s="11"/>
      <c r="AHG19" s="11"/>
      <c r="AHH19" s="11"/>
      <c r="AHI19" s="11"/>
      <c r="AHJ19" s="11"/>
      <c r="AHK19" s="11"/>
      <c r="AHL19" s="11"/>
      <c r="AHM19" s="11"/>
      <c r="AHN19" s="11"/>
      <c r="AHO19" s="11"/>
      <c r="AHP19" s="11"/>
      <c r="AHQ19" s="11"/>
      <c r="AHR19" s="11"/>
      <c r="AHS19" s="11"/>
      <c r="AHT19" s="11"/>
      <c r="AHU19" s="11"/>
      <c r="AHV19" s="11"/>
      <c r="AHW19" s="11"/>
      <c r="AHX19" s="11"/>
      <c r="AHY19" s="11"/>
      <c r="AHZ19" s="11"/>
      <c r="AIA19" s="11"/>
      <c r="AIB19" s="11"/>
      <c r="AIC19" s="11"/>
      <c r="AID19" s="11"/>
      <c r="AIE19" s="11"/>
      <c r="AIF19" s="11"/>
      <c r="AIG19" s="11"/>
      <c r="AIH19" s="11"/>
      <c r="AII19" s="11"/>
      <c r="AIJ19" s="11"/>
      <c r="AIK19" s="11"/>
      <c r="AIL19" s="11"/>
      <c r="AIM19" s="11"/>
      <c r="AIN19" s="11"/>
      <c r="AIO19" s="11"/>
      <c r="AIP19" s="11"/>
      <c r="AIQ19" s="11"/>
      <c r="AIR19" s="11"/>
      <c r="AIS19" s="11"/>
      <c r="AIT19" s="11"/>
      <c r="AIU19" s="11"/>
      <c r="AIV19" s="11"/>
      <c r="AIW19" s="11"/>
      <c r="AIX19" s="11"/>
      <c r="AIY19" s="11"/>
      <c r="AIZ19" s="11"/>
      <c r="AJA19" s="11"/>
      <c r="AJB19" s="11"/>
      <c r="AJC19" s="11"/>
      <c r="AJD19" s="11"/>
      <c r="AJE19" s="11"/>
      <c r="AJF19" s="11"/>
      <c r="AJG19" s="11"/>
      <c r="AJH19" s="11"/>
      <c r="AJI19" s="11"/>
      <c r="AJJ19" s="11"/>
      <c r="AJK19" s="11"/>
      <c r="AJL19" s="11"/>
      <c r="AJM19" s="11"/>
      <c r="AJN19" s="11"/>
      <c r="AJO19" s="11"/>
      <c r="AJP19" s="11"/>
      <c r="AJQ19" s="11"/>
      <c r="AJR19" s="11"/>
      <c r="AJS19" s="11"/>
      <c r="AJT19" s="11"/>
      <c r="AJU19" s="11"/>
      <c r="AJV19" s="11"/>
      <c r="AJW19" s="11"/>
      <c r="AJX19" s="11"/>
      <c r="AJY19" s="11"/>
      <c r="AJZ19" s="11"/>
      <c r="AKA19" s="11"/>
      <c r="AKB19" s="11"/>
      <c r="AKC19" s="11"/>
      <c r="AKD19" s="11"/>
      <c r="AKE19" s="11"/>
      <c r="AKF19" s="11"/>
      <c r="AKG19" s="11"/>
      <c r="AKH19" s="11"/>
      <c r="AKI19" s="11"/>
      <c r="AKJ19" s="11"/>
      <c r="AKK19" s="11"/>
      <c r="AKL19" s="11"/>
      <c r="AKM19" s="11"/>
      <c r="AKN19" s="11"/>
      <c r="AKO19" s="11"/>
      <c r="AKP19" s="11"/>
      <c r="AKQ19" s="11"/>
      <c r="AKR19" s="11"/>
      <c r="AKS19" s="11"/>
      <c r="AKT19" s="11"/>
      <c r="AKU19" s="11"/>
      <c r="AKV19" s="11"/>
      <c r="AKW19" s="11"/>
      <c r="AKX19" s="11"/>
      <c r="AKY19" s="11"/>
      <c r="AKZ19" s="11"/>
      <c r="ALA19" s="11"/>
      <c r="ALB19" s="11"/>
      <c r="ALC19" s="11"/>
      <c r="ALD19" s="11"/>
      <c r="ALE19" s="11"/>
      <c r="ALF19" s="11"/>
      <c r="ALG19" s="11"/>
      <c r="ALH19" s="11"/>
      <c r="ALI19" s="11"/>
      <c r="ALJ19" s="11"/>
      <c r="ALK19" s="11"/>
      <c r="ALL19" s="11"/>
      <c r="ALM19" s="11"/>
      <c r="ALN19" s="11"/>
      <c r="ALO19" s="11"/>
      <c r="ALP19" s="11"/>
      <c r="ALQ19" s="11"/>
      <c r="ALR19" s="11"/>
      <c r="ALS19" s="11"/>
      <c r="ALT19" s="11"/>
      <c r="ALU19" s="11"/>
      <c r="ALV19" s="11"/>
      <c r="ALW19" s="11"/>
      <c r="ALX19" s="11"/>
      <c r="ALY19" s="11"/>
      <c r="ALZ19" s="11"/>
      <c r="AMA19" s="11"/>
      <c r="AMB19" s="11"/>
      <c r="AMC19" s="11"/>
      <c r="AMD19" s="11"/>
      <c r="AME19" s="11"/>
      <c r="AMF19" s="11"/>
      <c r="AMG19" s="11"/>
      <c r="AMH19" s="11"/>
      <c r="AMI19" s="11"/>
      <c r="AMJ19" s="11"/>
      <c r="AMK19" s="11"/>
      <c r="AML19" s="11"/>
      <c r="AMM19" s="11"/>
      <c r="AMN19" s="11"/>
      <c r="AMO19" s="11"/>
      <c r="AMP19" s="11"/>
      <c r="AMQ19" s="11"/>
      <c r="AMR19" s="11"/>
      <c r="AMS19" s="11"/>
      <c r="AMT19" s="11"/>
      <c r="AMU19" s="11"/>
      <c r="AMV19" s="11"/>
      <c r="AMW19" s="11"/>
      <c r="AMX19" s="11"/>
      <c r="AMY19" s="11"/>
      <c r="AMZ19" s="11"/>
      <c r="ANA19" s="11"/>
      <c r="ANB19" s="11"/>
      <c r="ANC19" s="11"/>
      <c r="AND19" s="11"/>
      <c r="ANE19" s="11"/>
      <c r="ANF19" s="11"/>
      <c r="ANG19" s="11"/>
      <c r="ANH19" s="11"/>
      <c r="ANI19" s="11"/>
      <c r="ANJ19" s="11"/>
      <c r="ANK19" s="11"/>
      <c r="ANL19" s="11"/>
      <c r="ANM19" s="11"/>
      <c r="ANN19" s="11"/>
      <c r="ANO19" s="11"/>
      <c r="ANP19" s="11"/>
      <c r="ANQ19" s="11"/>
      <c r="ANR19" s="11"/>
      <c r="ANS19" s="11"/>
      <c r="ANT19" s="11"/>
      <c r="ANU19" s="11"/>
      <c r="ANV19" s="11"/>
      <c r="ANW19" s="11"/>
      <c r="ANX19" s="11"/>
      <c r="ANY19" s="11"/>
      <c r="ANZ19" s="11"/>
      <c r="AOA19" s="11"/>
      <c r="AOB19" s="11"/>
      <c r="AOC19" s="11"/>
      <c r="AOD19" s="11"/>
      <c r="AOE19" s="11"/>
      <c r="AOF19" s="11"/>
      <c r="AOG19" s="11"/>
      <c r="AOH19" s="11"/>
      <c r="AOI19" s="11"/>
      <c r="AOJ19" s="11"/>
      <c r="AOK19" s="11"/>
      <c r="AOL19" s="11"/>
      <c r="AOM19" s="11"/>
      <c r="AON19" s="11"/>
      <c r="AOO19" s="11"/>
      <c r="AOP19" s="11"/>
      <c r="AOQ19" s="11"/>
      <c r="AOR19" s="11"/>
      <c r="AOS19" s="11"/>
      <c r="AOT19" s="11"/>
      <c r="AOU19" s="11"/>
      <c r="AOV19" s="11"/>
      <c r="AOW19" s="11"/>
      <c r="AOX19" s="11"/>
      <c r="AOY19" s="11"/>
      <c r="AOZ19" s="11"/>
      <c r="APA19" s="11"/>
      <c r="APB19" s="11"/>
      <c r="APC19" s="11"/>
      <c r="APD19" s="11"/>
      <c r="APE19" s="11"/>
      <c r="APF19" s="11"/>
      <c r="APG19" s="11"/>
      <c r="APH19" s="11"/>
      <c r="API19" s="11"/>
      <c r="APJ19" s="11"/>
      <c r="APK19" s="11"/>
      <c r="APL19" s="11"/>
      <c r="APM19" s="11"/>
      <c r="APN19" s="11"/>
      <c r="APO19" s="11"/>
      <c r="APP19" s="11"/>
      <c r="APQ19" s="11"/>
      <c r="APR19" s="11"/>
      <c r="APS19" s="11"/>
      <c r="APT19" s="11"/>
      <c r="APU19" s="11"/>
      <c r="APV19" s="11"/>
      <c r="APW19" s="11"/>
      <c r="APX19" s="11"/>
      <c r="APY19" s="11"/>
      <c r="APZ19" s="11"/>
      <c r="AQA19" s="11"/>
      <c r="AQB19" s="11"/>
      <c r="AQC19" s="11"/>
      <c r="AQD19" s="11"/>
      <c r="AQE19" s="11"/>
      <c r="AQF19" s="11"/>
      <c r="AQG19" s="11"/>
      <c r="AQH19" s="11"/>
      <c r="AQI19" s="11"/>
      <c r="AQJ19" s="11"/>
      <c r="AQK19" s="11"/>
      <c r="AQL19" s="11"/>
      <c r="AQM19" s="11"/>
      <c r="AQN19" s="11"/>
      <c r="AQO19" s="11"/>
      <c r="AQP19" s="11"/>
      <c r="AQQ19" s="11"/>
      <c r="AQR19" s="11"/>
      <c r="AQS19" s="11"/>
      <c r="AQT19" s="11"/>
      <c r="AQU19" s="11"/>
      <c r="AQV19" s="11"/>
      <c r="AQW19" s="11"/>
      <c r="AQX19" s="11"/>
      <c r="AQY19" s="11"/>
      <c r="AQZ19" s="11"/>
      <c r="ARA19" s="11"/>
      <c r="ARB19" s="11"/>
      <c r="ARC19" s="11"/>
      <c r="ARD19" s="11"/>
      <c r="ARE19" s="11"/>
      <c r="ARF19" s="11"/>
      <c r="ARG19" s="11"/>
      <c r="ARH19" s="11"/>
      <c r="ARI19" s="11"/>
      <c r="ARJ19" s="11"/>
      <c r="ARK19" s="11"/>
      <c r="ARL19" s="11"/>
      <c r="ARM19" s="11"/>
      <c r="ARN19" s="11"/>
      <c r="ARO19" s="11"/>
      <c r="ARP19" s="11"/>
      <c r="ARQ19" s="11"/>
      <c r="ARR19" s="11"/>
      <c r="ARS19" s="11"/>
      <c r="ART19" s="11"/>
      <c r="ARU19" s="11"/>
      <c r="ARV19" s="11"/>
      <c r="ARW19" s="11"/>
      <c r="ARX19" s="11"/>
      <c r="ARY19" s="11"/>
      <c r="ARZ19" s="11"/>
      <c r="ASA19" s="11"/>
      <c r="ASB19" s="11"/>
      <c r="ASC19" s="11"/>
      <c r="ASD19" s="11"/>
      <c r="ASE19" s="11"/>
      <c r="ASF19" s="11"/>
      <c r="ASG19" s="11"/>
      <c r="ASH19" s="11"/>
      <c r="ASI19" s="11"/>
      <c r="ASJ19" s="11"/>
      <c r="ASK19" s="11"/>
      <c r="ASL19" s="11"/>
      <c r="ASM19" s="11"/>
      <c r="ASN19" s="11"/>
      <c r="ASO19" s="11"/>
      <c r="ASP19" s="11"/>
      <c r="ASQ19" s="11"/>
      <c r="ASR19" s="11"/>
      <c r="ASS19" s="11"/>
      <c r="AST19" s="11"/>
      <c r="ASU19" s="11"/>
      <c r="ASV19" s="11"/>
      <c r="ASW19" s="11"/>
      <c r="ASX19" s="11"/>
      <c r="ASY19" s="11"/>
      <c r="ASZ19" s="11"/>
      <c r="ATA19" s="11"/>
      <c r="ATB19" s="11"/>
      <c r="ATC19" s="11"/>
      <c r="ATD19" s="11"/>
      <c r="ATE19" s="11"/>
      <c r="ATF19" s="11"/>
      <c r="ATG19" s="11"/>
      <c r="ATH19" s="11"/>
      <c r="ATI19" s="11"/>
      <c r="ATJ19" s="11"/>
      <c r="ATK19" s="11"/>
      <c r="ATL19" s="11"/>
      <c r="ATM19" s="11"/>
      <c r="ATN19" s="11"/>
      <c r="ATO19" s="11"/>
      <c r="ATP19" s="11"/>
      <c r="ATQ19" s="11"/>
      <c r="ATR19" s="11"/>
      <c r="ATS19" s="11"/>
      <c r="ATT19" s="11"/>
      <c r="ATU19" s="11"/>
      <c r="ATV19" s="11"/>
      <c r="ATW19" s="11"/>
      <c r="ATX19" s="11"/>
      <c r="ATY19" s="11"/>
      <c r="ATZ19" s="11"/>
      <c r="AUA19" s="11"/>
      <c r="AUB19" s="11"/>
      <c r="AUC19" s="11"/>
      <c r="AUD19" s="11"/>
      <c r="AUE19" s="11"/>
      <c r="AUF19" s="11"/>
      <c r="AUG19" s="11"/>
      <c r="AUH19" s="11"/>
      <c r="AUI19" s="11"/>
      <c r="AUJ19" s="11"/>
      <c r="AUK19" s="11"/>
      <c r="AUL19" s="11"/>
      <c r="AUM19" s="11"/>
      <c r="AUN19" s="11"/>
      <c r="AUO19" s="11"/>
      <c r="AUP19" s="11"/>
      <c r="AUQ19" s="11"/>
      <c r="AUR19" s="11"/>
      <c r="AUS19" s="11"/>
      <c r="AUT19" s="11"/>
      <c r="AUU19" s="11"/>
      <c r="AUV19" s="11"/>
      <c r="AUW19" s="11"/>
      <c r="AUX19" s="11"/>
      <c r="AUY19" s="11"/>
      <c r="AUZ19" s="11"/>
      <c r="AVA19" s="11"/>
      <c r="AVB19" s="11"/>
      <c r="AVC19" s="11"/>
      <c r="AVD19" s="11"/>
      <c r="AVE19" s="11"/>
      <c r="AVF19" s="11"/>
      <c r="AVG19" s="11"/>
      <c r="AVH19" s="11"/>
      <c r="AVI19" s="11"/>
      <c r="AVJ19" s="11"/>
      <c r="AVK19" s="11"/>
      <c r="AVL19" s="11"/>
      <c r="AVM19" s="11"/>
      <c r="AVN19" s="11"/>
      <c r="AVO19" s="11"/>
      <c r="AVP19" s="11"/>
      <c r="AVQ19" s="11"/>
      <c r="AVR19" s="11"/>
      <c r="AVS19" s="11"/>
      <c r="AVT19" s="11"/>
      <c r="AVU19" s="11"/>
      <c r="AVV19" s="11"/>
      <c r="AVW19" s="11"/>
      <c r="AVX19" s="11"/>
      <c r="AVY19" s="11"/>
      <c r="AVZ19" s="11"/>
      <c r="AWA19" s="11"/>
      <c r="AWB19" s="11"/>
      <c r="AWC19" s="11"/>
      <c r="AWD19" s="11"/>
      <c r="AWE19" s="11"/>
      <c r="AWF19" s="11"/>
      <c r="AWG19" s="11"/>
      <c r="AWH19" s="11"/>
      <c r="AWI19" s="11"/>
      <c r="AWJ19" s="11"/>
      <c r="AWK19" s="11"/>
      <c r="AWL19" s="11"/>
      <c r="AWM19" s="11"/>
      <c r="AWN19" s="11"/>
      <c r="AWO19" s="11"/>
      <c r="AWP19" s="11"/>
      <c r="AWQ19" s="11"/>
      <c r="AWR19" s="11"/>
      <c r="AWS19" s="11"/>
      <c r="AWT19" s="11"/>
      <c r="AWU19" s="11"/>
      <c r="AWV19" s="11"/>
      <c r="AWW19" s="11"/>
      <c r="AWX19" s="11"/>
      <c r="AWY19" s="11"/>
      <c r="AWZ19" s="11"/>
      <c r="AXA19" s="11"/>
      <c r="AXB19" s="11"/>
      <c r="AXC19" s="11"/>
      <c r="AXD19" s="11"/>
      <c r="AXE19" s="11"/>
      <c r="AXF19" s="11"/>
      <c r="AXG19" s="11"/>
      <c r="AXH19" s="11"/>
      <c r="AXI19" s="11"/>
      <c r="AXJ19" s="11"/>
      <c r="AXK19" s="11"/>
      <c r="AXL19" s="11"/>
      <c r="AXM19" s="11"/>
      <c r="AXN19" s="11"/>
      <c r="AXO19" s="11"/>
      <c r="AXP19" s="11"/>
      <c r="AXQ19" s="11"/>
      <c r="AXR19" s="11"/>
      <c r="AXS19" s="11"/>
      <c r="AXT19" s="11"/>
      <c r="AXU19" s="11"/>
      <c r="AXV19" s="11"/>
      <c r="AXW19" s="11"/>
      <c r="AXX19" s="11"/>
      <c r="AXY19" s="11"/>
      <c r="AXZ19" s="11"/>
      <c r="AYA19" s="11"/>
      <c r="AYB19" s="11"/>
      <c r="AYC19" s="11"/>
      <c r="AYD19" s="11"/>
      <c r="AYE19" s="11"/>
      <c r="AYF19" s="11"/>
      <c r="AYG19" s="11"/>
      <c r="AYH19" s="11"/>
      <c r="AYI19" s="11"/>
      <c r="AYJ19" s="11"/>
      <c r="AYK19" s="11"/>
      <c r="AYL19" s="11"/>
      <c r="AYM19" s="11"/>
      <c r="AYN19" s="11"/>
      <c r="AYO19" s="11"/>
      <c r="AYP19" s="11"/>
      <c r="AYQ19" s="11"/>
      <c r="AYR19" s="11"/>
      <c r="AYS19" s="11"/>
      <c r="AYT19" s="11"/>
      <c r="AYU19" s="11"/>
      <c r="AYV19" s="11"/>
      <c r="AYW19" s="11"/>
      <c r="AYX19" s="11"/>
      <c r="AYY19" s="11"/>
      <c r="AYZ19" s="11"/>
      <c r="AZA19" s="11"/>
      <c r="AZB19" s="11"/>
      <c r="AZC19" s="11"/>
      <c r="AZD19" s="11"/>
      <c r="AZE19" s="11"/>
      <c r="AZF19" s="11"/>
      <c r="AZG19" s="11"/>
      <c r="AZH19" s="11"/>
      <c r="AZI19" s="11"/>
      <c r="AZJ19" s="11"/>
      <c r="AZK19" s="11"/>
      <c r="AZL19" s="11"/>
      <c r="AZM19" s="11"/>
      <c r="AZN19" s="11"/>
      <c r="AZO19" s="11"/>
      <c r="AZP19" s="11"/>
      <c r="AZQ19" s="11"/>
      <c r="AZR19" s="11"/>
      <c r="AZS19" s="11"/>
      <c r="AZT19" s="11"/>
      <c r="AZU19" s="11"/>
      <c r="AZV19" s="11"/>
      <c r="AZW19" s="11"/>
      <c r="AZX19" s="11"/>
      <c r="AZY19" s="11"/>
      <c r="AZZ19" s="11"/>
      <c r="BAA19" s="11"/>
      <c r="BAB19" s="11"/>
      <c r="BAC19" s="11"/>
      <c r="BAD19" s="11"/>
      <c r="BAE19" s="11"/>
      <c r="BAF19" s="11"/>
      <c r="BAG19" s="11"/>
      <c r="BAH19" s="11"/>
      <c r="BAI19" s="11"/>
      <c r="BAJ19" s="11"/>
      <c r="BAK19" s="11"/>
      <c r="BAL19" s="11"/>
      <c r="BAM19" s="11"/>
      <c r="BAN19" s="11"/>
      <c r="BAO19" s="11"/>
      <c r="BAP19" s="11"/>
      <c r="BAQ19" s="11"/>
      <c r="BAR19" s="11"/>
      <c r="BAS19" s="11"/>
      <c r="BAT19" s="11"/>
      <c r="BAU19" s="11"/>
      <c r="BAV19" s="11"/>
      <c r="BAW19" s="11"/>
      <c r="BAX19" s="11"/>
      <c r="BAY19" s="11"/>
      <c r="BAZ19" s="11"/>
      <c r="BBA19" s="11"/>
      <c r="BBB19" s="11"/>
      <c r="BBC19" s="11"/>
      <c r="BBD19" s="11"/>
      <c r="BBE19" s="11"/>
      <c r="BBF19" s="11"/>
      <c r="BBG19" s="11"/>
      <c r="BBH19" s="11"/>
      <c r="BBI19" s="11"/>
      <c r="BBJ19" s="11"/>
      <c r="BBK19" s="11"/>
      <c r="BBL19" s="11"/>
      <c r="BBM19" s="11"/>
      <c r="BBN19" s="11"/>
      <c r="BBO19" s="11"/>
      <c r="BBP19" s="11"/>
      <c r="BBQ19" s="11"/>
      <c r="BBR19" s="11"/>
      <c r="BBS19" s="11"/>
      <c r="BBT19" s="11"/>
      <c r="BBU19" s="11"/>
      <c r="BBV19" s="11"/>
      <c r="BBW19" s="11"/>
      <c r="BBX19" s="11"/>
      <c r="BBY19" s="11"/>
      <c r="BBZ19" s="11"/>
      <c r="BCA19" s="11"/>
      <c r="BCB19" s="11"/>
      <c r="BCC19" s="11"/>
      <c r="BCD19" s="11"/>
      <c r="BCE19" s="11"/>
      <c r="BCF19" s="11"/>
      <c r="BCG19" s="11"/>
      <c r="BCH19" s="11"/>
      <c r="BCI19" s="11"/>
      <c r="BCJ19" s="11"/>
      <c r="BCK19" s="11"/>
      <c r="BCL19" s="11"/>
      <c r="BCM19" s="11"/>
      <c r="BCN19" s="11"/>
      <c r="BCO19" s="11"/>
      <c r="BCP19" s="11"/>
      <c r="BCQ19" s="11"/>
      <c r="BCR19" s="11"/>
      <c r="BCS19" s="11"/>
      <c r="BCT19" s="11"/>
      <c r="BCU19" s="11"/>
      <c r="BCV19" s="11"/>
      <c r="BCW19" s="11"/>
      <c r="BCX19" s="11"/>
      <c r="BCY19" s="11"/>
      <c r="BCZ19" s="11"/>
      <c r="BDA19" s="11"/>
      <c r="BDB19" s="11"/>
      <c r="BDC19" s="11"/>
      <c r="BDD19" s="11"/>
      <c r="BDE19" s="11"/>
      <c r="BDF19" s="11"/>
      <c r="BDG19" s="11"/>
      <c r="BDH19" s="11"/>
      <c r="BDI19" s="11"/>
      <c r="BDJ19" s="11"/>
      <c r="BDK19" s="11"/>
      <c r="BDL19" s="11"/>
      <c r="BDM19" s="11"/>
      <c r="BDN19" s="11"/>
      <c r="BDO19" s="11"/>
      <c r="BDP19" s="11"/>
      <c r="BDQ19" s="11"/>
      <c r="BDR19" s="11"/>
      <c r="BDS19" s="11"/>
      <c r="BDT19" s="11"/>
      <c r="BDU19" s="11"/>
      <c r="BDV19" s="11"/>
      <c r="BDW19" s="11"/>
      <c r="BDX19" s="11"/>
      <c r="BDY19" s="11"/>
      <c r="BDZ19" s="11"/>
      <c r="BEA19" s="11"/>
      <c r="BEB19" s="11"/>
      <c r="BEC19" s="11"/>
      <c r="BED19" s="11"/>
      <c r="BEE19" s="11"/>
      <c r="BEF19" s="11"/>
      <c r="BEG19" s="11"/>
      <c r="BEH19" s="11"/>
      <c r="BEI19" s="11"/>
      <c r="BEJ19" s="11"/>
      <c r="BEK19" s="11"/>
      <c r="BEL19" s="11"/>
      <c r="BEM19" s="11"/>
      <c r="BEN19" s="11"/>
      <c r="BEO19" s="11"/>
      <c r="BEP19" s="11"/>
      <c r="BEQ19" s="11"/>
      <c r="BER19" s="11"/>
      <c r="BES19" s="11"/>
      <c r="BET19" s="11"/>
      <c r="BEU19" s="11"/>
      <c r="BEV19" s="11"/>
      <c r="BEW19" s="11"/>
      <c r="BEX19" s="11"/>
      <c r="BEY19" s="11"/>
      <c r="BEZ19" s="11"/>
      <c r="BFA19" s="11"/>
      <c r="BFB19" s="11"/>
      <c r="BFC19" s="11"/>
      <c r="BFD19" s="11"/>
      <c r="BFE19" s="11"/>
      <c r="BFF19" s="11"/>
      <c r="BFG19" s="11"/>
      <c r="BFH19" s="11"/>
      <c r="BFI19" s="11"/>
      <c r="BFJ19" s="11"/>
      <c r="BFK19" s="11"/>
      <c r="BFL19" s="11"/>
      <c r="BFM19" s="11"/>
      <c r="BFN19" s="11"/>
      <c r="BFO19" s="11"/>
      <c r="BFP19" s="11"/>
      <c r="BFQ19" s="11"/>
      <c r="BFR19" s="11"/>
      <c r="BFS19" s="11"/>
      <c r="BFT19" s="11"/>
      <c r="BFU19" s="11"/>
      <c r="BFV19" s="11"/>
      <c r="BFW19" s="11"/>
      <c r="BFX19" s="11"/>
      <c r="BFY19" s="11"/>
      <c r="BFZ19" s="11"/>
      <c r="BGA19" s="11"/>
      <c r="BGB19" s="11"/>
      <c r="BGC19" s="11"/>
      <c r="BGD19" s="11"/>
      <c r="BGE19" s="11"/>
      <c r="BGF19" s="11"/>
      <c r="BGG19" s="11"/>
      <c r="BGH19" s="11"/>
      <c r="BGI19" s="11"/>
      <c r="BGJ19" s="11"/>
      <c r="BGK19" s="11"/>
      <c r="BGL19" s="11"/>
      <c r="BGM19" s="11"/>
      <c r="BGN19" s="11"/>
      <c r="BGO19" s="11"/>
      <c r="BGP19" s="11"/>
      <c r="BGQ19" s="11"/>
      <c r="BGR19" s="11"/>
      <c r="BGS19" s="11"/>
      <c r="BGT19" s="11"/>
      <c r="BGU19" s="11"/>
      <c r="BGV19" s="11"/>
      <c r="BGW19" s="11"/>
      <c r="BGX19" s="11"/>
      <c r="BGY19" s="11"/>
      <c r="BGZ19" s="11"/>
      <c r="BHA19" s="11"/>
      <c r="BHB19" s="11"/>
      <c r="BHC19" s="11"/>
      <c r="BHD19" s="11"/>
      <c r="BHE19" s="11"/>
      <c r="BHF19" s="11"/>
      <c r="BHG19" s="11"/>
      <c r="BHH19" s="11"/>
      <c r="BHI19" s="11"/>
      <c r="BHJ19" s="11"/>
      <c r="BHK19" s="11"/>
      <c r="BHL19" s="11"/>
      <c r="BHM19" s="11"/>
      <c r="BHN19" s="11"/>
      <c r="BHO19" s="11"/>
      <c r="BHP19" s="11"/>
      <c r="BHQ19" s="11"/>
      <c r="BHR19" s="11"/>
      <c r="BHS19" s="11"/>
      <c r="BHT19" s="11"/>
      <c r="BHU19" s="11"/>
      <c r="BHV19" s="11"/>
      <c r="BHW19" s="11"/>
      <c r="BHX19" s="11"/>
      <c r="BHY19" s="11"/>
      <c r="BHZ19" s="11"/>
      <c r="BIA19" s="11"/>
      <c r="BIB19" s="11"/>
      <c r="BIC19" s="11"/>
      <c r="BID19" s="11"/>
      <c r="BIE19" s="11"/>
      <c r="BIF19" s="11"/>
      <c r="BIG19" s="11"/>
      <c r="BIH19" s="11"/>
      <c r="BII19" s="11"/>
      <c r="BIJ19" s="11"/>
      <c r="BIK19" s="11"/>
      <c r="BIL19" s="11"/>
      <c r="BIM19" s="11"/>
      <c r="BIN19" s="11"/>
      <c r="BIO19" s="11"/>
      <c r="BIP19" s="11"/>
      <c r="BIQ19" s="11"/>
      <c r="BIR19" s="11"/>
      <c r="BIS19" s="11"/>
      <c r="BIT19" s="11"/>
      <c r="BIU19" s="11"/>
      <c r="BIV19" s="11"/>
      <c r="BIW19" s="11"/>
      <c r="BIX19" s="11"/>
      <c r="BIY19" s="11"/>
      <c r="BIZ19" s="11"/>
      <c r="BJA19" s="11"/>
      <c r="BJB19" s="11"/>
      <c r="BJC19" s="11"/>
      <c r="BJD19" s="11"/>
      <c r="BJE19" s="11"/>
      <c r="BJF19" s="11"/>
      <c r="BJG19" s="11"/>
      <c r="BJH19" s="11"/>
      <c r="BJI19" s="11"/>
      <c r="BJJ19" s="11"/>
      <c r="BJK19" s="11"/>
      <c r="BJL19" s="11"/>
      <c r="BJM19" s="11"/>
      <c r="BJN19" s="11"/>
      <c r="BJO19" s="11"/>
      <c r="BJP19" s="11"/>
      <c r="BJQ19" s="11"/>
      <c r="BJR19" s="11"/>
      <c r="BJS19" s="11"/>
      <c r="BJT19" s="11"/>
      <c r="BJU19" s="11"/>
      <c r="BJV19" s="11"/>
      <c r="BJW19" s="11"/>
      <c r="BJX19" s="11"/>
      <c r="BJY19" s="11"/>
      <c r="BJZ19" s="11"/>
      <c r="BKA19" s="11"/>
      <c r="BKB19" s="11"/>
      <c r="BKC19" s="11"/>
      <c r="BKD19" s="11"/>
      <c r="BKE19" s="11"/>
      <c r="BKF19" s="11"/>
      <c r="BKG19" s="11"/>
      <c r="BKH19" s="11"/>
      <c r="BKI19" s="11"/>
      <c r="BKJ19" s="11"/>
      <c r="BKK19" s="11"/>
      <c r="BKL19" s="11"/>
      <c r="BKM19" s="11"/>
      <c r="BKN19" s="11"/>
      <c r="BKO19" s="11"/>
      <c r="BKP19" s="11"/>
      <c r="BKQ19" s="11"/>
      <c r="BKR19" s="11"/>
      <c r="BKS19" s="11"/>
      <c r="BKT19" s="11"/>
      <c r="BKU19" s="11"/>
      <c r="BKV19" s="11"/>
      <c r="BKW19" s="11"/>
      <c r="BKX19" s="11"/>
      <c r="BKY19" s="11"/>
      <c r="BKZ19" s="11"/>
      <c r="BLA19" s="11"/>
      <c r="BLB19" s="11"/>
      <c r="BLC19" s="11"/>
      <c r="BLD19" s="11"/>
      <c r="BLE19" s="11"/>
      <c r="BLF19" s="11"/>
      <c r="BLG19" s="11"/>
      <c r="BLH19" s="11"/>
      <c r="BLI19" s="11"/>
      <c r="BLJ19" s="11"/>
      <c r="BLK19" s="11"/>
      <c r="BLL19" s="11"/>
      <c r="BLM19" s="11"/>
      <c r="BLN19" s="11"/>
      <c r="BLO19" s="11"/>
      <c r="BLP19" s="11"/>
      <c r="BLQ19" s="11"/>
      <c r="BLR19" s="11"/>
      <c r="BLS19" s="11"/>
      <c r="BLT19" s="11"/>
      <c r="BLU19" s="11"/>
      <c r="BLV19" s="11"/>
      <c r="BLW19" s="11"/>
      <c r="BLX19" s="11"/>
      <c r="BLY19" s="11"/>
      <c r="BLZ19" s="11"/>
      <c r="BMA19" s="11"/>
      <c r="BMB19" s="11"/>
      <c r="BMC19" s="11"/>
      <c r="BMD19" s="11"/>
      <c r="BME19" s="11"/>
      <c r="BMF19" s="11"/>
      <c r="BMG19" s="11"/>
      <c r="BMH19" s="11"/>
      <c r="BMI19" s="11"/>
      <c r="BMJ19" s="11"/>
      <c r="BMK19" s="11"/>
      <c r="BML19" s="11"/>
      <c r="BMM19" s="11"/>
      <c r="BMN19" s="11"/>
      <c r="BMO19" s="11"/>
      <c r="BMP19" s="11"/>
      <c r="BMQ19" s="11"/>
      <c r="BMR19" s="11"/>
      <c r="BMS19" s="11"/>
      <c r="BMT19" s="11"/>
      <c r="BMU19" s="11"/>
      <c r="BMV19" s="11"/>
      <c r="BMW19" s="11"/>
      <c r="BMX19" s="11"/>
      <c r="BMY19" s="11"/>
      <c r="BMZ19" s="11"/>
      <c r="BNA19" s="11"/>
      <c r="BNB19" s="11"/>
      <c r="BNC19" s="11"/>
      <c r="BND19" s="11"/>
      <c r="BNE19" s="11"/>
      <c r="BNF19" s="11"/>
      <c r="BNG19" s="11"/>
      <c r="BNH19" s="11"/>
      <c r="BNI19" s="11"/>
      <c r="BNJ19" s="11"/>
      <c r="BNK19" s="11"/>
      <c r="BNL19" s="11"/>
      <c r="BNM19" s="11"/>
      <c r="BNN19" s="11"/>
      <c r="BNO19" s="11"/>
      <c r="BNP19" s="11"/>
      <c r="BNQ19" s="11"/>
      <c r="BNR19" s="11"/>
      <c r="BNS19" s="11"/>
      <c r="BNT19" s="11"/>
      <c r="BNU19" s="11"/>
      <c r="BNV19" s="11"/>
      <c r="BNW19" s="11"/>
      <c r="BNX19" s="11"/>
      <c r="BNY19" s="11"/>
      <c r="BNZ19" s="11"/>
      <c r="BOA19" s="11"/>
      <c r="BOB19" s="11"/>
      <c r="BOC19" s="11"/>
      <c r="BOD19" s="11"/>
      <c r="BOE19" s="11"/>
      <c r="BOF19" s="11"/>
      <c r="BOG19" s="11"/>
      <c r="BOH19" s="11"/>
      <c r="BOI19" s="11"/>
      <c r="BOJ19" s="11"/>
      <c r="BOK19" s="11"/>
      <c r="BOL19" s="11"/>
      <c r="BOM19" s="11"/>
      <c r="BON19" s="11"/>
      <c r="BOO19" s="11"/>
      <c r="BOP19" s="11"/>
      <c r="BOQ19" s="11"/>
      <c r="BOR19" s="11"/>
      <c r="BOS19" s="11"/>
      <c r="BOT19" s="11"/>
      <c r="BOU19" s="11"/>
      <c r="BOV19" s="11"/>
      <c r="BOW19" s="11"/>
      <c r="BOX19" s="11"/>
      <c r="BOY19" s="11"/>
      <c r="BOZ19" s="11"/>
      <c r="BPA19" s="11"/>
      <c r="BPB19" s="11"/>
      <c r="BPC19" s="11"/>
      <c r="BPD19" s="11"/>
      <c r="BPE19" s="11"/>
      <c r="BPF19" s="11"/>
      <c r="BPG19" s="11"/>
      <c r="BPH19" s="11"/>
      <c r="BPI19" s="11"/>
      <c r="BPJ19" s="11"/>
      <c r="BPK19" s="11"/>
      <c r="BPL19" s="11"/>
      <c r="BPM19" s="11"/>
      <c r="BPN19" s="11"/>
      <c r="BPO19" s="11"/>
      <c r="BPP19" s="11"/>
      <c r="BPQ19" s="11"/>
      <c r="BPR19" s="11"/>
      <c r="BPS19" s="11"/>
      <c r="BPT19" s="11"/>
      <c r="BPU19" s="11"/>
      <c r="BPV19" s="11"/>
      <c r="BPW19" s="11"/>
      <c r="BPX19" s="11"/>
      <c r="BPY19" s="11"/>
      <c r="BPZ19" s="11"/>
      <c r="BQA19" s="11"/>
      <c r="BQB19" s="11"/>
      <c r="BQC19" s="11"/>
      <c r="BQD19" s="11"/>
      <c r="BQE19" s="11"/>
      <c r="BQF19" s="11"/>
      <c r="BQG19" s="11"/>
      <c r="BQH19" s="11"/>
      <c r="BQI19" s="11"/>
      <c r="BQJ19" s="11"/>
      <c r="BQK19" s="11"/>
      <c r="BQL19" s="11"/>
      <c r="BQM19" s="11"/>
      <c r="BQN19" s="11"/>
      <c r="BQO19" s="11"/>
      <c r="BQP19" s="11"/>
      <c r="BQQ19" s="11"/>
      <c r="BQR19" s="11"/>
      <c r="BQS19" s="11"/>
      <c r="BQT19" s="11"/>
      <c r="BQU19" s="11"/>
      <c r="BQV19" s="11"/>
      <c r="BQW19" s="11"/>
      <c r="BQX19" s="11"/>
      <c r="BQY19" s="11"/>
      <c r="BQZ19" s="11"/>
      <c r="BRA19" s="11"/>
      <c r="BRB19" s="11"/>
      <c r="BRC19" s="11"/>
      <c r="BRD19" s="11"/>
      <c r="BRE19" s="11"/>
      <c r="BRF19" s="11"/>
      <c r="BRG19" s="11"/>
      <c r="BRH19" s="11"/>
      <c r="BRI19" s="11"/>
      <c r="BRJ19" s="11"/>
      <c r="BRK19" s="11"/>
      <c r="BRL19" s="11"/>
      <c r="BRM19" s="11"/>
      <c r="BRN19" s="11"/>
      <c r="BRO19" s="11"/>
      <c r="BRP19" s="11"/>
      <c r="BRQ19" s="11"/>
      <c r="BRR19" s="11"/>
      <c r="BRS19" s="11"/>
      <c r="BRT19" s="11"/>
      <c r="BRU19" s="11"/>
      <c r="BRV19" s="11"/>
      <c r="BRW19" s="11"/>
      <c r="BRX19" s="11"/>
      <c r="BRY19" s="11"/>
      <c r="BRZ19" s="11"/>
      <c r="BSA19" s="11"/>
      <c r="BSB19" s="11"/>
      <c r="BSC19" s="11"/>
      <c r="BSD19" s="11"/>
      <c r="BSE19" s="11"/>
      <c r="BSF19" s="11"/>
      <c r="BSG19" s="11"/>
      <c r="BSH19" s="11"/>
      <c r="BSI19" s="11"/>
      <c r="BSJ19" s="11"/>
      <c r="BSK19" s="11"/>
      <c r="BSL19" s="11"/>
      <c r="BSM19" s="11"/>
      <c r="BSN19" s="11"/>
      <c r="BSO19" s="11"/>
      <c r="BSP19" s="11"/>
      <c r="BSQ19" s="11"/>
      <c r="BSR19" s="11"/>
      <c r="BSS19" s="11"/>
      <c r="BST19" s="11"/>
      <c r="BSU19" s="11"/>
      <c r="BSV19" s="11"/>
      <c r="BSW19" s="11"/>
      <c r="BSX19" s="11"/>
      <c r="BSY19" s="11"/>
      <c r="BSZ19" s="11"/>
      <c r="BTA19" s="11"/>
      <c r="BTB19" s="11"/>
      <c r="BTC19" s="11"/>
      <c r="BTD19" s="11"/>
      <c r="BTE19" s="11"/>
      <c r="BTF19" s="11"/>
      <c r="BTG19" s="11"/>
      <c r="BTH19" s="11"/>
      <c r="BTI19" s="11"/>
      <c r="BTJ19" s="11"/>
      <c r="BTK19" s="11"/>
      <c r="BTL19" s="11"/>
      <c r="BTM19" s="11"/>
      <c r="BTN19" s="11"/>
      <c r="BTO19" s="11"/>
      <c r="BTP19" s="11"/>
      <c r="BTQ19" s="11"/>
      <c r="BTR19" s="11"/>
      <c r="BTS19" s="11"/>
      <c r="BTT19" s="11"/>
      <c r="BTU19" s="11"/>
      <c r="BTV19" s="11"/>
      <c r="BTW19" s="11"/>
      <c r="BTX19" s="11"/>
      <c r="BTY19" s="11"/>
      <c r="BTZ19" s="11"/>
      <c r="BUA19" s="11"/>
      <c r="BUB19" s="11"/>
      <c r="BUC19" s="11"/>
      <c r="BUD19" s="11"/>
      <c r="BUE19" s="11"/>
      <c r="BUF19" s="11"/>
      <c r="BUG19" s="11"/>
      <c r="BUH19" s="11"/>
      <c r="BUI19" s="11"/>
      <c r="BUJ19" s="11"/>
      <c r="BUK19" s="11"/>
      <c r="BUL19" s="11"/>
      <c r="BUM19" s="11"/>
      <c r="BUN19" s="11"/>
      <c r="BUO19" s="11"/>
      <c r="BUP19" s="11"/>
      <c r="BUQ19" s="11"/>
      <c r="BUR19" s="11"/>
      <c r="BUS19" s="11"/>
      <c r="BUT19" s="11"/>
      <c r="BUU19" s="11"/>
      <c r="BUV19" s="11"/>
      <c r="BUW19" s="11"/>
      <c r="BUX19" s="11"/>
      <c r="BUY19" s="11"/>
      <c r="BUZ19" s="11"/>
      <c r="BVA19" s="11"/>
      <c r="BVB19" s="11"/>
      <c r="BVC19" s="11"/>
      <c r="BVD19" s="11"/>
      <c r="BVE19" s="11"/>
      <c r="BVF19" s="11"/>
      <c r="BVG19" s="11"/>
      <c r="BVH19" s="11"/>
      <c r="BVI19" s="11"/>
      <c r="BVJ19" s="11"/>
      <c r="BVK19" s="11"/>
      <c r="BVL19" s="11"/>
      <c r="BVM19" s="11"/>
      <c r="BVN19" s="11"/>
      <c r="BVO19" s="11"/>
      <c r="BVP19" s="11"/>
      <c r="BVQ19" s="11"/>
      <c r="BVR19" s="11"/>
      <c r="BVS19" s="11"/>
      <c r="BVT19" s="11"/>
      <c r="BVU19" s="11"/>
      <c r="BVV19" s="11"/>
      <c r="BVW19" s="11"/>
      <c r="BVX19" s="11"/>
      <c r="BVY19" s="11"/>
      <c r="BVZ19" s="11"/>
      <c r="BWA19" s="11"/>
      <c r="BWB19" s="11"/>
      <c r="BWC19" s="11"/>
      <c r="BWD19" s="11"/>
      <c r="BWE19" s="11"/>
      <c r="BWF19" s="11"/>
      <c r="BWG19" s="11"/>
      <c r="BWH19" s="11"/>
      <c r="BWI19" s="11"/>
      <c r="BWJ19" s="11"/>
      <c r="BWK19" s="11"/>
      <c r="BWL19" s="11"/>
      <c r="BWM19" s="11"/>
      <c r="BWN19" s="11"/>
      <c r="BWO19" s="11"/>
      <c r="BWP19" s="11"/>
      <c r="BWQ19" s="11"/>
      <c r="BWR19" s="11"/>
      <c r="BWS19" s="11"/>
      <c r="BWT19" s="11"/>
      <c r="BWU19" s="11"/>
      <c r="BWV19" s="11"/>
      <c r="BWW19" s="11"/>
      <c r="BWX19" s="11"/>
      <c r="BWY19" s="11"/>
      <c r="BWZ19" s="11"/>
      <c r="BXA19" s="11"/>
      <c r="BXB19" s="11"/>
      <c r="BXC19" s="11"/>
      <c r="BXD19" s="11"/>
      <c r="BXE19" s="11"/>
      <c r="BXF19" s="11"/>
      <c r="BXG19" s="11"/>
      <c r="BXH19" s="11"/>
      <c r="BXI19" s="11"/>
      <c r="BXJ19" s="11"/>
      <c r="BXK19" s="11"/>
      <c r="BXL19" s="11"/>
      <c r="BXM19" s="11"/>
      <c r="BXN19" s="11"/>
      <c r="BXO19" s="11"/>
      <c r="BXP19" s="11"/>
      <c r="BXQ19" s="11"/>
      <c r="BXR19" s="11"/>
      <c r="BXS19" s="11"/>
      <c r="BXT19" s="11"/>
      <c r="BXU19" s="11"/>
      <c r="BXV19" s="11"/>
      <c r="BXW19" s="11"/>
      <c r="BXX19" s="11"/>
      <c r="BXY19" s="11"/>
      <c r="BXZ19" s="11"/>
      <c r="BYA19" s="11"/>
      <c r="BYB19" s="11"/>
      <c r="BYC19" s="11"/>
      <c r="BYD19" s="11"/>
      <c r="BYE19" s="11"/>
      <c r="BYF19" s="11"/>
      <c r="BYG19" s="11"/>
      <c r="BYH19" s="11"/>
      <c r="BYI19" s="11"/>
      <c r="BYJ19" s="11"/>
      <c r="BYK19" s="11"/>
      <c r="BYL19" s="11"/>
      <c r="BYM19" s="11"/>
      <c r="BYN19" s="11"/>
      <c r="BYO19" s="11"/>
      <c r="BYP19" s="11"/>
      <c r="BYQ19" s="11"/>
      <c r="BYR19" s="11"/>
      <c r="BYS19" s="11"/>
      <c r="BYT19" s="11"/>
      <c r="BYU19" s="11"/>
      <c r="BYV19" s="11"/>
      <c r="BYW19" s="11"/>
      <c r="BYX19" s="11"/>
      <c r="BYY19" s="11"/>
      <c r="BYZ19" s="11"/>
      <c r="BZA19" s="11"/>
      <c r="BZB19" s="11"/>
      <c r="BZC19" s="11"/>
      <c r="BZD19" s="11"/>
      <c r="BZE19" s="11"/>
      <c r="BZF19" s="11"/>
      <c r="BZG19" s="11"/>
      <c r="BZH19" s="11"/>
      <c r="BZI19" s="11"/>
      <c r="BZJ19" s="11"/>
      <c r="BZK19" s="11"/>
      <c r="BZL19" s="11"/>
      <c r="BZM19" s="11"/>
      <c r="BZN19" s="11"/>
      <c r="BZO19" s="11"/>
      <c r="BZP19" s="11"/>
      <c r="BZQ19" s="11"/>
      <c r="BZR19" s="11"/>
      <c r="BZS19" s="11"/>
      <c r="BZT19" s="11"/>
      <c r="BZU19" s="11"/>
      <c r="BZV19" s="11"/>
      <c r="BZW19" s="11"/>
      <c r="BZX19" s="11"/>
      <c r="BZY19" s="11"/>
      <c r="BZZ19" s="11"/>
      <c r="CAA19" s="11"/>
      <c r="CAB19" s="11"/>
      <c r="CAC19" s="11"/>
      <c r="CAD19" s="11"/>
      <c r="CAE19" s="11"/>
      <c r="CAF19" s="11"/>
      <c r="CAG19" s="11"/>
      <c r="CAH19" s="11"/>
      <c r="CAI19" s="11"/>
      <c r="CAJ19" s="11"/>
      <c r="CAK19" s="11"/>
      <c r="CAL19" s="11"/>
      <c r="CAM19" s="11"/>
      <c r="CAN19" s="11"/>
      <c r="CAO19" s="11"/>
      <c r="CAP19" s="11"/>
      <c r="CAQ19" s="11"/>
      <c r="CAR19" s="11"/>
      <c r="CAS19" s="11"/>
      <c r="CAT19" s="11"/>
      <c r="CAU19" s="11"/>
      <c r="CAV19" s="11"/>
      <c r="CAW19" s="11"/>
      <c r="CAX19" s="11"/>
      <c r="CAY19" s="11"/>
      <c r="CAZ19" s="11"/>
      <c r="CBA19" s="11"/>
      <c r="CBB19" s="11"/>
      <c r="CBC19" s="11"/>
      <c r="CBD19" s="11"/>
      <c r="CBE19" s="11"/>
      <c r="CBF19" s="11"/>
      <c r="CBG19" s="11"/>
      <c r="CBH19" s="11"/>
      <c r="CBI19" s="11"/>
      <c r="CBJ19" s="11"/>
      <c r="CBK19" s="11"/>
      <c r="CBL19" s="11"/>
      <c r="CBM19" s="11"/>
      <c r="CBN19" s="11"/>
      <c r="CBO19" s="11"/>
      <c r="CBP19" s="11"/>
      <c r="CBQ19" s="11"/>
      <c r="CBR19" s="11"/>
      <c r="CBS19" s="11"/>
      <c r="CBT19" s="11"/>
      <c r="CBU19" s="11"/>
      <c r="CBV19" s="11"/>
      <c r="CBW19" s="11"/>
      <c r="CBX19" s="11"/>
      <c r="CBY19" s="11"/>
      <c r="CBZ19" s="11"/>
      <c r="CCA19" s="11"/>
      <c r="CCB19" s="11"/>
      <c r="CCC19" s="11"/>
      <c r="CCD19" s="11"/>
      <c r="CCE19" s="11"/>
      <c r="CCF19" s="11"/>
      <c r="CCG19" s="11"/>
      <c r="CCH19" s="11"/>
      <c r="CCI19" s="11"/>
      <c r="CCJ19" s="11"/>
      <c r="CCK19" s="11"/>
      <c r="CCL19" s="11"/>
      <c r="CCM19" s="11"/>
      <c r="CCN19" s="11"/>
      <c r="CCO19" s="11"/>
      <c r="CCP19" s="11"/>
      <c r="CCQ19" s="11"/>
      <c r="CCR19" s="11"/>
      <c r="CCS19" s="11"/>
      <c r="CCT19" s="11"/>
      <c r="CCU19" s="11"/>
      <c r="CCV19" s="11"/>
      <c r="CCW19" s="11"/>
      <c r="CCX19" s="11"/>
      <c r="CCY19" s="11"/>
      <c r="CCZ19" s="11"/>
      <c r="CDA19" s="11"/>
      <c r="CDB19" s="11"/>
      <c r="CDC19" s="11"/>
      <c r="CDD19" s="11"/>
      <c r="CDE19" s="11"/>
      <c r="CDF19" s="11"/>
      <c r="CDG19" s="11"/>
      <c r="CDH19" s="11"/>
      <c r="CDI19" s="11"/>
      <c r="CDJ19" s="11"/>
      <c r="CDK19" s="11"/>
      <c r="CDL19" s="11"/>
      <c r="CDM19" s="11"/>
      <c r="CDN19" s="11"/>
      <c r="CDO19" s="11"/>
      <c r="CDP19" s="11"/>
      <c r="CDQ19" s="11"/>
      <c r="CDR19" s="11"/>
      <c r="CDS19" s="11"/>
      <c r="CDT19" s="11"/>
      <c r="CDU19" s="11"/>
      <c r="CDV19" s="11"/>
      <c r="CDW19" s="11"/>
      <c r="CDX19" s="11"/>
      <c r="CDY19" s="11"/>
      <c r="CDZ19" s="11"/>
      <c r="CEA19" s="11"/>
      <c r="CEB19" s="11"/>
      <c r="CEC19" s="11"/>
      <c r="CED19" s="11"/>
      <c r="CEE19" s="11"/>
      <c r="CEF19" s="11"/>
      <c r="CEG19" s="11"/>
      <c r="CEH19" s="11"/>
      <c r="CEI19" s="11"/>
      <c r="CEJ19" s="11"/>
      <c r="CEK19" s="11"/>
      <c r="CEL19" s="11"/>
      <c r="CEM19" s="11"/>
      <c r="CEN19" s="11"/>
      <c r="CEO19" s="11"/>
      <c r="CEP19" s="11"/>
      <c r="CEQ19" s="11"/>
      <c r="CER19" s="11"/>
      <c r="CES19" s="11"/>
      <c r="CET19" s="11"/>
      <c r="CEU19" s="11"/>
      <c r="CEV19" s="11"/>
      <c r="CEW19" s="11"/>
      <c r="CEX19" s="11"/>
      <c r="CEY19" s="11"/>
      <c r="CEZ19" s="11"/>
      <c r="CFA19" s="11"/>
      <c r="CFB19" s="11"/>
      <c r="CFC19" s="11"/>
      <c r="CFD19" s="11"/>
      <c r="CFE19" s="11"/>
      <c r="CFF19" s="11"/>
      <c r="CFG19" s="11"/>
      <c r="CFH19" s="11"/>
      <c r="CFI19" s="11"/>
      <c r="CFJ19" s="11"/>
      <c r="CFK19" s="11"/>
      <c r="CFL19" s="11"/>
      <c r="CFM19" s="11"/>
      <c r="CFN19" s="11"/>
      <c r="CFO19" s="11"/>
      <c r="CFP19" s="11"/>
      <c r="CFQ19" s="11"/>
      <c r="CFR19" s="11"/>
      <c r="CFS19" s="11"/>
      <c r="CFT19" s="11"/>
      <c r="CFU19" s="11"/>
      <c r="CFV19" s="11"/>
      <c r="CFW19" s="11"/>
      <c r="CFX19" s="11"/>
      <c r="CFY19" s="11"/>
      <c r="CFZ19" s="11"/>
      <c r="CGA19" s="11"/>
      <c r="CGB19" s="11"/>
      <c r="CGC19" s="11"/>
      <c r="CGD19" s="11"/>
      <c r="CGE19" s="11"/>
      <c r="CGF19" s="11"/>
      <c r="CGG19" s="11"/>
      <c r="CGH19" s="11"/>
      <c r="CGI19" s="11"/>
      <c r="CGJ19" s="11"/>
      <c r="CGK19" s="11"/>
      <c r="CGL19" s="11"/>
      <c r="CGM19" s="11"/>
      <c r="CGN19" s="11"/>
      <c r="CGO19" s="11"/>
      <c r="CGP19" s="11"/>
      <c r="CGQ19" s="11"/>
      <c r="CGR19" s="11"/>
      <c r="CGS19" s="11"/>
      <c r="CGT19" s="11"/>
      <c r="CGU19" s="11"/>
      <c r="CGV19" s="11"/>
      <c r="CGW19" s="11"/>
      <c r="CGX19" s="11"/>
      <c r="CGY19" s="11"/>
      <c r="CGZ19" s="11"/>
      <c r="CHA19" s="11"/>
      <c r="CHB19" s="11"/>
      <c r="CHC19" s="11"/>
      <c r="CHD19" s="11"/>
      <c r="CHE19" s="11"/>
      <c r="CHF19" s="11"/>
      <c r="CHG19" s="11"/>
      <c r="CHH19" s="11"/>
      <c r="CHI19" s="11"/>
      <c r="CHJ19" s="11"/>
      <c r="CHK19" s="11"/>
      <c r="CHL19" s="11"/>
      <c r="CHM19" s="11"/>
      <c r="CHN19" s="11"/>
      <c r="CHO19" s="11"/>
      <c r="CHP19" s="11"/>
      <c r="CHQ19" s="11"/>
      <c r="CHR19" s="11"/>
      <c r="CHS19" s="11"/>
      <c r="CHT19" s="11"/>
      <c r="CHU19" s="11"/>
      <c r="CHV19" s="11"/>
      <c r="CHW19" s="11"/>
      <c r="CHX19" s="11"/>
      <c r="CHY19" s="11"/>
      <c r="CHZ19" s="11"/>
      <c r="CIA19" s="11"/>
      <c r="CIB19" s="11"/>
      <c r="CIC19" s="11"/>
      <c r="CID19" s="11"/>
      <c r="CIE19" s="11"/>
      <c r="CIF19" s="11"/>
      <c r="CIG19" s="11"/>
      <c r="CIH19" s="11"/>
      <c r="CII19" s="11"/>
      <c r="CIJ19" s="11"/>
      <c r="CIK19" s="11"/>
      <c r="CIL19" s="11"/>
      <c r="CIM19" s="11"/>
      <c r="CIN19" s="11"/>
      <c r="CIO19" s="11"/>
      <c r="CIP19" s="11"/>
      <c r="CIQ19" s="11"/>
      <c r="CIR19" s="11"/>
      <c r="CIS19" s="11"/>
      <c r="CIT19" s="11"/>
      <c r="CIU19" s="11"/>
      <c r="CIV19" s="11"/>
      <c r="CIW19" s="11"/>
      <c r="CIX19" s="11"/>
      <c r="CIY19" s="11"/>
      <c r="CIZ19" s="11"/>
      <c r="CJA19" s="11"/>
      <c r="CJB19" s="11"/>
      <c r="CJC19" s="11"/>
      <c r="CJD19" s="11"/>
      <c r="CJE19" s="11"/>
      <c r="CJF19" s="11"/>
      <c r="CJG19" s="11"/>
      <c r="CJH19" s="11"/>
      <c r="CJI19" s="11"/>
      <c r="CJJ19" s="11"/>
      <c r="CJK19" s="11"/>
      <c r="CJL19" s="11"/>
      <c r="CJM19" s="11"/>
      <c r="CJN19" s="11"/>
      <c r="CJO19" s="11"/>
      <c r="CJP19" s="11"/>
      <c r="CJQ19" s="11"/>
      <c r="CJR19" s="11"/>
      <c r="CJS19" s="11"/>
      <c r="CJT19" s="11"/>
      <c r="CJU19" s="11"/>
      <c r="CJV19" s="11"/>
      <c r="CJW19" s="11"/>
      <c r="CJX19" s="11"/>
      <c r="CJY19" s="11"/>
      <c r="CJZ19" s="11"/>
      <c r="CKA19" s="11"/>
      <c r="CKB19" s="11"/>
      <c r="CKC19" s="11"/>
      <c r="CKD19" s="11"/>
      <c r="CKE19" s="11"/>
      <c r="CKF19" s="11"/>
      <c r="CKG19" s="11"/>
      <c r="CKH19" s="11"/>
      <c r="CKI19" s="11"/>
      <c r="CKJ19" s="11"/>
      <c r="CKK19" s="11"/>
      <c r="CKL19" s="11"/>
      <c r="CKM19" s="11"/>
      <c r="CKN19" s="11"/>
      <c r="CKO19" s="11"/>
      <c r="CKP19" s="11"/>
      <c r="CKQ19" s="11"/>
      <c r="CKR19" s="11"/>
      <c r="CKS19" s="11"/>
      <c r="CKT19" s="11"/>
      <c r="CKU19" s="11"/>
      <c r="CKV19" s="11"/>
      <c r="CKW19" s="11"/>
      <c r="CKX19" s="11"/>
      <c r="CKY19" s="11"/>
      <c r="CKZ19" s="11"/>
      <c r="CLA19" s="11"/>
      <c r="CLB19" s="11"/>
      <c r="CLC19" s="11"/>
      <c r="CLD19" s="11"/>
      <c r="CLE19" s="11"/>
      <c r="CLF19" s="11"/>
      <c r="CLG19" s="11"/>
      <c r="CLH19" s="11"/>
      <c r="CLI19" s="11"/>
      <c r="CLJ19" s="11"/>
      <c r="CLK19" s="11"/>
      <c r="CLL19" s="11"/>
      <c r="CLM19" s="11"/>
      <c r="CLN19" s="11"/>
      <c r="CLO19" s="11"/>
      <c r="CLP19" s="11"/>
      <c r="CLQ19" s="11"/>
      <c r="CLR19" s="11"/>
      <c r="CLS19" s="11"/>
      <c r="CLT19" s="11"/>
      <c r="CLU19" s="11"/>
      <c r="CLV19" s="11"/>
      <c r="CLW19" s="11"/>
      <c r="CLX19" s="11"/>
      <c r="CLY19" s="11"/>
      <c r="CLZ19" s="11"/>
      <c r="CMA19" s="11"/>
      <c r="CMB19" s="11"/>
      <c r="CMC19" s="11"/>
      <c r="CMD19" s="11"/>
      <c r="CME19" s="11"/>
      <c r="CMF19" s="11"/>
      <c r="CMG19" s="11"/>
      <c r="CMH19" s="11"/>
      <c r="CMI19" s="11"/>
      <c r="CMJ19" s="11"/>
      <c r="CMK19" s="11"/>
      <c r="CML19" s="11"/>
      <c r="CMM19" s="11"/>
      <c r="CMN19" s="11"/>
      <c r="CMO19" s="11"/>
      <c r="CMP19" s="11"/>
      <c r="CMQ19" s="11"/>
      <c r="CMR19" s="11"/>
      <c r="CMS19" s="11"/>
      <c r="CMT19" s="11"/>
      <c r="CMU19" s="11"/>
      <c r="CMV19" s="11"/>
      <c r="CMW19" s="11"/>
      <c r="CMX19" s="11"/>
      <c r="CMY19" s="11"/>
      <c r="CMZ19" s="11"/>
      <c r="CNA19" s="11"/>
      <c r="CNB19" s="11"/>
      <c r="CNC19" s="11"/>
      <c r="CND19" s="11"/>
      <c r="CNE19" s="11"/>
      <c r="CNF19" s="11"/>
      <c r="CNG19" s="11"/>
      <c r="CNH19" s="11"/>
      <c r="CNI19" s="11"/>
      <c r="CNJ19" s="11"/>
      <c r="CNK19" s="11"/>
      <c r="CNL19" s="11"/>
      <c r="CNM19" s="11"/>
      <c r="CNN19" s="11"/>
      <c r="CNO19" s="11"/>
      <c r="CNP19" s="11"/>
      <c r="CNQ19" s="11"/>
      <c r="CNR19" s="11"/>
      <c r="CNS19" s="11"/>
      <c r="CNT19" s="11"/>
      <c r="CNU19" s="11"/>
      <c r="CNV19" s="11"/>
      <c r="CNW19" s="11"/>
      <c r="CNX19" s="11"/>
      <c r="CNY19" s="11"/>
      <c r="CNZ19" s="11"/>
      <c r="COA19" s="11"/>
      <c r="COB19" s="11"/>
      <c r="COC19" s="11"/>
      <c r="COD19" s="11"/>
      <c r="COE19" s="11"/>
      <c r="COF19" s="11"/>
      <c r="COG19" s="11"/>
      <c r="COH19" s="11"/>
      <c r="COI19" s="11"/>
      <c r="COJ19" s="11"/>
      <c r="COK19" s="11"/>
      <c r="COL19" s="11"/>
      <c r="COM19" s="11"/>
      <c r="CON19" s="11"/>
      <c r="COO19" s="11"/>
      <c r="COP19" s="11"/>
      <c r="COQ19" s="11"/>
      <c r="COR19" s="11"/>
      <c r="COS19" s="11"/>
      <c r="COT19" s="11"/>
      <c r="COU19" s="11"/>
      <c r="COV19" s="11"/>
      <c r="COW19" s="11"/>
      <c r="COX19" s="11"/>
      <c r="COY19" s="11"/>
      <c r="COZ19" s="11"/>
      <c r="CPA19" s="11"/>
      <c r="CPB19" s="11"/>
      <c r="CPC19" s="11"/>
      <c r="CPD19" s="11"/>
      <c r="CPE19" s="11"/>
      <c r="CPF19" s="11"/>
      <c r="CPG19" s="11"/>
      <c r="CPH19" s="11"/>
      <c r="CPI19" s="11"/>
      <c r="CPJ19" s="11"/>
      <c r="CPK19" s="11"/>
      <c r="CPL19" s="11"/>
      <c r="CPM19" s="11"/>
      <c r="CPN19" s="11"/>
      <c r="CPO19" s="11"/>
      <c r="CPP19" s="11"/>
      <c r="CPQ19" s="11"/>
      <c r="CPR19" s="11"/>
      <c r="CPS19" s="11"/>
      <c r="CPT19" s="11"/>
      <c r="CPU19" s="11"/>
      <c r="CPV19" s="11"/>
      <c r="CPW19" s="11"/>
      <c r="CPX19" s="11"/>
      <c r="CPY19" s="11"/>
      <c r="CPZ19" s="11"/>
      <c r="CQA19" s="11"/>
      <c r="CQB19" s="11"/>
      <c r="CQC19" s="11"/>
      <c r="CQD19" s="11"/>
      <c r="CQE19" s="11"/>
      <c r="CQF19" s="11"/>
      <c r="CQG19" s="11"/>
      <c r="CQH19" s="11"/>
      <c r="CQI19" s="11"/>
      <c r="CQJ19" s="11"/>
      <c r="CQK19" s="11"/>
      <c r="CQL19" s="11"/>
      <c r="CQM19" s="11"/>
      <c r="CQN19" s="11"/>
      <c r="CQO19" s="11"/>
      <c r="CQP19" s="11"/>
      <c r="CQQ19" s="11"/>
      <c r="CQR19" s="11"/>
      <c r="CQS19" s="11"/>
      <c r="CQT19" s="11"/>
      <c r="CQU19" s="11"/>
      <c r="CQV19" s="11"/>
      <c r="CQW19" s="11"/>
      <c r="CQX19" s="11"/>
      <c r="CQY19" s="11"/>
      <c r="CQZ19" s="11"/>
      <c r="CRA19" s="11"/>
      <c r="CRB19" s="11"/>
      <c r="CRC19" s="11"/>
      <c r="CRD19" s="11"/>
      <c r="CRE19" s="11"/>
      <c r="CRF19" s="11"/>
      <c r="CRG19" s="11"/>
      <c r="CRH19" s="11"/>
      <c r="CRI19" s="11"/>
      <c r="CRJ19" s="11"/>
      <c r="CRK19" s="11"/>
      <c r="CRL19" s="11"/>
      <c r="CRM19" s="11"/>
      <c r="CRN19" s="11"/>
      <c r="CRO19" s="11"/>
      <c r="CRP19" s="11"/>
      <c r="CRQ19" s="11"/>
      <c r="CRR19" s="11"/>
      <c r="CRS19" s="11"/>
      <c r="CRT19" s="11"/>
      <c r="CRU19" s="11"/>
      <c r="CRV19" s="11"/>
      <c r="CRW19" s="11"/>
      <c r="CRX19" s="11"/>
      <c r="CRY19" s="11"/>
      <c r="CRZ19" s="11"/>
      <c r="CSA19" s="11"/>
      <c r="CSB19" s="11"/>
      <c r="CSC19" s="11"/>
      <c r="CSD19" s="11"/>
      <c r="CSE19" s="11"/>
      <c r="CSF19" s="11"/>
      <c r="CSG19" s="11"/>
      <c r="CSH19" s="11"/>
      <c r="CSI19" s="11"/>
      <c r="CSJ19" s="11"/>
      <c r="CSK19" s="11"/>
      <c r="CSL19" s="11"/>
      <c r="CSM19" s="11"/>
      <c r="CSN19" s="11"/>
      <c r="CSO19" s="11"/>
      <c r="CSP19" s="11"/>
      <c r="CSQ19" s="11"/>
      <c r="CSR19" s="11"/>
      <c r="CSS19" s="11"/>
      <c r="CST19" s="11"/>
      <c r="CSU19" s="11"/>
      <c r="CSV19" s="11"/>
      <c r="CSW19" s="11"/>
      <c r="CSX19" s="11"/>
      <c r="CSY19" s="11"/>
      <c r="CSZ19" s="11"/>
      <c r="CTA19" s="11"/>
      <c r="CTB19" s="11"/>
      <c r="CTC19" s="11"/>
      <c r="CTD19" s="11"/>
      <c r="CTE19" s="11"/>
      <c r="CTF19" s="11"/>
      <c r="CTG19" s="11"/>
      <c r="CTH19" s="11"/>
      <c r="CTI19" s="11"/>
      <c r="CTJ19" s="11"/>
      <c r="CTK19" s="11"/>
      <c r="CTL19" s="11"/>
      <c r="CTM19" s="11"/>
      <c r="CTN19" s="11"/>
      <c r="CTO19" s="11"/>
      <c r="CTP19" s="11"/>
      <c r="CTQ19" s="11"/>
      <c r="CTR19" s="11"/>
      <c r="CTS19" s="11"/>
      <c r="CTT19" s="11"/>
      <c r="CTU19" s="11"/>
      <c r="CTV19" s="11"/>
      <c r="CTW19" s="11"/>
      <c r="CTX19" s="11"/>
      <c r="CTY19" s="11"/>
      <c r="CTZ19" s="11"/>
      <c r="CUA19" s="11"/>
      <c r="CUB19" s="11"/>
      <c r="CUC19" s="11"/>
      <c r="CUD19" s="11"/>
      <c r="CUE19" s="11"/>
      <c r="CUF19" s="11"/>
      <c r="CUG19" s="11"/>
      <c r="CUH19" s="11"/>
      <c r="CUI19" s="11"/>
      <c r="CUJ19" s="11"/>
      <c r="CUK19" s="11"/>
      <c r="CUL19" s="11"/>
      <c r="CUM19" s="11"/>
      <c r="CUN19" s="11"/>
      <c r="CUO19" s="11"/>
      <c r="CUP19" s="11"/>
      <c r="CUQ19" s="11"/>
      <c r="CUR19" s="11"/>
      <c r="CUS19" s="11"/>
      <c r="CUT19" s="11"/>
      <c r="CUU19" s="11"/>
      <c r="CUV19" s="11"/>
      <c r="CUW19" s="11"/>
      <c r="CUX19" s="11"/>
      <c r="CUY19" s="11"/>
      <c r="CUZ19" s="11"/>
      <c r="CVA19" s="11"/>
      <c r="CVB19" s="11"/>
      <c r="CVC19" s="11"/>
      <c r="CVD19" s="11"/>
      <c r="CVE19" s="11"/>
      <c r="CVF19" s="11"/>
      <c r="CVG19" s="11"/>
      <c r="CVH19" s="11"/>
      <c r="CVI19" s="11"/>
      <c r="CVJ19" s="11"/>
      <c r="CVK19" s="11"/>
      <c r="CVL19" s="11"/>
      <c r="CVM19" s="11"/>
      <c r="CVN19" s="11"/>
      <c r="CVO19" s="11"/>
      <c r="CVP19" s="11"/>
      <c r="CVQ19" s="11"/>
      <c r="CVR19" s="11"/>
      <c r="CVS19" s="11"/>
      <c r="CVT19" s="11"/>
      <c r="CVU19" s="11"/>
      <c r="CVV19" s="11"/>
      <c r="CVW19" s="11"/>
      <c r="CVX19" s="11"/>
      <c r="CVY19" s="11"/>
      <c r="CVZ19" s="11"/>
      <c r="CWA19" s="11"/>
      <c r="CWB19" s="11"/>
      <c r="CWC19" s="11"/>
      <c r="CWD19" s="11"/>
      <c r="CWE19" s="11"/>
      <c r="CWF19" s="11"/>
      <c r="CWG19" s="11"/>
      <c r="CWH19" s="11"/>
      <c r="CWI19" s="11"/>
      <c r="CWJ19" s="11"/>
      <c r="CWK19" s="11"/>
      <c r="CWL19" s="11"/>
      <c r="CWM19" s="11"/>
      <c r="CWN19" s="11"/>
      <c r="CWO19" s="11"/>
      <c r="CWP19" s="11"/>
      <c r="CWQ19" s="11"/>
      <c r="CWR19" s="11"/>
      <c r="CWS19" s="11"/>
      <c r="CWT19" s="11"/>
      <c r="CWU19" s="11"/>
      <c r="CWV19" s="11"/>
      <c r="CWW19" s="11"/>
      <c r="CWX19" s="11"/>
      <c r="CWY19" s="11"/>
      <c r="CWZ19" s="11"/>
      <c r="CXA19" s="11"/>
      <c r="CXB19" s="11"/>
      <c r="CXC19" s="11"/>
      <c r="CXD19" s="11"/>
      <c r="CXE19" s="11"/>
      <c r="CXF19" s="11"/>
      <c r="CXG19" s="11"/>
      <c r="CXH19" s="11"/>
      <c r="CXI19" s="11"/>
      <c r="CXJ19" s="11"/>
      <c r="CXK19" s="11"/>
      <c r="CXL19" s="11"/>
      <c r="CXM19" s="11"/>
      <c r="CXN19" s="11"/>
      <c r="CXO19" s="11"/>
      <c r="CXP19" s="11"/>
      <c r="CXQ19" s="11"/>
      <c r="CXR19" s="11"/>
      <c r="CXS19" s="11"/>
      <c r="CXT19" s="11"/>
      <c r="CXU19" s="11"/>
      <c r="CXV19" s="11"/>
      <c r="CXW19" s="11"/>
      <c r="CXX19" s="11"/>
      <c r="CXY19" s="11"/>
      <c r="CXZ19" s="11"/>
      <c r="CYA19" s="11"/>
      <c r="CYB19" s="11"/>
      <c r="CYC19" s="11"/>
      <c r="CYD19" s="11"/>
      <c r="CYE19" s="11"/>
      <c r="CYF19" s="11"/>
      <c r="CYG19" s="11"/>
      <c r="CYH19" s="11"/>
      <c r="CYI19" s="11"/>
      <c r="CYJ19" s="11"/>
      <c r="CYK19" s="11"/>
      <c r="CYL19" s="11"/>
      <c r="CYM19" s="11"/>
      <c r="CYN19" s="11"/>
      <c r="CYO19" s="11"/>
      <c r="CYP19" s="11"/>
      <c r="CYQ19" s="11"/>
      <c r="CYR19" s="11"/>
      <c r="CYS19" s="11"/>
      <c r="CYT19" s="11"/>
      <c r="CYU19" s="11"/>
      <c r="CYV19" s="11"/>
      <c r="CYW19" s="11"/>
      <c r="CYX19" s="11"/>
      <c r="CYY19" s="11"/>
      <c r="CYZ19" s="11"/>
      <c r="CZA19" s="11"/>
      <c r="CZB19" s="11"/>
      <c r="CZC19" s="11"/>
      <c r="CZD19" s="11"/>
      <c r="CZE19" s="11"/>
      <c r="CZF19" s="11"/>
      <c r="CZG19" s="11"/>
      <c r="CZH19" s="11"/>
      <c r="CZI19" s="11"/>
      <c r="CZJ19" s="11"/>
      <c r="CZK19" s="11"/>
      <c r="CZL19" s="11"/>
      <c r="CZM19" s="11"/>
      <c r="CZN19" s="11"/>
      <c r="CZO19" s="11"/>
      <c r="CZP19" s="11"/>
      <c r="CZQ19" s="11"/>
      <c r="CZR19" s="11"/>
      <c r="CZS19" s="11"/>
      <c r="CZT19" s="11"/>
      <c r="CZU19" s="11"/>
      <c r="CZV19" s="11"/>
      <c r="CZW19" s="11"/>
      <c r="CZX19" s="11"/>
      <c r="CZY19" s="11"/>
      <c r="CZZ19" s="11"/>
      <c r="DAA19" s="11"/>
      <c r="DAB19" s="11"/>
      <c r="DAC19" s="11"/>
      <c r="DAD19" s="11"/>
      <c r="DAE19" s="11"/>
      <c r="DAF19" s="11"/>
      <c r="DAG19" s="11"/>
      <c r="DAH19" s="11"/>
      <c r="DAI19" s="11"/>
      <c r="DAJ19" s="11"/>
      <c r="DAK19" s="11"/>
      <c r="DAL19" s="11"/>
      <c r="DAM19" s="11"/>
      <c r="DAN19" s="11"/>
      <c r="DAO19" s="11"/>
      <c r="DAP19" s="11"/>
      <c r="DAQ19" s="11"/>
      <c r="DAR19" s="11"/>
      <c r="DAS19" s="11"/>
      <c r="DAT19" s="11"/>
      <c r="DAU19" s="11"/>
      <c r="DAV19" s="11"/>
      <c r="DAW19" s="11"/>
      <c r="DAX19" s="11"/>
      <c r="DAY19" s="11"/>
      <c r="DAZ19" s="11"/>
      <c r="DBA19" s="11"/>
      <c r="DBB19" s="11"/>
      <c r="DBC19" s="11"/>
      <c r="DBD19" s="11"/>
      <c r="DBE19" s="11"/>
      <c r="DBF19" s="11"/>
      <c r="DBG19" s="11"/>
      <c r="DBH19" s="11"/>
      <c r="DBI19" s="11"/>
      <c r="DBJ19" s="11"/>
      <c r="DBK19" s="11"/>
      <c r="DBL19" s="11"/>
      <c r="DBM19" s="11"/>
      <c r="DBN19" s="11"/>
      <c r="DBO19" s="11"/>
      <c r="DBP19" s="11"/>
      <c r="DBQ19" s="11"/>
      <c r="DBR19" s="11"/>
      <c r="DBS19" s="11"/>
      <c r="DBT19" s="11"/>
      <c r="DBU19" s="11"/>
      <c r="DBV19" s="11"/>
      <c r="DBW19" s="11"/>
      <c r="DBX19" s="11"/>
      <c r="DBY19" s="11"/>
      <c r="DBZ19" s="11"/>
      <c r="DCA19" s="11"/>
      <c r="DCB19" s="11"/>
      <c r="DCC19" s="11"/>
      <c r="DCD19" s="11"/>
      <c r="DCE19" s="11"/>
      <c r="DCF19" s="11"/>
      <c r="DCG19" s="11"/>
      <c r="DCH19" s="11"/>
      <c r="DCI19" s="11"/>
      <c r="DCJ19" s="11"/>
      <c r="DCK19" s="11"/>
      <c r="DCL19" s="11"/>
      <c r="DCM19" s="11"/>
      <c r="DCN19" s="11"/>
      <c r="DCO19" s="11"/>
      <c r="DCP19" s="11"/>
      <c r="DCQ19" s="11"/>
      <c r="DCR19" s="11"/>
      <c r="DCS19" s="11"/>
      <c r="DCT19" s="11"/>
      <c r="DCU19" s="11"/>
      <c r="DCV19" s="11"/>
      <c r="DCW19" s="11"/>
      <c r="DCX19" s="11"/>
      <c r="DCY19" s="11"/>
      <c r="DCZ19" s="11"/>
      <c r="DDA19" s="11"/>
      <c r="DDB19" s="11"/>
      <c r="DDC19" s="11"/>
      <c r="DDD19" s="11"/>
      <c r="DDE19" s="11"/>
      <c r="DDF19" s="11"/>
      <c r="DDG19" s="11"/>
      <c r="DDH19" s="11"/>
      <c r="DDI19" s="11"/>
      <c r="DDJ19" s="11"/>
      <c r="DDK19" s="11"/>
      <c r="DDL19" s="11"/>
      <c r="DDM19" s="11"/>
      <c r="DDN19" s="11"/>
      <c r="DDO19" s="11"/>
      <c r="DDP19" s="11"/>
      <c r="DDQ19" s="11"/>
      <c r="DDR19" s="11"/>
      <c r="DDS19" s="11"/>
      <c r="DDT19" s="11"/>
      <c r="DDU19" s="11"/>
      <c r="DDV19" s="11"/>
      <c r="DDW19" s="11"/>
      <c r="DDX19" s="11"/>
      <c r="DDY19" s="11"/>
      <c r="DDZ19" s="11"/>
      <c r="DEA19" s="11"/>
      <c r="DEB19" s="11"/>
      <c r="DEC19" s="11"/>
      <c r="DED19" s="11"/>
      <c r="DEE19" s="11"/>
      <c r="DEF19" s="11"/>
      <c r="DEG19" s="11"/>
      <c r="DEH19" s="11"/>
      <c r="DEI19" s="11"/>
      <c r="DEJ19" s="11"/>
      <c r="DEK19" s="11"/>
      <c r="DEL19" s="11"/>
      <c r="DEM19" s="11"/>
      <c r="DEN19" s="11"/>
      <c r="DEO19" s="11"/>
      <c r="DEP19" s="11"/>
      <c r="DEQ19" s="11"/>
      <c r="DER19" s="11"/>
      <c r="DES19" s="11"/>
      <c r="DET19" s="11"/>
      <c r="DEU19" s="11"/>
      <c r="DEV19" s="11"/>
      <c r="DEW19" s="11"/>
      <c r="DEX19" s="11"/>
      <c r="DEY19" s="11"/>
      <c r="DEZ19" s="11"/>
      <c r="DFA19" s="11"/>
      <c r="DFB19" s="11"/>
      <c r="DFC19" s="11"/>
      <c r="DFD19" s="11"/>
      <c r="DFE19" s="11"/>
      <c r="DFF19" s="11"/>
      <c r="DFG19" s="11"/>
      <c r="DFH19" s="11"/>
      <c r="DFI19" s="11"/>
      <c r="DFJ19" s="11"/>
      <c r="DFK19" s="11"/>
      <c r="DFL19" s="11"/>
      <c r="DFM19" s="11"/>
      <c r="DFN19" s="11"/>
      <c r="DFO19" s="11"/>
      <c r="DFP19" s="11"/>
      <c r="DFQ19" s="11"/>
      <c r="DFR19" s="11"/>
      <c r="DFS19" s="11"/>
      <c r="DFT19" s="11"/>
      <c r="DFU19" s="11"/>
      <c r="DFV19" s="11"/>
      <c r="DFW19" s="11"/>
      <c r="DFX19" s="11"/>
      <c r="DFY19" s="11"/>
      <c r="DFZ19" s="11"/>
      <c r="DGA19" s="11"/>
      <c r="DGB19" s="11"/>
      <c r="DGC19" s="11"/>
      <c r="DGD19" s="11"/>
      <c r="DGE19" s="11"/>
      <c r="DGF19" s="11"/>
      <c r="DGG19" s="11"/>
      <c r="DGH19" s="11"/>
      <c r="DGI19" s="11"/>
      <c r="DGJ19" s="11"/>
      <c r="DGK19" s="11"/>
      <c r="DGL19" s="11"/>
      <c r="DGM19" s="11"/>
      <c r="DGN19" s="11"/>
      <c r="DGO19" s="11"/>
      <c r="DGP19" s="11"/>
      <c r="DGQ19" s="11"/>
      <c r="DGR19" s="11"/>
      <c r="DGS19" s="11"/>
      <c r="DGT19" s="11"/>
      <c r="DGU19" s="11"/>
      <c r="DGV19" s="11"/>
      <c r="DGW19" s="11"/>
      <c r="DGX19" s="11"/>
      <c r="DGY19" s="11"/>
      <c r="DGZ19" s="11"/>
      <c r="DHA19" s="11"/>
      <c r="DHB19" s="11"/>
      <c r="DHC19" s="11"/>
      <c r="DHD19" s="11"/>
      <c r="DHE19" s="11"/>
      <c r="DHF19" s="11"/>
      <c r="DHG19" s="11"/>
      <c r="DHH19" s="11"/>
      <c r="DHI19" s="11"/>
      <c r="DHJ19" s="11"/>
      <c r="DHK19" s="11"/>
      <c r="DHL19" s="11"/>
      <c r="DHM19" s="11"/>
      <c r="DHN19" s="11"/>
      <c r="DHO19" s="11"/>
      <c r="DHP19" s="11"/>
      <c r="DHQ19" s="11"/>
      <c r="DHR19" s="11"/>
      <c r="DHS19" s="11"/>
      <c r="DHT19" s="11"/>
      <c r="DHU19" s="11"/>
      <c r="DHV19" s="11"/>
      <c r="DHW19" s="11"/>
      <c r="DHX19" s="11"/>
      <c r="DHY19" s="11"/>
      <c r="DHZ19" s="11"/>
      <c r="DIA19" s="11"/>
      <c r="DIB19" s="11"/>
      <c r="DIC19" s="11"/>
      <c r="DID19" s="11"/>
      <c r="DIE19" s="11"/>
      <c r="DIF19" s="11"/>
      <c r="DIG19" s="11"/>
      <c r="DIH19" s="11"/>
      <c r="DII19" s="11"/>
      <c r="DIJ19" s="11"/>
      <c r="DIK19" s="11"/>
      <c r="DIL19" s="11"/>
      <c r="DIM19" s="11"/>
      <c r="DIN19" s="11"/>
      <c r="DIO19" s="11"/>
      <c r="DIP19" s="11"/>
      <c r="DIQ19" s="11"/>
      <c r="DIR19" s="11"/>
      <c r="DIS19" s="11"/>
      <c r="DIT19" s="11"/>
      <c r="DIU19" s="11"/>
      <c r="DIV19" s="11"/>
      <c r="DIW19" s="11"/>
      <c r="DIX19" s="11"/>
      <c r="DIY19" s="11"/>
      <c r="DIZ19" s="11"/>
      <c r="DJA19" s="11"/>
      <c r="DJB19" s="11"/>
      <c r="DJC19" s="11"/>
      <c r="DJD19" s="11"/>
      <c r="DJE19" s="11"/>
      <c r="DJF19" s="11"/>
      <c r="DJG19" s="11"/>
      <c r="DJH19" s="11"/>
      <c r="DJI19" s="11"/>
      <c r="DJJ19" s="11"/>
      <c r="DJK19" s="11"/>
      <c r="DJL19" s="11"/>
      <c r="DJM19" s="11"/>
      <c r="DJN19" s="11"/>
      <c r="DJO19" s="11"/>
      <c r="DJP19" s="11"/>
      <c r="DJQ19" s="11"/>
      <c r="DJR19" s="11"/>
      <c r="DJS19" s="11"/>
      <c r="DJT19" s="11"/>
      <c r="DJU19" s="11"/>
      <c r="DJV19" s="11"/>
      <c r="DJW19" s="11"/>
      <c r="DJX19" s="11"/>
      <c r="DJY19" s="11"/>
      <c r="DJZ19" s="11"/>
      <c r="DKA19" s="11"/>
      <c r="DKB19" s="11"/>
      <c r="DKC19" s="11"/>
      <c r="DKD19" s="11"/>
      <c r="DKE19" s="11"/>
      <c r="DKF19" s="11"/>
      <c r="DKG19" s="11"/>
      <c r="DKH19" s="11"/>
      <c r="DKI19" s="11"/>
      <c r="DKJ19" s="11"/>
      <c r="DKK19" s="11"/>
      <c r="DKL19" s="11"/>
      <c r="DKM19" s="11"/>
      <c r="DKN19" s="11"/>
      <c r="DKO19" s="11"/>
      <c r="DKP19" s="11"/>
      <c r="DKQ19" s="11"/>
      <c r="DKR19" s="11"/>
      <c r="DKS19" s="11"/>
      <c r="DKT19" s="11"/>
      <c r="DKU19" s="11"/>
      <c r="DKV19" s="11"/>
      <c r="DKW19" s="11"/>
      <c r="DKX19" s="11"/>
      <c r="DKY19" s="11"/>
      <c r="DKZ19" s="11"/>
      <c r="DLA19" s="11"/>
      <c r="DLB19" s="11"/>
      <c r="DLC19" s="11"/>
      <c r="DLD19" s="11"/>
      <c r="DLE19" s="11"/>
      <c r="DLF19" s="11"/>
      <c r="DLG19" s="11"/>
      <c r="DLH19" s="11"/>
      <c r="DLI19" s="11"/>
      <c r="DLJ19" s="11"/>
      <c r="DLK19" s="11"/>
      <c r="DLL19" s="11"/>
      <c r="DLM19" s="11"/>
      <c r="DLN19" s="11"/>
      <c r="DLO19" s="11"/>
      <c r="DLP19" s="11"/>
      <c r="DLQ19" s="11"/>
      <c r="DLR19" s="11"/>
      <c r="DLS19" s="11"/>
      <c r="DLT19" s="11"/>
      <c r="DLU19" s="11"/>
      <c r="DLV19" s="11"/>
      <c r="DLW19" s="11"/>
      <c r="DLX19" s="11"/>
      <c r="DLY19" s="11"/>
      <c r="DLZ19" s="11"/>
      <c r="DMA19" s="11"/>
      <c r="DMB19" s="11"/>
      <c r="DMC19" s="11"/>
      <c r="DMD19" s="11"/>
      <c r="DME19" s="11"/>
      <c r="DMF19" s="11"/>
      <c r="DMG19" s="11"/>
      <c r="DMH19" s="11"/>
      <c r="DMI19" s="11"/>
      <c r="DMJ19" s="11"/>
      <c r="DMK19" s="11"/>
      <c r="DML19" s="11"/>
      <c r="DMM19" s="11"/>
      <c r="DMN19" s="11"/>
      <c r="DMO19" s="11"/>
      <c r="DMP19" s="11"/>
      <c r="DMQ19" s="11"/>
      <c r="DMR19" s="11"/>
      <c r="DMS19" s="11"/>
      <c r="DMT19" s="11"/>
      <c r="DMU19" s="11"/>
      <c r="DMV19" s="11"/>
      <c r="DMW19" s="11"/>
      <c r="DMX19" s="11"/>
      <c r="DMY19" s="11"/>
      <c r="DMZ19" s="11"/>
      <c r="DNA19" s="11"/>
      <c r="DNB19" s="11"/>
      <c r="DNC19" s="11"/>
      <c r="DND19" s="11"/>
      <c r="DNE19" s="11"/>
      <c r="DNF19" s="11"/>
      <c r="DNG19" s="11"/>
      <c r="DNH19" s="11"/>
      <c r="DNI19" s="11"/>
      <c r="DNJ19" s="11"/>
      <c r="DNK19" s="11"/>
      <c r="DNL19" s="11"/>
      <c r="DNM19" s="11"/>
      <c r="DNN19" s="11"/>
      <c r="DNO19" s="11"/>
      <c r="DNP19" s="11"/>
      <c r="DNQ19" s="11"/>
      <c r="DNR19" s="11"/>
      <c r="DNS19" s="11"/>
      <c r="DNT19" s="11"/>
      <c r="DNU19" s="11"/>
      <c r="DNV19" s="11"/>
      <c r="DNW19" s="11"/>
      <c r="DNX19" s="11"/>
      <c r="DNY19" s="11"/>
      <c r="DNZ19" s="11"/>
      <c r="DOA19" s="11"/>
      <c r="DOB19" s="11"/>
      <c r="DOC19" s="11"/>
      <c r="DOD19" s="11"/>
      <c r="DOE19" s="11"/>
      <c r="DOF19" s="11"/>
      <c r="DOG19" s="11"/>
      <c r="DOH19" s="11"/>
      <c r="DOI19" s="11"/>
      <c r="DOJ19" s="11"/>
      <c r="DOK19" s="11"/>
      <c r="DOL19" s="11"/>
      <c r="DOM19" s="11"/>
      <c r="DON19" s="11"/>
      <c r="DOO19" s="11"/>
      <c r="DOP19" s="11"/>
      <c r="DOQ19" s="11"/>
      <c r="DOR19" s="11"/>
      <c r="DOS19" s="11"/>
      <c r="DOT19" s="11"/>
      <c r="DOU19" s="11"/>
      <c r="DOV19" s="11"/>
      <c r="DOW19" s="11"/>
      <c r="DOX19" s="11"/>
      <c r="DOY19" s="11"/>
      <c r="DOZ19" s="11"/>
      <c r="DPA19" s="11"/>
      <c r="DPB19" s="11"/>
      <c r="DPC19" s="11"/>
      <c r="DPD19" s="11"/>
      <c r="DPE19" s="11"/>
      <c r="DPF19" s="11"/>
      <c r="DPG19" s="11"/>
      <c r="DPH19" s="11"/>
      <c r="DPI19" s="11"/>
      <c r="DPJ19" s="11"/>
      <c r="DPK19" s="11"/>
      <c r="DPL19" s="11"/>
      <c r="DPM19" s="11"/>
      <c r="DPN19" s="11"/>
      <c r="DPO19" s="11"/>
      <c r="DPP19" s="11"/>
      <c r="DPQ19" s="11"/>
      <c r="DPR19" s="11"/>
      <c r="DPS19" s="11"/>
      <c r="DPT19" s="11"/>
      <c r="DPU19" s="11"/>
      <c r="DPV19" s="11"/>
      <c r="DPW19" s="11"/>
      <c r="DPX19" s="11"/>
      <c r="DPY19" s="11"/>
      <c r="DPZ19" s="11"/>
      <c r="DQA19" s="11"/>
      <c r="DQB19" s="11"/>
      <c r="DQC19" s="11"/>
      <c r="DQD19" s="11"/>
      <c r="DQE19" s="11"/>
      <c r="DQF19" s="11"/>
      <c r="DQG19" s="11"/>
      <c r="DQH19" s="11"/>
      <c r="DQI19" s="11"/>
      <c r="DQJ19" s="11"/>
      <c r="DQK19" s="11"/>
      <c r="DQL19" s="11"/>
      <c r="DQM19" s="11"/>
      <c r="DQN19" s="11"/>
      <c r="DQO19" s="11"/>
      <c r="DQP19" s="11"/>
      <c r="DQQ19" s="11"/>
      <c r="DQR19" s="11"/>
      <c r="DQS19" s="11"/>
      <c r="DQT19" s="11"/>
      <c r="DQU19" s="11"/>
      <c r="DQV19" s="11"/>
      <c r="DQW19" s="11"/>
      <c r="DQX19" s="11"/>
      <c r="DQY19" s="11"/>
      <c r="DQZ19" s="11"/>
      <c r="DRA19" s="11"/>
      <c r="DRB19" s="11"/>
      <c r="DRC19" s="11"/>
      <c r="DRD19" s="11"/>
      <c r="DRE19" s="11"/>
      <c r="DRF19" s="11"/>
      <c r="DRG19" s="11"/>
      <c r="DRH19" s="11"/>
      <c r="DRI19" s="11"/>
      <c r="DRJ19" s="11"/>
      <c r="DRK19" s="11"/>
      <c r="DRL19" s="11"/>
      <c r="DRM19" s="11"/>
      <c r="DRN19" s="11"/>
      <c r="DRO19" s="11"/>
      <c r="DRP19" s="11"/>
      <c r="DRQ19" s="11"/>
      <c r="DRR19" s="11"/>
      <c r="DRS19" s="11"/>
      <c r="DRT19" s="11"/>
      <c r="DRU19" s="11"/>
      <c r="DRV19" s="11"/>
      <c r="DRW19" s="11"/>
      <c r="DRX19" s="11"/>
      <c r="DRY19" s="11"/>
      <c r="DRZ19" s="11"/>
      <c r="DSA19" s="11"/>
      <c r="DSB19" s="11"/>
      <c r="DSC19" s="11"/>
      <c r="DSD19" s="11"/>
      <c r="DSE19" s="11"/>
      <c r="DSF19" s="11"/>
      <c r="DSG19" s="11"/>
      <c r="DSH19" s="11"/>
      <c r="DSI19" s="11"/>
      <c r="DSJ19" s="11"/>
      <c r="DSK19" s="11"/>
      <c r="DSL19" s="11"/>
      <c r="DSM19" s="11"/>
      <c r="DSN19" s="11"/>
      <c r="DSO19" s="11"/>
      <c r="DSP19" s="11"/>
      <c r="DSQ19" s="11"/>
      <c r="DSR19" s="11"/>
      <c r="DSS19" s="11"/>
      <c r="DST19" s="11"/>
      <c r="DSU19" s="11"/>
      <c r="DSV19" s="11"/>
      <c r="DSW19" s="11"/>
      <c r="DSX19" s="11"/>
      <c r="DSY19" s="11"/>
      <c r="DSZ19" s="11"/>
      <c r="DTA19" s="11"/>
      <c r="DTB19" s="11"/>
      <c r="DTC19" s="11"/>
      <c r="DTD19" s="11"/>
      <c r="DTE19" s="11"/>
      <c r="DTF19" s="11"/>
      <c r="DTG19" s="11"/>
      <c r="DTH19" s="11"/>
      <c r="DTI19" s="11"/>
      <c r="DTJ19" s="11"/>
      <c r="DTK19" s="11"/>
      <c r="DTL19" s="11"/>
      <c r="DTM19" s="11"/>
      <c r="DTN19" s="11"/>
      <c r="DTO19" s="11"/>
      <c r="DTP19" s="11"/>
      <c r="DTQ19" s="11"/>
      <c r="DTR19" s="11"/>
      <c r="DTS19" s="11"/>
      <c r="DTT19" s="11"/>
      <c r="DTU19" s="11"/>
      <c r="DTV19" s="11"/>
      <c r="DTW19" s="11"/>
      <c r="DTX19" s="11"/>
      <c r="DTY19" s="11"/>
      <c r="DTZ19" s="11"/>
      <c r="DUA19" s="11"/>
      <c r="DUB19" s="11"/>
      <c r="DUC19" s="11"/>
      <c r="DUD19" s="11"/>
      <c r="DUE19" s="11"/>
      <c r="DUF19" s="11"/>
      <c r="DUG19" s="11"/>
      <c r="DUH19" s="11"/>
      <c r="DUI19" s="11"/>
      <c r="DUJ19" s="11"/>
      <c r="DUK19" s="11"/>
      <c r="DUL19" s="11"/>
      <c r="DUM19" s="11"/>
      <c r="DUN19" s="11"/>
      <c r="DUO19" s="11"/>
      <c r="DUP19" s="11"/>
      <c r="DUQ19" s="11"/>
      <c r="DUR19" s="11"/>
      <c r="DUS19" s="11"/>
      <c r="DUT19" s="11"/>
      <c r="DUU19" s="11"/>
      <c r="DUV19" s="11"/>
      <c r="DUW19" s="11"/>
      <c r="DUX19" s="11"/>
      <c r="DUY19" s="11"/>
      <c r="DUZ19" s="11"/>
      <c r="DVA19" s="11"/>
      <c r="DVB19" s="11"/>
      <c r="DVC19" s="11"/>
      <c r="DVD19" s="11"/>
      <c r="DVE19" s="11"/>
      <c r="DVF19" s="11"/>
      <c r="DVG19" s="11"/>
      <c r="DVH19" s="11"/>
      <c r="DVI19" s="11"/>
      <c r="DVJ19" s="11"/>
      <c r="DVK19" s="11"/>
      <c r="DVL19" s="11"/>
      <c r="DVM19" s="11"/>
      <c r="DVN19" s="11"/>
      <c r="DVO19" s="11"/>
      <c r="DVP19" s="11"/>
      <c r="DVQ19" s="11"/>
      <c r="DVR19" s="11"/>
      <c r="DVS19" s="11"/>
      <c r="DVT19" s="11"/>
      <c r="DVU19" s="11"/>
      <c r="DVV19" s="11"/>
      <c r="DVW19" s="11"/>
      <c r="DVX19" s="11"/>
      <c r="DVY19" s="11"/>
      <c r="DVZ19" s="11"/>
      <c r="DWA19" s="11"/>
      <c r="DWB19" s="11"/>
      <c r="DWC19" s="11"/>
      <c r="DWD19" s="11"/>
      <c r="DWE19" s="11"/>
      <c r="DWF19" s="11"/>
      <c r="DWG19" s="11"/>
      <c r="DWH19" s="11"/>
      <c r="DWI19" s="11"/>
      <c r="DWJ19" s="11"/>
      <c r="DWK19" s="11"/>
      <c r="DWL19" s="11"/>
      <c r="DWM19" s="11"/>
      <c r="DWN19" s="11"/>
      <c r="DWO19" s="11"/>
      <c r="DWP19" s="11"/>
      <c r="DWQ19" s="11"/>
      <c r="DWR19" s="11"/>
      <c r="DWS19" s="11"/>
      <c r="DWT19" s="11"/>
      <c r="DWU19" s="11"/>
      <c r="DWV19" s="11"/>
      <c r="DWW19" s="11"/>
      <c r="DWX19" s="11"/>
      <c r="DWY19" s="11"/>
      <c r="DWZ19" s="11"/>
      <c r="DXA19" s="11"/>
      <c r="DXB19" s="11"/>
      <c r="DXC19" s="11"/>
      <c r="DXD19" s="11"/>
      <c r="DXE19" s="11"/>
      <c r="DXF19" s="11"/>
      <c r="DXG19" s="11"/>
      <c r="DXH19" s="11"/>
      <c r="DXI19" s="11"/>
      <c r="DXJ19" s="11"/>
      <c r="DXK19" s="11"/>
      <c r="DXL19" s="11"/>
      <c r="DXM19" s="11"/>
      <c r="DXN19" s="11"/>
      <c r="DXO19" s="11"/>
      <c r="DXP19" s="11"/>
      <c r="DXQ19" s="11"/>
      <c r="DXR19" s="11"/>
      <c r="DXS19" s="11"/>
      <c r="DXT19" s="11"/>
      <c r="DXU19" s="11"/>
      <c r="DXV19" s="11"/>
      <c r="DXW19" s="11"/>
      <c r="DXX19" s="11"/>
      <c r="DXY19" s="11"/>
      <c r="DXZ19" s="11"/>
      <c r="DYA19" s="11"/>
      <c r="DYB19" s="11"/>
      <c r="DYC19" s="11"/>
      <c r="DYD19" s="11"/>
      <c r="DYE19" s="11"/>
      <c r="DYF19" s="11"/>
      <c r="DYG19" s="11"/>
      <c r="DYH19" s="11"/>
      <c r="DYI19" s="11"/>
      <c r="DYJ19" s="11"/>
      <c r="DYK19" s="11"/>
      <c r="DYL19" s="11"/>
      <c r="DYM19" s="11"/>
      <c r="DYN19" s="11"/>
      <c r="DYO19" s="11"/>
      <c r="DYP19" s="11"/>
      <c r="DYQ19" s="11"/>
      <c r="DYR19" s="11"/>
      <c r="DYS19" s="11"/>
      <c r="DYT19" s="11"/>
      <c r="DYU19" s="11"/>
      <c r="DYV19" s="11"/>
      <c r="DYW19" s="11"/>
      <c r="DYX19" s="11"/>
      <c r="DYY19" s="11"/>
      <c r="DYZ19" s="11"/>
      <c r="DZA19" s="11"/>
      <c r="DZB19" s="11"/>
      <c r="DZC19" s="11"/>
      <c r="DZD19" s="11"/>
      <c r="DZE19" s="11"/>
      <c r="DZF19" s="11"/>
      <c r="DZG19" s="11"/>
      <c r="DZH19" s="11"/>
      <c r="DZI19" s="11"/>
      <c r="DZJ19" s="11"/>
      <c r="DZK19" s="11"/>
      <c r="DZL19" s="11"/>
      <c r="DZM19" s="11"/>
      <c r="DZN19" s="11"/>
      <c r="DZO19" s="11"/>
      <c r="DZP19" s="11"/>
      <c r="DZQ19" s="11"/>
      <c r="DZR19" s="11"/>
      <c r="DZS19" s="11"/>
      <c r="DZT19" s="11"/>
      <c r="DZU19" s="11"/>
      <c r="DZV19" s="11"/>
      <c r="DZW19" s="11"/>
      <c r="DZX19" s="11"/>
      <c r="DZY19" s="11"/>
      <c r="DZZ19" s="11"/>
      <c r="EAA19" s="11"/>
      <c r="EAB19" s="11"/>
      <c r="EAC19" s="11"/>
      <c r="EAD19" s="11"/>
      <c r="EAE19" s="11"/>
      <c r="EAF19" s="11"/>
      <c r="EAG19" s="11"/>
      <c r="EAH19" s="11"/>
      <c r="EAI19" s="11"/>
      <c r="EAJ19" s="11"/>
      <c r="EAK19" s="11"/>
      <c r="EAL19" s="11"/>
      <c r="EAM19" s="11"/>
      <c r="EAN19" s="11"/>
      <c r="EAO19" s="11"/>
      <c r="EAP19" s="11"/>
      <c r="EAQ19" s="11"/>
      <c r="EAR19" s="11"/>
      <c r="EAS19" s="11"/>
      <c r="EAT19" s="11"/>
      <c r="EAU19" s="11"/>
      <c r="EAV19" s="11"/>
      <c r="EAW19" s="11"/>
      <c r="EAX19" s="11"/>
      <c r="EAY19" s="11"/>
      <c r="EAZ19" s="11"/>
      <c r="EBA19" s="11"/>
      <c r="EBB19" s="11"/>
      <c r="EBC19" s="11"/>
      <c r="EBD19" s="11"/>
      <c r="EBE19" s="11"/>
      <c r="EBF19" s="11"/>
      <c r="EBG19" s="11"/>
      <c r="EBH19" s="11"/>
      <c r="EBI19" s="11"/>
      <c r="EBJ19" s="11"/>
      <c r="EBK19" s="11"/>
      <c r="EBL19" s="11"/>
      <c r="EBM19" s="11"/>
      <c r="EBN19" s="11"/>
      <c r="EBO19" s="11"/>
      <c r="EBP19" s="11"/>
      <c r="EBQ19" s="11"/>
      <c r="EBR19" s="11"/>
      <c r="EBS19" s="11"/>
      <c r="EBT19" s="11"/>
      <c r="EBU19" s="11"/>
      <c r="EBV19" s="11"/>
      <c r="EBW19" s="11"/>
      <c r="EBX19" s="11"/>
      <c r="EBY19" s="11"/>
      <c r="EBZ19" s="11"/>
      <c r="ECA19" s="11"/>
      <c r="ECB19" s="11"/>
      <c r="ECC19" s="11"/>
      <c r="ECD19" s="11"/>
      <c r="ECE19" s="11"/>
      <c r="ECF19" s="11"/>
      <c r="ECG19" s="11"/>
      <c r="ECH19" s="11"/>
      <c r="ECI19" s="11"/>
      <c r="ECJ19" s="11"/>
      <c r="ECK19" s="11"/>
      <c r="ECL19" s="11"/>
      <c r="ECM19" s="11"/>
      <c r="ECN19" s="11"/>
      <c r="ECO19" s="11"/>
      <c r="ECP19" s="11"/>
      <c r="ECQ19" s="11"/>
      <c r="ECR19" s="11"/>
      <c r="ECS19" s="11"/>
      <c r="ECT19" s="11"/>
      <c r="ECU19" s="11"/>
      <c r="ECV19" s="11"/>
      <c r="ECW19" s="11"/>
      <c r="ECX19" s="11"/>
      <c r="ECY19" s="11"/>
      <c r="ECZ19" s="11"/>
      <c r="EDA19" s="11"/>
      <c r="EDB19" s="11"/>
      <c r="EDC19" s="11"/>
      <c r="EDD19" s="11"/>
      <c r="EDE19" s="11"/>
      <c r="EDF19" s="11"/>
      <c r="EDG19" s="11"/>
      <c r="EDH19" s="11"/>
      <c r="EDI19" s="11"/>
      <c r="EDJ19" s="11"/>
      <c r="EDK19" s="11"/>
      <c r="EDL19" s="11"/>
      <c r="EDM19" s="11"/>
      <c r="EDN19" s="11"/>
      <c r="EDO19" s="11"/>
      <c r="EDP19" s="11"/>
      <c r="EDQ19" s="11"/>
      <c r="EDR19" s="11"/>
      <c r="EDS19" s="11"/>
      <c r="EDT19" s="11"/>
      <c r="EDU19" s="11"/>
      <c r="EDV19" s="11"/>
      <c r="EDW19" s="11"/>
      <c r="EDX19" s="11"/>
      <c r="EDY19" s="11"/>
      <c r="EDZ19" s="11"/>
      <c r="EEA19" s="11"/>
      <c r="EEB19" s="11"/>
      <c r="EEC19" s="11"/>
      <c r="EED19" s="11"/>
      <c r="EEE19" s="11"/>
      <c r="EEF19" s="11"/>
      <c r="EEG19" s="11"/>
      <c r="EEH19" s="11"/>
      <c r="EEI19" s="11"/>
      <c r="EEJ19" s="11"/>
      <c r="EEK19" s="11"/>
      <c r="EEL19" s="11"/>
      <c r="EEM19" s="11"/>
      <c r="EEN19" s="11"/>
      <c r="EEO19" s="11"/>
      <c r="EEP19" s="11"/>
      <c r="EEQ19" s="11"/>
      <c r="EER19" s="11"/>
      <c r="EES19" s="11"/>
      <c r="EET19" s="11"/>
      <c r="EEU19" s="11"/>
      <c r="EEV19" s="11"/>
      <c r="EEW19" s="11"/>
      <c r="EEX19" s="11"/>
      <c r="EEY19" s="11"/>
      <c r="EEZ19" s="11"/>
      <c r="EFA19" s="11"/>
      <c r="EFB19" s="11"/>
      <c r="EFC19" s="11"/>
      <c r="EFD19" s="11"/>
      <c r="EFE19" s="11"/>
      <c r="EFF19" s="11"/>
      <c r="EFG19" s="11"/>
      <c r="EFH19" s="11"/>
      <c r="EFI19" s="11"/>
      <c r="EFJ19" s="11"/>
      <c r="EFK19" s="11"/>
      <c r="EFL19" s="11"/>
      <c r="EFM19" s="11"/>
      <c r="EFN19" s="11"/>
      <c r="EFO19" s="11"/>
      <c r="EFP19" s="11"/>
      <c r="EFQ19" s="11"/>
      <c r="EFR19" s="11"/>
      <c r="EFS19" s="11"/>
      <c r="EFT19" s="11"/>
      <c r="EFU19" s="11"/>
      <c r="EFV19" s="11"/>
      <c r="EFW19" s="11"/>
      <c r="EFX19" s="11"/>
      <c r="EFY19" s="11"/>
      <c r="EFZ19" s="11"/>
      <c r="EGA19" s="11"/>
      <c r="EGB19" s="11"/>
      <c r="EGC19" s="11"/>
      <c r="EGD19" s="11"/>
      <c r="EGE19" s="11"/>
      <c r="EGF19" s="11"/>
      <c r="EGG19" s="11"/>
      <c r="EGH19" s="11"/>
      <c r="EGI19" s="11"/>
      <c r="EGJ19" s="11"/>
      <c r="EGK19" s="11"/>
      <c r="EGL19" s="11"/>
      <c r="EGM19" s="11"/>
      <c r="EGN19" s="11"/>
      <c r="EGO19" s="11"/>
      <c r="EGP19" s="11"/>
      <c r="EGQ19" s="11"/>
      <c r="EGR19" s="11"/>
      <c r="EGS19" s="11"/>
      <c r="EGT19" s="11"/>
      <c r="EGU19" s="11"/>
      <c r="EGV19" s="11"/>
      <c r="EGW19" s="11"/>
      <c r="EGX19" s="11"/>
      <c r="EGY19" s="11"/>
      <c r="EGZ19" s="11"/>
      <c r="EHA19" s="11"/>
      <c r="EHB19" s="11"/>
      <c r="EHC19" s="11"/>
      <c r="EHD19" s="11"/>
      <c r="EHE19" s="11"/>
      <c r="EHF19" s="11"/>
      <c r="EHG19" s="11"/>
      <c r="EHH19" s="11"/>
      <c r="EHI19" s="11"/>
      <c r="EHJ19" s="11"/>
      <c r="EHK19" s="11"/>
      <c r="EHL19" s="11"/>
      <c r="EHM19" s="11"/>
      <c r="EHN19" s="11"/>
      <c r="EHO19" s="11"/>
      <c r="EHP19" s="11"/>
      <c r="EHQ19" s="11"/>
      <c r="EHR19" s="11"/>
      <c r="EHS19" s="11"/>
      <c r="EHT19" s="11"/>
      <c r="EHU19" s="11"/>
      <c r="EHV19" s="11"/>
      <c r="EHW19" s="11"/>
      <c r="EHX19" s="11"/>
      <c r="EHY19" s="11"/>
      <c r="EHZ19" s="11"/>
      <c r="EIA19" s="11"/>
      <c r="EIB19" s="11"/>
      <c r="EIC19" s="11"/>
      <c r="EID19" s="11"/>
      <c r="EIE19" s="11"/>
      <c r="EIF19" s="11"/>
      <c r="EIG19" s="11"/>
      <c r="EIH19" s="11"/>
      <c r="EII19" s="11"/>
      <c r="EIJ19" s="11"/>
      <c r="EIK19" s="11"/>
      <c r="EIL19" s="11"/>
      <c r="EIM19" s="11"/>
      <c r="EIN19" s="11"/>
      <c r="EIO19" s="11"/>
      <c r="EIP19" s="11"/>
      <c r="EIQ19" s="11"/>
      <c r="EIR19" s="11"/>
      <c r="EIS19" s="11"/>
      <c r="EIT19" s="11"/>
      <c r="EIU19" s="11"/>
      <c r="EIV19" s="11"/>
      <c r="EIW19" s="11"/>
      <c r="EIX19" s="11"/>
      <c r="EIY19" s="11"/>
      <c r="EIZ19" s="11"/>
      <c r="EJA19" s="11"/>
      <c r="EJB19" s="11"/>
      <c r="EJC19" s="11"/>
      <c r="EJD19" s="11"/>
      <c r="EJE19" s="11"/>
      <c r="EJF19" s="11"/>
      <c r="EJG19" s="11"/>
      <c r="EJH19" s="11"/>
      <c r="EJI19" s="11"/>
      <c r="EJJ19" s="11"/>
      <c r="EJK19" s="11"/>
      <c r="EJL19" s="11"/>
      <c r="EJM19" s="11"/>
      <c r="EJN19" s="11"/>
      <c r="EJO19" s="11"/>
      <c r="EJP19" s="11"/>
      <c r="EJQ19" s="11"/>
      <c r="EJR19" s="11"/>
      <c r="EJS19" s="11"/>
      <c r="EJT19" s="11"/>
      <c r="EJU19" s="11"/>
      <c r="EJV19" s="11"/>
      <c r="EJW19" s="11"/>
      <c r="EJX19" s="11"/>
      <c r="EJY19" s="11"/>
      <c r="EJZ19" s="11"/>
      <c r="EKA19" s="11"/>
      <c r="EKB19" s="11"/>
      <c r="EKC19" s="11"/>
      <c r="EKD19" s="11"/>
      <c r="EKE19" s="11"/>
      <c r="EKF19" s="11"/>
      <c r="EKG19" s="11"/>
      <c r="EKH19" s="11"/>
      <c r="EKI19" s="11"/>
      <c r="EKJ19" s="11"/>
      <c r="EKK19" s="11"/>
      <c r="EKL19" s="11"/>
      <c r="EKM19" s="11"/>
      <c r="EKN19" s="11"/>
      <c r="EKO19" s="11"/>
      <c r="EKP19" s="11"/>
      <c r="EKQ19" s="11"/>
      <c r="EKR19" s="11"/>
      <c r="EKS19" s="11"/>
      <c r="EKT19" s="11"/>
      <c r="EKU19" s="11"/>
      <c r="EKV19" s="11"/>
      <c r="EKW19" s="11"/>
      <c r="EKX19" s="11"/>
      <c r="EKY19" s="11"/>
      <c r="EKZ19" s="11"/>
      <c r="ELA19" s="11"/>
      <c r="ELB19" s="11"/>
      <c r="ELC19" s="11"/>
      <c r="ELD19" s="11"/>
      <c r="ELE19" s="11"/>
      <c r="ELF19" s="11"/>
      <c r="ELG19" s="11"/>
      <c r="ELH19" s="11"/>
      <c r="ELI19" s="11"/>
      <c r="ELJ19" s="11"/>
      <c r="ELK19" s="11"/>
      <c r="ELL19" s="11"/>
      <c r="ELM19" s="11"/>
      <c r="ELN19" s="11"/>
      <c r="ELO19" s="11"/>
      <c r="ELP19" s="11"/>
      <c r="ELQ19" s="11"/>
      <c r="ELR19" s="11"/>
      <c r="ELS19" s="11"/>
      <c r="ELT19" s="11"/>
      <c r="ELU19" s="11"/>
      <c r="ELV19" s="11"/>
      <c r="ELW19" s="11"/>
      <c r="ELX19" s="11"/>
      <c r="ELY19" s="11"/>
      <c r="ELZ19" s="11"/>
      <c r="EMA19" s="11"/>
      <c r="EMB19" s="11"/>
      <c r="EMC19" s="11"/>
      <c r="EMD19" s="11"/>
      <c r="EME19" s="11"/>
      <c r="EMF19" s="11"/>
      <c r="EMG19" s="11"/>
      <c r="EMH19" s="11"/>
      <c r="EMI19" s="11"/>
      <c r="EMJ19" s="11"/>
      <c r="EMK19" s="11"/>
      <c r="EML19" s="11"/>
      <c r="EMM19" s="11"/>
      <c r="EMN19" s="11"/>
      <c r="EMO19" s="11"/>
      <c r="EMP19" s="11"/>
      <c r="EMQ19" s="11"/>
      <c r="EMR19" s="11"/>
      <c r="EMS19" s="11"/>
      <c r="EMT19" s="11"/>
      <c r="EMU19" s="11"/>
      <c r="EMV19" s="11"/>
      <c r="EMW19" s="11"/>
      <c r="EMX19" s="11"/>
      <c r="EMY19" s="11"/>
      <c r="EMZ19" s="11"/>
      <c r="ENA19" s="11"/>
      <c r="ENB19" s="11"/>
      <c r="ENC19" s="11"/>
      <c r="END19" s="11"/>
      <c r="ENE19" s="11"/>
      <c r="ENF19" s="11"/>
      <c r="ENG19" s="11"/>
      <c r="ENH19" s="11"/>
      <c r="ENI19" s="11"/>
      <c r="ENJ19" s="11"/>
      <c r="ENK19" s="11"/>
      <c r="ENL19" s="11"/>
      <c r="ENM19" s="11"/>
      <c r="ENN19" s="11"/>
      <c r="ENO19" s="11"/>
      <c r="ENP19" s="11"/>
      <c r="ENQ19" s="11"/>
      <c r="ENR19" s="11"/>
      <c r="ENS19" s="11"/>
      <c r="ENT19" s="11"/>
      <c r="ENU19" s="11"/>
      <c r="ENV19" s="11"/>
      <c r="ENW19" s="11"/>
      <c r="ENX19" s="11"/>
      <c r="ENY19" s="11"/>
      <c r="ENZ19" s="11"/>
      <c r="EOA19" s="11"/>
      <c r="EOB19" s="11"/>
      <c r="EOC19" s="11"/>
      <c r="EOD19" s="11"/>
      <c r="EOE19" s="11"/>
      <c r="EOF19" s="11"/>
      <c r="EOG19" s="11"/>
      <c r="EOH19" s="11"/>
      <c r="EOI19" s="11"/>
      <c r="EOJ19" s="11"/>
      <c r="EOK19" s="11"/>
      <c r="EOL19" s="11"/>
      <c r="EOM19" s="11"/>
      <c r="EON19" s="11"/>
      <c r="EOO19" s="11"/>
      <c r="EOP19" s="11"/>
      <c r="EOQ19" s="11"/>
      <c r="EOR19" s="11"/>
      <c r="EOS19" s="11"/>
      <c r="EOT19" s="11"/>
      <c r="EOU19" s="11"/>
      <c r="EOV19" s="11"/>
      <c r="EOW19" s="11"/>
      <c r="EOX19" s="11"/>
      <c r="EOY19" s="11"/>
      <c r="EOZ19" s="11"/>
      <c r="EPA19" s="11"/>
      <c r="EPB19" s="11"/>
      <c r="EPC19" s="11"/>
      <c r="EPD19" s="11"/>
      <c r="EPE19" s="11"/>
      <c r="EPF19" s="11"/>
      <c r="EPG19" s="11"/>
      <c r="EPH19" s="11"/>
      <c r="EPI19" s="11"/>
      <c r="EPJ19" s="11"/>
      <c r="EPK19" s="11"/>
      <c r="EPL19" s="11"/>
      <c r="EPM19" s="11"/>
      <c r="EPN19" s="11"/>
      <c r="EPO19" s="11"/>
      <c r="EPP19" s="11"/>
      <c r="EPQ19" s="11"/>
      <c r="EPR19" s="11"/>
      <c r="EPS19" s="11"/>
      <c r="EPT19" s="11"/>
      <c r="EPU19" s="11"/>
      <c r="EPV19" s="11"/>
      <c r="EPW19" s="11"/>
      <c r="EPX19" s="11"/>
      <c r="EPY19" s="11"/>
      <c r="EPZ19" s="11"/>
      <c r="EQA19" s="11"/>
      <c r="EQB19" s="11"/>
      <c r="EQC19" s="11"/>
      <c r="EQD19" s="11"/>
      <c r="EQE19" s="11"/>
      <c r="EQF19" s="11"/>
      <c r="EQG19" s="11"/>
      <c r="EQH19" s="11"/>
      <c r="EQI19" s="11"/>
      <c r="EQJ19" s="11"/>
      <c r="EQK19" s="11"/>
      <c r="EQL19" s="11"/>
      <c r="EQM19" s="11"/>
      <c r="EQN19" s="11"/>
      <c r="EQO19" s="11"/>
      <c r="EQP19" s="11"/>
      <c r="EQQ19" s="11"/>
      <c r="EQR19" s="11"/>
      <c r="EQS19" s="11"/>
      <c r="EQT19" s="11"/>
      <c r="EQU19" s="11"/>
      <c r="EQV19" s="11"/>
      <c r="EQW19" s="11"/>
      <c r="EQX19" s="11"/>
      <c r="EQY19" s="11"/>
      <c r="EQZ19" s="11"/>
      <c r="ERA19" s="11"/>
      <c r="ERB19" s="11"/>
      <c r="ERC19" s="11"/>
      <c r="ERD19" s="11"/>
      <c r="ERE19" s="11"/>
      <c r="ERF19" s="11"/>
      <c r="ERG19" s="11"/>
      <c r="ERH19" s="11"/>
      <c r="ERI19" s="11"/>
      <c r="ERJ19" s="11"/>
      <c r="ERK19" s="11"/>
      <c r="ERL19" s="11"/>
      <c r="ERM19" s="11"/>
      <c r="ERN19" s="11"/>
      <c r="ERO19" s="11"/>
      <c r="ERP19" s="11"/>
      <c r="ERQ19" s="11"/>
      <c r="ERR19" s="11"/>
      <c r="ERS19" s="11"/>
      <c r="ERT19" s="11"/>
      <c r="ERU19" s="11"/>
      <c r="ERV19" s="11"/>
      <c r="ERW19" s="11"/>
      <c r="ERX19" s="11"/>
      <c r="ERY19" s="11"/>
      <c r="ERZ19" s="11"/>
      <c r="ESA19" s="11"/>
      <c r="ESB19" s="11"/>
      <c r="ESC19" s="11"/>
      <c r="ESD19" s="11"/>
      <c r="ESE19" s="11"/>
      <c r="ESF19" s="11"/>
      <c r="ESG19" s="11"/>
      <c r="ESH19" s="11"/>
      <c r="ESI19" s="11"/>
      <c r="ESJ19" s="11"/>
      <c r="ESK19" s="11"/>
      <c r="ESL19" s="11"/>
      <c r="ESM19" s="11"/>
      <c r="ESN19" s="11"/>
      <c r="ESO19" s="11"/>
      <c r="ESP19" s="11"/>
      <c r="ESQ19" s="11"/>
      <c r="ESR19" s="11"/>
      <c r="ESS19" s="11"/>
      <c r="EST19" s="11"/>
      <c r="ESU19" s="11"/>
      <c r="ESV19" s="11"/>
      <c r="ESW19" s="11"/>
      <c r="ESX19" s="11"/>
      <c r="ESY19" s="11"/>
      <c r="ESZ19" s="11"/>
      <c r="ETA19" s="11"/>
      <c r="ETB19" s="11"/>
      <c r="ETC19" s="11"/>
      <c r="ETD19" s="11"/>
      <c r="ETE19" s="11"/>
      <c r="ETF19" s="11"/>
      <c r="ETG19" s="11"/>
      <c r="ETH19" s="11"/>
      <c r="ETI19" s="11"/>
      <c r="ETJ19" s="11"/>
      <c r="ETK19" s="11"/>
      <c r="ETL19" s="11"/>
      <c r="ETM19" s="11"/>
      <c r="ETN19" s="11"/>
      <c r="ETO19" s="11"/>
      <c r="ETP19" s="11"/>
      <c r="ETQ19" s="11"/>
      <c r="ETR19" s="11"/>
      <c r="ETS19" s="11"/>
      <c r="ETT19" s="11"/>
      <c r="ETU19" s="11"/>
      <c r="ETV19" s="11"/>
      <c r="ETW19" s="11"/>
      <c r="ETX19" s="11"/>
      <c r="ETY19" s="11"/>
      <c r="ETZ19" s="11"/>
      <c r="EUA19" s="11"/>
      <c r="EUB19" s="11"/>
      <c r="EUC19" s="11"/>
      <c r="EUD19" s="11"/>
      <c r="EUE19" s="11"/>
      <c r="EUF19" s="11"/>
      <c r="EUG19" s="11"/>
      <c r="EUH19" s="11"/>
      <c r="EUI19" s="11"/>
      <c r="EUJ19" s="11"/>
      <c r="EUK19" s="11"/>
      <c r="EUL19" s="11"/>
      <c r="EUM19" s="11"/>
      <c r="EUN19" s="11"/>
      <c r="EUO19" s="11"/>
      <c r="EUP19" s="11"/>
      <c r="EUQ19" s="11"/>
      <c r="EUR19" s="11"/>
      <c r="EUS19" s="11"/>
      <c r="EUT19" s="11"/>
      <c r="EUU19" s="11"/>
      <c r="EUV19" s="11"/>
      <c r="EUW19" s="11"/>
      <c r="EUX19" s="11"/>
      <c r="EUY19" s="11"/>
      <c r="EUZ19" s="11"/>
      <c r="EVA19" s="11"/>
      <c r="EVB19" s="11"/>
      <c r="EVC19" s="11"/>
      <c r="EVD19" s="11"/>
      <c r="EVE19" s="11"/>
      <c r="EVF19" s="11"/>
      <c r="EVG19" s="11"/>
      <c r="EVH19" s="11"/>
      <c r="EVI19" s="11"/>
      <c r="EVJ19" s="11"/>
      <c r="EVK19" s="11"/>
      <c r="EVL19" s="11"/>
      <c r="EVM19" s="11"/>
      <c r="EVN19" s="11"/>
      <c r="EVO19" s="11"/>
      <c r="EVP19" s="11"/>
      <c r="EVQ19" s="11"/>
      <c r="EVR19" s="11"/>
      <c r="EVS19" s="11"/>
      <c r="EVT19" s="11"/>
      <c r="EVU19" s="11"/>
      <c r="EVV19" s="11"/>
      <c r="EVW19" s="11"/>
      <c r="EVX19" s="11"/>
      <c r="EVY19" s="11"/>
      <c r="EVZ19" s="11"/>
      <c r="EWA19" s="11"/>
      <c r="EWB19" s="11"/>
      <c r="EWC19" s="11"/>
      <c r="EWD19" s="11"/>
      <c r="EWE19" s="11"/>
      <c r="EWF19" s="11"/>
      <c r="EWG19" s="11"/>
      <c r="EWH19" s="11"/>
      <c r="EWI19" s="11"/>
      <c r="EWJ19" s="11"/>
      <c r="EWK19" s="11"/>
      <c r="EWL19" s="11"/>
      <c r="EWM19" s="11"/>
      <c r="EWN19" s="11"/>
      <c r="EWO19" s="11"/>
      <c r="EWP19" s="11"/>
      <c r="EWQ19" s="11"/>
      <c r="EWR19" s="11"/>
      <c r="EWS19" s="11"/>
      <c r="EWT19" s="11"/>
      <c r="EWU19" s="11"/>
      <c r="EWV19" s="11"/>
      <c r="EWW19" s="11"/>
      <c r="EWX19" s="11"/>
      <c r="EWY19" s="11"/>
      <c r="EWZ19" s="11"/>
      <c r="EXA19" s="11"/>
      <c r="EXB19" s="11"/>
      <c r="EXC19" s="11"/>
      <c r="EXD19" s="11"/>
      <c r="EXE19" s="11"/>
      <c r="EXF19" s="11"/>
      <c r="EXG19" s="11"/>
      <c r="EXH19" s="11"/>
      <c r="EXI19" s="11"/>
      <c r="EXJ19" s="11"/>
      <c r="EXK19" s="11"/>
      <c r="EXL19" s="11"/>
      <c r="EXM19" s="11"/>
      <c r="EXN19" s="11"/>
      <c r="EXO19" s="11"/>
      <c r="EXP19" s="11"/>
      <c r="EXQ19" s="11"/>
      <c r="EXR19" s="11"/>
      <c r="EXS19" s="11"/>
      <c r="EXT19" s="11"/>
      <c r="EXU19" s="11"/>
      <c r="EXV19" s="11"/>
      <c r="EXW19" s="11"/>
      <c r="EXX19" s="11"/>
      <c r="EXY19" s="11"/>
      <c r="EXZ19" s="11"/>
      <c r="EYA19" s="11"/>
      <c r="EYB19" s="11"/>
      <c r="EYC19" s="11"/>
      <c r="EYD19" s="11"/>
      <c r="EYE19" s="11"/>
      <c r="EYF19" s="11"/>
      <c r="EYG19" s="11"/>
      <c r="EYH19" s="11"/>
      <c r="EYI19" s="11"/>
      <c r="EYJ19" s="11"/>
      <c r="EYK19" s="11"/>
      <c r="EYL19" s="11"/>
      <c r="EYM19" s="11"/>
      <c r="EYN19" s="11"/>
      <c r="EYO19" s="11"/>
      <c r="EYP19" s="11"/>
      <c r="EYQ19" s="11"/>
      <c r="EYR19" s="11"/>
      <c r="EYS19" s="11"/>
    </row>
    <row r="20" spans="1:4049" s="130" customFormat="1" x14ac:dyDescent="0.2">
      <c r="A20" s="123"/>
      <c r="B20" s="27" t="s">
        <v>59</v>
      </c>
      <c r="C20" s="124">
        <v>2000000</v>
      </c>
      <c r="D20" s="125">
        <f>+E20-C20</f>
        <v>1000000</v>
      </c>
      <c r="E20" s="125">
        <f>+I20</f>
        <v>3000000</v>
      </c>
      <c r="F20" s="126">
        <f t="shared" si="2"/>
        <v>4.2857142857142856</v>
      </c>
      <c r="G20" s="127">
        <v>300</v>
      </c>
      <c r="H20" s="122">
        <v>10000</v>
      </c>
      <c r="I20" s="128">
        <f>+H20*G20</f>
        <v>3000000</v>
      </c>
      <c r="J20" s="127"/>
      <c r="K20" s="129">
        <v>10000</v>
      </c>
      <c r="L20" s="128">
        <v>24</v>
      </c>
      <c r="M20" s="95">
        <f t="shared" si="1"/>
        <v>0</v>
      </c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  <c r="FP20" s="43"/>
      <c r="FQ20" s="43"/>
      <c r="FR20" s="43"/>
      <c r="FS20" s="43"/>
      <c r="FT20" s="43"/>
      <c r="FU20" s="43"/>
      <c r="FV20" s="43"/>
      <c r="FW20" s="43"/>
      <c r="FX20" s="43"/>
      <c r="FY20" s="43"/>
      <c r="FZ20" s="43"/>
      <c r="GA20" s="43"/>
      <c r="GB20" s="43"/>
      <c r="GC20" s="43"/>
      <c r="GD20" s="43"/>
      <c r="GE20" s="43"/>
      <c r="GF20" s="43"/>
      <c r="GG20" s="43"/>
      <c r="GH20" s="43"/>
      <c r="GI20" s="43"/>
      <c r="GJ20" s="43"/>
      <c r="GK20" s="43"/>
      <c r="GL20" s="43"/>
      <c r="GM20" s="43"/>
      <c r="GN20" s="43"/>
      <c r="GO20" s="43"/>
      <c r="GP20" s="43"/>
      <c r="GQ20" s="43"/>
      <c r="GR20" s="43"/>
      <c r="GS20" s="43"/>
      <c r="GT20" s="43"/>
      <c r="GU20" s="43"/>
      <c r="GV20" s="43"/>
      <c r="GW20" s="43"/>
      <c r="GX20" s="43"/>
      <c r="GY20" s="43"/>
      <c r="GZ20" s="43"/>
      <c r="HA20" s="43"/>
      <c r="HB20" s="43"/>
      <c r="HC20" s="43"/>
      <c r="HD20" s="43"/>
      <c r="HE20" s="43"/>
      <c r="HF20" s="43"/>
      <c r="HG20" s="43"/>
      <c r="HH20" s="43"/>
      <c r="HI20" s="43"/>
      <c r="HJ20" s="43"/>
      <c r="HK20" s="43"/>
      <c r="HL20" s="43"/>
      <c r="HM20" s="43"/>
      <c r="HN20" s="43"/>
      <c r="HO20" s="43"/>
      <c r="HP20" s="43"/>
      <c r="HQ20" s="43"/>
      <c r="HR20" s="43"/>
      <c r="HS20" s="43"/>
      <c r="HT20" s="43"/>
      <c r="HU20" s="43"/>
      <c r="HV20" s="43"/>
      <c r="HW20" s="43"/>
      <c r="HX20" s="43"/>
      <c r="HY20" s="43"/>
      <c r="HZ20" s="43"/>
      <c r="IA20" s="43"/>
      <c r="IB20" s="43"/>
      <c r="IC20" s="43"/>
      <c r="ID20" s="43"/>
      <c r="IE20" s="43"/>
      <c r="IF20" s="43"/>
      <c r="IG20" s="43"/>
      <c r="IH20" s="43"/>
      <c r="II20" s="43"/>
      <c r="IJ20" s="43"/>
      <c r="IK20" s="43"/>
      <c r="IL20" s="43"/>
      <c r="IM20" s="43"/>
      <c r="IN20" s="43"/>
      <c r="IO20" s="43"/>
      <c r="IP20" s="43"/>
      <c r="IQ20" s="43"/>
      <c r="IR20" s="43"/>
      <c r="IS20" s="43"/>
      <c r="IT20" s="43"/>
      <c r="IU20" s="43"/>
      <c r="IV20" s="43"/>
      <c r="IW20" s="43"/>
      <c r="IX20" s="43"/>
      <c r="IY20" s="43"/>
      <c r="IZ20" s="43"/>
      <c r="JA20" s="43"/>
      <c r="JB20" s="43"/>
      <c r="JC20" s="43"/>
      <c r="JD20" s="43"/>
      <c r="JE20" s="43"/>
      <c r="JF20" s="43"/>
      <c r="JG20" s="43"/>
      <c r="JH20" s="43"/>
      <c r="JI20" s="43"/>
      <c r="JJ20" s="43"/>
      <c r="JK20" s="43"/>
      <c r="JL20" s="43"/>
      <c r="JM20" s="43"/>
      <c r="JN20" s="43"/>
      <c r="JO20" s="43"/>
      <c r="JP20" s="43"/>
      <c r="JQ20" s="43"/>
      <c r="JR20" s="43"/>
      <c r="JS20" s="43"/>
      <c r="JT20" s="43"/>
      <c r="JU20" s="43"/>
      <c r="JV20" s="43"/>
      <c r="JW20" s="43"/>
      <c r="JX20" s="43"/>
      <c r="JY20" s="43"/>
      <c r="JZ20" s="43"/>
      <c r="KA20" s="43"/>
      <c r="KB20" s="43"/>
      <c r="KC20" s="43"/>
      <c r="KD20" s="43"/>
      <c r="KE20" s="43"/>
      <c r="KF20" s="43"/>
      <c r="KG20" s="43"/>
      <c r="KH20" s="43"/>
      <c r="KI20" s="43"/>
      <c r="KJ20" s="43"/>
      <c r="KK20" s="43"/>
      <c r="KL20" s="43"/>
      <c r="KM20" s="43"/>
      <c r="KN20" s="43"/>
      <c r="KO20" s="43"/>
      <c r="KP20" s="43"/>
      <c r="KQ20" s="43"/>
      <c r="KR20" s="43"/>
      <c r="KS20" s="43"/>
      <c r="KT20" s="43"/>
      <c r="KU20" s="43"/>
      <c r="KV20" s="43"/>
      <c r="KW20" s="43"/>
      <c r="KX20" s="43"/>
      <c r="KY20" s="43"/>
      <c r="KZ20" s="43"/>
      <c r="LA20" s="43"/>
      <c r="LB20" s="43"/>
      <c r="LC20" s="43"/>
      <c r="LD20" s="43"/>
      <c r="LE20" s="43"/>
      <c r="LF20" s="43"/>
      <c r="LG20" s="43"/>
      <c r="LH20" s="43"/>
      <c r="LI20" s="43"/>
      <c r="LJ20" s="43"/>
      <c r="LK20" s="43"/>
      <c r="LL20" s="43"/>
      <c r="LM20" s="43"/>
      <c r="LN20" s="43"/>
      <c r="LO20" s="43"/>
      <c r="LP20" s="43"/>
      <c r="LQ20" s="43"/>
      <c r="LR20" s="43"/>
      <c r="LS20" s="43"/>
      <c r="LT20" s="43"/>
      <c r="LU20" s="43"/>
      <c r="LV20" s="43"/>
      <c r="LW20" s="43"/>
      <c r="LX20" s="43"/>
      <c r="LY20" s="43"/>
      <c r="LZ20" s="43"/>
      <c r="MA20" s="43"/>
      <c r="MB20" s="43"/>
      <c r="MC20" s="43"/>
      <c r="MD20" s="43"/>
      <c r="ME20" s="43"/>
      <c r="MF20" s="43"/>
      <c r="MG20" s="43"/>
      <c r="MH20" s="43"/>
      <c r="MI20" s="43"/>
      <c r="MJ20" s="43"/>
      <c r="MK20" s="43"/>
      <c r="ML20" s="43"/>
      <c r="MM20" s="43"/>
      <c r="MN20" s="43"/>
      <c r="MO20" s="43"/>
      <c r="MP20" s="43"/>
      <c r="MQ20" s="43"/>
      <c r="MR20" s="43"/>
      <c r="MS20" s="43"/>
      <c r="MT20" s="43"/>
      <c r="MU20" s="43"/>
      <c r="MV20" s="43"/>
      <c r="MW20" s="43"/>
      <c r="MX20" s="43"/>
      <c r="MY20" s="43"/>
      <c r="MZ20" s="43"/>
      <c r="NA20" s="43"/>
      <c r="NB20" s="43"/>
      <c r="NC20" s="43"/>
      <c r="ND20" s="43"/>
      <c r="NE20" s="43"/>
      <c r="NF20" s="43"/>
      <c r="NG20" s="43"/>
      <c r="NH20" s="43"/>
      <c r="NI20" s="43"/>
      <c r="NJ20" s="43"/>
      <c r="NK20" s="43"/>
      <c r="NL20" s="43"/>
      <c r="NM20" s="43"/>
      <c r="NN20" s="43"/>
      <c r="NO20" s="43"/>
      <c r="NP20" s="43"/>
      <c r="NQ20" s="43"/>
      <c r="NR20" s="43"/>
      <c r="NS20" s="43"/>
      <c r="NT20" s="43"/>
      <c r="NU20" s="43"/>
      <c r="NV20" s="43"/>
      <c r="NW20" s="43"/>
      <c r="NX20" s="43"/>
      <c r="NY20" s="43"/>
      <c r="NZ20" s="43"/>
      <c r="OA20" s="43"/>
      <c r="OB20" s="43"/>
      <c r="OC20" s="43"/>
      <c r="OD20" s="43"/>
      <c r="OE20" s="43"/>
      <c r="OF20" s="43"/>
      <c r="OG20" s="43"/>
      <c r="OH20" s="43"/>
      <c r="OI20" s="43"/>
      <c r="OJ20" s="43"/>
      <c r="OK20" s="43"/>
      <c r="OL20" s="43"/>
      <c r="OM20" s="43"/>
      <c r="ON20" s="43"/>
      <c r="OO20" s="43"/>
      <c r="OP20" s="43"/>
      <c r="OQ20" s="43"/>
      <c r="OR20" s="43"/>
      <c r="OS20" s="43"/>
      <c r="OT20" s="43"/>
      <c r="OU20" s="43"/>
      <c r="OV20" s="43"/>
      <c r="OW20" s="43"/>
      <c r="OX20" s="43"/>
      <c r="OY20" s="43"/>
      <c r="OZ20" s="43"/>
      <c r="PA20" s="43"/>
      <c r="PB20" s="43"/>
      <c r="PC20" s="43"/>
      <c r="PD20" s="43"/>
      <c r="PE20" s="43"/>
      <c r="PF20" s="43"/>
      <c r="PG20" s="43"/>
      <c r="PH20" s="43"/>
      <c r="PI20" s="43"/>
      <c r="PJ20" s="43"/>
      <c r="PK20" s="43"/>
      <c r="PL20" s="43"/>
      <c r="PM20" s="43"/>
      <c r="PN20" s="43"/>
      <c r="PO20" s="43"/>
      <c r="PP20" s="43"/>
      <c r="PQ20" s="43"/>
      <c r="PR20" s="43"/>
      <c r="PS20" s="43"/>
      <c r="PT20" s="43"/>
      <c r="PU20" s="43"/>
      <c r="PV20" s="43"/>
      <c r="PW20" s="43"/>
      <c r="PX20" s="43"/>
      <c r="PY20" s="43"/>
      <c r="PZ20" s="43"/>
      <c r="QA20" s="43"/>
      <c r="QB20" s="43"/>
      <c r="QC20" s="43"/>
      <c r="QD20" s="43"/>
      <c r="QE20" s="43"/>
      <c r="QF20" s="43"/>
      <c r="QG20" s="43"/>
      <c r="QH20" s="43"/>
      <c r="QI20" s="43"/>
      <c r="QJ20" s="43"/>
      <c r="QK20" s="43"/>
      <c r="QL20" s="43"/>
      <c r="QM20" s="43"/>
      <c r="QN20" s="43"/>
      <c r="QO20" s="43"/>
      <c r="QP20" s="43"/>
      <c r="QQ20" s="43"/>
      <c r="QR20" s="43"/>
      <c r="QS20" s="43"/>
      <c r="QT20" s="43"/>
      <c r="QU20" s="43"/>
      <c r="QV20" s="43"/>
      <c r="QW20" s="43"/>
      <c r="QX20" s="43"/>
      <c r="QY20" s="43"/>
      <c r="QZ20" s="43"/>
      <c r="RA20" s="43"/>
      <c r="RB20" s="43"/>
      <c r="RC20" s="43"/>
      <c r="RD20" s="43"/>
      <c r="RE20" s="43"/>
      <c r="RF20" s="43"/>
      <c r="RG20" s="43"/>
      <c r="RH20" s="43"/>
      <c r="RI20" s="43"/>
      <c r="RJ20" s="43"/>
      <c r="RK20" s="43"/>
      <c r="RL20" s="43"/>
      <c r="RM20" s="43"/>
      <c r="RN20" s="43"/>
      <c r="RO20" s="43"/>
      <c r="RP20" s="43"/>
      <c r="RQ20" s="43"/>
      <c r="RR20" s="43"/>
      <c r="RS20" s="43"/>
      <c r="RT20" s="43"/>
      <c r="RU20" s="43"/>
      <c r="RV20" s="43"/>
      <c r="RW20" s="43"/>
      <c r="RX20" s="43"/>
      <c r="RY20" s="43"/>
      <c r="RZ20" s="43"/>
      <c r="SA20" s="43"/>
      <c r="SB20" s="43"/>
      <c r="SC20" s="43"/>
      <c r="SD20" s="43"/>
      <c r="SE20" s="43"/>
      <c r="SF20" s="43"/>
      <c r="SG20" s="43"/>
      <c r="SH20" s="43"/>
      <c r="SI20" s="43"/>
      <c r="SJ20" s="43"/>
      <c r="SK20" s="43"/>
      <c r="SL20" s="43"/>
      <c r="SM20" s="43"/>
      <c r="SN20" s="43"/>
      <c r="SO20" s="43"/>
      <c r="SP20" s="43"/>
      <c r="SQ20" s="43"/>
      <c r="SR20" s="43"/>
      <c r="SS20" s="43"/>
      <c r="ST20" s="43"/>
      <c r="SU20" s="43"/>
      <c r="SV20" s="43"/>
      <c r="SW20" s="43"/>
      <c r="SX20" s="43"/>
      <c r="SY20" s="43"/>
      <c r="SZ20" s="43"/>
      <c r="TA20" s="43"/>
      <c r="TB20" s="43"/>
      <c r="TC20" s="43"/>
      <c r="TD20" s="43"/>
      <c r="TE20" s="43"/>
      <c r="TF20" s="43"/>
      <c r="TG20" s="43"/>
      <c r="TH20" s="43"/>
      <c r="TI20" s="43"/>
      <c r="TJ20" s="43"/>
      <c r="TK20" s="43"/>
      <c r="TL20" s="43"/>
      <c r="TM20" s="43"/>
      <c r="TN20" s="43"/>
      <c r="TO20" s="43"/>
      <c r="TP20" s="43"/>
      <c r="TQ20" s="43"/>
      <c r="TR20" s="43"/>
      <c r="TS20" s="43"/>
      <c r="TT20" s="43"/>
      <c r="TU20" s="43"/>
      <c r="TV20" s="43"/>
      <c r="TW20" s="43"/>
      <c r="TX20" s="43"/>
      <c r="TY20" s="43"/>
      <c r="TZ20" s="43"/>
      <c r="UA20" s="43"/>
      <c r="UB20" s="43"/>
      <c r="UC20" s="43"/>
      <c r="UD20" s="43"/>
      <c r="UE20" s="43"/>
      <c r="UF20" s="43"/>
      <c r="UG20" s="43"/>
      <c r="UH20" s="43"/>
      <c r="UI20" s="43"/>
      <c r="UJ20" s="43"/>
      <c r="UK20" s="43"/>
      <c r="UL20" s="43"/>
      <c r="UM20" s="43"/>
      <c r="UN20" s="43"/>
      <c r="UO20" s="43"/>
      <c r="UP20" s="43"/>
      <c r="UQ20" s="43"/>
      <c r="UR20" s="43"/>
      <c r="US20" s="43"/>
      <c r="UT20" s="43"/>
      <c r="UU20" s="43"/>
      <c r="UV20" s="43"/>
      <c r="UW20" s="43"/>
      <c r="UX20" s="43"/>
      <c r="UY20" s="43"/>
      <c r="UZ20" s="43"/>
      <c r="VA20" s="43"/>
      <c r="VB20" s="43"/>
      <c r="VC20" s="43"/>
      <c r="VD20" s="43"/>
      <c r="VE20" s="43"/>
      <c r="VF20" s="43"/>
      <c r="VG20" s="43"/>
      <c r="VH20" s="43"/>
      <c r="VI20" s="43"/>
      <c r="VJ20" s="43"/>
      <c r="VK20" s="43"/>
      <c r="VL20" s="43"/>
      <c r="VM20" s="43"/>
      <c r="VN20" s="43"/>
      <c r="VO20" s="43"/>
      <c r="VP20" s="43"/>
      <c r="VQ20" s="43"/>
      <c r="VR20" s="43"/>
      <c r="VS20" s="43"/>
      <c r="VT20" s="43"/>
      <c r="VU20" s="43"/>
      <c r="VV20" s="43"/>
      <c r="VW20" s="43"/>
      <c r="VX20" s="43"/>
      <c r="VY20" s="43"/>
      <c r="VZ20" s="43"/>
      <c r="WA20" s="43"/>
      <c r="WB20" s="43"/>
      <c r="WC20" s="43"/>
      <c r="WD20" s="43"/>
      <c r="WE20" s="43"/>
      <c r="WF20" s="43"/>
      <c r="WG20" s="43"/>
      <c r="WH20" s="43"/>
      <c r="WI20" s="43"/>
      <c r="WJ20" s="43"/>
      <c r="WK20" s="43"/>
      <c r="WL20" s="43"/>
      <c r="WM20" s="43"/>
      <c r="WN20" s="43"/>
      <c r="WO20" s="43"/>
      <c r="WP20" s="43"/>
      <c r="WQ20" s="43"/>
      <c r="WR20" s="43"/>
      <c r="WS20" s="43"/>
      <c r="WT20" s="43"/>
      <c r="WU20" s="43"/>
      <c r="WV20" s="43"/>
      <c r="WW20" s="43"/>
      <c r="WX20" s="43"/>
      <c r="WY20" s="43"/>
      <c r="WZ20" s="43"/>
      <c r="XA20" s="43"/>
      <c r="XB20" s="43"/>
      <c r="XC20" s="43"/>
      <c r="XD20" s="43"/>
      <c r="XE20" s="43"/>
      <c r="XF20" s="43"/>
      <c r="XG20" s="43"/>
      <c r="XH20" s="43"/>
      <c r="XI20" s="43"/>
      <c r="XJ20" s="43"/>
      <c r="XK20" s="43"/>
      <c r="XL20" s="43"/>
      <c r="XM20" s="43"/>
      <c r="XN20" s="43"/>
      <c r="XO20" s="43"/>
      <c r="XP20" s="43"/>
      <c r="XQ20" s="43"/>
      <c r="XR20" s="43"/>
      <c r="XS20" s="43"/>
      <c r="XT20" s="43"/>
      <c r="XU20" s="43"/>
      <c r="XV20" s="43"/>
      <c r="XW20" s="43"/>
      <c r="XX20" s="43"/>
      <c r="XY20" s="43"/>
      <c r="XZ20" s="43"/>
      <c r="YA20" s="43"/>
      <c r="YB20" s="43"/>
      <c r="YC20" s="43"/>
      <c r="YD20" s="43"/>
      <c r="YE20" s="43"/>
      <c r="YF20" s="43"/>
      <c r="YG20" s="43"/>
      <c r="YH20" s="43"/>
      <c r="YI20" s="43"/>
      <c r="YJ20" s="43"/>
      <c r="YK20" s="43"/>
      <c r="YL20" s="43"/>
      <c r="YM20" s="43"/>
      <c r="YN20" s="43"/>
      <c r="YO20" s="43"/>
      <c r="YP20" s="43"/>
      <c r="YQ20" s="43"/>
      <c r="YR20" s="43"/>
      <c r="YS20" s="43"/>
      <c r="YT20" s="43"/>
      <c r="YU20" s="43"/>
      <c r="YV20" s="43"/>
      <c r="YW20" s="43"/>
      <c r="YX20" s="43"/>
      <c r="YY20" s="43"/>
      <c r="YZ20" s="43"/>
      <c r="ZA20" s="43"/>
      <c r="ZB20" s="43"/>
      <c r="ZC20" s="43"/>
      <c r="ZD20" s="43"/>
      <c r="ZE20" s="43"/>
      <c r="ZF20" s="43"/>
      <c r="ZG20" s="43"/>
      <c r="ZH20" s="43"/>
      <c r="ZI20" s="43"/>
      <c r="ZJ20" s="43"/>
      <c r="ZK20" s="43"/>
      <c r="ZL20" s="43"/>
      <c r="ZM20" s="43"/>
      <c r="ZN20" s="43"/>
      <c r="ZO20" s="43"/>
      <c r="ZP20" s="43"/>
      <c r="ZQ20" s="43"/>
      <c r="ZR20" s="43"/>
      <c r="ZS20" s="43"/>
      <c r="ZT20" s="43"/>
      <c r="ZU20" s="43"/>
      <c r="ZV20" s="43"/>
      <c r="ZW20" s="43"/>
      <c r="ZX20" s="43"/>
      <c r="ZY20" s="43"/>
      <c r="ZZ20" s="43"/>
      <c r="AAA20" s="43"/>
      <c r="AAB20" s="43"/>
      <c r="AAC20" s="43"/>
      <c r="AAD20" s="43"/>
      <c r="AAE20" s="43"/>
      <c r="AAF20" s="43"/>
      <c r="AAG20" s="43"/>
      <c r="AAH20" s="43"/>
      <c r="AAI20" s="43"/>
      <c r="AAJ20" s="43"/>
      <c r="AAK20" s="43"/>
      <c r="AAL20" s="43"/>
      <c r="AAM20" s="43"/>
      <c r="AAN20" s="43"/>
      <c r="AAO20" s="43"/>
      <c r="AAP20" s="43"/>
      <c r="AAQ20" s="43"/>
      <c r="AAR20" s="43"/>
      <c r="AAS20" s="43"/>
      <c r="AAT20" s="43"/>
      <c r="AAU20" s="43"/>
      <c r="AAV20" s="43"/>
      <c r="AAW20" s="43"/>
      <c r="AAX20" s="43"/>
      <c r="AAY20" s="43"/>
      <c r="AAZ20" s="43"/>
      <c r="ABA20" s="43"/>
      <c r="ABB20" s="43"/>
      <c r="ABC20" s="43"/>
      <c r="ABD20" s="43"/>
      <c r="ABE20" s="43"/>
      <c r="ABF20" s="43"/>
      <c r="ABG20" s="43"/>
      <c r="ABH20" s="43"/>
      <c r="ABI20" s="43"/>
      <c r="ABJ20" s="43"/>
      <c r="ABK20" s="43"/>
      <c r="ABL20" s="43"/>
      <c r="ABM20" s="43"/>
      <c r="ABN20" s="43"/>
      <c r="ABO20" s="43"/>
      <c r="ABP20" s="43"/>
      <c r="ABQ20" s="43"/>
      <c r="ABR20" s="43"/>
      <c r="ABS20" s="43"/>
      <c r="ABT20" s="43"/>
      <c r="ABU20" s="43"/>
      <c r="ABV20" s="43"/>
      <c r="ABW20" s="43"/>
      <c r="ABX20" s="43"/>
      <c r="ABY20" s="43"/>
      <c r="ABZ20" s="43"/>
      <c r="ACA20" s="43"/>
      <c r="ACB20" s="43"/>
      <c r="ACC20" s="43"/>
      <c r="ACD20" s="43"/>
      <c r="ACE20" s="43"/>
      <c r="ACF20" s="43"/>
      <c r="ACG20" s="43"/>
      <c r="ACH20" s="43"/>
      <c r="ACI20" s="43"/>
      <c r="ACJ20" s="43"/>
      <c r="ACK20" s="43"/>
      <c r="ACL20" s="43"/>
      <c r="ACM20" s="43"/>
      <c r="ACN20" s="43"/>
      <c r="ACO20" s="43"/>
      <c r="ACP20" s="43"/>
      <c r="ACQ20" s="43"/>
      <c r="ACR20" s="43"/>
      <c r="ACS20" s="43"/>
      <c r="ACT20" s="43"/>
      <c r="ACU20" s="43"/>
      <c r="ACV20" s="43"/>
      <c r="ACW20" s="43"/>
      <c r="ACX20" s="43"/>
      <c r="ACY20" s="43"/>
      <c r="ACZ20" s="43"/>
      <c r="ADA20" s="43"/>
      <c r="ADB20" s="43"/>
      <c r="ADC20" s="43"/>
      <c r="ADD20" s="43"/>
      <c r="ADE20" s="43"/>
      <c r="ADF20" s="43"/>
      <c r="ADG20" s="43"/>
      <c r="ADH20" s="43"/>
      <c r="ADI20" s="43"/>
      <c r="ADJ20" s="43"/>
      <c r="ADK20" s="43"/>
      <c r="ADL20" s="43"/>
      <c r="ADM20" s="43"/>
      <c r="ADN20" s="43"/>
      <c r="ADO20" s="43"/>
      <c r="ADP20" s="43"/>
      <c r="ADQ20" s="43"/>
      <c r="ADR20" s="43"/>
      <c r="ADS20" s="43"/>
      <c r="ADT20" s="43"/>
      <c r="ADU20" s="43"/>
      <c r="ADV20" s="43"/>
      <c r="ADW20" s="43"/>
      <c r="ADX20" s="43"/>
      <c r="ADY20" s="43"/>
      <c r="ADZ20" s="43"/>
      <c r="AEA20" s="43"/>
      <c r="AEB20" s="43"/>
      <c r="AEC20" s="43"/>
      <c r="AED20" s="43"/>
      <c r="AEE20" s="43"/>
      <c r="AEF20" s="43"/>
      <c r="AEG20" s="43"/>
      <c r="AEH20" s="43"/>
      <c r="AEI20" s="43"/>
      <c r="AEJ20" s="43"/>
      <c r="AEK20" s="43"/>
      <c r="AEL20" s="43"/>
      <c r="AEM20" s="43"/>
      <c r="AEN20" s="43"/>
      <c r="AEO20" s="43"/>
      <c r="AEP20" s="43"/>
      <c r="AEQ20" s="43"/>
      <c r="AER20" s="43"/>
      <c r="AES20" s="43"/>
      <c r="AET20" s="43"/>
      <c r="AEU20" s="43"/>
      <c r="AEV20" s="43"/>
      <c r="AEW20" s="43"/>
      <c r="AEX20" s="43"/>
      <c r="AEY20" s="43"/>
      <c r="AEZ20" s="43"/>
      <c r="AFA20" s="43"/>
      <c r="AFB20" s="43"/>
      <c r="AFC20" s="43"/>
      <c r="AFD20" s="43"/>
      <c r="AFE20" s="43"/>
      <c r="AFF20" s="43"/>
      <c r="AFG20" s="43"/>
      <c r="AFH20" s="43"/>
      <c r="AFI20" s="43"/>
      <c r="AFJ20" s="43"/>
      <c r="AFK20" s="43"/>
      <c r="AFL20" s="43"/>
      <c r="AFM20" s="43"/>
      <c r="AFN20" s="43"/>
      <c r="AFO20" s="43"/>
      <c r="AFP20" s="43"/>
      <c r="AFQ20" s="43"/>
      <c r="AFR20" s="43"/>
      <c r="AFS20" s="43"/>
      <c r="AFT20" s="43"/>
      <c r="AFU20" s="43"/>
      <c r="AFV20" s="43"/>
      <c r="AFW20" s="43"/>
      <c r="AFX20" s="43"/>
      <c r="AFY20" s="43"/>
      <c r="AFZ20" s="43"/>
      <c r="AGA20" s="43"/>
      <c r="AGB20" s="43"/>
      <c r="AGC20" s="43"/>
      <c r="AGD20" s="43"/>
      <c r="AGE20" s="43"/>
      <c r="AGF20" s="43"/>
      <c r="AGG20" s="43"/>
      <c r="AGH20" s="43"/>
      <c r="AGI20" s="43"/>
      <c r="AGJ20" s="43"/>
      <c r="AGK20" s="43"/>
      <c r="AGL20" s="43"/>
      <c r="AGM20" s="43"/>
      <c r="AGN20" s="43"/>
      <c r="AGO20" s="43"/>
      <c r="AGP20" s="43"/>
      <c r="AGQ20" s="43"/>
      <c r="AGR20" s="43"/>
      <c r="AGS20" s="43"/>
      <c r="AGT20" s="43"/>
      <c r="AGU20" s="43"/>
      <c r="AGV20" s="43"/>
      <c r="AGW20" s="43"/>
      <c r="AGX20" s="43"/>
      <c r="AGY20" s="43"/>
      <c r="AGZ20" s="43"/>
      <c r="AHA20" s="43"/>
      <c r="AHB20" s="43"/>
      <c r="AHC20" s="43"/>
      <c r="AHD20" s="43"/>
      <c r="AHE20" s="43"/>
      <c r="AHF20" s="43"/>
      <c r="AHG20" s="43"/>
      <c r="AHH20" s="43"/>
      <c r="AHI20" s="43"/>
      <c r="AHJ20" s="43"/>
      <c r="AHK20" s="43"/>
      <c r="AHL20" s="43"/>
      <c r="AHM20" s="43"/>
      <c r="AHN20" s="43"/>
      <c r="AHO20" s="43"/>
      <c r="AHP20" s="43"/>
      <c r="AHQ20" s="43"/>
      <c r="AHR20" s="43"/>
      <c r="AHS20" s="43"/>
      <c r="AHT20" s="43"/>
      <c r="AHU20" s="43"/>
      <c r="AHV20" s="43"/>
      <c r="AHW20" s="43"/>
      <c r="AHX20" s="43"/>
      <c r="AHY20" s="43"/>
      <c r="AHZ20" s="43"/>
      <c r="AIA20" s="43"/>
      <c r="AIB20" s="43"/>
      <c r="AIC20" s="43"/>
      <c r="AID20" s="43"/>
      <c r="AIE20" s="43"/>
      <c r="AIF20" s="43"/>
      <c r="AIG20" s="43"/>
      <c r="AIH20" s="43"/>
      <c r="AII20" s="43"/>
      <c r="AIJ20" s="43"/>
      <c r="AIK20" s="43"/>
      <c r="AIL20" s="43"/>
      <c r="AIM20" s="43"/>
      <c r="AIN20" s="43"/>
      <c r="AIO20" s="43"/>
      <c r="AIP20" s="43"/>
      <c r="AIQ20" s="43"/>
      <c r="AIR20" s="43"/>
      <c r="AIS20" s="43"/>
      <c r="AIT20" s="43"/>
      <c r="AIU20" s="43"/>
      <c r="AIV20" s="43"/>
      <c r="AIW20" s="43"/>
      <c r="AIX20" s="43"/>
      <c r="AIY20" s="43"/>
      <c r="AIZ20" s="43"/>
      <c r="AJA20" s="43"/>
      <c r="AJB20" s="43"/>
      <c r="AJC20" s="43"/>
      <c r="AJD20" s="43"/>
      <c r="AJE20" s="43"/>
      <c r="AJF20" s="43"/>
      <c r="AJG20" s="43"/>
      <c r="AJH20" s="43"/>
      <c r="AJI20" s="43"/>
      <c r="AJJ20" s="43"/>
      <c r="AJK20" s="43"/>
      <c r="AJL20" s="43"/>
      <c r="AJM20" s="43"/>
      <c r="AJN20" s="43"/>
      <c r="AJO20" s="43"/>
      <c r="AJP20" s="43"/>
      <c r="AJQ20" s="43"/>
      <c r="AJR20" s="43"/>
      <c r="AJS20" s="43"/>
      <c r="AJT20" s="43"/>
      <c r="AJU20" s="43"/>
      <c r="AJV20" s="43"/>
      <c r="AJW20" s="43"/>
      <c r="AJX20" s="43"/>
      <c r="AJY20" s="43"/>
      <c r="AJZ20" s="43"/>
      <c r="AKA20" s="43"/>
      <c r="AKB20" s="43"/>
      <c r="AKC20" s="43"/>
      <c r="AKD20" s="43"/>
      <c r="AKE20" s="43"/>
      <c r="AKF20" s="43"/>
      <c r="AKG20" s="43"/>
      <c r="AKH20" s="43"/>
      <c r="AKI20" s="43"/>
      <c r="AKJ20" s="43"/>
      <c r="AKK20" s="43"/>
      <c r="AKL20" s="43"/>
      <c r="AKM20" s="43"/>
      <c r="AKN20" s="43"/>
      <c r="AKO20" s="43"/>
      <c r="AKP20" s="43"/>
      <c r="AKQ20" s="43"/>
      <c r="AKR20" s="43"/>
      <c r="AKS20" s="43"/>
      <c r="AKT20" s="43"/>
      <c r="AKU20" s="43"/>
      <c r="AKV20" s="43"/>
      <c r="AKW20" s="43"/>
      <c r="AKX20" s="43"/>
      <c r="AKY20" s="43"/>
      <c r="AKZ20" s="43"/>
      <c r="ALA20" s="43"/>
      <c r="ALB20" s="43"/>
      <c r="ALC20" s="43"/>
      <c r="ALD20" s="43"/>
      <c r="ALE20" s="43"/>
      <c r="ALF20" s="43"/>
      <c r="ALG20" s="43"/>
      <c r="ALH20" s="43"/>
      <c r="ALI20" s="43"/>
      <c r="ALJ20" s="43"/>
      <c r="ALK20" s="43"/>
      <c r="ALL20" s="43"/>
      <c r="ALM20" s="43"/>
      <c r="ALN20" s="43"/>
      <c r="ALO20" s="43"/>
      <c r="ALP20" s="43"/>
      <c r="ALQ20" s="43"/>
      <c r="ALR20" s="43"/>
      <c r="ALS20" s="43"/>
      <c r="ALT20" s="43"/>
      <c r="ALU20" s="43"/>
      <c r="ALV20" s="43"/>
      <c r="ALW20" s="43"/>
      <c r="ALX20" s="43"/>
      <c r="ALY20" s="43"/>
      <c r="ALZ20" s="43"/>
      <c r="AMA20" s="43"/>
      <c r="AMB20" s="43"/>
      <c r="AMC20" s="43"/>
      <c r="AMD20" s="43"/>
      <c r="AME20" s="43"/>
      <c r="AMF20" s="43"/>
      <c r="AMG20" s="43"/>
      <c r="AMH20" s="43"/>
      <c r="AMI20" s="43"/>
      <c r="AMJ20" s="43"/>
      <c r="AMK20" s="43"/>
      <c r="AML20" s="43"/>
      <c r="AMM20" s="43"/>
      <c r="AMN20" s="43"/>
      <c r="AMO20" s="43"/>
      <c r="AMP20" s="43"/>
      <c r="AMQ20" s="43"/>
      <c r="AMR20" s="43"/>
      <c r="AMS20" s="43"/>
      <c r="AMT20" s="43"/>
      <c r="AMU20" s="43"/>
      <c r="AMV20" s="43"/>
      <c r="AMW20" s="43"/>
      <c r="AMX20" s="43"/>
      <c r="AMY20" s="43"/>
      <c r="AMZ20" s="43"/>
      <c r="ANA20" s="43"/>
      <c r="ANB20" s="43"/>
      <c r="ANC20" s="43"/>
      <c r="AND20" s="43"/>
      <c r="ANE20" s="43"/>
      <c r="ANF20" s="43"/>
      <c r="ANG20" s="43"/>
      <c r="ANH20" s="43"/>
      <c r="ANI20" s="43"/>
      <c r="ANJ20" s="43"/>
      <c r="ANK20" s="43"/>
      <c r="ANL20" s="43"/>
      <c r="ANM20" s="43"/>
      <c r="ANN20" s="43"/>
      <c r="ANO20" s="43"/>
      <c r="ANP20" s="43"/>
      <c r="ANQ20" s="43"/>
      <c r="ANR20" s="43"/>
      <c r="ANS20" s="43"/>
      <c r="ANT20" s="43"/>
      <c r="ANU20" s="43"/>
      <c r="ANV20" s="43"/>
      <c r="ANW20" s="43"/>
      <c r="ANX20" s="43"/>
      <c r="ANY20" s="43"/>
      <c r="ANZ20" s="43"/>
      <c r="AOA20" s="43"/>
      <c r="AOB20" s="43"/>
      <c r="AOC20" s="43"/>
      <c r="AOD20" s="43"/>
      <c r="AOE20" s="43"/>
      <c r="AOF20" s="43"/>
      <c r="AOG20" s="43"/>
      <c r="AOH20" s="43"/>
      <c r="AOI20" s="43"/>
      <c r="AOJ20" s="43"/>
      <c r="AOK20" s="43"/>
      <c r="AOL20" s="43"/>
      <c r="AOM20" s="43"/>
      <c r="AON20" s="43"/>
      <c r="AOO20" s="43"/>
      <c r="AOP20" s="43"/>
      <c r="AOQ20" s="43"/>
      <c r="AOR20" s="43"/>
      <c r="AOS20" s="43"/>
      <c r="AOT20" s="43"/>
      <c r="AOU20" s="43"/>
      <c r="AOV20" s="43"/>
      <c r="AOW20" s="43"/>
      <c r="AOX20" s="43"/>
      <c r="AOY20" s="43"/>
      <c r="AOZ20" s="43"/>
      <c r="APA20" s="43"/>
      <c r="APB20" s="43"/>
      <c r="APC20" s="43"/>
      <c r="APD20" s="43"/>
      <c r="APE20" s="43"/>
      <c r="APF20" s="43"/>
      <c r="APG20" s="43"/>
      <c r="APH20" s="43"/>
      <c r="API20" s="43"/>
      <c r="APJ20" s="43"/>
      <c r="APK20" s="43"/>
      <c r="APL20" s="43"/>
      <c r="APM20" s="43"/>
      <c r="APN20" s="43"/>
      <c r="APO20" s="43"/>
      <c r="APP20" s="43"/>
      <c r="APQ20" s="43"/>
      <c r="APR20" s="43"/>
      <c r="APS20" s="43"/>
      <c r="APT20" s="43"/>
      <c r="APU20" s="43"/>
      <c r="APV20" s="43"/>
      <c r="APW20" s="43"/>
      <c r="APX20" s="43"/>
      <c r="APY20" s="43"/>
      <c r="APZ20" s="43"/>
      <c r="AQA20" s="43"/>
      <c r="AQB20" s="43"/>
      <c r="AQC20" s="43"/>
      <c r="AQD20" s="43"/>
      <c r="AQE20" s="43"/>
      <c r="AQF20" s="43"/>
      <c r="AQG20" s="43"/>
      <c r="AQH20" s="43"/>
      <c r="AQI20" s="43"/>
      <c r="AQJ20" s="43"/>
      <c r="AQK20" s="43"/>
      <c r="AQL20" s="43"/>
      <c r="AQM20" s="43"/>
      <c r="AQN20" s="43"/>
      <c r="AQO20" s="43"/>
      <c r="AQP20" s="43"/>
      <c r="AQQ20" s="43"/>
      <c r="AQR20" s="43"/>
      <c r="AQS20" s="43"/>
      <c r="AQT20" s="43"/>
      <c r="AQU20" s="43"/>
      <c r="AQV20" s="43"/>
      <c r="AQW20" s="43"/>
      <c r="AQX20" s="43"/>
      <c r="AQY20" s="43"/>
      <c r="AQZ20" s="43"/>
      <c r="ARA20" s="43"/>
      <c r="ARB20" s="43"/>
      <c r="ARC20" s="43"/>
      <c r="ARD20" s="43"/>
      <c r="ARE20" s="43"/>
      <c r="ARF20" s="43"/>
      <c r="ARG20" s="43"/>
      <c r="ARH20" s="43"/>
      <c r="ARI20" s="43"/>
      <c r="ARJ20" s="43"/>
      <c r="ARK20" s="43"/>
      <c r="ARL20" s="43"/>
      <c r="ARM20" s="43"/>
      <c r="ARN20" s="43"/>
      <c r="ARO20" s="43"/>
      <c r="ARP20" s="43"/>
      <c r="ARQ20" s="43"/>
      <c r="ARR20" s="43"/>
      <c r="ARS20" s="43"/>
      <c r="ART20" s="43"/>
      <c r="ARU20" s="43"/>
      <c r="ARV20" s="43"/>
      <c r="ARW20" s="43"/>
      <c r="ARX20" s="43"/>
      <c r="ARY20" s="43"/>
      <c r="ARZ20" s="43"/>
      <c r="ASA20" s="43"/>
      <c r="ASB20" s="43"/>
      <c r="ASC20" s="43"/>
      <c r="ASD20" s="43"/>
      <c r="ASE20" s="43"/>
      <c r="ASF20" s="43"/>
      <c r="ASG20" s="43"/>
      <c r="ASH20" s="43"/>
      <c r="ASI20" s="43"/>
      <c r="ASJ20" s="43"/>
      <c r="ASK20" s="43"/>
      <c r="ASL20" s="43"/>
      <c r="ASM20" s="43"/>
      <c r="ASN20" s="43"/>
      <c r="ASO20" s="43"/>
      <c r="ASP20" s="43"/>
      <c r="ASQ20" s="43"/>
      <c r="ASR20" s="43"/>
      <c r="ASS20" s="43"/>
      <c r="AST20" s="43"/>
      <c r="ASU20" s="43"/>
      <c r="ASV20" s="43"/>
      <c r="ASW20" s="43"/>
      <c r="ASX20" s="43"/>
      <c r="ASY20" s="43"/>
      <c r="ASZ20" s="43"/>
      <c r="ATA20" s="43"/>
      <c r="ATB20" s="43"/>
      <c r="ATC20" s="43"/>
      <c r="ATD20" s="43"/>
      <c r="ATE20" s="43"/>
      <c r="ATF20" s="43"/>
      <c r="ATG20" s="43"/>
      <c r="ATH20" s="43"/>
      <c r="ATI20" s="43"/>
      <c r="ATJ20" s="43"/>
      <c r="ATK20" s="43"/>
      <c r="ATL20" s="43"/>
      <c r="ATM20" s="43"/>
      <c r="ATN20" s="43"/>
      <c r="ATO20" s="43"/>
      <c r="ATP20" s="43"/>
      <c r="ATQ20" s="43"/>
      <c r="ATR20" s="43"/>
      <c r="ATS20" s="43"/>
      <c r="ATT20" s="43"/>
      <c r="ATU20" s="43"/>
      <c r="ATV20" s="43"/>
      <c r="ATW20" s="43"/>
      <c r="ATX20" s="43"/>
      <c r="ATY20" s="43"/>
      <c r="ATZ20" s="43"/>
      <c r="AUA20" s="43"/>
      <c r="AUB20" s="43"/>
      <c r="AUC20" s="43"/>
      <c r="AUD20" s="43"/>
      <c r="AUE20" s="43"/>
      <c r="AUF20" s="43"/>
      <c r="AUG20" s="43"/>
      <c r="AUH20" s="43"/>
      <c r="AUI20" s="43"/>
      <c r="AUJ20" s="43"/>
      <c r="AUK20" s="43"/>
      <c r="AUL20" s="43"/>
      <c r="AUM20" s="43"/>
      <c r="AUN20" s="43"/>
      <c r="AUO20" s="43"/>
      <c r="AUP20" s="43"/>
      <c r="AUQ20" s="43"/>
      <c r="AUR20" s="43"/>
      <c r="AUS20" s="43"/>
      <c r="AUT20" s="43"/>
      <c r="AUU20" s="43"/>
      <c r="AUV20" s="43"/>
      <c r="AUW20" s="43"/>
      <c r="AUX20" s="43"/>
      <c r="AUY20" s="43"/>
      <c r="AUZ20" s="43"/>
      <c r="AVA20" s="43"/>
      <c r="AVB20" s="43"/>
      <c r="AVC20" s="43"/>
      <c r="AVD20" s="43"/>
      <c r="AVE20" s="43"/>
      <c r="AVF20" s="43"/>
      <c r="AVG20" s="43"/>
      <c r="AVH20" s="43"/>
      <c r="AVI20" s="43"/>
      <c r="AVJ20" s="43"/>
      <c r="AVK20" s="43"/>
      <c r="AVL20" s="43"/>
      <c r="AVM20" s="43"/>
      <c r="AVN20" s="43"/>
      <c r="AVO20" s="43"/>
      <c r="AVP20" s="43"/>
      <c r="AVQ20" s="43"/>
      <c r="AVR20" s="43"/>
      <c r="AVS20" s="43"/>
      <c r="AVT20" s="43"/>
      <c r="AVU20" s="43"/>
      <c r="AVV20" s="43"/>
      <c r="AVW20" s="43"/>
      <c r="AVX20" s="43"/>
      <c r="AVY20" s="43"/>
      <c r="AVZ20" s="43"/>
      <c r="AWA20" s="43"/>
      <c r="AWB20" s="43"/>
      <c r="AWC20" s="43"/>
      <c r="AWD20" s="43"/>
      <c r="AWE20" s="43"/>
      <c r="AWF20" s="43"/>
      <c r="AWG20" s="43"/>
      <c r="AWH20" s="43"/>
      <c r="AWI20" s="43"/>
      <c r="AWJ20" s="43"/>
      <c r="AWK20" s="43"/>
      <c r="AWL20" s="43"/>
      <c r="AWM20" s="43"/>
      <c r="AWN20" s="43"/>
      <c r="AWO20" s="43"/>
      <c r="AWP20" s="43"/>
      <c r="AWQ20" s="43"/>
      <c r="AWR20" s="43"/>
      <c r="AWS20" s="43"/>
      <c r="AWT20" s="43"/>
      <c r="AWU20" s="43"/>
      <c r="AWV20" s="43"/>
      <c r="AWW20" s="43"/>
      <c r="AWX20" s="43"/>
      <c r="AWY20" s="43"/>
      <c r="AWZ20" s="43"/>
      <c r="AXA20" s="43"/>
      <c r="AXB20" s="43"/>
      <c r="AXC20" s="43"/>
      <c r="AXD20" s="43"/>
      <c r="AXE20" s="43"/>
      <c r="AXF20" s="43"/>
      <c r="AXG20" s="43"/>
      <c r="AXH20" s="43"/>
      <c r="AXI20" s="43"/>
      <c r="AXJ20" s="43"/>
      <c r="AXK20" s="43"/>
      <c r="AXL20" s="43"/>
      <c r="AXM20" s="43"/>
      <c r="AXN20" s="43"/>
      <c r="AXO20" s="43"/>
      <c r="AXP20" s="43"/>
      <c r="AXQ20" s="43"/>
      <c r="AXR20" s="43"/>
      <c r="AXS20" s="43"/>
      <c r="AXT20" s="43"/>
      <c r="AXU20" s="43"/>
      <c r="AXV20" s="43"/>
      <c r="AXW20" s="43"/>
      <c r="AXX20" s="43"/>
      <c r="AXY20" s="43"/>
      <c r="AXZ20" s="43"/>
      <c r="AYA20" s="43"/>
      <c r="AYB20" s="43"/>
      <c r="AYC20" s="43"/>
      <c r="AYD20" s="43"/>
      <c r="AYE20" s="43"/>
      <c r="AYF20" s="43"/>
      <c r="AYG20" s="43"/>
      <c r="AYH20" s="43"/>
      <c r="AYI20" s="43"/>
      <c r="AYJ20" s="43"/>
      <c r="AYK20" s="43"/>
      <c r="AYL20" s="43"/>
      <c r="AYM20" s="43"/>
      <c r="AYN20" s="43"/>
      <c r="AYO20" s="43"/>
      <c r="AYP20" s="43"/>
      <c r="AYQ20" s="43"/>
      <c r="AYR20" s="43"/>
      <c r="AYS20" s="43"/>
      <c r="AYT20" s="43"/>
      <c r="AYU20" s="43"/>
      <c r="AYV20" s="43"/>
      <c r="AYW20" s="43"/>
      <c r="AYX20" s="43"/>
      <c r="AYY20" s="43"/>
      <c r="AYZ20" s="43"/>
      <c r="AZA20" s="43"/>
      <c r="AZB20" s="43"/>
      <c r="AZC20" s="43"/>
      <c r="AZD20" s="43"/>
      <c r="AZE20" s="43"/>
      <c r="AZF20" s="43"/>
      <c r="AZG20" s="43"/>
      <c r="AZH20" s="43"/>
      <c r="AZI20" s="43"/>
      <c r="AZJ20" s="43"/>
      <c r="AZK20" s="43"/>
      <c r="AZL20" s="43"/>
      <c r="AZM20" s="43"/>
      <c r="AZN20" s="43"/>
      <c r="AZO20" s="43"/>
      <c r="AZP20" s="43"/>
      <c r="AZQ20" s="43"/>
      <c r="AZR20" s="43"/>
      <c r="AZS20" s="43"/>
      <c r="AZT20" s="43"/>
      <c r="AZU20" s="43"/>
      <c r="AZV20" s="43"/>
      <c r="AZW20" s="43"/>
      <c r="AZX20" s="43"/>
      <c r="AZY20" s="43"/>
      <c r="AZZ20" s="43"/>
      <c r="BAA20" s="43"/>
      <c r="BAB20" s="43"/>
      <c r="BAC20" s="43"/>
      <c r="BAD20" s="43"/>
      <c r="BAE20" s="43"/>
      <c r="BAF20" s="43"/>
      <c r="BAG20" s="43"/>
      <c r="BAH20" s="43"/>
      <c r="BAI20" s="43"/>
      <c r="BAJ20" s="43"/>
      <c r="BAK20" s="43"/>
      <c r="BAL20" s="43"/>
      <c r="BAM20" s="43"/>
      <c r="BAN20" s="43"/>
      <c r="BAO20" s="43"/>
      <c r="BAP20" s="43"/>
      <c r="BAQ20" s="43"/>
      <c r="BAR20" s="43"/>
      <c r="BAS20" s="43"/>
      <c r="BAT20" s="43"/>
      <c r="BAU20" s="43"/>
      <c r="BAV20" s="43"/>
      <c r="BAW20" s="43"/>
      <c r="BAX20" s="43"/>
      <c r="BAY20" s="43"/>
      <c r="BAZ20" s="43"/>
      <c r="BBA20" s="43"/>
      <c r="BBB20" s="43"/>
      <c r="BBC20" s="43"/>
      <c r="BBD20" s="43"/>
      <c r="BBE20" s="43"/>
      <c r="BBF20" s="43"/>
      <c r="BBG20" s="43"/>
      <c r="BBH20" s="43"/>
      <c r="BBI20" s="43"/>
      <c r="BBJ20" s="43"/>
      <c r="BBK20" s="43"/>
      <c r="BBL20" s="43"/>
      <c r="BBM20" s="43"/>
      <c r="BBN20" s="43"/>
      <c r="BBO20" s="43"/>
      <c r="BBP20" s="43"/>
      <c r="BBQ20" s="43"/>
      <c r="BBR20" s="43"/>
      <c r="BBS20" s="43"/>
      <c r="BBT20" s="43"/>
      <c r="BBU20" s="43"/>
      <c r="BBV20" s="43"/>
      <c r="BBW20" s="43"/>
      <c r="BBX20" s="43"/>
      <c r="BBY20" s="43"/>
      <c r="BBZ20" s="43"/>
      <c r="BCA20" s="43"/>
      <c r="BCB20" s="43"/>
      <c r="BCC20" s="43"/>
      <c r="BCD20" s="43"/>
      <c r="BCE20" s="43"/>
      <c r="BCF20" s="43"/>
      <c r="BCG20" s="43"/>
      <c r="BCH20" s="43"/>
      <c r="BCI20" s="43"/>
      <c r="BCJ20" s="43"/>
      <c r="BCK20" s="43"/>
      <c r="BCL20" s="43"/>
      <c r="BCM20" s="43"/>
      <c r="BCN20" s="43"/>
      <c r="BCO20" s="43"/>
      <c r="BCP20" s="43"/>
      <c r="BCQ20" s="43"/>
      <c r="BCR20" s="43"/>
      <c r="BCS20" s="43"/>
      <c r="BCT20" s="43"/>
      <c r="BCU20" s="43"/>
      <c r="BCV20" s="43"/>
      <c r="BCW20" s="43"/>
      <c r="BCX20" s="43"/>
      <c r="BCY20" s="43"/>
      <c r="BCZ20" s="43"/>
      <c r="BDA20" s="43"/>
      <c r="BDB20" s="43"/>
      <c r="BDC20" s="43"/>
      <c r="BDD20" s="43"/>
      <c r="BDE20" s="43"/>
      <c r="BDF20" s="43"/>
      <c r="BDG20" s="43"/>
      <c r="BDH20" s="43"/>
      <c r="BDI20" s="43"/>
      <c r="BDJ20" s="43"/>
      <c r="BDK20" s="43"/>
      <c r="BDL20" s="43"/>
      <c r="BDM20" s="43"/>
      <c r="BDN20" s="43"/>
      <c r="BDO20" s="43"/>
      <c r="BDP20" s="43"/>
      <c r="BDQ20" s="43"/>
      <c r="BDR20" s="43"/>
      <c r="BDS20" s="43"/>
      <c r="BDT20" s="43"/>
      <c r="BDU20" s="43"/>
      <c r="BDV20" s="43"/>
      <c r="BDW20" s="43"/>
      <c r="BDX20" s="43"/>
      <c r="BDY20" s="43"/>
      <c r="BDZ20" s="43"/>
      <c r="BEA20" s="43"/>
      <c r="BEB20" s="43"/>
      <c r="BEC20" s="43"/>
      <c r="BED20" s="43"/>
      <c r="BEE20" s="43"/>
      <c r="BEF20" s="43"/>
      <c r="BEG20" s="43"/>
      <c r="BEH20" s="43"/>
      <c r="BEI20" s="43"/>
      <c r="BEJ20" s="43"/>
      <c r="BEK20" s="43"/>
      <c r="BEL20" s="43"/>
      <c r="BEM20" s="43"/>
      <c r="BEN20" s="43"/>
      <c r="BEO20" s="43"/>
      <c r="BEP20" s="43"/>
      <c r="BEQ20" s="43"/>
      <c r="BER20" s="43"/>
      <c r="BES20" s="43"/>
      <c r="BET20" s="43"/>
      <c r="BEU20" s="43"/>
      <c r="BEV20" s="43"/>
      <c r="BEW20" s="43"/>
      <c r="BEX20" s="43"/>
      <c r="BEY20" s="43"/>
      <c r="BEZ20" s="43"/>
      <c r="BFA20" s="43"/>
      <c r="BFB20" s="43"/>
      <c r="BFC20" s="43"/>
      <c r="BFD20" s="43"/>
      <c r="BFE20" s="43"/>
      <c r="BFF20" s="43"/>
      <c r="BFG20" s="43"/>
      <c r="BFH20" s="43"/>
      <c r="BFI20" s="43"/>
      <c r="BFJ20" s="43"/>
      <c r="BFK20" s="43"/>
      <c r="BFL20" s="43"/>
      <c r="BFM20" s="43"/>
      <c r="BFN20" s="43"/>
      <c r="BFO20" s="43"/>
      <c r="BFP20" s="43"/>
      <c r="BFQ20" s="43"/>
      <c r="BFR20" s="43"/>
      <c r="BFS20" s="43"/>
      <c r="BFT20" s="43"/>
      <c r="BFU20" s="43"/>
      <c r="BFV20" s="43"/>
      <c r="BFW20" s="43"/>
      <c r="BFX20" s="43"/>
      <c r="BFY20" s="43"/>
      <c r="BFZ20" s="43"/>
      <c r="BGA20" s="43"/>
      <c r="BGB20" s="43"/>
      <c r="BGC20" s="43"/>
      <c r="BGD20" s="43"/>
      <c r="BGE20" s="43"/>
      <c r="BGF20" s="43"/>
      <c r="BGG20" s="43"/>
      <c r="BGH20" s="43"/>
      <c r="BGI20" s="43"/>
      <c r="BGJ20" s="43"/>
      <c r="BGK20" s="43"/>
      <c r="BGL20" s="43"/>
      <c r="BGM20" s="43"/>
      <c r="BGN20" s="43"/>
      <c r="BGO20" s="43"/>
      <c r="BGP20" s="43"/>
      <c r="BGQ20" s="43"/>
      <c r="BGR20" s="43"/>
      <c r="BGS20" s="43"/>
      <c r="BGT20" s="43"/>
      <c r="BGU20" s="43"/>
      <c r="BGV20" s="43"/>
      <c r="BGW20" s="43"/>
      <c r="BGX20" s="43"/>
      <c r="BGY20" s="43"/>
      <c r="BGZ20" s="43"/>
      <c r="BHA20" s="43"/>
      <c r="BHB20" s="43"/>
      <c r="BHC20" s="43"/>
      <c r="BHD20" s="43"/>
      <c r="BHE20" s="43"/>
      <c r="BHF20" s="43"/>
      <c r="BHG20" s="43"/>
      <c r="BHH20" s="43"/>
      <c r="BHI20" s="43"/>
      <c r="BHJ20" s="43"/>
      <c r="BHK20" s="43"/>
      <c r="BHL20" s="43"/>
      <c r="BHM20" s="43"/>
      <c r="BHN20" s="43"/>
      <c r="BHO20" s="43"/>
      <c r="BHP20" s="43"/>
      <c r="BHQ20" s="43"/>
      <c r="BHR20" s="43"/>
      <c r="BHS20" s="43"/>
      <c r="BHT20" s="43"/>
      <c r="BHU20" s="43"/>
      <c r="BHV20" s="43"/>
      <c r="BHW20" s="43"/>
      <c r="BHX20" s="43"/>
      <c r="BHY20" s="43"/>
      <c r="BHZ20" s="43"/>
      <c r="BIA20" s="43"/>
      <c r="BIB20" s="43"/>
      <c r="BIC20" s="43"/>
      <c r="BID20" s="43"/>
      <c r="BIE20" s="43"/>
      <c r="BIF20" s="43"/>
      <c r="BIG20" s="43"/>
      <c r="BIH20" s="43"/>
      <c r="BII20" s="43"/>
      <c r="BIJ20" s="43"/>
      <c r="BIK20" s="43"/>
      <c r="BIL20" s="43"/>
      <c r="BIM20" s="43"/>
      <c r="BIN20" s="43"/>
      <c r="BIO20" s="43"/>
      <c r="BIP20" s="43"/>
      <c r="BIQ20" s="43"/>
      <c r="BIR20" s="43"/>
      <c r="BIS20" s="43"/>
      <c r="BIT20" s="43"/>
      <c r="BIU20" s="43"/>
      <c r="BIV20" s="43"/>
      <c r="BIW20" s="43"/>
      <c r="BIX20" s="43"/>
      <c r="BIY20" s="43"/>
      <c r="BIZ20" s="43"/>
      <c r="BJA20" s="43"/>
      <c r="BJB20" s="43"/>
      <c r="BJC20" s="43"/>
      <c r="BJD20" s="43"/>
      <c r="BJE20" s="43"/>
      <c r="BJF20" s="43"/>
      <c r="BJG20" s="43"/>
      <c r="BJH20" s="43"/>
      <c r="BJI20" s="43"/>
      <c r="BJJ20" s="43"/>
      <c r="BJK20" s="43"/>
      <c r="BJL20" s="43"/>
      <c r="BJM20" s="43"/>
      <c r="BJN20" s="43"/>
      <c r="BJO20" s="43"/>
      <c r="BJP20" s="43"/>
      <c r="BJQ20" s="43"/>
      <c r="BJR20" s="43"/>
      <c r="BJS20" s="43"/>
      <c r="BJT20" s="43"/>
      <c r="BJU20" s="43"/>
      <c r="BJV20" s="43"/>
      <c r="BJW20" s="43"/>
      <c r="BJX20" s="43"/>
      <c r="BJY20" s="43"/>
      <c r="BJZ20" s="43"/>
      <c r="BKA20" s="43"/>
      <c r="BKB20" s="43"/>
      <c r="BKC20" s="43"/>
      <c r="BKD20" s="43"/>
      <c r="BKE20" s="43"/>
      <c r="BKF20" s="43"/>
      <c r="BKG20" s="43"/>
      <c r="BKH20" s="43"/>
      <c r="BKI20" s="43"/>
      <c r="BKJ20" s="43"/>
      <c r="BKK20" s="43"/>
      <c r="BKL20" s="43"/>
      <c r="BKM20" s="43"/>
      <c r="BKN20" s="43"/>
      <c r="BKO20" s="43"/>
      <c r="BKP20" s="43"/>
      <c r="BKQ20" s="43"/>
      <c r="BKR20" s="43"/>
      <c r="BKS20" s="43"/>
      <c r="BKT20" s="43"/>
      <c r="BKU20" s="43"/>
      <c r="BKV20" s="43"/>
      <c r="BKW20" s="43"/>
      <c r="BKX20" s="43"/>
      <c r="BKY20" s="43"/>
      <c r="BKZ20" s="43"/>
      <c r="BLA20" s="43"/>
      <c r="BLB20" s="43"/>
      <c r="BLC20" s="43"/>
      <c r="BLD20" s="43"/>
      <c r="BLE20" s="43"/>
      <c r="BLF20" s="43"/>
      <c r="BLG20" s="43"/>
      <c r="BLH20" s="43"/>
      <c r="BLI20" s="43"/>
      <c r="BLJ20" s="43"/>
      <c r="BLK20" s="43"/>
      <c r="BLL20" s="43"/>
      <c r="BLM20" s="43"/>
      <c r="BLN20" s="43"/>
      <c r="BLO20" s="43"/>
      <c r="BLP20" s="43"/>
      <c r="BLQ20" s="43"/>
      <c r="BLR20" s="43"/>
      <c r="BLS20" s="43"/>
      <c r="BLT20" s="43"/>
      <c r="BLU20" s="43"/>
      <c r="BLV20" s="43"/>
      <c r="BLW20" s="43"/>
      <c r="BLX20" s="43"/>
      <c r="BLY20" s="43"/>
      <c r="BLZ20" s="43"/>
      <c r="BMA20" s="43"/>
      <c r="BMB20" s="43"/>
      <c r="BMC20" s="43"/>
      <c r="BMD20" s="43"/>
      <c r="BME20" s="43"/>
      <c r="BMF20" s="43"/>
      <c r="BMG20" s="43"/>
      <c r="BMH20" s="43"/>
      <c r="BMI20" s="43"/>
      <c r="BMJ20" s="43"/>
      <c r="BMK20" s="43"/>
      <c r="BML20" s="43"/>
      <c r="BMM20" s="43"/>
      <c r="BMN20" s="43"/>
      <c r="BMO20" s="43"/>
      <c r="BMP20" s="43"/>
      <c r="BMQ20" s="43"/>
      <c r="BMR20" s="43"/>
      <c r="BMS20" s="43"/>
      <c r="BMT20" s="43"/>
      <c r="BMU20" s="43"/>
      <c r="BMV20" s="43"/>
      <c r="BMW20" s="43"/>
      <c r="BMX20" s="43"/>
      <c r="BMY20" s="43"/>
      <c r="BMZ20" s="43"/>
      <c r="BNA20" s="43"/>
      <c r="BNB20" s="43"/>
      <c r="BNC20" s="43"/>
      <c r="BND20" s="43"/>
      <c r="BNE20" s="43"/>
      <c r="BNF20" s="43"/>
      <c r="BNG20" s="43"/>
      <c r="BNH20" s="43"/>
      <c r="BNI20" s="43"/>
      <c r="BNJ20" s="43"/>
      <c r="BNK20" s="43"/>
      <c r="BNL20" s="43"/>
      <c r="BNM20" s="43"/>
      <c r="BNN20" s="43"/>
      <c r="BNO20" s="43"/>
      <c r="BNP20" s="43"/>
      <c r="BNQ20" s="43"/>
      <c r="BNR20" s="43"/>
      <c r="BNS20" s="43"/>
      <c r="BNT20" s="43"/>
      <c r="BNU20" s="43"/>
      <c r="BNV20" s="43"/>
      <c r="BNW20" s="43"/>
      <c r="BNX20" s="43"/>
      <c r="BNY20" s="43"/>
      <c r="BNZ20" s="43"/>
      <c r="BOA20" s="43"/>
      <c r="BOB20" s="43"/>
      <c r="BOC20" s="43"/>
      <c r="BOD20" s="43"/>
      <c r="BOE20" s="43"/>
      <c r="BOF20" s="43"/>
      <c r="BOG20" s="43"/>
      <c r="BOH20" s="43"/>
      <c r="BOI20" s="43"/>
      <c r="BOJ20" s="43"/>
      <c r="BOK20" s="43"/>
      <c r="BOL20" s="43"/>
      <c r="BOM20" s="43"/>
      <c r="BON20" s="43"/>
      <c r="BOO20" s="43"/>
      <c r="BOP20" s="43"/>
      <c r="BOQ20" s="43"/>
      <c r="BOR20" s="43"/>
      <c r="BOS20" s="43"/>
      <c r="BOT20" s="43"/>
      <c r="BOU20" s="43"/>
      <c r="BOV20" s="43"/>
      <c r="BOW20" s="43"/>
      <c r="BOX20" s="43"/>
      <c r="BOY20" s="43"/>
      <c r="BOZ20" s="43"/>
      <c r="BPA20" s="43"/>
      <c r="BPB20" s="43"/>
      <c r="BPC20" s="43"/>
      <c r="BPD20" s="43"/>
      <c r="BPE20" s="43"/>
      <c r="BPF20" s="43"/>
      <c r="BPG20" s="43"/>
      <c r="BPH20" s="43"/>
      <c r="BPI20" s="43"/>
      <c r="BPJ20" s="43"/>
      <c r="BPK20" s="43"/>
      <c r="BPL20" s="43"/>
      <c r="BPM20" s="43"/>
      <c r="BPN20" s="43"/>
      <c r="BPO20" s="43"/>
      <c r="BPP20" s="43"/>
      <c r="BPQ20" s="43"/>
      <c r="BPR20" s="43"/>
      <c r="BPS20" s="43"/>
      <c r="BPT20" s="43"/>
      <c r="BPU20" s="43"/>
      <c r="BPV20" s="43"/>
      <c r="BPW20" s="43"/>
      <c r="BPX20" s="43"/>
      <c r="BPY20" s="43"/>
      <c r="BPZ20" s="43"/>
      <c r="BQA20" s="43"/>
      <c r="BQB20" s="43"/>
      <c r="BQC20" s="43"/>
      <c r="BQD20" s="43"/>
      <c r="BQE20" s="43"/>
      <c r="BQF20" s="43"/>
      <c r="BQG20" s="43"/>
      <c r="BQH20" s="43"/>
      <c r="BQI20" s="43"/>
      <c r="BQJ20" s="43"/>
      <c r="BQK20" s="43"/>
      <c r="BQL20" s="43"/>
      <c r="BQM20" s="43"/>
      <c r="BQN20" s="43"/>
      <c r="BQO20" s="43"/>
      <c r="BQP20" s="43"/>
      <c r="BQQ20" s="43"/>
      <c r="BQR20" s="43"/>
      <c r="BQS20" s="43"/>
      <c r="BQT20" s="43"/>
      <c r="BQU20" s="43"/>
      <c r="BQV20" s="43"/>
      <c r="BQW20" s="43"/>
      <c r="BQX20" s="43"/>
      <c r="BQY20" s="43"/>
      <c r="BQZ20" s="43"/>
      <c r="BRA20" s="43"/>
      <c r="BRB20" s="43"/>
      <c r="BRC20" s="43"/>
      <c r="BRD20" s="43"/>
      <c r="BRE20" s="43"/>
      <c r="BRF20" s="43"/>
      <c r="BRG20" s="43"/>
      <c r="BRH20" s="43"/>
      <c r="BRI20" s="43"/>
      <c r="BRJ20" s="43"/>
      <c r="BRK20" s="43"/>
      <c r="BRL20" s="43"/>
      <c r="BRM20" s="43"/>
      <c r="BRN20" s="43"/>
      <c r="BRO20" s="43"/>
      <c r="BRP20" s="43"/>
      <c r="BRQ20" s="43"/>
      <c r="BRR20" s="43"/>
      <c r="BRS20" s="43"/>
      <c r="BRT20" s="43"/>
      <c r="BRU20" s="43"/>
      <c r="BRV20" s="43"/>
      <c r="BRW20" s="43"/>
      <c r="BRX20" s="43"/>
      <c r="BRY20" s="43"/>
      <c r="BRZ20" s="43"/>
      <c r="BSA20" s="43"/>
      <c r="BSB20" s="43"/>
      <c r="BSC20" s="43"/>
      <c r="BSD20" s="43"/>
      <c r="BSE20" s="43"/>
      <c r="BSF20" s="43"/>
      <c r="BSG20" s="43"/>
      <c r="BSH20" s="43"/>
      <c r="BSI20" s="43"/>
      <c r="BSJ20" s="43"/>
      <c r="BSK20" s="43"/>
      <c r="BSL20" s="43"/>
      <c r="BSM20" s="43"/>
      <c r="BSN20" s="43"/>
      <c r="BSO20" s="43"/>
      <c r="BSP20" s="43"/>
      <c r="BSQ20" s="43"/>
      <c r="BSR20" s="43"/>
      <c r="BSS20" s="43"/>
      <c r="BST20" s="43"/>
      <c r="BSU20" s="43"/>
      <c r="BSV20" s="43"/>
      <c r="BSW20" s="43"/>
      <c r="BSX20" s="43"/>
      <c r="BSY20" s="43"/>
      <c r="BSZ20" s="43"/>
      <c r="BTA20" s="43"/>
      <c r="BTB20" s="43"/>
      <c r="BTC20" s="43"/>
      <c r="BTD20" s="43"/>
      <c r="BTE20" s="43"/>
      <c r="BTF20" s="43"/>
      <c r="BTG20" s="43"/>
      <c r="BTH20" s="43"/>
      <c r="BTI20" s="43"/>
      <c r="BTJ20" s="43"/>
      <c r="BTK20" s="43"/>
      <c r="BTL20" s="43"/>
      <c r="BTM20" s="43"/>
      <c r="BTN20" s="43"/>
      <c r="BTO20" s="43"/>
      <c r="BTP20" s="43"/>
      <c r="BTQ20" s="43"/>
      <c r="BTR20" s="43"/>
      <c r="BTS20" s="43"/>
      <c r="BTT20" s="43"/>
      <c r="BTU20" s="43"/>
      <c r="BTV20" s="43"/>
      <c r="BTW20" s="43"/>
      <c r="BTX20" s="43"/>
      <c r="BTY20" s="43"/>
      <c r="BTZ20" s="43"/>
      <c r="BUA20" s="43"/>
      <c r="BUB20" s="43"/>
      <c r="BUC20" s="43"/>
      <c r="BUD20" s="43"/>
      <c r="BUE20" s="43"/>
      <c r="BUF20" s="43"/>
      <c r="BUG20" s="43"/>
      <c r="BUH20" s="43"/>
      <c r="BUI20" s="43"/>
      <c r="BUJ20" s="43"/>
      <c r="BUK20" s="43"/>
      <c r="BUL20" s="43"/>
      <c r="BUM20" s="43"/>
      <c r="BUN20" s="43"/>
      <c r="BUO20" s="43"/>
      <c r="BUP20" s="43"/>
      <c r="BUQ20" s="43"/>
      <c r="BUR20" s="43"/>
      <c r="BUS20" s="43"/>
      <c r="BUT20" s="43"/>
      <c r="BUU20" s="43"/>
      <c r="BUV20" s="43"/>
      <c r="BUW20" s="43"/>
      <c r="BUX20" s="43"/>
      <c r="BUY20" s="43"/>
      <c r="BUZ20" s="43"/>
      <c r="BVA20" s="43"/>
      <c r="BVB20" s="43"/>
      <c r="BVC20" s="43"/>
      <c r="BVD20" s="43"/>
      <c r="BVE20" s="43"/>
      <c r="BVF20" s="43"/>
      <c r="BVG20" s="43"/>
      <c r="BVH20" s="43"/>
      <c r="BVI20" s="43"/>
      <c r="BVJ20" s="43"/>
      <c r="BVK20" s="43"/>
      <c r="BVL20" s="43"/>
      <c r="BVM20" s="43"/>
      <c r="BVN20" s="43"/>
      <c r="BVO20" s="43"/>
      <c r="BVP20" s="43"/>
      <c r="BVQ20" s="43"/>
      <c r="BVR20" s="43"/>
      <c r="BVS20" s="43"/>
      <c r="BVT20" s="43"/>
      <c r="BVU20" s="43"/>
      <c r="BVV20" s="43"/>
      <c r="BVW20" s="43"/>
      <c r="BVX20" s="43"/>
      <c r="BVY20" s="43"/>
      <c r="BVZ20" s="43"/>
      <c r="BWA20" s="43"/>
      <c r="BWB20" s="43"/>
      <c r="BWC20" s="43"/>
      <c r="BWD20" s="43"/>
      <c r="BWE20" s="43"/>
      <c r="BWF20" s="43"/>
      <c r="BWG20" s="43"/>
      <c r="BWH20" s="43"/>
      <c r="BWI20" s="43"/>
      <c r="BWJ20" s="43"/>
      <c r="BWK20" s="43"/>
      <c r="BWL20" s="43"/>
      <c r="BWM20" s="43"/>
      <c r="BWN20" s="43"/>
      <c r="BWO20" s="43"/>
      <c r="BWP20" s="43"/>
      <c r="BWQ20" s="43"/>
      <c r="BWR20" s="43"/>
      <c r="BWS20" s="43"/>
      <c r="BWT20" s="43"/>
      <c r="BWU20" s="43"/>
      <c r="BWV20" s="43"/>
      <c r="BWW20" s="43"/>
      <c r="BWX20" s="43"/>
      <c r="BWY20" s="43"/>
      <c r="BWZ20" s="43"/>
      <c r="BXA20" s="43"/>
      <c r="BXB20" s="43"/>
      <c r="BXC20" s="43"/>
      <c r="BXD20" s="43"/>
      <c r="BXE20" s="43"/>
      <c r="BXF20" s="43"/>
      <c r="BXG20" s="43"/>
      <c r="BXH20" s="43"/>
      <c r="BXI20" s="43"/>
      <c r="BXJ20" s="43"/>
      <c r="BXK20" s="43"/>
      <c r="BXL20" s="43"/>
      <c r="BXM20" s="43"/>
      <c r="BXN20" s="43"/>
      <c r="BXO20" s="43"/>
      <c r="BXP20" s="43"/>
      <c r="BXQ20" s="43"/>
      <c r="BXR20" s="43"/>
      <c r="BXS20" s="43"/>
      <c r="BXT20" s="43"/>
      <c r="BXU20" s="43"/>
      <c r="BXV20" s="43"/>
      <c r="BXW20" s="43"/>
      <c r="BXX20" s="43"/>
      <c r="BXY20" s="43"/>
      <c r="BXZ20" s="43"/>
      <c r="BYA20" s="43"/>
      <c r="BYB20" s="43"/>
      <c r="BYC20" s="43"/>
      <c r="BYD20" s="43"/>
      <c r="BYE20" s="43"/>
      <c r="BYF20" s="43"/>
      <c r="BYG20" s="43"/>
      <c r="BYH20" s="43"/>
      <c r="BYI20" s="43"/>
      <c r="BYJ20" s="43"/>
      <c r="BYK20" s="43"/>
      <c r="BYL20" s="43"/>
      <c r="BYM20" s="43"/>
      <c r="BYN20" s="43"/>
      <c r="BYO20" s="43"/>
      <c r="BYP20" s="43"/>
      <c r="BYQ20" s="43"/>
      <c r="BYR20" s="43"/>
      <c r="BYS20" s="43"/>
      <c r="BYT20" s="43"/>
      <c r="BYU20" s="43"/>
      <c r="BYV20" s="43"/>
      <c r="BYW20" s="43"/>
      <c r="BYX20" s="43"/>
      <c r="BYY20" s="43"/>
      <c r="BYZ20" s="43"/>
      <c r="BZA20" s="43"/>
      <c r="BZB20" s="43"/>
      <c r="BZC20" s="43"/>
      <c r="BZD20" s="43"/>
      <c r="BZE20" s="43"/>
      <c r="BZF20" s="43"/>
      <c r="BZG20" s="43"/>
      <c r="BZH20" s="43"/>
      <c r="BZI20" s="43"/>
      <c r="BZJ20" s="43"/>
      <c r="BZK20" s="43"/>
      <c r="BZL20" s="43"/>
      <c r="BZM20" s="43"/>
      <c r="BZN20" s="43"/>
      <c r="BZO20" s="43"/>
      <c r="BZP20" s="43"/>
      <c r="BZQ20" s="43"/>
      <c r="BZR20" s="43"/>
      <c r="BZS20" s="43"/>
      <c r="BZT20" s="43"/>
      <c r="BZU20" s="43"/>
      <c r="BZV20" s="43"/>
      <c r="BZW20" s="43"/>
      <c r="BZX20" s="43"/>
      <c r="BZY20" s="43"/>
      <c r="BZZ20" s="43"/>
      <c r="CAA20" s="43"/>
      <c r="CAB20" s="43"/>
      <c r="CAC20" s="43"/>
      <c r="CAD20" s="43"/>
      <c r="CAE20" s="43"/>
      <c r="CAF20" s="43"/>
      <c r="CAG20" s="43"/>
      <c r="CAH20" s="43"/>
      <c r="CAI20" s="43"/>
      <c r="CAJ20" s="43"/>
      <c r="CAK20" s="43"/>
      <c r="CAL20" s="43"/>
      <c r="CAM20" s="43"/>
      <c r="CAN20" s="43"/>
      <c r="CAO20" s="43"/>
      <c r="CAP20" s="43"/>
      <c r="CAQ20" s="43"/>
      <c r="CAR20" s="43"/>
      <c r="CAS20" s="43"/>
      <c r="CAT20" s="43"/>
      <c r="CAU20" s="43"/>
      <c r="CAV20" s="43"/>
      <c r="CAW20" s="43"/>
      <c r="CAX20" s="43"/>
      <c r="CAY20" s="43"/>
      <c r="CAZ20" s="43"/>
      <c r="CBA20" s="43"/>
      <c r="CBB20" s="43"/>
      <c r="CBC20" s="43"/>
      <c r="CBD20" s="43"/>
      <c r="CBE20" s="43"/>
      <c r="CBF20" s="43"/>
      <c r="CBG20" s="43"/>
      <c r="CBH20" s="43"/>
      <c r="CBI20" s="43"/>
      <c r="CBJ20" s="43"/>
      <c r="CBK20" s="43"/>
      <c r="CBL20" s="43"/>
      <c r="CBM20" s="43"/>
      <c r="CBN20" s="43"/>
      <c r="CBO20" s="43"/>
      <c r="CBP20" s="43"/>
      <c r="CBQ20" s="43"/>
      <c r="CBR20" s="43"/>
      <c r="CBS20" s="43"/>
      <c r="CBT20" s="43"/>
      <c r="CBU20" s="43"/>
      <c r="CBV20" s="43"/>
      <c r="CBW20" s="43"/>
      <c r="CBX20" s="43"/>
      <c r="CBY20" s="43"/>
      <c r="CBZ20" s="43"/>
      <c r="CCA20" s="43"/>
      <c r="CCB20" s="43"/>
      <c r="CCC20" s="43"/>
      <c r="CCD20" s="43"/>
      <c r="CCE20" s="43"/>
      <c r="CCF20" s="43"/>
      <c r="CCG20" s="43"/>
      <c r="CCH20" s="43"/>
      <c r="CCI20" s="43"/>
      <c r="CCJ20" s="43"/>
      <c r="CCK20" s="43"/>
      <c r="CCL20" s="43"/>
      <c r="CCM20" s="43"/>
      <c r="CCN20" s="43"/>
      <c r="CCO20" s="43"/>
      <c r="CCP20" s="43"/>
      <c r="CCQ20" s="43"/>
      <c r="CCR20" s="43"/>
      <c r="CCS20" s="43"/>
      <c r="CCT20" s="43"/>
      <c r="CCU20" s="43"/>
      <c r="CCV20" s="43"/>
      <c r="CCW20" s="43"/>
      <c r="CCX20" s="43"/>
      <c r="CCY20" s="43"/>
      <c r="CCZ20" s="43"/>
      <c r="CDA20" s="43"/>
      <c r="CDB20" s="43"/>
      <c r="CDC20" s="43"/>
      <c r="CDD20" s="43"/>
      <c r="CDE20" s="43"/>
      <c r="CDF20" s="43"/>
      <c r="CDG20" s="43"/>
      <c r="CDH20" s="43"/>
      <c r="CDI20" s="43"/>
      <c r="CDJ20" s="43"/>
      <c r="CDK20" s="43"/>
      <c r="CDL20" s="43"/>
      <c r="CDM20" s="43"/>
      <c r="CDN20" s="43"/>
      <c r="CDO20" s="43"/>
      <c r="CDP20" s="43"/>
      <c r="CDQ20" s="43"/>
      <c r="CDR20" s="43"/>
      <c r="CDS20" s="43"/>
      <c r="CDT20" s="43"/>
      <c r="CDU20" s="43"/>
      <c r="CDV20" s="43"/>
      <c r="CDW20" s="43"/>
      <c r="CDX20" s="43"/>
      <c r="CDY20" s="43"/>
      <c r="CDZ20" s="43"/>
      <c r="CEA20" s="43"/>
      <c r="CEB20" s="43"/>
      <c r="CEC20" s="43"/>
      <c r="CED20" s="43"/>
      <c r="CEE20" s="43"/>
      <c r="CEF20" s="43"/>
      <c r="CEG20" s="43"/>
      <c r="CEH20" s="43"/>
      <c r="CEI20" s="43"/>
      <c r="CEJ20" s="43"/>
      <c r="CEK20" s="43"/>
      <c r="CEL20" s="43"/>
      <c r="CEM20" s="43"/>
      <c r="CEN20" s="43"/>
      <c r="CEO20" s="43"/>
      <c r="CEP20" s="43"/>
      <c r="CEQ20" s="43"/>
      <c r="CER20" s="43"/>
      <c r="CES20" s="43"/>
      <c r="CET20" s="43"/>
      <c r="CEU20" s="43"/>
      <c r="CEV20" s="43"/>
      <c r="CEW20" s="43"/>
      <c r="CEX20" s="43"/>
      <c r="CEY20" s="43"/>
      <c r="CEZ20" s="43"/>
      <c r="CFA20" s="43"/>
      <c r="CFB20" s="43"/>
      <c r="CFC20" s="43"/>
      <c r="CFD20" s="43"/>
      <c r="CFE20" s="43"/>
      <c r="CFF20" s="43"/>
      <c r="CFG20" s="43"/>
      <c r="CFH20" s="43"/>
      <c r="CFI20" s="43"/>
      <c r="CFJ20" s="43"/>
      <c r="CFK20" s="43"/>
      <c r="CFL20" s="43"/>
      <c r="CFM20" s="43"/>
      <c r="CFN20" s="43"/>
      <c r="CFO20" s="43"/>
      <c r="CFP20" s="43"/>
      <c r="CFQ20" s="43"/>
      <c r="CFR20" s="43"/>
      <c r="CFS20" s="43"/>
      <c r="CFT20" s="43"/>
      <c r="CFU20" s="43"/>
      <c r="CFV20" s="43"/>
      <c r="CFW20" s="43"/>
      <c r="CFX20" s="43"/>
      <c r="CFY20" s="43"/>
      <c r="CFZ20" s="43"/>
      <c r="CGA20" s="43"/>
      <c r="CGB20" s="43"/>
      <c r="CGC20" s="43"/>
      <c r="CGD20" s="43"/>
      <c r="CGE20" s="43"/>
      <c r="CGF20" s="43"/>
      <c r="CGG20" s="43"/>
      <c r="CGH20" s="43"/>
      <c r="CGI20" s="43"/>
      <c r="CGJ20" s="43"/>
      <c r="CGK20" s="43"/>
      <c r="CGL20" s="43"/>
      <c r="CGM20" s="43"/>
      <c r="CGN20" s="43"/>
      <c r="CGO20" s="43"/>
      <c r="CGP20" s="43"/>
      <c r="CGQ20" s="43"/>
      <c r="CGR20" s="43"/>
      <c r="CGS20" s="43"/>
      <c r="CGT20" s="43"/>
      <c r="CGU20" s="43"/>
      <c r="CGV20" s="43"/>
      <c r="CGW20" s="43"/>
      <c r="CGX20" s="43"/>
      <c r="CGY20" s="43"/>
      <c r="CGZ20" s="43"/>
      <c r="CHA20" s="43"/>
      <c r="CHB20" s="43"/>
      <c r="CHC20" s="43"/>
      <c r="CHD20" s="43"/>
      <c r="CHE20" s="43"/>
      <c r="CHF20" s="43"/>
      <c r="CHG20" s="43"/>
      <c r="CHH20" s="43"/>
      <c r="CHI20" s="43"/>
      <c r="CHJ20" s="43"/>
      <c r="CHK20" s="43"/>
      <c r="CHL20" s="43"/>
      <c r="CHM20" s="43"/>
      <c r="CHN20" s="43"/>
      <c r="CHO20" s="43"/>
      <c r="CHP20" s="43"/>
      <c r="CHQ20" s="43"/>
      <c r="CHR20" s="43"/>
      <c r="CHS20" s="43"/>
      <c r="CHT20" s="43"/>
      <c r="CHU20" s="43"/>
      <c r="CHV20" s="43"/>
      <c r="CHW20" s="43"/>
      <c r="CHX20" s="43"/>
      <c r="CHY20" s="43"/>
      <c r="CHZ20" s="43"/>
      <c r="CIA20" s="43"/>
      <c r="CIB20" s="43"/>
      <c r="CIC20" s="43"/>
      <c r="CID20" s="43"/>
      <c r="CIE20" s="43"/>
      <c r="CIF20" s="43"/>
      <c r="CIG20" s="43"/>
      <c r="CIH20" s="43"/>
      <c r="CII20" s="43"/>
      <c r="CIJ20" s="43"/>
      <c r="CIK20" s="43"/>
      <c r="CIL20" s="43"/>
      <c r="CIM20" s="43"/>
      <c r="CIN20" s="43"/>
      <c r="CIO20" s="43"/>
      <c r="CIP20" s="43"/>
      <c r="CIQ20" s="43"/>
      <c r="CIR20" s="43"/>
      <c r="CIS20" s="43"/>
      <c r="CIT20" s="43"/>
      <c r="CIU20" s="43"/>
      <c r="CIV20" s="43"/>
      <c r="CIW20" s="43"/>
      <c r="CIX20" s="43"/>
      <c r="CIY20" s="43"/>
      <c r="CIZ20" s="43"/>
      <c r="CJA20" s="43"/>
      <c r="CJB20" s="43"/>
      <c r="CJC20" s="43"/>
      <c r="CJD20" s="43"/>
      <c r="CJE20" s="43"/>
      <c r="CJF20" s="43"/>
      <c r="CJG20" s="43"/>
      <c r="CJH20" s="43"/>
      <c r="CJI20" s="43"/>
      <c r="CJJ20" s="43"/>
      <c r="CJK20" s="43"/>
      <c r="CJL20" s="43"/>
      <c r="CJM20" s="43"/>
      <c r="CJN20" s="43"/>
      <c r="CJO20" s="43"/>
      <c r="CJP20" s="43"/>
      <c r="CJQ20" s="43"/>
      <c r="CJR20" s="43"/>
      <c r="CJS20" s="43"/>
      <c r="CJT20" s="43"/>
      <c r="CJU20" s="43"/>
      <c r="CJV20" s="43"/>
      <c r="CJW20" s="43"/>
      <c r="CJX20" s="43"/>
      <c r="CJY20" s="43"/>
      <c r="CJZ20" s="43"/>
      <c r="CKA20" s="43"/>
      <c r="CKB20" s="43"/>
      <c r="CKC20" s="43"/>
      <c r="CKD20" s="43"/>
      <c r="CKE20" s="43"/>
      <c r="CKF20" s="43"/>
      <c r="CKG20" s="43"/>
      <c r="CKH20" s="43"/>
      <c r="CKI20" s="43"/>
      <c r="CKJ20" s="43"/>
      <c r="CKK20" s="43"/>
      <c r="CKL20" s="43"/>
      <c r="CKM20" s="43"/>
      <c r="CKN20" s="43"/>
      <c r="CKO20" s="43"/>
      <c r="CKP20" s="43"/>
      <c r="CKQ20" s="43"/>
      <c r="CKR20" s="43"/>
      <c r="CKS20" s="43"/>
      <c r="CKT20" s="43"/>
      <c r="CKU20" s="43"/>
      <c r="CKV20" s="43"/>
      <c r="CKW20" s="43"/>
      <c r="CKX20" s="43"/>
      <c r="CKY20" s="43"/>
      <c r="CKZ20" s="43"/>
      <c r="CLA20" s="43"/>
      <c r="CLB20" s="43"/>
      <c r="CLC20" s="43"/>
      <c r="CLD20" s="43"/>
      <c r="CLE20" s="43"/>
      <c r="CLF20" s="43"/>
      <c r="CLG20" s="43"/>
      <c r="CLH20" s="43"/>
      <c r="CLI20" s="43"/>
      <c r="CLJ20" s="43"/>
      <c r="CLK20" s="43"/>
      <c r="CLL20" s="43"/>
      <c r="CLM20" s="43"/>
      <c r="CLN20" s="43"/>
      <c r="CLO20" s="43"/>
      <c r="CLP20" s="43"/>
      <c r="CLQ20" s="43"/>
      <c r="CLR20" s="43"/>
      <c r="CLS20" s="43"/>
      <c r="CLT20" s="43"/>
      <c r="CLU20" s="43"/>
      <c r="CLV20" s="43"/>
      <c r="CLW20" s="43"/>
      <c r="CLX20" s="43"/>
      <c r="CLY20" s="43"/>
      <c r="CLZ20" s="43"/>
      <c r="CMA20" s="43"/>
      <c r="CMB20" s="43"/>
      <c r="CMC20" s="43"/>
      <c r="CMD20" s="43"/>
      <c r="CME20" s="43"/>
      <c r="CMF20" s="43"/>
      <c r="CMG20" s="43"/>
      <c r="CMH20" s="43"/>
      <c r="CMI20" s="43"/>
      <c r="CMJ20" s="43"/>
      <c r="CMK20" s="43"/>
      <c r="CML20" s="43"/>
      <c r="CMM20" s="43"/>
      <c r="CMN20" s="43"/>
      <c r="CMO20" s="43"/>
      <c r="CMP20" s="43"/>
      <c r="CMQ20" s="43"/>
      <c r="CMR20" s="43"/>
      <c r="CMS20" s="43"/>
      <c r="CMT20" s="43"/>
      <c r="CMU20" s="43"/>
      <c r="CMV20" s="43"/>
      <c r="CMW20" s="43"/>
      <c r="CMX20" s="43"/>
      <c r="CMY20" s="43"/>
      <c r="CMZ20" s="43"/>
      <c r="CNA20" s="43"/>
      <c r="CNB20" s="43"/>
      <c r="CNC20" s="43"/>
      <c r="CND20" s="43"/>
      <c r="CNE20" s="43"/>
      <c r="CNF20" s="43"/>
      <c r="CNG20" s="43"/>
      <c r="CNH20" s="43"/>
      <c r="CNI20" s="43"/>
      <c r="CNJ20" s="43"/>
      <c r="CNK20" s="43"/>
      <c r="CNL20" s="43"/>
      <c r="CNM20" s="43"/>
      <c r="CNN20" s="43"/>
      <c r="CNO20" s="43"/>
      <c r="CNP20" s="43"/>
      <c r="CNQ20" s="43"/>
      <c r="CNR20" s="43"/>
      <c r="CNS20" s="43"/>
      <c r="CNT20" s="43"/>
      <c r="CNU20" s="43"/>
      <c r="CNV20" s="43"/>
      <c r="CNW20" s="43"/>
      <c r="CNX20" s="43"/>
      <c r="CNY20" s="43"/>
      <c r="CNZ20" s="43"/>
      <c r="COA20" s="43"/>
      <c r="COB20" s="43"/>
      <c r="COC20" s="43"/>
      <c r="COD20" s="43"/>
      <c r="COE20" s="43"/>
      <c r="COF20" s="43"/>
      <c r="COG20" s="43"/>
      <c r="COH20" s="43"/>
      <c r="COI20" s="43"/>
      <c r="COJ20" s="43"/>
      <c r="COK20" s="43"/>
      <c r="COL20" s="43"/>
      <c r="COM20" s="43"/>
      <c r="CON20" s="43"/>
      <c r="COO20" s="43"/>
      <c r="COP20" s="43"/>
      <c r="COQ20" s="43"/>
      <c r="COR20" s="43"/>
      <c r="COS20" s="43"/>
      <c r="COT20" s="43"/>
      <c r="COU20" s="43"/>
      <c r="COV20" s="43"/>
      <c r="COW20" s="43"/>
      <c r="COX20" s="43"/>
      <c r="COY20" s="43"/>
      <c r="COZ20" s="43"/>
      <c r="CPA20" s="43"/>
      <c r="CPB20" s="43"/>
      <c r="CPC20" s="43"/>
      <c r="CPD20" s="43"/>
      <c r="CPE20" s="43"/>
      <c r="CPF20" s="43"/>
      <c r="CPG20" s="43"/>
      <c r="CPH20" s="43"/>
      <c r="CPI20" s="43"/>
      <c r="CPJ20" s="43"/>
      <c r="CPK20" s="43"/>
      <c r="CPL20" s="43"/>
      <c r="CPM20" s="43"/>
      <c r="CPN20" s="43"/>
      <c r="CPO20" s="43"/>
      <c r="CPP20" s="43"/>
      <c r="CPQ20" s="43"/>
      <c r="CPR20" s="43"/>
      <c r="CPS20" s="43"/>
      <c r="CPT20" s="43"/>
      <c r="CPU20" s="43"/>
      <c r="CPV20" s="43"/>
      <c r="CPW20" s="43"/>
      <c r="CPX20" s="43"/>
      <c r="CPY20" s="43"/>
      <c r="CPZ20" s="43"/>
      <c r="CQA20" s="43"/>
      <c r="CQB20" s="43"/>
      <c r="CQC20" s="43"/>
      <c r="CQD20" s="43"/>
      <c r="CQE20" s="43"/>
      <c r="CQF20" s="43"/>
      <c r="CQG20" s="43"/>
      <c r="CQH20" s="43"/>
      <c r="CQI20" s="43"/>
      <c r="CQJ20" s="43"/>
      <c r="CQK20" s="43"/>
      <c r="CQL20" s="43"/>
      <c r="CQM20" s="43"/>
      <c r="CQN20" s="43"/>
      <c r="CQO20" s="43"/>
      <c r="CQP20" s="43"/>
      <c r="CQQ20" s="43"/>
      <c r="CQR20" s="43"/>
      <c r="CQS20" s="43"/>
      <c r="CQT20" s="43"/>
      <c r="CQU20" s="43"/>
      <c r="CQV20" s="43"/>
      <c r="CQW20" s="43"/>
      <c r="CQX20" s="43"/>
      <c r="CQY20" s="43"/>
      <c r="CQZ20" s="43"/>
      <c r="CRA20" s="43"/>
      <c r="CRB20" s="43"/>
      <c r="CRC20" s="43"/>
      <c r="CRD20" s="43"/>
      <c r="CRE20" s="43"/>
      <c r="CRF20" s="43"/>
      <c r="CRG20" s="43"/>
      <c r="CRH20" s="43"/>
      <c r="CRI20" s="43"/>
      <c r="CRJ20" s="43"/>
      <c r="CRK20" s="43"/>
      <c r="CRL20" s="43"/>
      <c r="CRM20" s="43"/>
      <c r="CRN20" s="43"/>
      <c r="CRO20" s="43"/>
      <c r="CRP20" s="43"/>
      <c r="CRQ20" s="43"/>
      <c r="CRR20" s="43"/>
      <c r="CRS20" s="43"/>
      <c r="CRT20" s="43"/>
      <c r="CRU20" s="43"/>
      <c r="CRV20" s="43"/>
      <c r="CRW20" s="43"/>
      <c r="CRX20" s="43"/>
      <c r="CRY20" s="43"/>
      <c r="CRZ20" s="43"/>
      <c r="CSA20" s="43"/>
      <c r="CSB20" s="43"/>
      <c r="CSC20" s="43"/>
      <c r="CSD20" s="43"/>
      <c r="CSE20" s="43"/>
      <c r="CSF20" s="43"/>
      <c r="CSG20" s="43"/>
      <c r="CSH20" s="43"/>
      <c r="CSI20" s="43"/>
      <c r="CSJ20" s="43"/>
      <c r="CSK20" s="43"/>
      <c r="CSL20" s="43"/>
      <c r="CSM20" s="43"/>
      <c r="CSN20" s="43"/>
      <c r="CSO20" s="43"/>
      <c r="CSP20" s="43"/>
      <c r="CSQ20" s="43"/>
      <c r="CSR20" s="43"/>
      <c r="CSS20" s="43"/>
      <c r="CST20" s="43"/>
      <c r="CSU20" s="43"/>
      <c r="CSV20" s="43"/>
      <c r="CSW20" s="43"/>
      <c r="CSX20" s="43"/>
      <c r="CSY20" s="43"/>
      <c r="CSZ20" s="43"/>
      <c r="CTA20" s="43"/>
      <c r="CTB20" s="43"/>
      <c r="CTC20" s="43"/>
      <c r="CTD20" s="43"/>
      <c r="CTE20" s="43"/>
      <c r="CTF20" s="43"/>
      <c r="CTG20" s="43"/>
      <c r="CTH20" s="43"/>
      <c r="CTI20" s="43"/>
      <c r="CTJ20" s="43"/>
      <c r="CTK20" s="43"/>
      <c r="CTL20" s="43"/>
      <c r="CTM20" s="43"/>
      <c r="CTN20" s="43"/>
      <c r="CTO20" s="43"/>
      <c r="CTP20" s="43"/>
      <c r="CTQ20" s="43"/>
      <c r="CTR20" s="43"/>
      <c r="CTS20" s="43"/>
      <c r="CTT20" s="43"/>
      <c r="CTU20" s="43"/>
      <c r="CTV20" s="43"/>
      <c r="CTW20" s="43"/>
      <c r="CTX20" s="43"/>
      <c r="CTY20" s="43"/>
      <c r="CTZ20" s="43"/>
      <c r="CUA20" s="43"/>
      <c r="CUB20" s="43"/>
      <c r="CUC20" s="43"/>
      <c r="CUD20" s="43"/>
      <c r="CUE20" s="43"/>
      <c r="CUF20" s="43"/>
      <c r="CUG20" s="43"/>
      <c r="CUH20" s="43"/>
      <c r="CUI20" s="43"/>
      <c r="CUJ20" s="43"/>
      <c r="CUK20" s="43"/>
      <c r="CUL20" s="43"/>
      <c r="CUM20" s="43"/>
      <c r="CUN20" s="43"/>
      <c r="CUO20" s="43"/>
      <c r="CUP20" s="43"/>
      <c r="CUQ20" s="43"/>
      <c r="CUR20" s="43"/>
      <c r="CUS20" s="43"/>
      <c r="CUT20" s="43"/>
      <c r="CUU20" s="43"/>
      <c r="CUV20" s="43"/>
      <c r="CUW20" s="43"/>
      <c r="CUX20" s="43"/>
      <c r="CUY20" s="43"/>
      <c r="CUZ20" s="43"/>
      <c r="CVA20" s="43"/>
      <c r="CVB20" s="43"/>
      <c r="CVC20" s="43"/>
      <c r="CVD20" s="43"/>
      <c r="CVE20" s="43"/>
      <c r="CVF20" s="43"/>
      <c r="CVG20" s="43"/>
      <c r="CVH20" s="43"/>
      <c r="CVI20" s="43"/>
      <c r="CVJ20" s="43"/>
      <c r="CVK20" s="43"/>
      <c r="CVL20" s="43"/>
      <c r="CVM20" s="43"/>
      <c r="CVN20" s="43"/>
      <c r="CVO20" s="43"/>
      <c r="CVP20" s="43"/>
      <c r="CVQ20" s="43"/>
      <c r="CVR20" s="43"/>
      <c r="CVS20" s="43"/>
      <c r="CVT20" s="43"/>
      <c r="CVU20" s="43"/>
      <c r="CVV20" s="43"/>
      <c r="CVW20" s="43"/>
      <c r="CVX20" s="43"/>
      <c r="CVY20" s="43"/>
      <c r="CVZ20" s="43"/>
      <c r="CWA20" s="43"/>
      <c r="CWB20" s="43"/>
      <c r="CWC20" s="43"/>
      <c r="CWD20" s="43"/>
      <c r="CWE20" s="43"/>
      <c r="CWF20" s="43"/>
      <c r="CWG20" s="43"/>
      <c r="CWH20" s="43"/>
      <c r="CWI20" s="43"/>
      <c r="CWJ20" s="43"/>
      <c r="CWK20" s="43"/>
      <c r="CWL20" s="43"/>
      <c r="CWM20" s="43"/>
      <c r="CWN20" s="43"/>
      <c r="CWO20" s="43"/>
      <c r="CWP20" s="43"/>
      <c r="CWQ20" s="43"/>
      <c r="CWR20" s="43"/>
      <c r="CWS20" s="43"/>
      <c r="CWT20" s="43"/>
      <c r="CWU20" s="43"/>
      <c r="CWV20" s="43"/>
      <c r="CWW20" s="43"/>
      <c r="CWX20" s="43"/>
      <c r="CWY20" s="43"/>
      <c r="CWZ20" s="43"/>
      <c r="CXA20" s="43"/>
      <c r="CXB20" s="43"/>
      <c r="CXC20" s="43"/>
      <c r="CXD20" s="43"/>
      <c r="CXE20" s="43"/>
      <c r="CXF20" s="43"/>
      <c r="CXG20" s="43"/>
      <c r="CXH20" s="43"/>
      <c r="CXI20" s="43"/>
      <c r="CXJ20" s="43"/>
      <c r="CXK20" s="43"/>
      <c r="CXL20" s="43"/>
      <c r="CXM20" s="43"/>
      <c r="CXN20" s="43"/>
      <c r="CXO20" s="43"/>
      <c r="CXP20" s="43"/>
      <c r="CXQ20" s="43"/>
      <c r="CXR20" s="43"/>
      <c r="CXS20" s="43"/>
      <c r="CXT20" s="43"/>
      <c r="CXU20" s="43"/>
      <c r="CXV20" s="43"/>
      <c r="CXW20" s="43"/>
      <c r="CXX20" s="43"/>
      <c r="CXY20" s="43"/>
      <c r="CXZ20" s="43"/>
      <c r="CYA20" s="43"/>
      <c r="CYB20" s="43"/>
      <c r="CYC20" s="43"/>
      <c r="CYD20" s="43"/>
      <c r="CYE20" s="43"/>
      <c r="CYF20" s="43"/>
      <c r="CYG20" s="43"/>
      <c r="CYH20" s="43"/>
      <c r="CYI20" s="43"/>
      <c r="CYJ20" s="43"/>
      <c r="CYK20" s="43"/>
      <c r="CYL20" s="43"/>
      <c r="CYM20" s="43"/>
      <c r="CYN20" s="43"/>
      <c r="CYO20" s="43"/>
      <c r="CYP20" s="43"/>
      <c r="CYQ20" s="43"/>
      <c r="CYR20" s="43"/>
      <c r="CYS20" s="43"/>
      <c r="CYT20" s="43"/>
      <c r="CYU20" s="43"/>
      <c r="CYV20" s="43"/>
      <c r="CYW20" s="43"/>
      <c r="CYX20" s="43"/>
      <c r="CYY20" s="43"/>
      <c r="CYZ20" s="43"/>
      <c r="CZA20" s="43"/>
      <c r="CZB20" s="43"/>
      <c r="CZC20" s="43"/>
      <c r="CZD20" s="43"/>
      <c r="CZE20" s="43"/>
      <c r="CZF20" s="43"/>
      <c r="CZG20" s="43"/>
      <c r="CZH20" s="43"/>
      <c r="CZI20" s="43"/>
      <c r="CZJ20" s="43"/>
      <c r="CZK20" s="43"/>
      <c r="CZL20" s="43"/>
      <c r="CZM20" s="43"/>
      <c r="CZN20" s="43"/>
      <c r="CZO20" s="43"/>
      <c r="CZP20" s="43"/>
      <c r="CZQ20" s="43"/>
      <c r="CZR20" s="43"/>
      <c r="CZS20" s="43"/>
      <c r="CZT20" s="43"/>
      <c r="CZU20" s="43"/>
      <c r="CZV20" s="43"/>
      <c r="CZW20" s="43"/>
      <c r="CZX20" s="43"/>
      <c r="CZY20" s="43"/>
      <c r="CZZ20" s="43"/>
      <c r="DAA20" s="43"/>
      <c r="DAB20" s="43"/>
      <c r="DAC20" s="43"/>
      <c r="DAD20" s="43"/>
      <c r="DAE20" s="43"/>
      <c r="DAF20" s="43"/>
      <c r="DAG20" s="43"/>
      <c r="DAH20" s="43"/>
      <c r="DAI20" s="43"/>
      <c r="DAJ20" s="43"/>
      <c r="DAK20" s="43"/>
      <c r="DAL20" s="43"/>
      <c r="DAM20" s="43"/>
      <c r="DAN20" s="43"/>
      <c r="DAO20" s="43"/>
      <c r="DAP20" s="43"/>
      <c r="DAQ20" s="43"/>
      <c r="DAR20" s="43"/>
      <c r="DAS20" s="43"/>
      <c r="DAT20" s="43"/>
      <c r="DAU20" s="43"/>
      <c r="DAV20" s="43"/>
      <c r="DAW20" s="43"/>
      <c r="DAX20" s="43"/>
      <c r="DAY20" s="43"/>
      <c r="DAZ20" s="43"/>
      <c r="DBA20" s="43"/>
      <c r="DBB20" s="43"/>
      <c r="DBC20" s="43"/>
      <c r="DBD20" s="43"/>
      <c r="DBE20" s="43"/>
      <c r="DBF20" s="43"/>
      <c r="DBG20" s="43"/>
      <c r="DBH20" s="43"/>
      <c r="DBI20" s="43"/>
      <c r="DBJ20" s="43"/>
      <c r="DBK20" s="43"/>
      <c r="DBL20" s="43"/>
      <c r="DBM20" s="43"/>
      <c r="DBN20" s="43"/>
      <c r="DBO20" s="43"/>
      <c r="DBP20" s="43"/>
      <c r="DBQ20" s="43"/>
      <c r="DBR20" s="43"/>
      <c r="DBS20" s="43"/>
      <c r="DBT20" s="43"/>
      <c r="DBU20" s="43"/>
      <c r="DBV20" s="43"/>
      <c r="DBW20" s="43"/>
      <c r="DBX20" s="43"/>
      <c r="DBY20" s="43"/>
      <c r="DBZ20" s="43"/>
      <c r="DCA20" s="43"/>
      <c r="DCB20" s="43"/>
      <c r="DCC20" s="43"/>
      <c r="DCD20" s="43"/>
      <c r="DCE20" s="43"/>
      <c r="DCF20" s="43"/>
      <c r="DCG20" s="43"/>
      <c r="DCH20" s="43"/>
      <c r="DCI20" s="43"/>
      <c r="DCJ20" s="43"/>
      <c r="DCK20" s="43"/>
      <c r="DCL20" s="43"/>
      <c r="DCM20" s="43"/>
      <c r="DCN20" s="43"/>
      <c r="DCO20" s="43"/>
      <c r="DCP20" s="43"/>
      <c r="DCQ20" s="43"/>
      <c r="DCR20" s="43"/>
      <c r="DCS20" s="43"/>
      <c r="DCT20" s="43"/>
      <c r="DCU20" s="43"/>
      <c r="DCV20" s="43"/>
      <c r="DCW20" s="43"/>
      <c r="DCX20" s="43"/>
      <c r="DCY20" s="43"/>
      <c r="DCZ20" s="43"/>
      <c r="DDA20" s="43"/>
      <c r="DDB20" s="43"/>
      <c r="DDC20" s="43"/>
      <c r="DDD20" s="43"/>
      <c r="DDE20" s="43"/>
      <c r="DDF20" s="43"/>
      <c r="DDG20" s="43"/>
      <c r="DDH20" s="43"/>
      <c r="DDI20" s="43"/>
      <c r="DDJ20" s="43"/>
      <c r="DDK20" s="43"/>
      <c r="DDL20" s="43"/>
      <c r="DDM20" s="43"/>
      <c r="DDN20" s="43"/>
      <c r="DDO20" s="43"/>
      <c r="DDP20" s="43"/>
      <c r="DDQ20" s="43"/>
      <c r="DDR20" s="43"/>
      <c r="DDS20" s="43"/>
      <c r="DDT20" s="43"/>
      <c r="DDU20" s="43"/>
      <c r="DDV20" s="43"/>
      <c r="DDW20" s="43"/>
      <c r="DDX20" s="43"/>
      <c r="DDY20" s="43"/>
      <c r="DDZ20" s="43"/>
      <c r="DEA20" s="43"/>
      <c r="DEB20" s="43"/>
      <c r="DEC20" s="43"/>
      <c r="DED20" s="43"/>
      <c r="DEE20" s="43"/>
      <c r="DEF20" s="43"/>
      <c r="DEG20" s="43"/>
      <c r="DEH20" s="43"/>
      <c r="DEI20" s="43"/>
      <c r="DEJ20" s="43"/>
      <c r="DEK20" s="43"/>
      <c r="DEL20" s="43"/>
      <c r="DEM20" s="43"/>
      <c r="DEN20" s="43"/>
      <c r="DEO20" s="43"/>
      <c r="DEP20" s="43"/>
      <c r="DEQ20" s="43"/>
      <c r="DER20" s="43"/>
      <c r="DES20" s="43"/>
      <c r="DET20" s="43"/>
      <c r="DEU20" s="43"/>
      <c r="DEV20" s="43"/>
      <c r="DEW20" s="43"/>
      <c r="DEX20" s="43"/>
      <c r="DEY20" s="43"/>
      <c r="DEZ20" s="43"/>
      <c r="DFA20" s="43"/>
      <c r="DFB20" s="43"/>
      <c r="DFC20" s="43"/>
      <c r="DFD20" s="43"/>
      <c r="DFE20" s="43"/>
      <c r="DFF20" s="43"/>
      <c r="DFG20" s="43"/>
      <c r="DFH20" s="43"/>
      <c r="DFI20" s="43"/>
      <c r="DFJ20" s="43"/>
      <c r="DFK20" s="43"/>
      <c r="DFL20" s="43"/>
      <c r="DFM20" s="43"/>
      <c r="DFN20" s="43"/>
      <c r="DFO20" s="43"/>
      <c r="DFP20" s="43"/>
      <c r="DFQ20" s="43"/>
      <c r="DFR20" s="43"/>
      <c r="DFS20" s="43"/>
      <c r="DFT20" s="43"/>
      <c r="DFU20" s="43"/>
      <c r="DFV20" s="43"/>
      <c r="DFW20" s="43"/>
      <c r="DFX20" s="43"/>
      <c r="DFY20" s="43"/>
      <c r="DFZ20" s="43"/>
      <c r="DGA20" s="43"/>
      <c r="DGB20" s="43"/>
      <c r="DGC20" s="43"/>
      <c r="DGD20" s="43"/>
      <c r="DGE20" s="43"/>
      <c r="DGF20" s="43"/>
      <c r="DGG20" s="43"/>
      <c r="DGH20" s="43"/>
      <c r="DGI20" s="43"/>
      <c r="DGJ20" s="43"/>
      <c r="DGK20" s="43"/>
      <c r="DGL20" s="43"/>
      <c r="DGM20" s="43"/>
      <c r="DGN20" s="43"/>
      <c r="DGO20" s="43"/>
      <c r="DGP20" s="43"/>
      <c r="DGQ20" s="43"/>
      <c r="DGR20" s="43"/>
      <c r="DGS20" s="43"/>
      <c r="DGT20" s="43"/>
      <c r="DGU20" s="43"/>
      <c r="DGV20" s="43"/>
      <c r="DGW20" s="43"/>
      <c r="DGX20" s="43"/>
      <c r="DGY20" s="43"/>
      <c r="DGZ20" s="43"/>
      <c r="DHA20" s="43"/>
      <c r="DHB20" s="43"/>
      <c r="DHC20" s="43"/>
      <c r="DHD20" s="43"/>
      <c r="DHE20" s="43"/>
      <c r="DHF20" s="43"/>
      <c r="DHG20" s="43"/>
      <c r="DHH20" s="43"/>
      <c r="DHI20" s="43"/>
      <c r="DHJ20" s="43"/>
      <c r="DHK20" s="43"/>
      <c r="DHL20" s="43"/>
      <c r="DHM20" s="43"/>
      <c r="DHN20" s="43"/>
      <c r="DHO20" s="43"/>
      <c r="DHP20" s="43"/>
      <c r="DHQ20" s="43"/>
      <c r="DHR20" s="43"/>
      <c r="DHS20" s="43"/>
      <c r="DHT20" s="43"/>
      <c r="DHU20" s="43"/>
      <c r="DHV20" s="43"/>
      <c r="DHW20" s="43"/>
      <c r="DHX20" s="43"/>
      <c r="DHY20" s="43"/>
      <c r="DHZ20" s="43"/>
      <c r="DIA20" s="43"/>
      <c r="DIB20" s="43"/>
      <c r="DIC20" s="43"/>
      <c r="DID20" s="43"/>
      <c r="DIE20" s="43"/>
      <c r="DIF20" s="43"/>
      <c r="DIG20" s="43"/>
      <c r="DIH20" s="43"/>
      <c r="DII20" s="43"/>
      <c r="DIJ20" s="43"/>
      <c r="DIK20" s="43"/>
      <c r="DIL20" s="43"/>
      <c r="DIM20" s="43"/>
      <c r="DIN20" s="43"/>
      <c r="DIO20" s="43"/>
      <c r="DIP20" s="43"/>
      <c r="DIQ20" s="43"/>
      <c r="DIR20" s="43"/>
      <c r="DIS20" s="43"/>
      <c r="DIT20" s="43"/>
      <c r="DIU20" s="43"/>
      <c r="DIV20" s="43"/>
      <c r="DIW20" s="43"/>
      <c r="DIX20" s="43"/>
      <c r="DIY20" s="43"/>
      <c r="DIZ20" s="43"/>
      <c r="DJA20" s="43"/>
      <c r="DJB20" s="43"/>
      <c r="DJC20" s="43"/>
      <c r="DJD20" s="43"/>
      <c r="DJE20" s="43"/>
      <c r="DJF20" s="43"/>
      <c r="DJG20" s="43"/>
      <c r="DJH20" s="43"/>
      <c r="DJI20" s="43"/>
      <c r="DJJ20" s="43"/>
      <c r="DJK20" s="43"/>
      <c r="DJL20" s="43"/>
      <c r="DJM20" s="43"/>
      <c r="DJN20" s="43"/>
      <c r="DJO20" s="43"/>
      <c r="DJP20" s="43"/>
      <c r="DJQ20" s="43"/>
      <c r="DJR20" s="43"/>
      <c r="DJS20" s="43"/>
      <c r="DJT20" s="43"/>
      <c r="DJU20" s="43"/>
      <c r="DJV20" s="43"/>
      <c r="DJW20" s="43"/>
      <c r="DJX20" s="43"/>
      <c r="DJY20" s="43"/>
      <c r="DJZ20" s="43"/>
      <c r="DKA20" s="43"/>
      <c r="DKB20" s="43"/>
      <c r="DKC20" s="43"/>
      <c r="DKD20" s="43"/>
      <c r="DKE20" s="43"/>
      <c r="DKF20" s="43"/>
      <c r="DKG20" s="43"/>
      <c r="DKH20" s="43"/>
      <c r="DKI20" s="43"/>
      <c r="DKJ20" s="43"/>
      <c r="DKK20" s="43"/>
      <c r="DKL20" s="43"/>
      <c r="DKM20" s="43"/>
      <c r="DKN20" s="43"/>
      <c r="DKO20" s="43"/>
      <c r="DKP20" s="43"/>
      <c r="DKQ20" s="43"/>
      <c r="DKR20" s="43"/>
      <c r="DKS20" s="43"/>
      <c r="DKT20" s="43"/>
      <c r="DKU20" s="43"/>
      <c r="DKV20" s="43"/>
      <c r="DKW20" s="43"/>
      <c r="DKX20" s="43"/>
      <c r="DKY20" s="43"/>
      <c r="DKZ20" s="43"/>
      <c r="DLA20" s="43"/>
      <c r="DLB20" s="43"/>
      <c r="DLC20" s="43"/>
      <c r="DLD20" s="43"/>
      <c r="DLE20" s="43"/>
      <c r="DLF20" s="43"/>
      <c r="DLG20" s="43"/>
      <c r="DLH20" s="43"/>
      <c r="DLI20" s="43"/>
      <c r="DLJ20" s="43"/>
      <c r="DLK20" s="43"/>
      <c r="DLL20" s="43"/>
      <c r="DLM20" s="43"/>
      <c r="DLN20" s="43"/>
      <c r="DLO20" s="43"/>
      <c r="DLP20" s="43"/>
      <c r="DLQ20" s="43"/>
      <c r="DLR20" s="43"/>
      <c r="DLS20" s="43"/>
      <c r="DLT20" s="43"/>
      <c r="DLU20" s="43"/>
      <c r="DLV20" s="43"/>
      <c r="DLW20" s="43"/>
      <c r="DLX20" s="43"/>
      <c r="DLY20" s="43"/>
      <c r="DLZ20" s="43"/>
      <c r="DMA20" s="43"/>
      <c r="DMB20" s="43"/>
      <c r="DMC20" s="43"/>
      <c r="DMD20" s="43"/>
      <c r="DME20" s="43"/>
      <c r="DMF20" s="43"/>
      <c r="DMG20" s="43"/>
      <c r="DMH20" s="43"/>
      <c r="DMI20" s="43"/>
      <c r="DMJ20" s="43"/>
      <c r="DMK20" s="43"/>
      <c r="DML20" s="43"/>
      <c r="DMM20" s="43"/>
      <c r="DMN20" s="43"/>
      <c r="DMO20" s="43"/>
      <c r="DMP20" s="43"/>
      <c r="DMQ20" s="43"/>
      <c r="DMR20" s="43"/>
      <c r="DMS20" s="43"/>
      <c r="DMT20" s="43"/>
      <c r="DMU20" s="43"/>
      <c r="DMV20" s="43"/>
      <c r="DMW20" s="43"/>
      <c r="DMX20" s="43"/>
      <c r="DMY20" s="43"/>
      <c r="DMZ20" s="43"/>
      <c r="DNA20" s="43"/>
      <c r="DNB20" s="43"/>
      <c r="DNC20" s="43"/>
      <c r="DND20" s="43"/>
      <c r="DNE20" s="43"/>
      <c r="DNF20" s="43"/>
      <c r="DNG20" s="43"/>
      <c r="DNH20" s="43"/>
      <c r="DNI20" s="43"/>
      <c r="DNJ20" s="43"/>
      <c r="DNK20" s="43"/>
      <c r="DNL20" s="43"/>
      <c r="DNM20" s="43"/>
      <c r="DNN20" s="43"/>
      <c r="DNO20" s="43"/>
      <c r="DNP20" s="43"/>
      <c r="DNQ20" s="43"/>
      <c r="DNR20" s="43"/>
      <c r="DNS20" s="43"/>
      <c r="DNT20" s="43"/>
      <c r="DNU20" s="43"/>
      <c r="DNV20" s="43"/>
      <c r="DNW20" s="43"/>
      <c r="DNX20" s="43"/>
      <c r="DNY20" s="43"/>
      <c r="DNZ20" s="43"/>
      <c r="DOA20" s="43"/>
      <c r="DOB20" s="43"/>
      <c r="DOC20" s="43"/>
      <c r="DOD20" s="43"/>
      <c r="DOE20" s="43"/>
      <c r="DOF20" s="43"/>
      <c r="DOG20" s="43"/>
      <c r="DOH20" s="43"/>
      <c r="DOI20" s="43"/>
      <c r="DOJ20" s="43"/>
      <c r="DOK20" s="43"/>
      <c r="DOL20" s="43"/>
      <c r="DOM20" s="43"/>
      <c r="DON20" s="43"/>
      <c r="DOO20" s="43"/>
      <c r="DOP20" s="43"/>
      <c r="DOQ20" s="43"/>
      <c r="DOR20" s="43"/>
      <c r="DOS20" s="43"/>
      <c r="DOT20" s="43"/>
      <c r="DOU20" s="43"/>
      <c r="DOV20" s="43"/>
      <c r="DOW20" s="43"/>
      <c r="DOX20" s="43"/>
      <c r="DOY20" s="43"/>
      <c r="DOZ20" s="43"/>
      <c r="DPA20" s="43"/>
      <c r="DPB20" s="43"/>
      <c r="DPC20" s="43"/>
      <c r="DPD20" s="43"/>
      <c r="DPE20" s="43"/>
      <c r="DPF20" s="43"/>
      <c r="DPG20" s="43"/>
      <c r="DPH20" s="43"/>
      <c r="DPI20" s="43"/>
      <c r="DPJ20" s="43"/>
      <c r="DPK20" s="43"/>
      <c r="DPL20" s="43"/>
      <c r="DPM20" s="43"/>
      <c r="DPN20" s="43"/>
      <c r="DPO20" s="43"/>
      <c r="DPP20" s="43"/>
      <c r="DPQ20" s="43"/>
      <c r="DPR20" s="43"/>
      <c r="DPS20" s="43"/>
      <c r="DPT20" s="43"/>
      <c r="DPU20" s="43"/>
      <c r="DPV20" s="43"/>
      <c r="DPW20" s="43"/>
      <c r="DPX20" s="43"/>
      <c r="DPY20" s="43"/>
      <c r="DPZ20" s="43"/>
      <c r="DQA20" s="43"/>
      <c r="DQB20" s="43"/>
      <c r="DQC20" s="43"/>
      <c r="DQD20" s="43"/>
      <c r="DQE20" s="43"/>
      <c r="DQF20" s="43"/>
      <c r="DQG20" s="43"/>
      <c r="DQH20" s="43"/>
      <c r="DQI20" s="43"/>
      <c r="DQJ20" s="43"/>
      <c r="DQK20" s="43"/>
      <c r="DQL20" s="43"/>
      <c r="DQM20" s="43"/>
      <c r="DQN20" s="43"/>
      <c r="DQO20" s="43"/>
      <c r="DQP20" s="43"/>
      <c r="DQQ20" s="43"/>
      <c r="DQR20" s="43"/>
      <c r="DQS20" s="43"/>
      <c r="DQT20" s="43"/>
      <c r="DQU20" s="43"/>
      <c r="DQV20" s="43"/>
      <c r="DQW20" s="43"/>
      <c r="DQX20" s="43"/>
      <c r="DQY20" s="43"/>
      <c r="DQZ20" s="43"/>
      <c r="DRA20" s="43"/>
      <c r="DRB20" s="43"/>
      <c r="DRC20" s="43"/>
      <c r="DRD20" s="43"/>
      <c r="DRE20" s="43"/>
      <c r="DRF20" s="43"/>
      <c r="DRG20" s="43"/>
      <c r="DRH20" s="43"/>
      <c r="DRI20" s="43"/>
      <c r="DRJ20" s="43"/>
      <c r="DRK20" s="43"/>
      <c r="DRL20" s="43"/>
      <c r="DRM20" s="43"/>
      <c r="DRN20" s="43"/>
      <c r="DRO20" s="43"/>
      <c r="DRP20" s="43"/>
      <c r="DRQ20" s="43"/>
      <c r="DRR20" s="43"/>
      <c r="DRS20" s="43"/>
      <c r="DRT20" s="43"/>
      <c r="DRU20" s="43"/>
      <c r="DRV20" s="43"/>
      <c r="DRW20" s="43"/>
      <c r="DRX20" s="43"/>
      <c r="DRY20" s="43"/>
      <c r="DRZ20" s="43"/>
      <c r="DSA20" s="43"/>
      <c r="DSB20" s="43"/>
      <c r="DSC20" s="43"/>
      <c r="DSD20" s="43"/>
      <c r="DSE20" s="43"/>
      <c r="DSF20" s="43"/>
      <c r="DSG20" s="43"/>
      <c r="DSH20" s="43"/>
      <c r="DSI20" s="43"/>
      <c r="DSJ20" s="43"/>
      <c r="DSK20" s="43"/>
      <c r="DSL20" s="43"/>
      <c r="DSM20" s="43"/>
      <c r="DSN20" s="43"/>
      <c r="DSO20" s="43"/>
      <c r="DSP20" s="43"/>
      <c r="DSQ20" s="43"/>
      <c r="DSR20" s="43"/>
      <c r="DSS20" s="43"/>
      <c r="DST20" s="43"/>
      <c r="DSU20" s="43"/>
      <c r="DSV20" s="43"/>
      <c r="DSW20" s="43"/>
      <c r="DSX20" s="43"/>
      <c r="DSY20" s="43"/>
      <c r="DSZ20" s="43"/>
      <c r="DTA20" s="43"/>
      <c r="DTB20" s="43"/>
      <c r="DTC20" s="43"/>
      <c r="DTD20" s="43"/>
      <c r="DTE20" s="43"/>
      <c r="DTF20" s="43"/>
      <c r="DTG20" s="43"/>
      <c r="DTH20" s="43"/>
      <c r="DTI20" s="43"/>
      <c r="DTJ20" s="43"/>
      <c r="DTK20" s="43"/>
      <c r="DTL20" s="43"/>
      <c r="DTM20" s="43"/>
      <c r="DTN20" s="43"/>
      <c r="DTO20" s="43"/>
      <c r="DTP20" s="43"/>
      <c r="DTQ20" s="43"/>
      <c r="DTR20" s="43"/>
      <c r="DTS20" s="43"/>
      <c r="DTT20" s="43"/>
      <c r="DTU20" s="43"/>
      <c r="DTV20" s="43"/>
      <c r="DTW20" s="43"/>
      <c r="DTX20" s="43"/>
      <c r="DTY20" s="43"/>
      <c r="DTZ20" s="43"/>
      <c r="DUA20" s="43"/>
      <c r="DUB20" s="43"/>
      <c r="DUC20" s="43"/>
      <c r="DUD20" s="43"/>
      <c r="DUE20" s="43"/>
      <c r="DUF20" s="43"/>
      <c r="DUG20" s="43"/>
      <c r="DUH20" s="43"/>
      <c r="DUI20" s="43"/>
      <c r="DUJ20" s="43"/>
      <c r="DUK20" s="43"/>
      <c r="DUL20" s="43"/>
      <c r="DUM20" s="43"/>
      <c r="DUN20" s="43"/>
      <c r="DUO20" s="43"/>
      <c r="DUP20" s="43"/>
      <c r="DUQ20" s="43"/>
      <c r="DUR20" s="43"/>
      <c r="DUS20" s="43"/>
      <c r="DUT20" s="43"/>
      <c r="DUU20" s="43"/>
      <c r="DUV20" s="43"/>
      <c r="DUW20" s="43"/>
      <c r="DUX20" s="43"/>
      <c r="DUY20" s="43"/>
      <c r="DUZ20" s="43"/>
      <c r="DVA20" s="43"/>
      <c r="DVB20" s="43"/>
      <c r="DVC20" s="43"/>
      <c r="DVD20" s="43"/>
      <c r="DVE20" s="43"/>
      <c r="DVF20" s="43"/>
      <c r="DVG20" s="43"/>
      <c r="DVH20" s="43"/>
      <c r="DVI20" s="43"/>
      <c r="DVJ20" s="43"/>
      <c r="DVK20" s="43"/>
      <c r="DVL20" s="43"/>
      <c r="DVM20" s="43"/>
      <c r="DVN20" s="43"/>
      <c r="DVO20" s="43"/>
      <c r="DVP20" s="43"/>
      <c r="DVQ20" s="43"/>
      <c r="DVR20" s="43"/>
      <c r="DVS20" s="43"/>
      <c r="DVT20" s="43"/>
      <c r="DVU20" s="43"/>
      <c r="DVV20" s="43"/>
      <c r="DVW20" s="43"/>
      <c r="DVX20" s="43"/>
      <c r="DVY20" s="43"/>
      <c r="DVZ20" s="43"/>
      <c r="DWA20" s="43"/>
      <c r="DWB20" s="43"/>
      <c r="DWC20" s="43"/>
      <c r="DWD20" s="43"/>
      <c r="DWE20" s="43"/>
      <c r="DWF20" s="43"/>
      <c r="DWG20" s="43"/>
      <c r="DWH20" s="43"/>
      <c r="DWI20" s="43"/>
      <c r="DWJ20" s="43"/>
      <c r="DWK20" s="43"/>
      <c r="DWL20" s="43"/>
      <c r="DWM20" s="43"/>
      <c r="DWN20" s="43"/>
      <c r="DWO20" s="43"/>
      <c r="DWP20" s="43"/>
      <c r="DWQ20" s="43"/>
      <c r="DWR20" s="43"/>
      <c r="DWS20" s="43"/>
      <c r="DWT20" s="43"/>
      <c r="DWU20" s="43"/>
      <c r="DWV20" s="43"/>
      <c r="DWW20" s="43"/>
      <c r="DWX20" s="43"/>
      <c r="DWY20" s="43"/>
      <c r="DWZ20" s="43"/>
      <c r="DXA20" s="43"/>
      <c r="DXB20" s="43"/>
      <c r="DXC20" s="43"/>
      <c r="DXD20" s="43"/>
      <c r="DXE20" s="43"/>
      <c r="DXF20" s="43"/>
      <c r="DXG20" s="43"/>
      <c r="DXH20" s="43"/>
      <c r="DXI20" s="43"/>
      <c r="DXJ20" s="43"/>
      <c r="DXK20" s="43"/>
      <c r="DXL20" s="43"/>
      <c r="DXM20" s="43"/>
      <c r="DXN20" s="43"/>
      <c r="DXO20" s="43"/>
      <c r="DXP20" s="43"/>
      <c r="DXQ20" s="43"/>
      <c r="DXR20" s="43"/>
      <c r="DXS20" s="43"/>
      <c r="DXT20" s="43"/>
      <c r="DXU20" s="43"/>
      <c r="DXV20" s="43"/>
      <c r="DXW20" s="43"/>
      <c r="DXX20" s="43"/>
      <c r="DXY20" s="43"/>
      <c r="DXZ20" s="43"/>
      <c r="DYA20" s="43"/>
      <c r="DYB20" s="43"/>
      <c r="DYC20" s="43"/>
      <c r="DYD20" s="43"/>
      <c r="DYE20" s="43"/>
      <c r="DYF20" s="43"/>
      <c r="DYG20" s="43"/>
      <c r="DYH20" s="43"/>
      <c r="DYI20" s="43"/>
      <c r="DYJ20" s="43"/>
      <c r="DYK20" s="43"/>
      <c r="DYL20" s="43"/>
      <c r="DYM20" s="43"/>
      <c r="DYN20" s="43"/>
      <c r="DYO20" s="43"/>
      <c r="DYP20" s="43"/>
      <c r="DYQ20" s="43"/>
      <c r="DYR20" s="43"/>
      <c r="DYS20" s="43"/>
      <c r="DYT20" s="43"/>
      <c r="DYU20" s="43"/>
      <c r="DYV20" s="43"/>
      <c r="DYW20" s="43"/>
      <c r="DYX20" s="43"/>
      <c r="DYY20" s="43"/>
      <c r="DYZ20" s="43"/>
      <c r="DZA20" s="43"/>
      <c r="DZB20" s="43"/>
      <c r="DZC20" s="43"/>
      <c r="DZD20" s="43"/>
      <c r="DZE20" s="43"/>
      <c r="DZF20" s="43"/>
      <c r="DZG20" s="43"/>
      <c r="DZH20" s="43"/>
      <c r="DZI20" s="43"/>
      <c r="DZJ20" s="43"/>
      <c r="DZK20" s="43"/>
      <c r="DZL20" s="43"/>
      <c r="DZM20" s="43"/>
      <c r="DZN20" s="43"/>
      <c r="DZO20" s="43"/>
      <c r="DZP20" s="43"/>
      <c r="DZQ20" s="43"/>
      <c r="DZR20" s="43"/>
      <c r="DZS20" s="43"/>
      <c r="DZT20" s="43"/>
      <c r="DZU20" s="43"/>
      <c r="DZV20" s="43"/>
      <c r="DZW20" s="43"/>
      <c r="DZX20" s="43"/>
      <c r="DZY20" s="43"/>
      <c r="DZZ20" s="43"/>
      <c r="EAA20" s="43"/>
      <c r="EAB20" s="43"/>
      <c r="EAC20" s="43"/>
      <c r="EAD20" s="43"/>
      <c r="EAE20" s="43"/>
      <c r="EAF20" s="43"/>
      <c r="EAG20" s="43"/>
      <c r="EAH20" s="43"/>
      <c r="EAI20" s="43"/>
      <c r="EAJ20" s="43"/>
      <c r="EAK20" s="43"/>
      <c r="EAL20" s="43"/>
      <c r="EAM20" s="43"/>
      <c r="EAN20" s="43"/>
      <c r="EAO20" s="43"/>
      <c r="EAP20" s="43"/>
      <c r="EAQ20" s="43"/>
      <c r="EAR20" s="43"/>
      <c r="EAS20" s="43"/>
      <c r="EAT20" s="43"/>
      <c r="EAU20" s="43"/>
      <c r="EAV20" s="43"/>
      <c r="EAW20" s="43"/>
      <c r="EAX20" s="43"/>
      <c r="EAY20" s="43"/>
      <c r="EAZ20" s="43"/>
      <c r="EBA20" s="43"/>
      <c r="EBB20" s="43"/>
      <c r="EBC20" s="43"/>
      <c r="EBD20" s="43"/>
      <c r="EBE20" s="43"/>
      <c r="EBF20" s="43"/>
      <c r="EBG20" s="43"/>
      <c r="EBH20" s="43"/>
      <c r="EBI20" s="43"/>
      <c r="EBJ20" s="43"/>
      <c r="EBK20" s="43"/>
      <c r="EBL20" s="43"/>
      <c r="EBM20" s="43"/>
      <c r="EBN20" s="43"/>
      <c r="EBO20" s="43"/>
      <c r="EBP20" s="43"/>
      <c r="EBQ20" s="43"/>
      <c r="EBR20" s="43"/>
      <c r="EBS20" s="43"/>
      <c r="EBT20" s="43"/>
      <c r="EBU20" s="43"/>
      <c r="EBV20" s="43"/>
      <c r="EBW20" s="43"/>
      <c r="EBX20" s="43"/>
      <c r="EBY20" s="43"/>
      <c r="EBZ20" s="43"/>
      <c r="ECA20" s="43"/>
      <c r="ECB20" s="43"/>
      <c r="ECC20" s="43"/>
      <c r="ECD20" s="43"/>
      <c r="ECE20" s="43"/>
      <c r="ECF20" s="43"/>
      <c r="ECG20" s="43"/>
      <c r="ECH20" s="43"/>
      <c r="ECI20" s="43"/>
      <c r="ECJ20" s="43"/>
      <c r="ECK20" s="43"/>
      <c r="ECL20" s="43"/>
      <c r="ECM20" s="43"/>
      <c r="ECN20" s="43"/>
      <c r="ECO20" s="43"/>
      <c r="ECP20" s="43"/>
      <c r="ECQ20" s="43"/>
      <c r="ECR20" s="43"/>
      <c r="ECS20" s="43"/>
      <c r="ECT20" s="43"/>
      <c r="ECU20" s="43"/>
      <c r="ECV20" s="43"/>
      <c r="ECW20" s="43"/>
      <c r="ECX20" s="43"/>
      <c r="ECY20" s="43"/>
      <c r="ECZ20" s="43"/>
      <c r="EDA20" s="43"/>
      <c r="EDB20" s="43"/>
      <c r="EDC20" s="43"/>
      <c r="EDD20" s="43"/>
      <c r="EDE20" s="43"/>
      <c r="EDF20" s="43"/>
      <c r="EDG20" s="43"/>
      <c r="EDH20" s="43"/>
      <c r="EDI20" s="43"/>
      <c r="EDJ20" s="43"/>
      <c r="EDK20" s="43"/>
      <c r="EDL20" s="43"/>
      <c r="EDM20" s="43"/>
      <c r="EDN20" s="43"/>
      <c r="EDO20" s="43"/>
      <c r="EDP20" s="43"/>
      <c r="EDQ20" s="43"/>
      <c r="EDR20" s="43"/>
      <c r="EDS20" s="43"/>
      <c r="EDT20" s="43"/>
      <c r="EDU20" s="43"/>
      <c r="EDV20" s="43"/>
      <c r="EDW20" s="43"/>
      <c r="EDX20" s="43"/>
      <c r="EDY20" s="43"/>
      <c r="EDZ20" s="43"/>
      <c r="EEA20" s="43"/>
      <c r="EEB20" s="43"/>
      <c r="EEC20" s="43"/>
      <c r="EED20" s="43"/>
      <c r="EEE20" s="43"/>
      <c r="EEF20" s="43"/>
      <c r="EEG20" s="43"/>
      <c r="EEH20" s="43"/>
      <c r="EEI20" s="43"/>
      <c r="EEJ20" s="43"/>
      <c r="EEK20" s="43"/>
      <c r="EEL20" s="43"/>
      <c r="EEM20" s="43"/>
      <c r="EEN20" s="43"/>
      <c r="EEO20" s="43"/>
      <c r="EEP20" s="43"/>
      <c r="EEQ20" s="43"/>
      <c r="EER20" s="43"/>
      <c r="EES20" s="43"/>
      <c r="EET20" s="43"/>
      <c r="EEU20" s="43"/>
      <c r="EEV20" s="43"/>
      <c r="EEW20" s="43"/>
      <c r="EEX20" s="43"/>
      <c r="EEY20" s="43"/>
      <c r="EEZ20" s="43"/>
      <c r="EFA20" s="43"/>
      <c r="EFB20" s="43"/>
      <c r="EFC20" s="43"/>
      <c r="EFD20" s="43"/>
      <c r="EFE20" s="43"/>
      <c r="EFF20" s="43"/>
      <c r="EFG20" s="43"/>
      <c r="EFH20" s="43"/>
      <c r="EFI20" s="43"/>
      <c r="EFJ20" s="43"/>
      <c r="EFK20" s="43"/>
      <c r="EFL20" s="43"/>
      <c r="EFM20" s="43"/>
      <c r="EFN20" s="43"/>
      <c r="EFO20" s="43"/>
      <c r="EFP20" s="43"/>
      <c r="EFQ20" s="43"/>
      <c r="EFR20" s="43"/>
      <c r="EFS20" s="43"/>
      <c r="EFT20" s="43"/>
      <c r="EFU20" s="43"/>
      <c r="EFV20" s="43"/>
      <c r="EFW20" s="43"/>
      <c r="EFX20" s="43"/>
      <c r="EFY20" s="43"/>
      <c r="EFZ20" s="43"/>
      <c r="EGA20" s="43"/>
      <c r="EGB20" s="43"/>
      <c r="EGC20" s="43"/>
      <c r="EGD20" s="43"/>
      <c r="EGE20" s="43"/>
      <c r="EGF20" s="43"/>
      <c r="EGG20" s="43"/>
      <c r="EGH20" s="43"/>
      <c r="EGI20" s="43"/>
      <c r="EGJ20" s="43"/>
      <c r="EGK20" s="43"/>
      <c r="EGL20" s="43"/>
      <c r="EGM20" s="43"/>
      <c r="EGN20" s="43"/>
      <c r="EGO20" s="43"/>
      <c r="EGP20" s="43"/>
      <c r="EGQ20" s="43"/>
      <c r="EGR20" s="43"/>
      <c r="EGS20" s="43"/>
      <c r="EGT20" s="43"/>
      <c r="EGU20" s="43"/>
      <c r="EGV20" s="43"/>
      <c r="EGW20" s="43"/>
      <c r="EGX20" s="43"/>
      <c r="EGY20" s="43"/>
      <c r="EGZ20" s="43"/>
      <c r="EHA20" s="43"/>
      <c r="EHB20" s="43"/>
      <c r="EHC20" s="43"/>
      <c r="EHD20" s="43"/>
      <c r="EHE20" s="43"/>
      <c r="EHF20" s="43"/>
      <c r="EHG20" s="43"/>
      <c r="EHH20" s="43"/>
      <c r="EHI20" s="43"/>
      <c r="EHJ20" s="43"/>
      <c r="EHK20" s="43"/>
      <c r="EHL20" s="43"/>
      <c r="EHM20" s="43"/>
      <c r="EHN20" s="43"/>
      <c r="EHO20" s="43"/>
      <c r="EHP20" s="43"/>
      <c r="EHQ20" s="43"/>
      <c r="EHR20" s="43"/>
      <c r="EHS20" s="43"/>
      <c r="EHT20" s="43"/>
      <c r="EHU20" s="43"/>
      <c r="EHV20" s="43"/>
      <c r="EHW20" s="43"/>
      <c r="EHX20" s="43"/>
      <c r="EHY20" s="43"/>
      <c r="EHZ20" s="43"/>
      <c r="EIA20" s="43"/>
      <c r="EIB20" s="43"/>
      <c r="EIC20" s="43"/>
      <c r="EID20" s="43"/>
      <c r="EIE20" s="43"/>
      <c r="EIF20" s="43"/>
      <c r="EIG20" s="43"/>
      <c r="EIH20" s="43"/>
      <c r="EII20" s="43"/>
      <c r="EIJ20" s="43"/>
      <c r="EIK20" s="43"/>
      <c r="EIL20" s="43"/>
      <c r="EIM20" s="43"/>
      <c r="EIN20" s="43"/>
      <c r="EIO20" s="43"/>
      <c r="EIP20" s="43"/>
      <c r="EIQ20" s="43"/>
      <c r="EIR20" s="43"/>
      <c r="EIS20" s="43"/>
      <c r="EIT20" s="43"/>
      <c r="EIU20" s="43"/>
      <c r="EIV20" s="43"/>
      <c r="EIW20" s="43"/>
      <c r="EIX20" s="43"/>
      <c r="EIY20" s="43"/>
      <c r="EIZ20" s="43"/>
      <c r="EJA20" s="43"/>
      <c r="EJB20" s="43"/>
      <c r="EJC20" s="43"/>
      <c r="EJD20" s="43"/>
      <c r="EJE20" s="43"/>
      <c r="EJF20" s="43"/>
      <c r="EJG20" s="43"/>
      <c r="EJH20" s="43"/>
      <c r="EJI20" s="43"/>
      <c r="EJJ20" s="43"/>
      <c r="EJK20" s="43"/>
      <c r="EJL20" s="43"/>
      <c r="EJM20" s="43"/>
      <c r="EJN20" s="43"/>
      <c r="EJO20" s="43"/>
      <c r="EJP20" s="43"/>
      <c r="EJQ20" s="43"/>
      <c r="EJR20" s="43"/>
      <c r="EJS20" s="43"/>
      <c r="EJT20" s="43"/>
      <c r="EJU20" s="43"/>
      <c r="EJV20" s="43"/>
      <c r="EJW20" s="43"/>
      <c r="EJX20" s="43"/>
      <c r="EJY20" s="43"/>
      <c r="EJZ20" s="43"/>
      <c r="EKA20" s="43"/>
      <c r="EKB20" s="43"/>
      <c r="EKC20" s="43"/>
      <c r="EKD20" s="43"/>
      <c r="EKE20" s="43"/>
      <c r="EKF20" s="43"/>
      <c r="EKG20" s="43"/>
      <c r="EKH20" s="43"/>
      <c r="EKI20" s="43"/>
      <c r="EKJ20" s="43"/>
      <c r="EKK20" s="43"/>
      <c r="EKL20" s="43"/>
      <c r="EKM20" s="43"/>
      <c r="EKN20" s="43"/>
      <c r="EKO20" s="43"/>
      <c r="EKP20" s="43"/>
      <c r="EKQ20" s="43"/>
      <c r="EKR20" s="43"/>
      <c r="EKS20" s="43"/>
      <c r="EKT20" s="43"/>
      <c r="EKU20" s="43"/>
      <c r="EKV20" s="43"/>
      <c r="EKW20" s="43"/>
      <c r="EKX20" s="43"/>
      <c r="EKY20" s="43"/>
      <c r="EKZ20" s="43"/>
      <c r="ELA20" s="43"/>
      <c r="ELB20" s="43"/>
      <c r="ELC20" s="43"/>
      <c r="ELD20" s="43"/>
      <c r="ELE20" s="43"/>
      <c r="ELF20" s="43"/>
      <c r="ELG20" s="43"/>
      <c r="ELH20" s="43"/>
      <c r="ELI20" s="43"/>
      <c r="ELJ20" s="43"/>
      <c r="ELK20" s="43"/>
      <c r="ELL20" s="43"/>
      <c r="ELM20" s="43"/>
      <c r="ELN20" s="43"/>
      <c r="ELO20" s="43"/>
      <c r="ELP20" s="43"/>
      <c r="ELQ20" s="43"/>
      <c r="ELR20" s="43"/>
      <c r="ELS20" s="43"/>
      <c r="ELT20" s="43"/>
      <c r="ELU20" s="43"/>
      <c r="ELV20" s="43"/>
      <c r="ELW20" s="43"/>
      <c r="ELX20" s="43"/>
      <c r="ELY20" s="43"/>
      <c r="ELZ20" s="43"/>
      <c r="EMA20" s="43"/>
      <c r="EMB20" s="43"/>
      <c r="EMC20" s="43"/>
      <c r="EMD20" s="43"/>
      <c r="EME20" s="43"/>
      <c r="EMF20" s="43"/>
      <c r="EMG20" s="43"/>
      <c r="EMH20" s="43"/>
      <c r="EMI20" s="43"/>
      <c r="EMJ20" s="43"/>
      <c r="EMK20" s="43"/>
      <c r="EML20" s="43"/>
      <c r="EMM20" s="43"/>
      <c r="EMN20" s="43"/>
      <c r="EMO20" s="43"/>
      <c r="EMP20" s="43"/>
      <c r="EMQ20" s="43"/>
      <c r="EMR20" s="43"/>
      <c r="EMS20" s="43"/>
      <c r="EMT20" s="43"/>
      <c r="EMU20" s="43"/>
      <c r="EMV20" s="43"/>
      <c r="EMW20" s="43"/>
      <c r="EMX20" s="43"/>
      <c r="EMY20" s="43"/>
      <c r="EMZ20" s="43"/>
      <c r="ENA20" s="43"/>
      <c r="ENB20" s="43"/>
      <c r="ENC20" s="43"/>
      <c r="END20" s="43"/>
      <c r="ENE20" s="43"/>
      <c r="ENF20" s="43"/>
      <c r="ENG20" s="43"/>
      <c r="ENH20" s="43"/>
      <c r="ENI20" s="43"/>
      <c r="ENJ20" s="43"/>
      <c r="ENK20" s="43"/>
      <c r="ENL20" s="43"/>
      <c r="ENM20" s="43"/>
      <c r="ENN20" s="43"/>
      <c r="ENO20" s="43"/>
      <c r="ENP20" s="43"/>
      <c r="ENQ20" s="43"/>
      <c r="ENR20" s="43"/>
      <c r="ENS20" s="43"/>
      <c r="ENT20" s="43"/>
      <c r="ENU20" s="43"/>
      <c r="ENV20" s="43"/>
      <c r="ENW20" s="43"/>
      <c r="ENX20" s="43"/>
      <c r="ENY20" s="43"/>
      <c r="ENZ20" s="43"/>
      <c r="EOA20" s="43"/>
      <c r="EOB20" s="43"/>
      <c r="EOC20" s="43"/>
      <c r="EOD20" s="43"/>
      <c r="EOE20" s="43"/>
      <c r="EOF20" s="43"/>
      <c r="EOG20" s="43"/>
      <c r="EOH20" s="43"/>
      <c r="EOI20" s="43"/>
      <c r="EOJ20" s="43"/>
      <c r="EOK20" s="43"/>
      <c r="EOL20" s="43"/>
      <c r="EOM20" s="43"/>
      <c r="EON20" s="43"/>
      <c r="EOO20" s="43"/>
      <c r="EOP20" s="43"/>
      <c r="EOQ20" s="43"/>
      <c r="EOR20" s="43"/>
      <c r="EOS20" s="43"/>
      <c r="EOT20" s="43"/>
      <c r="EOU20" s="43"/>
      <c r="EOV20" s="43"/>
      <c r="EOW20" s="43"/>
      <c r="EOX20" s="43"/>
      <c r="EOY20" s="43"/>
      <c r="EOZ20" s="43"/>
      <c r="EPA20" s="43"/>
      <c r="EPB20" s="43"/>
      <c r="EPC20" s="43"/>
      <c r="EPD20" s="43"/>
      <c r="EPE20" s="43"/>
      <c r="EPF20" s="43"/>
      <c r="EPG20" s="43"/>
      <c r="EPH20" s="43"/>
      <c r="EPI20" s="43"/>
      <c r="EPJ20" s="43"/>
      <c r="EPK20" s="43"/>
      <c r="EPL20" s="43"/>
      <c r="EPM20" s="43"/>
      <c r="EPN20" s="43"/>
      <c r="EPO20" s="43"/>
      <c r="EPP20" s="43"/>
      <c r="EPQ20" s="43"/>
      <c r="EPR20" s="43"/>
      <c r="EPS20" s="43"/>
      <c r="EPT20" s="43"/>
      <c r="EPU20" s="43"/>
      <c r="EPV20" s="43"/>
      <c r="EPW20" s="43"/>
      <c r="EPX20" s="43"/>
      <c r="EPY20" s="43"/>
      <c r="EPZ20" s="43"/>
      <c r="EQA20" s="43"/>
      <c r="EQB20" s="43"/>
      <c r="EQC20" s="43"/>
      <c r="EQD20" s="43"/>
      <c r="EQE20" s="43"/>
      <c r="EQF20" s="43"/>
      <c r="EQG20" s="43"/>
      <c r="EQH20" s="43"/>
      <c r="EQI20" s="43"/>
      <c r="EQJ20" s="43"/>
      <c r="EQK20" s="43"/>
      <c r="EQL20" s="43"/>
      <c r="EQM20" s="43"/>
      <c r="EQN20" s="43"/>
      <c r="EQO20" s="43"/>
      <c r="EQP20" s="43"/>
      <c r="EQQ20" s="43"/>
      <c r="EQR20" s="43"/>
      <c r="EQS20" s="43"/>
      <c r="EQT20" s="43"/>
      <c r="EQU20" s="43"/>
      <c r="EQV20" s="43"/>
      <c r="EQW20" s="43"/>
      <c r="EQX20" s="43"/>
      <c r="EQY20" s="43"/>
      <c r="EQZ20" s="43"/>
      <c r="ERA20" s="43"/>
      <c r="ERB20" s="43"/>
      <c r="ERC20" s="43"/>
      <c r="ERD20" s="43"/>
      <c r="ERE20" s="43"/>
      <c r="ERF20" s="43"/>
      <c r="ERG20" s="43"/>
      <c r="ERH20" s="43"/>
      <c r="ERI20" s="43"/>
      <c r="ERJ20" s="43"/>
      <c r="ERK20" s="43"/>
      <c r="ERL20" s="43"/>
      <c r="ERM20" s="43"/>
      <c r="ERN20" s="43"/>
      <c r="ERO20" s="43"/>
      <c r="ERP20" s="43"/>
      <c r="ERQ20" s="43"/>
      <c r="ERR20" s="43"/>
      <c r="ERS20" s="43"/>
      <c r="ERT20" s="43"/>
      <c r="ERU20" s="43"/>
      <c r="ERV20" s="43"/>
      <c r="ERW20" s="43"/>
      <c r="ERX20" s="43"/>
      <c r="ERY20" s="43"/>
      <c r="ERZ20" s="43"/>
      <c r="ESA20" s="43"/>
      <c r="ESB20" s="43"/>
      <c r="ESC20" s="43"/>
      <c r="ESD20" s="43"/>
      <c r="ESE20" s="43"/>
      <c r="ESF20" s="43"/>
      <c r="ESG20" s="43"/>
      <c r="ESH20" s="43"/>
      <c r="ESI20" s="43"/>
      <c r="ESJ20" s="43"/>
      <c r="ESK20" s="43"/>
      <c r="ESL20" s="43"/>
      <c r="ESM20" s="43"/>
      <c r="ESN20" s="43"/>
      <c r="ESO20" s="43"/>
      <c r="ESP20" s="43"/>
      <c r="ESQ20" s="43"/>
      <c r="ESR20" s="43"/>
      <c r="ESS20" s="43"/>
      <c r="EST20" s="43"/>
      <c r="ESU20" s="43"/>
      <c r="ESV20" s="43"/>
      <c r="ESW20" s="43"/>
      <c r="ESX20" s="43"/>
      <c r="ESY20" s="43"/>
      <c r="ESZ20" s="43"/>
      <c r="ETA20" s="43"/>
      <c r="ETB20" s="43"/>
      <c r="ETC20" s="43"/>
      <c r="ETD20" s="43"/>
      <c r="ETE20" s="43"/>
      <c r="ETF20" s="43"/>
      <c r="ETG20" s="43"/>
      <c r="ETH20" s="43"/>
      <c r="ETI20" s="43"/>
      <c r="ETJ20" s="43"/>
      <c r="ETK20" s="43"/>
      <c r="ETL20" s="43"/>
      <c r="ETM20" s="43"/>
      <c r="ETN20" s="43"/>
      <c r="ETO20" s="43"/>
      <c r="ETP20" s="43"/>
      <c r="ETQ20" s="43"/>
      <c r="ETR20" s="43"/>
      <c r="ETS20" s="43"/>
      <c r="ETT20" s="43"/>
      <c r="ETU20" s="43"/>
      <c r="ETV20" s="43"/>
      <c r="ETW20" s="43"/>
      <c r="ETX20" s="43"/>
      <c r="ETY20" s="43"/>
      <c r="ETZ20" s="43"/>
      <c r="EUA20" s="43"/>
      <c r="EUB20" s="43"/>
      <c r="EUC20" s="43"/>
      <c r="EUD20" s="43"/>
      <c r="EUE20" s="43"/>
      <c r="EUF20" s="43"/>
      <c r="EUG20" s="43"/>
      <c r="EUH20" s="43"/>
      <c r="EUI20" s="43"/>
      <c r="EUJ20" s="43"/>
      <c r="EUK20" s="43"/>
      <c r="EUL20" s="43"/>
      <c r="EUM20" s="43"/>
      <c r="EUN20" s="43"/>
      <c r="EUO20" s="43"/>
      <c r="EUP20" s="43"/>
      <c r="EUQ20" s="43"/>
      <c r="EUR20" s="43"/>
      <c r="EUS20" s="43"/>
      <c r="EUT20" s="43"/>
      <c r="EUU20" s="43"/>
      <c r="EUV20" s="43"/>
      <c r="EUW20" s="43"/>
      <c r="EUX20" s="43"/>
      <c r="EUY20" s="43"/>
      <c r="EUZ20" s="43"/>
      <c r="EVA20" s="43"/>
      <c r="EVB20" s="43"/>
      <c r="EVC20" s="43"/>
      <c r="EVD20" s="43"/>
      <c r="EVE20" s="43"/>
      <c r="EVF20" s="43"/>
      <c r="EVG20" s="43"/>
      <c r="EVH20" s="43"/>
      <c r="EVI20" s="43"/>
      <c r="EVJ20" s="43"/>
      <c r="EVK20" s="43"/>
      <c r="EVL20" s="43"/>
      <c r="EVM20" s="43"/>
      <c r="EVN20" s="43"/>
      <c r="EVO20" s="43"/>
      <c r="EVP20" s="43"/>
      <c r="EVQ20" s="43"/>
      <c r="EVR20" s="43"/>
      <c r="EVS20" s="43"/>
      <c r="EVT20" s="43"/>
      <c r="EVU20" s="43"/>
      <c r="EVV20" s="43"/>
      <c r="EVW20" s="43"/>
      <c r="EVX20" s="43"/>
      <c r="EVY20" s="43"/>
      <c r="EVZ20" s="43"/>
      <c r="EWA20" s="43"/>
      <c r="EWB20" s="43"/>
      <c r="EWC20" s="43"/>
      <c r="EWD20" s="43"/>
      <c r="EWE20" s="43"/>
      <c r="EWF20" s="43"/>
      <c r="EWG20" s="43"/>
      <c r="EWH20" s="43"/>
      <c r="EWI20" s="43"/>
      <c r="EWJ20" s="43"/>
      <c r="EWK20" s="43"/>
      <c r="EWL20" s="43"/>
      <c r="EWM20" s="43"/>
      <c r="EWN20" s="43"/>
      <c r="EWO20" s="43"/>
      <c r="EWP20" s="43"/>
      <c r="EWQ20" s="43"/>
      <c r="EWR20" s="43"/>
      <c r="EWS20" s="43"/>
      <c r="EWT20" s="43"/>
      <c r="EWU20" s="43"/>
      <c r="EWV20" s="43"/>
      <c r="EWW20" s="43"/>
      <c r="EWX20" s="43"/>
      <c r="EWY20" s="43"/>
      <c r="EWZ20" s="43"/>
      <c r="EXA20" s="43"/>
      <c r="EXB20" s="43"/>
      <c r="EXC20" s="43"/>
      <c r="EXD20" s="43"/>
      <c r="EXE20" s="43"/>
      <c r="EXF20" s="43"/>
      <c r="EXG20" s="43"/>
      <c r="EXH20" s="43"/>
      <c r="EXI20" s="43"/>
      <c r="EXJ20" s="43"/>
      <c r="EXK20" s="43"/>
      <c r="EXL20" s="43"/>
      <c r="EXM20" s="43"/>
      <c r="EXN20" s="43"/>
      <c r="EXO20" s="43"/>
      <c r="EXP20" s="43"/>
      <c r="EXQ20" s="43"/>
      <c r="EXR20" s="43"/>
      <c r="EXS20" s="43"/>
      <c r="EXT20" s="43"/>
      <c r="EXU20" s="43"/>
      <c r="EXV20" s="43"/>
      <c r="EXW20" s="43"/>
      <c r="EXX20" s="43"/>
      <c r="EXY20" s="43"/>
      <c r="EXZ20" s="43"/>
      <c r="EYA20" s="43"/>
      <c r="EYB20" s="43"/>
      <c r="EYC20" s="43"/>
      <c r="EYD20" s="43"/>
      <c r="EYE20" s="43"/>
      <c r="EYF20" s="43"/>
      <c r="EYG20" s="43"/>
      <c r="EYH20" s="43"/>
      <c r="EYI20" s="43"/>
      <c r="EYJ20" s="43"/>
      <c r="EYK20" s="43"/>
      <c r="EYL20" s="43"/>
      <c r="EYM20" s="43"/>
      <c r="EYN20" s="43"/>
      <c r="EYO20" s="43"/>
      <c r="EYP20" s="43"/>
      <c r="EYQ20" s="43"/>
      <c r="EYR20" s="43"/>
      <c r="EYS20" s="43"/>
    </row>
    <row r="21" spans="1:4049" s="7" customFormat="1" x14ac:dyDescent="0.2">
      <c r="A21" s="69">
        <v>2.2000000000000002</v>
      </c>
      <c r="B21" s="78" t="s">
        <v>22</v>
      </c>
      <c r="C21" s="79">
        <f>+C22+C23</f>
        <v>4000000</v>
      </c>
      <c r="D21" s="72">
        <f>+D22+D23</f>
        <v>3800000</v>
      </c>
      <c r="E21" s="72">
        <f>+E22+E23</f>
        <v>7800000</v>
      </c>
      <c r="F21" s="73">
        <f t="shared" si="2"/>
        <v>11.142857142857142</v>
      </c>
      <c r="G21" s="74"/>
      <c r="H21" s="75"/>
      <c r="I21" s="76"/>
      <c r="J21" s="74"/>
      <c r="K21" s="86"/>
      <c r="L21" s="76"/>
      <c r="M21" s="95">
        <f t="shared" si="1"/>
        <v>0</v>
      </c>
    </row>
    <row r="22" spans="1:4049" s="4" customFormat="1" x14ac:dyDescent="0.2">
      <c r="A22" s="8"/>
      <c r="B22" s="27" t="s">
        <v>23</v>
      </c>
      <c r="C22" s="61">
        <v>2000000</v>
      </c>
      <c r="D22" s="62">
        <f>+E22-C22</f>
        <v>1000000</v>
      </c>
      <c r="E22" s="63">
        <f>+I22</f>
        <v>3000000</v>
      </c>
      <c r="F22" s="18">
        <f t="shared" si="2"/>
        <v>4.2857142857142856</v>
      </c>
      <c r="G22" s="40">
        <v>150</v>
      </c>
      <c r="H22" s="13">
        <v>20000</v>
      </c>
      <c r="I22" s="41">
        <f>+H22*G22</f>
        <v>3000000</v>
      </c>
      <c r="J22" s="40">
        <v>100</v>
      </c>
      <c r="K22" s="87">
        <v>30000</v>
      </c>
      <c r="L22" s="41">
        <v>48</v>
      </c>
      <c r="M22" s="95">
        <f t="shared" si="1"/>
        <v>0</v>
      </c>
    </row>
    <row r="23" spans="1:4049" s="4" customFormat="1" x14ac:dyDescent="0.2">
      <c r="A23" s="8"/>
      <c r="B23" s="27" t="s">
        <v>24</v>
      </c>
      <c r="C23" s="61">
        <v>2000000</v>
      </c>
      <c r="D23" s="62">
        <f>+E23-C23</f>
        <v>2800000</v>
      </c>
      <c r="E23" s="63">
        <f>+I23</f>
        <v>4800000</v>
      </c>
      <c r="F23" s="18">
        <f>+E23/$E$50*100</f>
        <v>6.8571428571428577</v>
      </c>
      <c r="G23" s="40">
        <v>160</v>
      </c>
      <c r="H23" s="13">
        <v>30000</v>
      </c>
      <c r="I23" s="41">
        <f>+H23*G23</f>
        <v>4800000</v>
      </c>
      <c r="J23" s="40">
        <v>100</v>
      </c>
      <c r="K23" s="87">
        <v>30000</v>
      </c>
      <c r="L23" s="41">
        <v>48</v>
      </c>
      <c r="M23" s="95">
        <f t="shared" si="1"/>
        <v>0</v>
      </c>
    </row>
    <row r="24" spans="1:4049" s="7" customFormat="1" ht="25.5" x14ac:dyDescent="0.2">
      <c r="A24" s="69">
        <v>2.2999999999999998</v>
      </c>
      <c r="B24" s="78" t="s">
        <v>25</v>
      </c>
      <c r="C24" s="79">
        <f>+C25+C26</f>
        <v>500000</v>
      </c>
      <c r="D24" s="72">
        <f>+D25+D26</f>
        <v>500000</v>
      </c>
      <c r="E24" s="72">
        <f>+E25+E26</f>
        <v>1000000</v>
      </c>
      <c r="F24" s="73">
        <f t="shared" si="2"/>
        <v>1.4285714285714286</v>
      </c>
      <c r="G24" s="74"/>
      <c r="H24" s="75"/>
      <c r="I24" s="76"/>
      <c r="J24" s="74"/>
      <c r="K24" s="86"/>
      <c r="L24" s="76"/>
      <c r="M24" s="95">
        <f t="shared" si="1"/>
        <v>0</v>
      </c>
    </row>
    <row r="25" spans="1:4049" s="7" customFormat="1" x14ac:dyDescent="0.2">
      <c r="A25" s="8"/>
      <c r="B25" s="27" t="s">
        <v>41</v>
      </c>
      <c r="C25" s="61">
        <v>500000</v>
      </c>
      <c r="D25" s="62">
        <f>+E25-C25</f>
        <v>0</v>
      </c>
      <c r="E25" s="63">
        <f>+I25</f>
        <v>500000</v>
      </c>
      <c r="F25" s="18">
        <f t="shared" si="2"/>
        <v>0.7142857142857143</v>
      </c>
      <c r="G25" s="40">
        <v>5</v>
      </c>
      <c r="H25" s="13">
        <v>100000</v>
      </c>
      <c r="I25" s="41">
        <f>+H25*G25</f>
        <v>500000</v>
      </c>
      <c r="J25" s="40">
        <v>80</v>
      </c>
      <c r="K25" s="87">
        <v>100000</v>
      </c>
      <c r="L25" s="41">
        <v>18</v>
      </c>
      <c r="M25" s="95">
        <f t="shared" si="1"/>
        <v>0</v>
      </c>
    </row>
    <row r="26" spans="1:4049" s="7" customFormat="1" x14ac:dyDescent="0.2">
      <c r="A26" s="8"/>
      <c r="B26" s="27" t="s">
        <v>42</v>
      </c>
      <c r="C26" s="61">
        <v>0</v>
      </c>
      <c r="D26" s="62">
        <f>+E26-C26</f>
        <v>500000</v>
      </c>
      <c r="E26" s="63">
        <f>+I26</f>
        <v>500000</v>
      </c>
      <c r="F26" s="18">
        <f t="shared" si="2"/>
        <v>0.7142857142857143</v>
      </c>
      <c r="G26" s="40">
        <v>10</v>
      </c>
      <c r="H26" s="13">
        <v>50000</v>
      </c>
      <c r="I26" s="41">
        <f>+H26*G26</f>
        <v>500000</v>
      </c>
      <c r="J26" s="40">
        <v>80</v>
      </c>
      <c r="K26" s="87">
        <v>70000</v>
      </c>
      <c r="L26" s="41">
        <v>12</v>
      </c>
      <c r="M26" s="95">
        <f t="shared" si="1"/>
        <v>0</v>
      </c>
    </row>
    <row r="27" spans="1:4049" s="7" customFormat="1" x14ac:dyDescent="0.2">
      <c r="A27" s="69">
        <v>2.4</v>
      </c>
      <c r="B27" s="78" t="s">
        <v>66</v>
      </c>
      <c r="C27" s="80">
        <v>3000000</v>
      </c>
      <c r="D27" s="71">
        <f>+E27-C27</f>
        <v>750000</v>
      </c>
      <c r="E27" s="72">
        <f>+I27</f>
        <v>3750000</v>
      </c>
      <c r="F27" s="73">
        <f t="shared" si="2"/>
        <v>5.3571428571428568</v>
      </c>
      <c r="G27" s="74">
        <v>250</v>
      </c>
      <c r="H27" s="75">
        <v>15000</v>
      </c>
      <c r="I27" s="76">
        <f>+H27*G27</f>
        <v>3750000</v>
      </c>
      <c r="J27" s="74"/>
      <c r="K27" s="86"/>
      <c r="L27" s="76"/>
      <c r="M27" s="95">
        <f t="shared" si="1"/>
        <v>0</v>
      </c>
    </row>
    <row r="28" spans="1:4049" s="3" customFormat="1" x14ac:dyDescent="0.2">
      <c r="A28" s="46">
        <v>3</v>
      </c>
      <c r="B28" s="52" t="s">
        <v>27</v>
      </c>
      <c r="C28" s="59">
        <f>+C29+C30+C31</f>
        <v>10000000</v>
      </c>
      <c r="D28" s="60">
        <f>+D29+D30+D31</f>
        <v>12950000</v>
      </c>
      <c r="E28" s="60">
        <f>+E29+E30+E31</f>
        <v>22950000</v>
      </c>
      <c r="F28" s="48">
        <f t="shared" si="2"/>
        <v>32.785714285714285</v>
      </c>
      <c r="G28" s="49"/>
      <c r="H28" s="50"/>
      <c r="I28" s="51"/>
      <c r="J28" s="49"/>
      <c r="K28" s="85"/>
      <c r="L28" s="51"/>
      <c r="M28" s="95">
        <f t="shared" si="1"/>
        <v>0</v>
      </c>
    </row>
    <row r="29" spans="1:4049" s="7" customFormat="1" ht="25.5" x14ac:dyDescent="0.2">
      <c r="A29" s="8">
        <v>3.1</v>
      </c>
      <c r="B29" s="45" t="s">
        <v>28</v>
      </c>
      <c r="C29" s="61">
        <v>3000000</v>
      </c>
      <c r="D29" s="62">
        <f>+E29-C29</f>
        <v>8500000</v>
      </c>
      <c r="E29" s="63">
        <f>+I29</f>
        <v>11500000</v>
      </c>
      <c r="F29" s="18">
        <f t="shared" si="2"/>
        <v>16.428571428571427</v>
      </c>
      <c r="G29" s="40">
        <v>230</v>
      </c>
      <c r="H29" s="13">
        <v>50000</v>
      </c>
      <c r="I29" s="41">
        <f>+H29*G29</f>
        <v>11500000</v>
      </c>
      <c r="J29" s="40">
        <v>80</v>
      </c>
      <c r="K29" s="87">
        <v>100000</v>
      </c>
      <c r="L29" s="41">
        <v>24</v>
      </c>
      <c r="M29" s="95">
        <f t="shared" si="1"/>
        <v>0</v>
      </c>
    </row>
    <row r="30" spans="1:4049" s="7" customFormat="1" x14ac:dyDescent="0.2">
      <c r="A30" s="8">
        <v>3.2</v>
      </c>
      <c r="B30" s="45" t="s">
        <v>63</v>
      </c>
      <c r="C30" s="61">
        <v>1500000</v>
      </c>
      <c r="D30" s="62">
        <f>+E30-C30</f>
        <v>500000</v>
      </c>
      <c r="E30" s="63">
        <f>+I30</f>
        <v>2000000</v>
      </c>
      <c r="F30" s="18">
        <f t="shared" si="2"/>
        <v>2.8571428571428572</v>
      </c>
      <c r="G30" s="40">
        <v>50</v>
      </c>
      <c r="H30" s="13">
        <v>40000</v>
      </c>
      <c r="I30" s="41">
        <f>+H30*G30</f>
        <v>2000000</v>
      </c>
      <c r="J30" s="40">
        <v>80</v>
      </c>
      <c r="K30" s="87">
        <v>80000</v>
      </c>
      <c r="L30" s="41">
        <v>24</v>
      </c>
      <c r="M30" s="95">
        <f t="shared" si="1"/>
        <v>0</v>
      </c>
    </row>
    <row r="31" spans="1:4049" s="7" customFormat="1" x14ac:dyDescent="0.2">
      <c r="A31" s="69">
        <v>3.3</v>
      </c>
      <c r="B31" s="78" t="s">
        <v>64</v>
      </c>
      <c r="C31" s="80">
        <f>+C32+C33+C34</f>
        <v>5500000</v>
      </c>
      <c r="D31" s="80">
        <f>+D32+D33+D34</f>
        <v>3950000</v>
      </c>
      <c r="E31" s="72">
        <f>+E32+E33+E34</f>
        <v>9450000</v>
      </c>
      <c r="F31" s="73">
        <f t="shared" si="2"/>
        <v>13.5</v>
      </c>
      <c r="G31" s="74"/>
      <c r="H31" s="75"/>
      <c r="I31" s="76"/>
      <c r="J31" s="74"/>
      <c r="K31" s="86"/>
      <c r="L31" s="76"/>
      <c r="M31" s="95">
        <f t="shared" si="1"/>
        <v>0</v>
      </c>
    </row>
    <row r="32" spans="1:4049" s="4" customFormat="1" x14ac:dyDescent="0.2">
      <c r="A32" s="8"/>
      <c r="B32" s="27" t="s">
        <v>71</v>
      </c>
      <c r="C32" s="61">
        <v>100000</v>
      </c>
      <c r="D32" s="62">
        <f>+E32-C32</f>
        <v>50000</v>
      </c>
      <c r="E32" s="63">
        <f>+I32</f>
        <v>150000</v>
      </c>
      <c r="F32" s="18">
        <f t="shared" si="2"/>
        <v>0.2142857142857143</v>
      </c>
      <c r="G32" s="40">
        <v>5</v>
      </c>
      <c r="H32" s="13">
        <v>30000</v>
      </c>
      <c r="I32" s="41">
        <f>+H32*G32</f>
        <v>150000</v>
      </c>
      <c r="J32" s="40">
        <v>100</v>
      </c>
      <c r="K32" s="87">
        <v>40000</v>
      </c>
      <c r="L32" s="41">
        <v>12</v>
      </c>
      <c r="M32" s="95">
        <f t="shared" si="1"/>
        <v>0</v>
      </c>
    </row>
    <row r="33" spans="1:13" s="4" customFormat="1" x14ac:dyDescent="0.2">
      <c r="A33" s="8"/>
      <c r="B33" s="27" t="s">
        <v>70</v>
      </c>
      <c r="C33" s="61">
        <v>900000</v>
      </c>
      <c r="D33" s="62">
        <f>+E33-C33</f>
        <v>0</v>
      </c>
      <c r="E33" s="63">
        <f>+I33</f>
        <v>900000</v>
      </c>
      <c r="F33" s="18">
        <f t="shared" si="2"/>
        <v>1.2857142857142856</v>
      </c>
      <c r="G33" s="40">
        <v>30</v>
      </c>
      <c r="H33" s="13">
        <v>30000</v>
      </c>
      <c r="I33" s="41">
        <f>+H33*G33</f>
        <v>900000</v>
      </c>
      <c r="J33" s="40">
        <v>80</v>
      </c>
      <c r="K33" s="87">
        <v>50000</v>
      </c>
      <c r="L33" s="41">
        <v>12</v>
      </c>
      <c r="M33" s="95">
        <f t="shared" si="1"/>
        <v>0</v>
      </c>
    </row>
    <row r="34" spans="1:13" s="4" customFormat="1" x14ac:dyDescent="0.2">
      <c r="A34" s="8"/>
      <c r="B34" s="27" t="s">
        <v>72</v>
      </c>
      <c r="C34" s="61">
        <v>4500000</v>
      </c>
      <c r="D34" s="62">
        <f>+E34-C34</f>
        <v>3900000</v>
      </c>
      <c r="E34" s="63">
        <f>+I34</f>
        <v>8400000</v>
      </c>
      <c r="F34" s="18">
        <f t="shared" si="2"/>
        <v>12</v>
      </c>
      <c r="G34" s="40">
        <v>28</v>
      </c>
      <c r="H34" s="13">
        <v>300000</v>
      </c>
      <c r="I34" s="41">
        <f>+H34*G34</f>
        <v>8400000</v>
      </c>
      <c r="J34" s="40">
        <v>80</v>
      </c>
      <c r="K34" s="87">
        <v>500000</v>
      </c>
      <c r="L34" s="41">
        <v>18</v>
      </c>
      <c r="M34" s="95">
        <f t="shared" si="1"/>
        <v>0</v>
      </c>
    </row>
    <row r="35" spans="1:13" s="3" customFormat="1" ht="25.5" x14ac:dyDescent="0.2">
      <c r="A35" s="46">
        <v>4</v>
      </c>
      <c r="B35" s="52" t="s">
        <v>68</v>
      </c>
      <c r="C35" s="59">
        <f>+C36+C39+C42</f>
        <v>2790000</v>
      </c>
      <c r="D35" s="60">
        <f>+D36+D39+D42</f>
        <v>100000</v>
      </c>
      <c r="E35" s="60">
        <f>+E36+E39+E42</f>
        <v>2890000</v>
      </c>
      <c r="F35" s="48">
        <f t="shared" si="2"/>
        <v>4.128571428571429</v>
      </c>
      <c r="G35" s="49"/>
      <c r="H35" s="50"/>
      <c r="I35" s="51"/>
      <c r="J35" s="49"/>
      <c r="K35" s="85"/>
      <c r="L35" s="51"/>
      <c r="M35" s="95">
        <f t="shared" si="1"/>
        <v>0</v>
      </c>
    </row>
    <row r="36" spans="1:13" s="7" customFormat="1" x14ac:dyDescent="0.2">
      <c r="A36" s="69">
        <v>4.0999999999999996</v>
      </c>
      <c r="B36" s="78" t="s">
        <v>32</v>
      </c>
      <c r="C36" s="79">
        <f>+C37+C38</f>
        <v>530000</v>
      </c>
      <c r="D36" s="72">
        <f>+D37+D38</f>
        <v>100000</v>
      </c>
      <c r="E36" s="72">
        <f>+E37+E38</f>
        <v>630000</v>
      </c>
      <c r="F36" s="73">
        <f t="shared" si="2"/>
        <v>0.89999999999999991</v>
      </c>
      <c r="G36" s="81"/>
      <c r="H36" s="82"/>
      <c r="I36" s="83"/>
      <c r="J36" s="81"/>
      <c r="K36" s="89"/>
      <c r="L36" s="83"/>
      <c r="M36" s="95">
        <f t="shared" si="1"/>
        <v>0</v>
      </c>
    </row>
    <row r="37" spans="1:13" s="7" customFormat="1" x14ac:dyDescent="0.2">
      <c r="A37" s="8"/>
      <c r="B37" s="27" t="s">
        <v>33</v>
      </c>
      <c r="C37" s="61">
        <v>440000</v>
      </c>
      <c r="D37" s="142">
        <f>+E37-C37</f>
        <v>100000</v>
      </c>
      <c r="E37" s="63">
        <f>+I37</f>
        <v>540000</v>
      </c>
      <c r="F37" s="18">
        <f t="shared" si="2"/>
        <v>0.77142857142857146</v>
      </c>
      <c r="G37" s="40">
        <v>9</v>
      </c>
      <c r="H37" s="13">
        <v>60000</v>
      </c>
      <c r="I37" s="41">
        <f>+H37*G37</f>
        <v>540000</v>
      </c>
      <c r="J37" s="40"/>
      <c r="K37" s="87"/>
      <c r="L37" s="41"/>
      <c r="M37" s="95">
        <f t="shared" si="1"/>
        <v>0</v>
      </c>
    </row>
    <row r="38" spans="1:13" s="7" customFormat="1" x14ac:dyDescent="0.2">
      <c r="A38" s="8"/>
      <c r="B38" s="27" t="s">
        <v>34</v>
      </c>
      <c r="C38" s="61">
        <v>90000</v>
      </c>
      <c r="D38" s="62">
        <f>+E38-C38</f>
        <v>0</v>
      </c>
      <c r="E38" s="63">
        <f>+I38</f>
        <v>90000</v>
      </c>
      <c r="F38" s="18">
        <f t="shared" si="2"/>
        <v>0.12857142857142856</v>
      </c>
      <c r="G38" s="40">
        <v>3</v>
      </c>
      <c r="H38" s="13">
        <v>30000</v>
      </c>
      <c r="I38" s="41">
        <f>+H38*G38</f>
        <v>90000</v>
      </c>
      <c r="J38" s="40"/>
      <c r="K38" s="87"/>
      <c r="L38" s="41"/>
      <c r="M38" s="95">
        <f t="shared" si="1"/>
        <v>0</v>
      </c>
    </row>
    <row r="39" spans="1:13" s="7" customFormat="1" x14ac:dyDescent="0.2">
      <c r="A39" s="69">
        <v>4.2</v>
      </c>
      <c r="B39" s="78" t="s">
        <v>35</v>
      </c>
      <c r="C39" s="79">
        <f>+C40+C41</f>
        <v>260000</v>
      </c>
      <c r="D39" s="72">
        <f>+D40+D41</f>
        <v>0</v>
      </c>
      <c r="E39" s="72">
        <f>+E40+E41</f>
        <v>260000</v>
      </c>
      <c r="F39" s="73">
        <f t="shared" si="2"/>
        <v>0.37142857142857144</v>
      </c>
      <c r="G39" s="81"/>
      <c r="H39" s="82"/>
      <c r="I39" s="83"/>
      <c r="J39" s="81"/>
      <c r="K39" s="89"/>
      <c r="L39" s="83"/>
      <c r="M39" s="95">
        <f t="shared" si="1"/>
        <v>0</v>
      </c>
    </row>
    <row r="40" spans="1:13" s="7" customFormat="1" x14ac:dyDescent="0.2">
      <c r="A40" s="8"/>
      <c r="B40" s="27" t="s">
        <v>36</v>
      </c>
      <c r="C40" s="61">
        <v>240000</v>
      </c>
      <c r="D40" s="62">
        <f>+E40-C40</f>
        <v>0</v>
      </c>
      <c r="E40" s="63">
        <f>+I40</f>
        <v>240000</v>
      </c>
      <c r="F40" s="18">
        <f t="shared" si="2"/>
        <v>0.34285714285714286</v>
      </c>
      <c r="G40" s="40">
        <v>8</v>
      </c>
      <c r="H40" s="13">
        <v>30000</v>
      </c>
      <c r="I40" s="41">
        <f>+H40*G40</f>
        <v>240000</v>
      </c>
      <c r="J40" s="40"/>
      <c r="K40" s="87"/>
      <c r="L40" s="41"/>
      <c r="M40" s="95">
        <f t="shared" si="1"/>
        <v>0</v>
      </c>
    </row>
    <row r="41" spans="1:13" s="57" customFormat="1" x14ac:dyDescent="0.2">
      <c r="A41" s="56"/>
      <c r="B41" s="27" t="s">
        <v>37</v>
      </c>
      <c r="C41" s="61">
        <v>20000</v>
      </c>
      <c r="D41" s="62">
        <f>+E41-C41</f>
        <v>0</v>
      </c>
      <c r="E41" s="67">
        <f>+I41</f>
        <v>20000</v>
      </c>
      <c r="F41" s="18">
        <f t="shared" si="2"/>
        <v>2.8571428571428574E-2</v>
      </c>
      <c r="G41" s="40">
        <v>10</v>
      </c>
      <c r="H41" s="13">
        <v>2000</v>
      </c>
      <c r="I41" s="41">
        <f>+H41*G41</f>
        <v>20000</v>
      </c>
      <c r="J41" s="40"/>
      <c r="K41" s="87"/>
      <c r="L41" s="41"/>
      <c r="M41" s="95">
        <f t="shared" si="1"/>
        <v>0</v>
      </c>
    </row>
    <row r="42" spans="1:13" s="7" customFormat="1" x14ac:dyDescent="0.2">
      <c r="A42" s="69">
        <v>4.3</v>
      </c>
      <c r="B42" s="78" t="s">
        <v>38</v>
      </c>
      <c r="C42" s="79">
        <f>+C43</f>
        <v>2000000</v>
      </c>
      <c r="D42" s="72">
        <f>+D43</f>
        <v>0</v>
      </c>
      <c r="E42" s="72">
        <f>+E43</f>
        <v>2000000</v>
      </c>
      <c r="F42" s="73">
        <f t="shared" si="2"/>
        <v>2.8571428571428572</v>
      </c>
      <c r="G42" s="81"/>
      <c r="H42" s="82"/>
      <c r="I42" s="83"/>
      <c r="J42" s="81"/>
      <c r="K42" s="89"/>
      <c r="L42" s="83"/>
      <c r="M42" s="95">
        <f t="shared" si="1"/>
        <v>0</v>
      </c>
    </row>
    <row r="43" spans="1:13" s="4" customFormat="1" x14ac:dyDescent="0.2">
      <c r="A43" s="8"/>
      <c r="B43" s="27" t="s">
        <v>38</v>
      </c>
      <c r="C43" s="61">
        <v>2000000</v>
      </c>
      <c r="D43" s="62">
        <f>+E43-C43</f>
        <v>0</v>
      </c>
      <c r="E43" s="63">
        <f>+I43</f>
        <v>2000000</v>
      </c>
      <c r="F43" s="18">
        <f t="shared" si="2"/>
        <v>2.8571428571428572</v>
      </c>
      <c r="G43" s="40">
        <v>2</v>
      </c>
      <c r="H43" s="13">
        <v>1000000</v>
      </c>
      <c r="I43" s="41">
        <f>+H43*G43</f>
        <v>2000000</v>
      </c>
      <c r="J43" s="40"/>
      <c r="K43" s="87"/>
      <c r="L43" s="41"/>
      <c r="M43" s="95">
        <f t="shared" si="1"/>
        <v>0</v>
      </c>
    </row>
    <row r="44" spans="1:13" s="15" customFormat="1" x14ac:dyDescent="0.2">
      <c r="A44" s="46">
        <v>5</v>
      </c>
      <c r="B44" s="52" t="s">
        <v>7</v>
      </c>
      <c r="C44" s="64">
        <f>+C45+C46+C47+C48</f>
        <v>630000</v>
      </c>
      <c r="D44" s="65">
        <f>+D45+D46+D47+D48</f>
        <v>0</v>
      </c>
      <c r="E44" s="60">
        <f>+E45+E46+E47+E48</f>
        <v>630000</v>
      </c>
      <c r="F44" s="48">
        <f t="shared" si="2"/>
        <v>0.89999999999999991</v>
      </c>
      <c r="G44" s="49"/>
      <c r="H44" s="50"/>
      <c r="I44" s="51"/>
      <c r="J44" s="49"/>
      <c r="K44" s="85"/>
      <c r="L44" s="51"/>
      <c r="M44" s="95">
        <f t="shared" si="1"/>
        <v>0</v>
      </c>
    </row>
    <row r="45" spans="1:13" s="7" customFormat="1" x14ac:dyDescent="0.2">
      <c r="A45" s="8">
        <v>5.0999999999999996</v>
      </c>
      <c r="B45" s="58" t="s">
        <v>4</v>
      </c>
      <c r="C45" s="61">
        <f>+E45*$C$51</f>
        <v>0</v>
      </c>
      <c r="D45" s="62">
        <f>+E45-C45</f>
        <v>0</v>
      </c>
      <c r="E45" s="63"/>
      <c r="F45" s="18">
        <f t="shared" si="2"/>
        <v>0</v>
      </c>
      <c r="G45" s="34"/>
      <c r="H45" s="22"/>
      <c r="I45" s="35"/>
      <c r="J45" s="34"/>
      <c r="K45" s="90"/>
      <c r="L45" s="35"/>
      <c r="M45" s="95">
        <f t="shared" si="1"/>
        <v>0</v>
      </c>
    </row>
    <row r="46" spans="1:13" s="7" customFormat="1" x14ac:dyDescent="0.2">
      <c r="A46" s="8">
        <v>5.2</v>
      </c>
      <c r="B46" s="58" t="s">
        <v>5</v>
      </c>
      <c r="C46" s="61">
        <v>50000</v>
      </c>
      <c r="D46" s="62">
        <v>0</v>
      </c>
      <c r="E46" s="63">
        <v>50000</v>
      </c>
      <c r="F46" s="18">
        <f t="shared" ref="F46" si="4">+E46/$E$50*100</f>
        <v>7.1428571428571425E-2</v>
      </c>
      <c r="G46" s="34"/>
      <c r="H46" s="22"/>
      <c r="I46" s="35"/>
      <c r="J46" s="34"/>
      <c r="K46" s="90"/>
      <c r="L46" s="35"/>
      <c r="M46" s="95">
        <f t="shared" si="1"/>
        <v>0</v>
      </c>
    </row>
    <row r="47" spans="1:13" s="7" customFormat="1" x14ac:dyDescent="0.2">
      <c r="A47" s="8">
        <v>5.3</v>
      </c>
      <c r="B47" s="58" t="s">
        <v>39</v>
      </c>
      <c r="C47" s="61">
        <v>500000</v>
      </c>
      <c r="D47" s="62">
        <f>+E47-C47</f>
        <v>0</v>
      </c>
      <c r="E47" s="63">
        <v>500000</v>
      </c>
      <c r="F47" s="18">
        <f>+E47/$E$50*100</f>
        <v>0.7142857142857143</v>
      </c>
      <c r="G47" s="34"/>
      <c r="H47" s="22"/>
      <c r="I47" s="35"/>
      <c r="J47" s="34"/>
      <c r="K47" s="90"/>
      <c r="L47" s="35"/>
      <c r="M47" s="95">
        <f t="shared" si="1"/>
        <v>0</v>
      </c>
    </row>
    <row r="48" spans="1:13" s="9" customFormat="1" x14ac:dyDescent="0.2">
      <c r="A48" s="8">
        <v>5.4</v>
      </c>
      <c r="B48" s="58" t="s">
        <v>6</v>
      </c>
      <c r="C48" s="61">
        <v>80000</v>
      </c>
      <c r="D48" s="62">
        <v>0</v>
      </c>
      <c r="E48" s="63">
        <v>80000</v>
      </c>
      <c r="F48" s="18">
        <f>+E48/$E$50*100</f>
        <v>0.1142857142857143</v>
      </c>
      <c r="G48" s="34"/>
      <c r="H48" s="22"/>
      <c r="I48" s="35"/>
      <c r="J48" s="34"/>
      <c r="K48" s="90"/>
      <c r="L48" s="35"/>
      <c r="M48" s="95">
        <f t="shared" si="1"/>
        <v>0</v>
      </c>
    </row>
    <row r="49" spans="1:13" s="9" customFormat="1" ht="13.5" thickBot="1" x14ac:dyDescent="0.25">
      <c r="A49" s="46">
        <v>6</v>
      </c>
      <c r="B49" s="52" t="s">
        <v>40</v>
      </c>
      <c r="C49" s="64">
        <v>580000</v>
      </c>
      <c r="D49" s="65">
        <f>+E49-C49</f>
        <v>0</v>
      </c>
      <c r="E49" s="60">
        <v>580000</v>
      </c>
      <c r="F49" s="48">
        <f>+E49/$E$50*100</f>
        <v>0.82857142857142851</v>
      </c>
      <c r="G49" s="49"/>
      <c r="H49" s="50"/>
      <c r="I49" s="51"/>
      <c r="J49" s="49"/>
      <c r="K49" s="85"/>
      <c r="L49" s="51"/>
      <c r="M49" s="95">
        <f t="shared" si="1"/>
        <v>0</v>
      </c>
    </row>
    <row r="50" spans="1:13" ht="13.5" thickBot="1" x14ac:dyDescent="0.25">
      <c r="A50" s="23"/>
      <c r="B50" s="28" t="s">
        <v>1</v>
      </c>
      <c r="C50" s="143">
        <f>C49+C44+C35+C28+C17+C6</f>
        <v>40000000</v>
      </c>
      <c r="D50" s="144">
        <f>D49+D44+D35+D28+D17+D6</f>
        <v>30000000</v>
      </c>
      <c r="E50" s="66">
        <f>E49+E44+E35+E28+E17+E6</f>
        <v>70000000</v>
      </c>
      <c r="F50" s="25">
        <f>+E50/$E$50*100</f>
        <v>100</v>
      </c>
      <c r="G50" s="38"/>
      <c r="H50" s="24"/>
      <c r="I50" s="39"/>
      <c r="J50" s="38"/>
      <c r="K50" s="91"/>
      <c r="L50" s="39"/>
      <c r="M50" s="95">
        <f t="shared" si="1"/>
        <v>0</v>
      </c>
    </row>
    <row r="51" spans="1:13" x14ac:dyDescent="0.2">
      <c r="C51" s="10"/>
    </row>
    <row r="52" spans="1:13" ht="12.75" hidden="1" customHeight="1" x14ac:dyDescent="0.2">
      <c r="C52" s="6">
        <f>+C50+D50</f>
        <v>70000000</v>
      </c>
      <c r="D52" s="5"/>
      <c r="E52" s="5"/>
      <c r="F52" s="5"/>
    </row>
    <row r="53" spans="1:13" x14ac:dyDescent="0.2">
      <c r="C53" s="68"/>
      <c r="E53" s="68"/>
    </row>
    <row r="54" spans="1:13" x14ac:dyDescent="0.2">
      <c r="F54" s="10"/>
    </row>
    <row r="56" spans="1:13" x14ac:dyDescent="0.2">
      <c r="E56" s="68"/>
    </row>
  </sheetData>
  <mergeCells count="3">
    <mergeCell ref="J4:L4"/>
    <mergeCell ref="G4:I4"/>
    <mergeCell ref="A4:B4"/>
  </mergeCells>
  <phoneticPr fontId="3" type="noConversion"/>
  <printOptions horizontalCentered="1" verticalCentered="1"/>
  <pageMargins left="0.39370078740157499" right="0.39370078740157499" top="0.39370078740157499" bottom="0.39370078740157499" header="0.39370078740157499" footer="0"/>
  <pageSetup scale="83" orientation="landscape" r:id="rId1"/>
  <headerFooter alignWithMargins="0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0"/>
  <sheetViews>
    <sheetView zoomScale="90" zoomScaleNormal="90" workbookViewId="0">
      <pane xSplit="2" ySplit="5" topLeftCell="J6" activePane="bottomRight" state="frozen"/>
      <selection pane="topRight" activeCell="C1" sqref="C1"/>
      <selection pane="bottomLeft" activeCell="A5" sqref="A5"/>
      <selection pane="bottomRight" activeCell="J5" sqref="J5"/>
    </sheetView>
  </sheetViews>
  <sheetFormatPr defaultColWidth="11.42578125" defaultRowHeight="12.75" x14ac:dyDescent="0.2"/>
  <cols>
    <col min="1" max="1" width="6.140625" style="21" customWidth="1"/>
    <col min="2" max="2" width="62.42578125" style="1" bestFit="1" customWidth="1"/>
    <col min="3" max="19" width="11.42578125" style="1" customWidth="1"/>
    <col min="20" max="21" width="12.28515625" style="1" customWidth="1"/>
    <col min="22" max="22" width="12" style="1" customWidth="1"/>
    <col min="23" max="16384" width="11.42578125" style="1"/>
  </cols>
  <sheetData>
    <row r="1" spans="1:24" ht="15.75" customHeight="1" x14ac:dyDescent="0.2">
      <c r="A1" s="19" t="s">
        <v>67</v>
      </c>
      <c r="B1" s="19"/>
      <c r="C1" s="19"/>
      <c r="D1" s="19"/>
      <c r="E1" s="19"/>
      <c r="F1" s="19"/>
      <c r="G1" s="19"/>
      <c r="H1" s="19"/>
    </row>
    <row r="2" spans="1:24" ht="15.75" customHeight="1" x14ac:dyDescent="0.2">
      <c r="A2" s="19" t="s">
        <v>13</v>
      </c>
      <c r="B2" s="19"/>
      <c r="C2" s="19"/>
      <c r="D2" s="19"/>
      <c r="E2" s="19"/>
      <c r="F2" s="19"/>
      <c r="G2" s="19"/>
      <c r="H2" s="19"/>
    </row>
    <row r="3" spans="1:24" ht="15.75" customHeight="1" thickBot="1" x14ac:dyDescent="0.25">
      <c r="A3" s="19"/>
      <c r="B3" s="19"/>
      <c r="C3" s="19"/>
      <c r="D3" s="19"/>
      <c r="E3" s="19"/>
      <c r="F3" s="19"/>
      <c r="G3" s="19"/>
      <c r="H3" s="19"/>
    </row>
    <row r="4" spans="1:24" ht="13.5" thickBot="1" x14ac:dyDescent="0.25">
      <c r="A4" s="148" t="s">
        <v>0</v>
      </c>
      <c r="B4" s="149"/>
      <c r="C4" s="150">
        <v>2015</v>
      </c>
      <c r="D4" s="151"/>
      <c r="E4" s="152"/>
      <c r="F4" s="150">
        <v>2016</v>
      </c>
      <c r="G4" s="151"/>
      <c r="H4" s="152"/>
      <c r="I4" s="150">
        <v>2017</v>
      </c>
      <c r="J4" s="151"/>
      <c r="K4" s="152"/>
      <c r="L4" s="150">
        <v>2018</v>
      </c>
      <c r="M4" s="151"/>
      <c r="N4" s="152"/>
      <c r="O4" s="150">
        <v>2019</v>
      </c>
      <c r="P4" s="151"/>
      <c r="Q4" s="152"/>
      <c r="R4" s="150">
        <v>2020</v>
      </c>
      <c r="S4" s="151"/>
      <c r="T4" s="152"/>
    </row>
    <row r="5" spans="1:24" ht="13.5" thickBot="1" x14ac:dyDescent="0.25">
      <c r="A5" s="29"/>
      <c r="B5" s="30"/>
      <c r="C5" s="26" t="s">
        <v>69</v>
      </c>
      <c r="D5" s="12" t="s">
        <v>2</v>
      </c>
      <c r="E5" s="93" t="s">
        <v>3</v>
      </c>
      <c r="F5" s="26" t="s">
        <v>69</v>
      </c>
      <c r="G5" s="12" t="s">
        <v>2</v>
      </c>
      <c r="H5" s="96" t="s">
        <v>3</v>
      </c>
      <c r="I5" s="26" t="s">
        <v>69</v>
      </c>
      <c r="J5" s="12" t="s">
        <v>2</v>
      </c>
      <c r="K5" s="96" t="s">
        <v>3</v>
      </c>
      <c r="L5" s="26" t="s">
        <v>69</v>
      </c>
      <c r="M5" s="12" t="s">
        <v>2</v>
      </c>
      <c r="N5" s="96" t="s">
        <v>3</v>
      </c>
      <c r="O5" s="26" t="s">
        <v>69</v>
      </c>
      <c r="P5" s="12" t="s">
        <v>2</v>
      </c>
      <c r="Q5" s="96" t="s">
        <v>3</v>
      </c>
      <c r="R5" s="26" t="s">
        <v>69</v>
      </c>
      <c r="S5" s="12" t="s">
        <v>2</v>
      </c>
      <c r="T5" s="96" t="s">
        <v>3</v>
      </c>
      <c r="U5" s="94" t="s">
        <v>54</v>
      </c>
      <c r="V5" s="94" t="s">
        <v>3</v>
      </c>
      <c r="W5" s="94" t="s">
        <v>55</v>
      </c>
      <c r="X5" s="94" t="s">
        <v>56</v>
      </c>
    </row>
    <row r="6" spans="1:24" x14ac:dyDescent="0.2">
      <c r="A6" s="46">
        <v>1</v>
      </c>
      <c r="B6" s="97" t="s">
        <v>14</v>
      </c>
      <c r="C6" s="106">
        <f>SUM(C7:C16)</f>
        <v>900000</v>
      </c>
      <c r="D6" s="106">
        <f t="shared" ref="D6:E6" si="0">SUM(D7:D16)</f>
        <v>400000</v>
      </c>
      <c r="E6" s="106">
        <f t="shared" si="0"/>
        <v>1300000</v>
      </c>
      <c r="F6" s="106">
        <f>SUM(F7:F16)</f>
        <v>2900000</v>
      </c>
      <c r="G6" s="106">
        <f t="shared" ref="G6" si="1">SUM(G7:G16)</f>
        <v>1450000</v>
      </c>
      <c r="H6" s="106">
        <f t="shared" ref="H6" si="2">SUM(H7:H16)</f>
        <v>4350000</v>
      </c>
      <c r="I6" s="106">
        <f>SUM(I7:I16)</f>
        <v>2950000</v>
      </c>
      <c r="J6" s="106">
        <f t="shared" ref="J6" si="3">SUM(J7:J16)</f>
        <v>1800000</v>
      </c>
      <c r="K6" s="106">
        <f t="shared" ref="K6" si="4">SUM(K7:K16)</f>
        <v>4750000</v>
      </c>
      <c r="L6" s="106">
        <f>SUM(L7:L16)</f>
        <v>2650000</v>
      </c>
      <c r="M6" s="106">
        <f t="shared" ref="M6" si="5">SUM(M7:M16)</f>
        <v>1550000</v>
      </c>
      <c r="N6" s="106">
        <f t="shared" ref="N6" si="6">SUM(N7:N16)</f>
        <v>4200000</v>
      </c>
      <c r="O6" s="106">
        <f>SUM(O7:O16)</f>
        <v>2550000</v>
      </c>
      <c r="P6" s="106">
        <f t="shared" ref="P6" si="7">SUM(P7:P16)</f>
        <v>1750000</v>
      </c>
      <c r="Q6" s="106">
        <f t="shared" ref="Q6" si="8">SUM(Q7:Q16)</f>
        <v>4300000</v>
      </c>
      <c r="R6" s="106">
        <f>SUM(R7:R16)</f>
        <v>2550000</v>
      </c>
      <c r="S6" s="106">
        <f t="shared" ref="S6" si="9">SUM(S7:S16)</f>
        <v>1950000</v>
      </c>
      <c r="T6" s="106">
        <f t="shared" ref="T6" si="10">SUM(T7:T16)</f>
        <v>4500000</v>
      </c>
      <c r="U6" s="119">
        <f t="shared" ref="U6:U47" si="11">+R6+O6+L6+I6+F6+C6</f>
        <v>14500000</v>
      </c>
      <c r="V6" s="119">
        <f t="shared" ref="V6:V47" si="12">+S6+P6+M6+J6+G6+D6</f>
        <v>8900000</v>
      </c>
      <c r="W6" s="119">
        <f>+'Costo detallado '!C6-'Costeo anualizado'!U6</f>
        <v>0</v>
      </c>
      <c r="X6" s="119">
        <f>+'Costo detallado '!D6-'Costeo anualizado'!V6</f>
        <v>0</v>
      </c>
    </row>
    <row r="7" spans="1:24" x14ac:dyDescent="0.2">
      <c r="A7" s="69">
        <v>1.1000000000000001</v>
      </c>
      <c r="B7" s="98" t="s">
        <v>15</v>
      </c>
      <c r="C7" s="107"/>
      <c r="D7" s="108"/>
      <c r="E7" s="108">
        <f t="shared" ref="E7:E16" si="13">+D7+C7</f>
        <v>0</v>
      </c>
      <c r="F7" s="107"/>
      <c r="G7" s="108"/>
      <c r="H7" s="108">
        <f t="shared" ref="H7:H16" si="14">+G7+F7</f>
        <v>0</v>
      </c>
      <c r="I7" s="107"/>
      <c r="J7" s="108"/>
      <c r="K7" s="108">
        <f t="shared" ref="K7:K16" si="15">+J7+I7</f>
        <v>0</v>
      </c>
      <c r="L7" s="107"/>
      <c r="M7" s="108"/>
      <c r="N7" s="108">
        <f t="shared" ref="N7:N16" si="16">+M7+L7</f>
        <v>0</v>
      </c>
      <c r="O7" s="107"/>
      <c r="P7" s="108"/>
      <c r="Q7" s="108">
        <f t="shared" ref="Q7:Q16" si="17">+P7+O7</f>
        <v>0</v>
      </c>
      <c r="R7" s="107"/>
      <c r="S7" s="108"/>
      <c r="T7" s="108">
        <f t="shared" ref="T7:T16" si="18">+S7+R7</f>
        <v>0</v>
      </c>
      <c r="U7" s="119"/>
      <c r="V7" s="119"/>
      <c r="W7" s="119"/>
      <c r="X7" s="119"/>
    </row>
    <row r="8" spans="1:24" x14ac:dyDescent="0.2">
      <c r="A8" s="8"/>
      <c r="B8" s="99" t="s">
        <v>62</v>
      </c>
      <c r="C8" s="109">
        <v>50000</v>
      </c>
      <c r="D8" s="110"/>
      <c r="E8" s="110">
        <f t="shared" si="13"/>
        <v>50000</v>
      </c>
      <c r="F8" s="109">
        <v>100000</v>
      </c>
      <c r="G8" s="110"/>
      <c r="H8" s="110">
        <f t="shared" si="14"/>
        <v>100000</v>
      </c>
      <c r="I8" s="109">
        <v>150000</v>
      </c>
      <c r="J8" s="110"/>
      <c r="K8" s="110">
        <f t="shared" si="15"/>
        <v>150000</v>
      </c>
      <c r="L8" s="109"/>
      <c r="M8" s="110"/>
      <c r="N8" s="110">
        <f t="shared" si="16"/>
        <v>0</v>
      </c>
      <c r="O8" s="109">
        <v>100000</v>
      </c>
      <c r="P8" s="110"/>
      <c r="Q8" s="110">
        <f t="shared" si="17"/>
        <v>100000</v>
      </c>
      <c r="R8" s="109">
        <v>100000</v>
      </c>
      <c r="S8" s="110"/>
      <c r="T8" s="110">
        <f t="shared" si="18"/>
        <v>100000</v>
      </c>
      <c r="U8" s="119">
        <f t="shared" si="11"/>
        <v>500000</v>
      </c>
      <c r="V8" s="119">
        <f t="shared" si="12"/>
        <v>0</v>
      </c>
      <c r="W8" s="119">
        <f>+'Costo detallado '!C8-'Costeo anualizado'!U8</f>
        <v>0</v>
      </c>
      <c r="X8" s="119">
        <f>+'Costo detallado '!D8-'Costeo anualizado'!V8</f>
        <v>0</v>
      </c>
    </row>
    <row r="9" spans="1:24" x14ac:dyDescent="0.2">
      <c r="A9" s="8"/>
      <c r="B9" s="99" t="s">
        <v>15</v>
      </c>
      <c r="C9" s="109">
        <v>100000</v>
      </c>
      <c r="D9" s="110">
        <v>50000</v>
      </c>
      <c r="E9" s="110">
        <f t="shared" si="13"/>
        <v>150000</v>
      </c>
      <c r="F9" s="109">
        <v>350000</v>
      </c>
      <c r="G9" s="110">
        <v>100000</v>
      </c>
      <c r="H9" s="110">
        <f t="shared" si="14"/>
        <v>450000</v>
      </c>
      <c r="I9" s="109">
        <v>350000</v>
      </c>
      <c r="J9" s="110">
        <v>150000</v>
      </c>
      <c r="K9" s="110">
        <f t="shared" si="15"/>
        <v>500000</v>
      </c>
      <c r="L9" s="109">
        <v>400000</v>
      </c>
      <c r="M9" s="110">
        <v>100000</v>
      </c>
      <c r="N9" s="110">
        <f t="shared" si="16"/>
        <v>500000</v>
      </c>
      <c r="O9" s="109">
        <v>400000</v>
      </c>
      <c r="P9" s="110">
        <v>50000</v>
      </c>
      <c r="Q9" s="110">
        <f t="shared" si="17"/>
        <v>450000</v>
      </c>
      <c r="R9" s="109">
        <v>400000</v>
      </c>
      <c r="S9" s="110">
        <v>150000</v>
      </c>
      <c r="T9" s="110">
        <f t="shared" si="18"/>
        <v>550000</v>
      </c>
      <c r="U9" s="119">
        <f t="shared" si="11"/>
        <v>2000000</v>
      </c>
      <c r="V9" s="119">
        <f t="shared" si="12"/>
        <v>600000</v>
      </c>
      <c r="W9" s="119">
        <f>+'Costo detallado '!C9-'Costeo anualizado'!U9</f>
        <v>0</v>
      </c>
      <c r="X9" s="119">
        <f>+'Costo detallado '!D9-'Costeo anualizado'!V9</f>
        <v>0</v>
      </c>
    </row>
    <row r="10" spans="1:24" x14ac:dyDescent="0.2">
      <c r="A10" s="69">
        <v>1.2</v>
      </c>
      <c r="B10" s="98" t="s">
        <v>16</v>
      </c>
      <c r="C10" s="107"/>
      <c r="D10" s="108"/>
      <c r="E10" s="108">
        <f t="shared" si="13"/>
        <v>0</v>
      </c>
      <c r="F10" s="107"/>
      <c r="G10" s="108"/>
      <c r="H10" s="108">
        <f t="shared" si="14"/>
        <v>0</v>
      </c>
      <c r="I10" s="107"/>
      <c r="J10" s="108"/>
      <c r="K10" s="108">
        <f t="shared" si="15"/>
        <v>0</v>
      </c>
      <c r="L10" s="107"/>
      <c r="M10" s="108"/>
      <c r="N10" s="108">
        <f t="shared" si="16"/>
        <v>0</v>
      </c>
      <c r="O10" s="107"/>
      <c r="P10" s="108"/>
      <c r="Q10" s="108">
        <f t="shared" si="17"/>
        <v>0</v>
      </c>
      <c r="R10" s="107"/>
      <c r="S10" s="108"/>
      <c r="T10" s="108">
        <f t="shared" si="18"/>
        <v>0</v>
      </c>
      <c r="U10" s="119"/>
      <c r="V10" s="119"/>
      <c r="W10" s="119"/>
      <c r="X10" s="119"/>
    </row>
    <row r="11" spans="1:24" x14ac:dyDescent="0.2">
      <c r="A11" s="8"/>
      <c r="B11" s="99" t="s">
        <v>46</v>
      </c>
      <c r="C11" s="109">
        <v>200000</v>
      </c>
      <c r="D11" s="110">
        <v>100000</v>
      </c>
      <c r="E11" s="110">
        <f t="shared" si="13"/>
        <v>300000</v>
      </c>
      <c r="F11" s="109">
        <v>500000</v>
      </c>
      <c r="G11" s="110">
        <v>300000</v>
      </c>
      <c r="H11" s="110">
        <f t="shared" si="14"/>
        <v>800000</v>
      </c>
      <c r="I11" s="109">
        <v>550000</v>
      </c>
      <c r="J11" s="110">
        <v>300000</v>
      </c>
      <c r="K11" s="110">
        <f t="shared" si="15"/>
        <v>850000</v>
      </c>
      <c r="L11" s="109">
        <v>550000</v>
      </c>
      <c r="M11" s="110">
        <v>350000</v>
      </c>
      <c r="N11" s="110">
        <f t="shared" si="16"/>
        <v>900000</v>
      </c>
      <c r="O11" s="109">
        <v>600000</v>
      </c>
      <c r="P11" s="110">
        <v>350000</v>
      </c>
      <c r="Q11" s="110">
        <f t="shared" si="17"/>
        <v>950000</v>
      </c>
      <c r="R11" s="109">
        <v>600000</v>
      </c>
      <c r="S11" s="110">
        <v>400000</v>
      </c>
      <c r="T11" s="110">
        <f t="shared" si="18"/>
        <v>1000000</v>
      </c>
      <c r="U11" s="119">
        <f t="shared" si="11"/>
        <v>3000000</v>
      </c>
      <c r="V11" s="119">
        <f t="shared" si="12"/>
        <v>1800000</v>
      </c>
      <c r="W11" s="119">
        <f>+'Costo detallado '!C11-'Costeo anualizado'!U11</f>
        <v>0</v>
      </c>
      <c r="X11" s="119">
        <f>+'Costo detallado '!D11-'Costeo anualizado'!V11</f>
        <v>0</v>
      </c>
    </row>
    <row r="12" spans="1:24" x14ac:dyDescent="0.2">
      <c r="A12" s="8"/>
      <c r="B12" s="99" t="s">
        <v>47</v>
      </c>
      <c r="C12" s="109">
        <v>200000</v>
      </c>
      <c r="D12" s="110">
        <v>200000</v>
      </c>
      <c r="E12" s="110">
        <f t="shared" si="13"/>
        <v>400000</v>
      </c>
      <c r="F12" s="109">
        <v>500000</v>
      </c>
      <c r="G12" s="110">
        <v>500000</v>
      </c>
      <c r="H12" s="110">
        <f t="shared" si="14"/>
        <v>1000000</v>
      </c>
      <c r="I12" s="109">
        <v>550000</v>
      </c>
      <c r="J12" s="110">
        <v>550000</v>
      </c>
      <c r="K12" s="110">
        <f t="shared" si="15"/>
        <v>1100000</v>
      </c>
      <c r="L12" s="109">
        <v>550000</v>
      </c>
      <c r="M12" s="110">
        <v>550000</v>
      </c>
      <c r="N12" s="110">
        <f t="shared" si="16"/>
        <v>1100000</v>
      </c>
      <c r="O12" s="109">
        <v>600000</v>
      </c>
      <c r="P12" s="110">
        <v>600000</v>
      </c>
      <c r="Q12" s="110">
        <f t="shared" si="17"/>
        <v>1200000</v>
      </c>
      <c r="R12" s="109">
        <v>600000</v>
      </c>
      <c r="S12" s="110">
        <v>600000</v>
      </c>
      <c r="T12" s="110">
        <f t="shared" si="18"/>
        <v>1200000</v>
      </c>
      <c r="U12" s="119">
        <f t="shared" si="11"/>
        <v>3000000</v>
      </c>
      <c r="V12" s="119">
        <f t="shared" si="12"/>
        <v>3000000</v>
      </c>
      <c r="W12" s="119">
        <f>+'Costo detallado '!C12-'Costeo anualizado'!U12</f>
        <v>0</v>
      </c>
      <c r="X12" s="119">
        <f>+'Costo detallado '!D12-'Costeo anualizado'!V12</f>
        <v>0</v>
      </c>
    </row>
    <row r="13" spans="1:24" x14ac:dyDescent="0.2">
      <c r="A13" s="69">
        <v>1.3</v>
      </c>
      <c r="B13" s="98" t="s">
        <v>17</v>
      </c>
      <c r="C13" s="107"/>
      <c r="D13" s="108"/>
      <c r="E13" s="108">
        <f t="shared" si="13"/>
        <v>0</v>
      </c>
      <c r="F13" s="107"/>
      <c r="G13" s="108"/>
      <c r="H13" s="108">
        <f t="shared" si="14"/>
        <v>0</v>
      </c>
      <c r="I13" s="107"/>
      <c r="J13" s="108"/>
      <c r="K13" s="108">
        <f t="shared" si="15"/>
        <v>0</v>
      </c>
      <c r="L13" s="107"/>
      <c r="M13" s="108"/>
      <c r="N13" s="108">
        <f t="shared" si="16"/>
        <v>0</v>
      </c>
      <c r="O13" s="107"/>
      <c r="P13" s="108"/>
      <c r="Q13" s="108">
        <f t="shared" si="17"/>
        <v>0</v>
      </c>
      <c r="R13" s="107"/>
      <c r="S13" s="108"/>
      <c r="T13" s="108">
        <f t="shared" si="18"/>
        <v>0</v>
      </c>
      <c r="U13" s="119"/>
      <c r="V13" s="119"/>
      <c r="W13" s="119"/>
      <c r="X13" s="119"/>
    </row>
    <row r="14" spans="1:24" x14ac:dyDescent="0.2">
      <c r="A14" s="8"/>
      <c r="B14" s="99" t="s">
        <v>18</v>
      </c>
      <c r="C14" s="109">
        <v>50000</v>
      </c>
      <c r="D14" s="110">
        <v>50000</v>
      </c>
      <c r="E14" s="110">
        <f t="shared" si="13"/>
        <v>100000</v>
      </c>
      <c r="F14" s="109">
        <v>200000</v>
      </c>
      <c r="G14" s="110">
        <v>200000</v>
      </c>
      <c r="H14" s="110">
        <f t="shared" si="14"/>
        <v>400000</v>
      </c>
      <c r="I14" s="109">
        <v>200000</v>
      </c>
      <c r="J14" s="110">
        <v>200000</v>
      </c>
      <c r="K14" s="110">
        <f t="shared" si="15"/>
        <v>400000</v>
      </c>
      <c r="L14" s="109">
        <v>200000</v>
      </c>
      <c r="M14" s="110">
        <v>200000</v>
      </c>
      <c r="N14" s="110">
        <f t="shared" si="16"/>
        <v>400000</v>
      </c>
      <c r="O14" s="109">
        <v>150000</v>
      </c>
      <c r="P14" s="110">
        <v>150000</v>
      </c>
      <c r="Q14" s="110">
        <f t="shared" si="17"/>
        <v>300000</v>
      </c>
      <c r="R14" s="109">
        <v>200000</v>
      </c>
      <c r="S14" s="110">
        <v>200000</v>
      </c>
      <c r="T14" s="110">
        <f t="shared" si="18"/>
        <v>400000</v>
      </c>
      <c r="U14" s="119">
        <f t="shared" si="11"/>
        <v>1000000</v>
      </c>
      <c r="V14" s="119">
        <f t="shared" si="12"/>
        <v>1000000</v>
      </c>
      <c r="W14" s="119">
        <f>+'Costo detallado '!C14-'Costeo anualizado'!U14</f>
        <v>0</v>
      </c>
      <c r="X14" s="119">
        <f>+'Costo detallado '!D14-'Costeo anualizado'!V14</f>
        <v>0</v>
      </c>
    </row>
    <row r="15" spans="1:24" x14ac:dyDescent="0.2">
      <c r="A15" s="8"/>
      <c r="B15" s="99" t="s">
        <v>19</v>
      </c>
      <c r="C15" s="109">
        <v>50000</v>
      </c>
      <c r="D15" s="110">
        <v>0</v>
      </c>
      <c r="E15" s="110">
        <f t="shared" si="13"/>
        <v>50000</v>
      </c>
      <c r="F15" s="109">
        <v>250000</v>
      </c>
      <c r="G15" s="110">
        <v>100000</v>
      </c>
      <c r="H15" s="110">
        <f t="shared" si="14"/>
        <v>350000</v>
      </c>
      <c r="I15" s="109">
        <v>150000</v>
      </c>
      <c r="J15" s="110">
        <v>100000</v>
      </c>
      <c r="K15" s="110">
        <f t="shared" si="15"/>
        <v>250000</v>
      </c>
      <c r="L15" s="109">
        <v>200000</v>
      </c>
      <c r="M15" s="110">
        <v>100000</v>
      </c>
      <c r="N15" s="110">
        <f t="shared" si="16"/>
        <v>300000</v>
      </c>
      <c r="O15" s="109">
        <v>200000</v>
      </c>
      <c r="P15" s="110">
        <v>100000</v>
      </c>
      <c r="Q15" s="110">
        <f t="shared" si="17"/>
        <v>300000</v>
      </c>
      <c r="R15" s="109">
        <v>150000</v>
      </c>
      <c r="S15" s="110">
        <v>100000</v>
      </c>
      <c r="T15" s="110">
        <f t="shared" si="18"/>
        <v>250000</v>
      </c>
      <c r="U15" s="119">
        <f t="shared" si="11"/>
        <v>1000000</v>
      </c>
      <c r="V15" s="119">
        <f t="shared" si="12"/>
        <v>500000</v>
      </c>
      <c r="W15" s="119">
        <f>+'Costo detallado '!C15-'Costeo anualizado'!U15</f>
        <v>0</v>
      </c>
      <c r="X15" s="119">
        <f>+'Costo detallado '!D15-'Costeo anualizado'!V15</f>
        <v>0</v>
      </c>
    </row>
    <row r="16" spans="1:24" x14ac:dyDescent="0.2">
      <c r="A16" s="8"/>
      <c r="B16" s="99" t="s">
        <v>20</v>
      </c>
      <c r="C16" s="109">
        <v>250000</v>
      </c>
      <c r="D16" s="110"/>
      <c r="E16" s="110">
        <f t="shared" si="13"/>
        <v>250000</v>
      </c>
      <c r="F16" s="109">
        <v>1000000</v>
      </c>
      <c r="G16" s="110">
        <v>250000</v>
      </c>
      <c r="H16" s="110">
        <f t="shared" si="14"/>
        <v>1250000</v>
      </c>
      <c r="I16" s="109">
        <v>1000000</v>
      </c>
      <c r="J16" s="110">
        <v>500000</v>
      </c>
      <c r="K16" s="110">
        <f t="shared" si="15"/>
        <v>1500000</v>
      </c>
      <c r="L16" s="109">
        <v>750000</v>
      </c>
      <c r="M16" s="110">
        <v>250000</v>
      </c>
      <c r="N16" s="110">
        <f t="shared" si="16"/>
        <v>1000000</v>
      </c>
      <c r="O16" s="109">
        <v>500000</v>
      </c>
      <c r="P16" s="110">
        <v>500000</v>
      </c>
      <c r="Q16" s="110">
        <f t="shared" si="17"/>
        <v>1000000</v>
      </c>
      <c r="R16" s="109">
        <v>500000</v>
      </c>
      <c r="S16" s="110">
        <v>500000</v>
      </c>
      <c r="T16" s="110">
        <f t="shared" si="18"/>
        <v>1000000</v>
      </c>
      <c r="U16" s="119">
        <f t="shared" si="11"/>
        <v>4000000</v>
      </c>
      <c r="V16" s="119">
        <f t="shared" si="12"/>
        <v>2000000</v>
      </c>
      <c r="W16" s="119">
        <f>+'Costo detallado '!C16-'Costeo anualizado'!U16</f>
        <v>0</v>
      </c>
      <c r="X16" s="119">
        <f>+'Costo detallado '!D16-'Costeo anualizado'!V16</f>
        <v>0</v>
      </c>
    </row>
    <row r="17" spans="1:24" x14ac:dyDescent="0.2">
      <c r="A17" s="46">
        <v>2</v>
      </c>
      <c r="B17" s="100" t="s">
        <v>21</v>
      </c>
      <c r="C17" s="111">
        <f>SUM(C18:C27)</f>
        <v>920000</v>
      </c>
      <c r="D17" s="111">
        <f t="shared" ref="D17" si="19">SUM(D18:D27)</f>
        <v>820000</v>
      </c>
      <c r="E17" s="111">
        <f>SUM(E18:E27)</f>
        <v>1740000</v>
      </c>
      <c r="F17" s="111">
        <f>SUM(F18:F27)</f>
        <v>2264000</v>
      </c>
      <c r="G17" s="111">
        <f t="shared" ref="G17" si="20">SUM(G18:G27)</f>
        <v>1540000</v>
      </c>
      <c r="H17" s="111">
        <f t="shared" ref="H17" si="21">SUM(H18:H27)</f>
        <v>3804000</v>
      </c>
      <c r="I17" s="111">
        <f>SUM(I18:I27)</f>
        <v>2264000</v>
      </c>
      <c r="J17" s="111">
        <f t="shared" ref="J17" si="22">SUM(J18:J27)</f>
        <v>1540000</v>
      </c>
      <c r="K17" s="111">
        <f t="shared" ref="K17" si="23">SUM(K18:K27)</f>
        <v>3804000</v>
      </c>
      <c r="L17" s="111">
        <f>SUM(L18:L27)</f>
        <v>2264000</v>
      </c>
      <c r="M17" s="111">
        <f t="shared" ref="M17" si="24">SUM(M18:M27)</f>
        <v>1540000</v>
      </c>
      <c r="N17" s="111">
        <f t="shared" ref="N17" si="25">SUM(N18:N27)</f>
        <v>3804000</v>
      </c>
      <c r="O17" s="111">
        <f>SUM(O18:O27)</f>
        <v>1936000</v>
      </c>
      <c r="P17" s="111">
        <f t="shared" ref="P17" si="26">SUM(P18:P27)</f>
        <v>1460000</v>
      </c>
      <c r="Q17" s="111">
        <f t="shared" ref="Q17" si="27">SUM(Q18:Q27)</f>
        <v>3396000</v>
      </c>
      <c r="R17" s="111">
        <f>SUM(R18:R27)</f>
        <v>1852000</v>
      </c>
      <c r="S17" s="111">
        <f>SUM(S18:S27)</f>
        <v>1150000</v>
      </c>
      <c r="T17" s="111">
        <f>SUM(T18:T27)</f>
        <v>3002000</v>
      </c>
      <c r="U17" s="119">
        <f t="shared" si="11"/>
        <v>11500000</v>
      </c>
      <c r="V17" s="119">
        <f t="shared" si="12"/>
        <v>8050000</v>
      </c>
      <c r="W17" s="119">
        <f>+'Costo detallado '!C17-'Costeo anualizado'!U17</f>
        <v>0</v>
      </c>
      <c r="X17" s="119">
        <f>+'Costo detallado '!D17-'Costeo anualizado'!V17</f>
        <v>0</v>
      </c>
    </row>
    <row r="18" spans="1:24" x14ac:dyDescent="0.2">
      <c r="A18" s="69">
        <v>2.1</v>
      </c>
      <c r="B18" s="78" t="s">
        <v>57</v>
      </c>
      <c r="C18" s="107"/>
      <c r="D18" s="107"/>
      <c r="E18" s="108"/>
      <c r="F18" s="107"/>
      <c r="G18" s="107"/>
      <c r="H18" s="108"/>
      <c r="I18" s="107"/>
      <c r="J18" s="107"/>
      <c r="K18" s="108"/>
      <c r="L18" s="107"/>
      <c r="M18" s="107"/>
      <c r="N18" s="108"/>
      <c r="O18" s="107"/>
      <c r="P18" s="107"/>
      <c r="Q18" s="108"/>
      <c r="R18" s="107"/>
      <c r="S18" s="107"/>
      <c r="T18" s="108"/>
      <c r="U18" s="119">
        <f t="shared" ref="U18:U20" si="28">+R18+O18+L18+I18+F18+C18</f>
        <v>0</v>
      </c>
      <c r="V18" s="119">
        <f t="shared" ref="V18:V20" si="29">+S18+P18+M18+J18+G18+D18</f>
        <v>0</v>
      </c>
      <c r="W18" s="119"/>
      <c r="X18" s="119"/>
    </row>
    <row r="19" spans="1:24" x14ac:dyDescent="0.2">
      <c r="A19" s="123"/>
      <c r="B19" s="27" t="s">
        <v>58</v>
      </c>
      <c r="C19" s="139"/>
      <c r="D19" s="140"/>
      <c r="E19" s="141">
        <f>+D19+C19</f>
        <v>0</v>
      </c>
      <c r="F19" s="139">
        <v>400000</v>
      </c>
      <c r="G19" s="140">
        <v>400000</v>
      </c>
      <c r="H19" s="141">
        <f>+G19+F19</f>
        <v>800000</v>
      </c>
      <c r="I19" s="139">
        <v>400000</v>
      </c>
      <c r="J19" s="140">
        <v>400000</v>
      </c>
      <c r="K19" s="141">
        <f>+J19+I19</f>
        <v>800000</v>
      </c>
      <c r="L19" s="139">
        <v>400000</v>
      </c>
      <c r="M19" s="140">
        <v>400000</v>
      </c>
      <c r="N19" s="141">
        <f>+M19+L19</f>
        <v>800000</v>
      </c>
      <c r="O19" s="139">
        <v>400000</v>
      </c>
      <c r="P19" s="140">
        <v>400000</v>
      </c>
      <c r="Q19" s="141">
        <f>+P19+O19</f>
        <v>800000</v>
      </c>
      <c r="R19" s="139">
        <v>400000</v>
      </c>
      <c r="S19" s="140">
        <v>400000</v>
      </c>
      <c r="T19" s="141">
        <f>+S19+R19</f>
        <v>800000</v>
      </c>
      <c r="U19" s="119">
        <f t="shared" si="28"/>
        <v>2000000</v>
      </c>
      <c r="V19" s="119">
        <f t="shared" si="29"/>
        <v>2000000</v>
      </c>
      <c r="W19" s="119"/>
      <c r="X19" s="119"/>
    </row>
    <row r="20" spans="1:24" x14ac:dyDescent="0.2">
      <c r="A20" s="123"/>
      <c r="B20" s="27" t="s">
        <v>59</v>
      </c>
      <c r="C20" s="139">
        <v>200000</v>
      </c>
      <c r="D20" s="140">
        <v>100000</v>
      </c>
      <c r="E20" s="141">
        <f>+D20+C20</f>
        <v>300000</v>
      </c>
      <c r="F20" s="139">
        <v>300000</v>
      </c>
      <c r="G20" s="140">
        <v>200000</v>
      </c>
      <c r="H20" s="141">
        <f>+G20+F20</f>
        <v>500000</v>
      </c>
      <c r="I20" s="139">
        <v>300000</v>
      </c>
      <c r="J20" s="140">
        <v>200000</v>
      </c>
      <c r="K20" s="141">
        <f>+J20+I20</f>
        <v>500000</v>
      </c>
      <c r="L20" s="139">
        <v>300000</v>
      </c>
      <c r="M20" s="140">
        <v>200000</v>
      </c>
      <c r="N20" s="141">
        <f>+M20+L20</f>
        <v>500000</v>
      </c>
      <c r="O20" s="139">
        <v>400000</v>
      </c>
      <c r="P20" s="140">
        <v>200000</v>
      </c>
      <c r="Q20" s="141">
        <f>+P20+O20</f>
        <v>600000</v>
      </c>
      <c r="R20" s="139">
        <v>500000</v>
      </c>
      <c r="S20" s="140">
        <v>100000</v>
      </c>
      <c r="T20" s="141">
        <f>+S20+R20</f>
        <v>600000</v>
      </c>
      <c r="U20" s="119">
        <f t="shared" si="28"/>
        <v>2000000</v>
      </c>
      <c r="V20" s="119">
        <f t="shared" si="29"/>
        <v>1000000</v>
      </c>
      <c r="W20" s="119"/>
      <c r="X20" s="119"/>
    </row>
    <row r="21" spans="1:24" x14ac:dyDescent="0.2">
      <c r="A21" s="69">
        <v>2.2000000000000002</v>
      </c>
      <c r="B21" s="101" t="s">
        <v>22</v>
      </c>
      <c r="C21" s="107"/>
      <c r="D21" s="108"/>
      <c r="E21" s="108">
        <f t="shared" ref="E21:E27" si="30">+D21+C21</f>
        <v>0</v>
      </c>
      <c r="F21" s="107"/>
      <c r="G21" s="108"/>
      <c r="H21" s="108">
        <f t="shared" ref="H21:H27" si="31">+G21+F21</f>
        <v>0</v>
      </c>
      <c r="I21" s="107"/>
      <c r="J21" s="108"/>
      <c r="K21" s="108">
        <f t="shared" ref="K21:K27" si="32">+J21+I21</f>
        <v>0</v>
      </c>
      <c r="L21" s="107"/>
      <c r="M21" s="108"/>
      <c r="N21" s="108">
        <f t="shared" ref="N21:N27" si="33">+M21+L21</f>
        <v>0</v>
      </c>
      <c r="O21" s="107"/>
      <c r="P21" s="108"/>
      <c r="Q21" s="108">
        <f t="shared" ref="Q21:Q27" si="34">+P21+O21</f>
        <v>0</v>
      </c>
      <c r="R21" s="107"/>
      <c r="S21" s="108"/>
      <c r="T21" s="108">
        <f t="shared" ref="T21:T27" si="35">+S21+R21</f>
        <v>0</v>
      </c>
      <c r="U21" s="119"/>
      <c r="V21" s="119"/>
      <c r="W21" s="119"/>
      <c r="X21" s="119"/>
    </row>
    <row r="22" spans="1:24" x14ac:dyDescent="0.2">
      <c r="A22" s="8"/>
      <c r="B22" s="102" t="s">
        <v>23</v>
      </c>
      <c r="C22" s="109">
        <f>400*12*150*2/3/2</f>
        <v>240000</v>
      </c>
      <c r="D22" s="109">
        <f>400*12*150*1/3/2</f>
        <v>120000</v>
      </c>
      <c r="E22" s="110">
        <f t="shared" si="30"/>
        <v>360000</v>
      </c>
      <c r="F22" s="109">
        <f>400*12*150*2/3</f>
        <v>480000</v>
      </c>
      <c r="G22" s="109">
        <f>400*12*150*1/3</f>
        <v>240000</v>
      </c>
      <c r="H22" s="110">
        <f t="shared" si="31"/>
        <v>720000</v>
      </c>
      <c r="I22" s="109">
        <f>400*12*150*2/3</f>
        <v>480000</v>
      </c>
      <c r="J22" s="109">
        <f>400*12*150*1/3</f>
        <v>240000</v>
      </c>
      <c r="K22" s="110">
        <f t="shared" si="32"/>
        <v>720000</v>
      </c>
      <c r="L22" s="109">
        <f>400*12*150*2/3</f>
        <v>480000</v>
      </c>
      <c r="M22" s="109">
        <f>400*12*150*1/3</f>
        <v>240000</v>
      </c>
      <c r="N22" s="110">
        <f t="shared" si="33"/>
        <v>720000</v>
      </c>
      <c r="O22" s="109">
        <v>320000</v>
      </c>
      <c r="P22" s="109">
        <v>160000</v>
      </c>
      <c r="Q22" s="110">
        <f t="shared" si="34"/>
        <v>480000</v>
      </c>
      <c r="R22" s="109"/>
      <c r="S22" s="109"/>
      <c r="T22" s="110">
        <f t="shared" si="35"/>
        <v>0</v>
      </c>
      <c r="U22" s="119">
        <f t="shared" si="11"/>
        <v>2000000</v>
      </c>
      <c r="V22" s="119">
        <f t="shared" si="12"/>
        <v>1000000</v>
      </c>
      <c r="W22" s="119">
        <f>+'Costo detallado '!C22-'Costeo anualizado'!U22</f>
        <v>0</v>
      </c>
      <c r="X22" s="119">
        <f>+'Costo detallado '!D22-'Costeo anualizado'!V22</f>
        <v>0</v>
      </c>
    </row>
    <row r="23" spans="1:24" x14ac:dyDescent="0.2">
      <c r="A23" s="8"/>
      <c r="B23" s="102" t="s">
        <v>24</v>
      </c>
      <c r="C23" s="109"/>
      <c r="D23" s="109">
        <f>625*12*160*0.8/2</f>
        <v>480000</v>
      </c>
      <c r="E23" s="110">
        <f t="shared" si="30"/>
        <v>480000</v>
      </c>
      <c r="F23" s="109">
        <f>625*12*160*0.42</f>
        <v>504000</v>
      </c>
      <c r="G23" s="109">
        <f>625*12*160*0.8/2</f>
        <v>480000</v>
      </c>
      <c r="H23" s="110">
        <f t="shared" si="31"/>
        <v>984000</v>
      </c>
      <c r="I23" s="109">
        <f>625*12*160*0.42</f>
        <v>504000</v>
      </c>
      <c r="J23" s="109">
        <f>625*12*160*0.8/2</f>
        <v>480000</v>
      </c>
      <c r="K23" s="110">
        <f t="shared" si="32"/>
        <v>984000</v>
      </c>
      <c r="L23" s="109">
        <f>625*12*160*0.42</f>
        <v>504000</v>
      </c>
      <c r="M23" s="109">
        <f>625*12*160*0.8/2</f>
        <v>480000</v>
      </c>
      <c r="N23" s="110">
        <f t="shared" si="33"/>
        <v>984000</v>
      </c>
      <c r="O23" s="109">
        <f>625*12*160*0.42/2-16000</f>
        <v>236000</v>
      </c>
      <c r="P23" s="109">
        <f>625*12*160*0.8/2</f>
        <v>480000</v>
      </c>
      <c r="Q23" s="110">
        <f t="shared" si="34"/>
        <v>716000</v>
      </c>
      <c r="R23" s="109">
        <f>625*12*160*0.42/2</f>
        <v>252000</v>
      </c>
      <c r="S23" s="109">
        <v>400000</v>
      </c>
      <c r="T23" s="110">
        <f t="shared" si="35"/>
        <v>652000</v>
      </c>
      <c r="U23" s="119">
        <f t="shared" si="11"/>
        <v>2000000</v>
      </c>
      <c r="V23" s="119">
        <f t="shared" si="12"/>
        <v>2800000</v>
      </c>
      <c r="W23" s="119">
        <f>+'Costo detallado '!C23-'Costeo anualizado'!U23</f>
        <v>0</v>
      </c>
      <c r="X23" s="119">
        <f>+'Costo detallado '!D23-'Costeo anualizado'!V23</f>
        <v>0</v>
      </c>
    </row>
    <row r="24" spans="1:24" ht="25.5" x14ac:dyDescent="0.2">
      <c r="A24" s="69">
        <v>2.2999999999999998</v>
      </c>
      <c r="B24" s="101" t="s">
        <v>25</v>
      </c>
      <c r="C24" s="107"/>
      <c r="D24" s="108"/>
      <c r="E24" s="108">
        <f t="shared" si="30"/>
        <v>0</v>
      </c>
      <c r="F24" s="107"/>
      <c r="G24" s="108"/>
      <c r="H24" s="108">
        <f t="shared" si="31"/>
        <v>0</v>
      </c>
      <c r="I24" s="107"/>
      <c r="J24" s="108"/>
      <c r="K24" s="108">
        <f t="shared" si="32"/>
        <v>0</v>
      </c>
      <c r="L24" s="107"/>
      <c r="M24" s="108"/>
      <c r="N24" s="108">
        <f t="shared" si="33"/>
        <v>0</v>
      </c>
      <c r="O24" s="107"/>
      <c r="P24" s="108"/>
      <c r="Q24" s="108">
        <f t="shared" si="34"/>
        <v>0</v>
      </c>
      <c r="R24" s="107"/>
      <c r="S24" s="108"/>
      <c r="T24" s="108">
        <f t="shared" si="35"/>
        <v>0</v>
      </c>
      <c r="U24" s="119"/>
      <c r="V24" s="119"/>
      <c r="W24" s="119"/>
      <c r="X24" s="119"/>
    </row>
    <row r="25" spans="1:24" x14ac:dyDescent="0.2">
      <c r="A25" s="8"/>
      <c r="B25" s="102" t="s">
        <v>41</v>
      </c>
      <c r="C25" s="109"/>
      <c r="D25" s="110"/>
      <c r="E25" s="110">
        <f t="shared" si="30"/>
        <v>0</v>
      </c>
      <c r="F25" s="109">
        <v>100000</v>
      </c>
      <c r="G25" s="110"/>
      <c r="H25" s="110">
        <f t="shared" si="31"/>
        <v>100000</v>
      </c>
      <c r="I25" s="109">
        <v>100000</v>
      </c>
      <c r="J25" s="110"/>
      <c r="K25" s="110">
        <f t="shared" si="32"/>
        <v>100000</v>
      </c>
      <c r="L25" s="109">
        <v>100000</v>
      </c>
      <c r="M25" s="110"/>
      <c r="N25" s="110">
        <f t="shared" si="33"/>
        <v>100000</v>
      </c>
      <c r="O25" s="109">
        <v>100000</v>
      </c>
      <c r="P25" s="110"/>
      <c r="Q25" s="110">
        <f t="shared" si="34"/>
        <v>100000</v>
      </c>
      <c r="R25" s="109">
        <v>100000</v>
      </c>
      <c r="S25" s="110"/>
      <c r="T25" s="110">
        <f t="shared" si="35"/>
        <v>100000</v>
      </c>
      <c r="U25" s="119">
        <f t="shared" si="11"/>
        <v>500000</v>
      </c>
      <c r="V25" s="119">
        <f t="shared" si="12"/>
        <v>0</v>
      </c>
      <c r="W25" s="119">
        <f>+'Costo detallado '!C25-'Costeo anualizado'!U25</f>
        <v>0</v>
      </c>
      <c r="X25" s="119">
        <f>+'Costo detallado '!D25-'Costeo anualizado'!V25</f>
        <v>0</v>
      </c>
    </row>
    <row r="26" spans="1:24" x14ac:dyDescent="0.2">
      <c r="A26" s="8"/>
      <c r="B26" s="102" t="s">
        <v>42</v>
      </c>
      <c r="C26" s="109"/>
      <c r="D26" s="110"/>
      <c r="E26" s="110">
        <f t="shared" si="30"/>
        <v>0</v>
      </c>
      <c r="F26" s="109"/>
      <c r="G26" s="110">
        <v>100000</v>
      </c>
      <c r="H26" s="110">
        <f t="shared" si="31"/>
        <v>100000</v>
      </c>
      <c r="I26" s="109"/>
      <c r="J26" s="110">
        <v>100000</v>
      </c>
      <c r="K26" s="110">
        <f t="shared" si="32"/>
        <v>100000</v>
      </c>
      <c r="L26" s="109"/>
      <c r="M26" s="110">
        <v>100000</v>
      </c>
      <c r="N26" s="110">
        <f t="shared" si="33"/>
        <v>100000</v>
      </c>
      <c r="O26" s="109"/>
      <c r="P26" s="110">
        <v>100000</v>
      </c>
      <c r="Q26" s="110">
        <f t="shared" si="34"/>
        <v>100000</v>
      </c>
      <c r="R26" s="109"/>
      <c r="S26" s="110">
        <v>100000</v>
      </c>
      <c r="T26" s="110">
        <f t="shared" si="35"/>
        <v>100000</v>
      </c>
      <c r="U26" s="119">
        <f t="shared" si="11"/>
        <v>0</v>
      </c>
      <c r="V26" s="119">
        <f t="shared" si="12"/>
        <v>500000</v>
      </c>
      <c r="W26" s="119">
        <f>+'Costo detallado '!C26-'Costeo anualizado'!U26</f>
        <v>0</v>
      </c>
      <c r="X26" s="119">
        <f>+'Costo detallado '!D26-'Costeo anualizado'!V26</f>
        <v>0</v>
      </c>
    </row>
    <row r="27" spans="1:24" x14ac:dyDescent="0.2">
      <c r="A27" s="69">
        <v>2.4</v>
      </c>
      <c r="B27" s="101" t="s">
        <v>26</v>
      </c>
      <c r="C27" s="107">
        <f>15000*40*0.8</f>
        <v>480000</v>
      </c>
      <c r="D27" s="107">
        <f>15000*40*0.2</f>
        <v>120000</v>
      </c>
      <c r="E27" s="108">
        <f t="shared" si="30"/>
        <v>600000</v>
      </c>
      <c r="F27" s="107">
        <f>15000*40*0.8</f>
        <v>480000</v>
      </c>
      <c r="G27" s="107">
        <f>15000*40*0.2</f>
        <v>120000</v>
      </c>
      <c r="H27" s="108">
        <f t="shared" si="31"/>
        <v>600000</v>
      </c>
      <c r="I27" s="107">
        <f>15000*40*0.8</f>
        <v>480000</v>
      </c>
      <c r="J27" s="107">
        <f>15000*40*0.2</f>
        <v>120000</v>
      </c>
      <c r="K27" s="108">
        <f t="shared" si="32"/>
        <v>600000</v>
      </c>
      <c r="L27" s="107">
        <f>15000*40*0.8</f>
        <v>480000</v>
      </c>
      <c r="M27" s="107">
        <f>15000*40*0.2</f>
        <v>120000</v>
      </c>
      <c r="N27" s="108">
        <f t="shared" si="33"/>
        <v>600000</v>
      </c>
      <c r="O27" s="107">
        <f>15000*40*0.8</f>
        <v>480000</v>
      </c>
      <c r="P27" s="107">
        <f>15000*40*0.2</f>
        <v>120000</v>
      </c>
      <c r="Q27" s="108">
        <f t="shared" si="34"/>
        <v>600000</v>
      </c>
      <c r="R27" s="107">
        <v>600000</v>
      </c>
      <c r="S27" s="107">
        <f>15000*40*0.2+30000</f>
        <v>150000</v>
      </c>
      <c r="T27" s="108">
        <f t="shared" si="35"/>
        <v>750000</v>
      </c>
      <c r="U27" s="119">
        <f t="shared" ref="U27" si="36">+R27+O27+L27+I27+F27+C27</f>
        <v>3000000</v>
      </c>
      <c r="V27" s="119">
        <f t="shared" ref="V27" si="37">+S27+P27+M27+J27+G27+D27</f>
        <v>750000</v>
      </c>
      <c r="W27" s="119">
        <f>+'Costo detallado '!C27-'Costeo anualizado'!U27</f>
        <v>0</v>
      </c>
      <c r="X27" s="119">
        <f>+'Costo detallado '!D27-'Costeo anualizado'!V27</f>
        <v>0</v>
      </c>
    </row>
    <row r="28" spans="1:24" x14ac:dyDescent="0.2">
      <c r="A28" s="46">
        <v>3</v>
      </c>
      <c r="B28" s="100" t="s">
        <v>27</v>
      </c>
      <c r="C28" s="111">
        <f>SUM(C29:C34)</f>
        <v>1170000</v>
      </c>
      <c r="D28" s="111">
        <f t="shared" ref="D28:E28" si="38">SUM(D29:D34)</f>
        <v>1790000</v>
      </c>
      <c r="E28" s="111">
        <f t="shared" si="38"/>
        <v>2960000</v>
      </c>
      <c r="F28" s="111">
        <f>SUM(F29:F34)</f>
        <v>1830000</v>
      </c>
      <c r="G28" s="111">
        <f t="shared" ref="G28" si="39">SUM(G29:G34)</f>
        <v>2190000</v>
      </c>
      <c r="H28" s="111">
        <f t="shared" ref="H28" si="40">SUM(H29:H34)</f>
        <v>4020000</v>
      </c>
      <c r="I28" s="111">
        <f>SUM(I29:I34)</f>
        <v>1730000</v>
      </c>
      <c r="J28" s="111">
        <f t="shared" ref="J28" si="41">SUM(J29:J34)</f>
        <v>2180000</v>
      </c>
      <c r="K28" s="111">
        <f t="shared" ref="K28" si="42">SUM(K29:K34)</f>
        <v>3910000</v>
      </c>
      <c r="L28" s="111">
        <f>SUM(L29:L34)</f>
        <v>1830000</v>
      </c>
      <c r="M28" s="111">
        <f t="shared" ref="M28" si="43">SUM(M29:M34)</f>
        <v>2280000</v>
      </c>
      <c r="N28" s="111">
        <f t="shared" ref="N28" si="44">SUM(N29:N34)</f>
        <v>4110000</v>
      </c>
      <c r="O28" s="111">
        <f>SUM(O29:O34)</f>
        <v>1830000</v>
      </c>
      <c r="P28" s="111">
        <f t="shared" ref="P28" si="45">SUM(P29:P34)</f>
        <v>2285000</v>
      </c>
      <c r="Q28" s="111">
        <f t="shared" ref="Q28" si="46">SUM(Q29:Q34)</f>
        <v>4115000</v>
      </c>
      <c r="R28" s="111">
        <f>SUM(R29:R34)</f>
        <v>1610000</v>
      </c>
      <c r="S28" s="111">
        <f t="shared" ref="S28" si="47">SUM(S29:S34)</f>
        <v>2225000</v>
      </c>
      <c r="T28" s="111">
        <f t="shared" ref="T28" si="48">SUM(T29:T34)</f>
        <v>3835000</v>
      </c>
      <c r="U28" s="119">
        <f t="shared" si="11"/>
        <v>10000000</v>
      </c>
      <c r="V28" s="119">
        <f t="shared" si="12"/>
        <v>12950000</v>
      </c>
      <c r="W28" s="119">
        <f>+'Costo detallado '!C28-'Costeo anualizado'!U28</f>
        <v>0</v>
      </c>
      <c r="X28" s="119">
        <f>+'Costo detallado '!D28-'Costeo anualizado'!V28</f>
        <v>0</v>
      </c>
    </row>
    <row r="29" spans="1:24" ht="25.5" x14ac:dyDescent="0.2">
      <c r="A29" s="8">
        <v>3.1</v>
      </c>
      <c r="B29" s="103" t="s">
        <v>28</v>
      </c>
      <c r="C29" s="113">
        <v>400000</v>
      </c>
      <c r="D29" s="114">
        <v>1200000</v>
      </c>
      <c r="E29" s="114">
        <f t="shared" ref="E29:E34" si="49">+D29+C29</f>
        <v>1600000</v>
      </c>
      <c r="F29" s="113">
        <v>550000</v>
      </c>
      <c r="G29" s="114">
        <v>1400000</v>
      </c>
      <c r="H29" s="114">
        <f t="shared" ref="H29:H34" si="50">+G29+F29</f>
        <v>1950000</v>
      </c>
      <c r="I29" s="113">
        <v>500000</v>
      </c>
      <c r="J29" s="114">
        <v>1400000</v>
      </c>
      <c r="K29" s="114">
        <f t="shared" ref="K29:K34" si="51">+J29+I29</f>
        <v>1900000</v>
      </c>
      <c r="L29" s="113">
        <v>550000</v>
      </c>
      <c r="M29" s="114">
        <v>1500000</v>
      </c>
      <c r="N29" s="114">
        <f t="shared" ref="N29:N34" si="52">+M29+L29</f>
        <v>2050000</v>
      </c>
      <c r="O29" s="113">
        <v>500000</v>
      </c>
      <c r="P29" s="114">
        <v>1500000</v>
      </c>
      <c r="Q29" s="114">
        <f t="shared" ref="Q29:Q34" si="53">+P29+O29</f>
        <v>2000000</v>
      </c>
      <c r="R29" s="113">
        <v>500000</v>
      </c>
      <c r="S29" s="114">
        <v>1500000</v>
      </c>
      <c r="T29" s="114">
        <f t="shared" ref="T29:T34" si="54">+S29+R29</f>
        <v>2000000</v>
      </c>
      <c r="U29" s="119">
        <f t="shared" si="11"/>
        <v>3000000</v>
      </c>
      <c r="V29" s="119">
        <f t="shared" si="12"/>
        <v>8500000</v>
      </c>
      <c r="W29" s="119">
        <f>+'Costo detallado '!C29-'Costeo anualizado'!U29</f>
        <v>0</v>
      </c>
      <c r="X29" s="119">
        <f>+'Costo detallado '!D29-'Costeo anualizado'!V29</f>
        <v>0</v>
      </c>
    </row>
    <row r="30" spans="1:24" x14ac:dyDescent="0.2">
      <c r="A30" s="8">
        <v>3.2</v>
      </c>
      <c r="B30" s="103" t="s">
        <v>63</v>
      </c>
      <c r="C30" s="113">
        <v>150000</v>
      </c>
      <c r="D30" s="114">
        <v>80000</v>
      </c>
      <c r="E30" s="114">
        <f t="shared" si="49"/>
        <v>230000</v>
      </c>
      <c r="F30" s="113">
        <v>300000</v>
      </c>
      <c r="G30" s="114">
        <v>90000</v>
      </c>
      <c r="H30" s="114">
        <f t="shared" si="50"/>
        <v>390000</v>
      </c>
      <c r="I30" s="113">
        <v>250000</v>
      </c>
      <c r="J30" s="114">
        <v>80000</v>
      </c>
      <c r="K30" s="114">
        <f t="shared" si="51"/>
        <v>330000</v>
      </c>
      <c r="L30" s="113">
        <v>250000</v>
      </c>
      <c r="M30" s="114">
        <v>80000</v>
      </c>
      <c r="N30" s="114">
        <f t="shared" si="52"/>
        <v>330000</v>
      </c>
      <c r="O30" s="113">
        <v>300000</v>
      </c>
      <c r="P30" s="114">
        <v>85000</v>
      </c>
      <c r="Q30" s="114">
        <f t="shared" si="53"/>
        <v>385000</v>
      </c>
      <c r="R30" s="113">
        <v>250000</v>
      </c>
      <c r="S30" s="114">
        <v>85000</v>
      </c>
      <c r="T30" s="114">
        <f t="shared" si="54"/>
        <v>335000</v>
      </c>
      <c r="U30" s="119">
        <f t="shared" si="11"/>
        <v>1500000</v>
      </c>
      <c r="V30" s="119">
        <f t="shared" si="12"/>
        <v>500000</v>
      </c>
      <c r="W30" s="119">
        <f>+'Costo detallado '!C30-'Costeo anualizado'!U30</f>
        <v>0</v>
      </c>
      <c r="X30" s="119">
        <f>+'Costo detallado '!D30-'Costeo anualizado'!V30</f>
        <v>0</v>
      </c>
    </row>
    <row r="31" spans="1:24" x14ac:dyDescent="0.2">
      <c r="A31" s="69">
        <v>3.3</v>
      </c>
      <c r="B31" s="101" t="s">
        <v>64</v>
      </c>
      <c r="C31" s="107"/>
      <c r="D31" s="108"/>
      <c r="E31" s="108">
        <f t="shared" si="49"/>
        <v>0</v>
      </c>
      <c r="F31" s="107"/>
      <c r="G31" s="108"/>
      <c r="H31" s="108">
        <f t="shared" si="50"/>
        <v>0</v>
      </c>
      <c r="I31" s="107"/>
      <c r="J31" s="108"/>
      <c r="K31" s="108">
        <f t="shared" si="51"/>
        <v>0</v>
      </c>
      <c r="L31" s="107"/>
      <c r="M31" s="108"/>
      <c r="N31" s="108">
        <f t="shared" si="52"/>
        <v>0</v>
      </c>
      <c r="O31" s="107"/>
      <c r="P31" s="108"/>
      <c r="Q31" s="108">
        <f t="shared" si="53"/>
        <v>0</v>
      </c>
      <c r="R31" s="107"/>
      <c r="S31" s="108"/>
      <c r="T31" s="108">
        <f t="shared" si="54"/>
        <v>0</v>
      </c>
      <c r="U31" s="119"/>
      <c r="V31" s="119"/>
      <c r="W31" s="119"/>
      <c r="X31" s="119"/>
    </row>
    <row r="32" spans="1:24" x14ac:dyDescent="0.2">
      <c r="A32" s="8"/>
      <c r="B32" s="102" t="s">
        <v>65</v>
      </c>
      <c r="C32" s="109">
        <v>20000</v>
      </c>
      <c r="D32" s="110">
        <v>10000</v>
      </c>
      <c r="E32" s="110">
        <f t="shared" si="49"/>
        <v>30000</v>
      </c>
      <c r="F32" s="109">
        <v>20000</v>
      </c>
      <c r="G32" s="110">
        <v>10000</v>
      </c>
      <c r="H32" s="110">
        <f t="shared" si="50"/>
        <v>30000</v>
      </c>
      <c r="I32" s="109">
        <v>20000</v>
      </c>
      <c r="J32" s="110">
        <v>10000</v>
      </c>
      <c r="K32" s="110">
        <f t="shared" si="51"/>
        <v>30000</v>
      </c>
      <c r="L32" s="109">
        <v>20000</v>
      </c>
      <c r="M32" s="110">
        <v>10000</v>
      </c>
      <c r="N32" s="110">
        <f t="shared" si="52"/>
        <v>30000</v>
      </c>
      <c r="O32" s="109">
        <v>20000</v>
      </c>
      <c r="P32" s="110">
        <v>10000</v>
      </c>
      <c r="Q32" s="110">
        <f t="shared" si="53"/>
        <v>30000</v>
      </c>
      <c r="R32" s="109"/>
      <c r="S32" s="110"/>
      <c r="T32" s="110">
        <f t="shared" si="54"/>
        <v>0</v>
      </c>
      <c r="U32" s="119">
        <f t="shared" si="11"/>
        <v>100000</v>
      </c>
      <c r="V32" s="119">
        <f t="shared" si="12"/>
        <v>50000</v>
      </c>
      <c r="W32" s="119">
        <f>+'Costo detallado '!C32-'Costeo anualizado'!U32</f>
        <v>0</v>
      </c>
      <c r="X32" s="119">
        <f>+'Costo detallado '!D32-'Costeo anualizado'!V32</f>
        <v>0</v>
      </c>
    </row>
    <row r="33" spans="1:24" x14ac:dyDescent="0.2">
      <c r="A33" s="8"/>
      <c r="B33" s="102" t="s">
        <v>30</v>
      </c>
      <c r="C33" s="109"/>
      <c r="D33" s="110"/>
      <c r="E33" s="110">
        <f t="shared" si="49"/>
        <v>0</v>
      </c>
      <c r="F33" s="109">
        <f>5*30000</f>
        <v>150000</v>
      </c>
      <c r="G33" s="110"/>
      <c r="H33" s="110">
        <f t="shared" si="50"/>
        <v>150000</v>
      </c>
      <c r="I33" s="109">
        <f>5*30000</f>
        <v>150000</v>
      </c>
      <c r="J33" s="110"/>
      <c r="K33" s="110">
        <f t="shared" si="51"/>
        <v>150000</v>
      </c>
      <c r="L33" s="109">
        <v>200000</v>
      </c>
      <c r="M33" s="110"/>
      <c r="N33" s="110">
        <f t="shared" si="52"/>
        <v>200000</v>
      </c>
      <c r="O33" s="109">
        <v>200000</v>
      </c>
      <c r="P33" s="110"/>
      <c r="Q33" s="110">
        <f t="shared" si="53"/>
        <v>200000</v>
      </c>
      <c r="R33" s="109">
        <v>200000</v>
      </c>
      <c r="S33" s="110"/>
      <c r="T33" s="110">
        <f t="shared" si="54"/>
        <v>200000</v>
      </c>
      <c r="U33" s="119">
        <f t="shared" si="11"/>
        <v>900000</v>
      </c>
      <c r="V33" s="119">
        <f t="shared" si="12"/>
        <v>0</v>
      </c>
      <c r="W33" s="119">
        <f>+'Costo detallado '!C33-'Costeo anualizado'!U33</f>
        <v>0</v>
      </c>
      <c r="X33" s="119">
        <f>+'Costo detallado '!D33-'Costeo anualizado'!V33</f>
        <v>0</v>
      </c>
    </row>
    <row r="34" spans="1:24" x14ac:dyDescent="0.2">
      <c r="A34" s="8"/>
      <c r="B34" s="102" t="s">
        <v>31</v>
      </c>
      <c r="C34" s="109">
        <v>600000</v>
      </c>
      <c r="D34" s="109">
        <v>500000</v>
      </c>
      <c r="E34" s="110">
        <f t="shared" si="49"/>
        <v>1100000</v>
      </c>
      <c r="F34" s="109">
        <f>300000*5*0.54</f>
        <v>810000</v>
      </c>
      <c r="G34" s="109">
        <f>300000*5*0.46</f>
        <v>690000</v>
      </c>
      <c r="H34" s="110">
        <f t="shared" si="50"/>
        <v>1500000</v>
      </c>
      <c r="I34" s="109">
        <f>300000*5*0.54</f>
        <v>810000</v>
      </c>
      <c r="J34" s="109">
        <f>300000*5*0.46</f>
        <v>690000</v>
      </c>
      <c r="K34" s="110">
        <f t="shared" si="51"/>
        <v>1500000</v>
      </c>
      <c r="L34" s="109">
        <f>300000*5*0.54</f>
        <v>810000</v>
      </c>
      <c r="M34" s="109">
        <f>300000*5*0.46</f>
        <v>690000</v>
      </c>
      <c r="N34" s="110">
        <f t="shared" si="52"/>
        <v>1500000</v>
      </c>
      <c r="O34" s="109">
        <f>300000*5*0.54</f>
        <v>810000</v>
      </c>
      <c r="P34" s="109">
        <f>300000*5*0.46</f>
        <v>690000</v>
      </c>
      <c r="Q34" s="110">
        <f t="shared" si="53"/>
        <v>1500000</v>
      </c>
      <c r="R34" s="109">
        <f>300000*5*0.54-198000+48000</f>
        <v>660000</v>
      </c>
      <c r="S34" s="109">
        <f>300000*5*0.46-102000+52000</f>
        <v>640000</v>
      </c>
      <c r="T34" s="110">
        <f t="shared" si="54"/>
        <v>1300000</v>
      </c>
      <c r="U34" s="119">
        <f t="shared" si="11"/>
        <v>4500000</v>
      </c>
      <c r="V34" s="119">
        <f t="shared" si="12"/>
        <v>3900000</v>
      </c>
      <c r="W34" s="119">
        <f>+'Costo detallado '!C34-'Costeo anualizado'!U34</f>
        <v>0</v>
      </c>
      <c r="X34" s="119">
        <f>+'Costo detallado '!D34-'Costeo anualizado'!V34</f>
        <v>0</v>
      </c>
    </row>
    <row r="35" spans="1:24" ht="25.5" x14ac:dyDescent="0.2">
      <c r="A35" s="46">
        <v>4</v>
      </c>
      <c r="B35" s="100" t="s">
        <v>68</v>
      </c>
      <c r="C35" s="111">
        <f>SUM(C36:C43)</f>
        <v>155000</v>
      </c>
      <c r="D35" s="111">
        <f t="shared" ref="D35:E35" si="55">SUM(D36:D43)</f>
        <v>0</v>
      </c>
      <c r="E35" s="111">
        <f t="shared" si="55"/>
        <v>155000</v>
      </c>
      <c r="F35" s="111">
        <f>SUM(F36:F43)</f>
        <v>535000</v>
      </c>
      <c r="G35" s="111">
        <f t="shared" ref="G35" si="56">SUM(G36:G43)</f>
        <v>0</v>
      </c>
      <c r="H35" s="111">
        <f t="shared" ref="H35" si="57">SUM(H36:H43)</f>
        <v>535000</v>
      </c>
      <c r="I35" s="111">
        <f>SUM(I36:I43)</f>
        <v>515000</v>
      </c>
      <c r="J35" s="111">
        <f t="shared" ref="J35" si="58">SUM(J36:J43)</f>
        <v>25000</v>
      </c>
      <c r="K35" s="111">
        <f t="shared" ref="K35" si="59">SUM(K36:K43)</f>
        <v>540000</v>
      </c>
      <c r="L35" s="111">
        <f>SUM(L36:L43)</f>
        <v>420000</v>
      </c>
      <c r="M35" s="111">
        <f t="shared" ref="M35" si="60">SUM(M36:M43)</f>
        <v>25000</v>
      </c>
      <c r="N35" s="111">
        <f t="shared" ref="N35" si="61">SUM(N36:N43)</f>
        <v>445000</v>
      </c>
      <c r="O35" s="111">
        <f>SUM(O36:O43)</f>
        <v>645000</v>
      </c>
      <c r="P35" s="111">
        <f t="shared" ref="P35" si="62">SUM(P36:P43)</f>
        <v>25000</v>
      </c>
      <c r="Q35" s="111">
        <f t="shared" ref="Q35" si="63">SUM(Q36:Q43)</f>
        <v>670000</v>
      </c>
      <c r="R35" s="111">
        <f>SUM(R36:R43)</f>
        <v>520000</v>
      </c>
      <c r="S35" s="111">
        <f t="shared" ref="S35" si="64">SUM(S36:S43)</f>
        <v>25000</v>
      </c>
      <c r="T35" s="111">
        <f t="shared" ref="T35" si="65">SUM(T36:T43)</f>
        <v>545000</v>
      </c>
      <c r="U35" s="119">
        <f t="shared" si="11"/>
        <v>2790000</v>
      </c>
      <c r="V35" s="119">
        <f t="shared" si="12"/>
        <v>100000</v>
      </c>
      <c r="W35" s="119">
        <f>+'Costo detallado '!C35-'Costeo anualizado'!U35</f>
        <v>0</v>
      </c>
      <c r="X35" s="119">
        <f>+'Costo detallado '!D35-'Costeo anualizado'!V35</f>
        <v>0</v>
      </c>
    </row>
    <row r="36" spans="1:24" x14ac:dyDescent="0.2">
      <c r="A36" s="69">
        <v>4.0999999999999996</v>
      </c>
      <c r="B36" s="101" t="s">
        <v>32</v>
      </c>
      <c r="C36" s="107"/>
      <c r="D36" s="108"/>
      <c r="E36" s="108">
        <f t="shared" ref="E36:E43" si="66">+D36+C36</f>
        <v>0</v>
      </c>
      <c r="F36" s="107"/>
      <c r="G36" s="108"/>
      <c r="H36" s="108">
        <f t="shared" ref="H36:H43" si="67">+G36+F36</f>
        <v>0</v>
      </c>
      <c r="I36" s="107"/>
      <c r="J36" s="108"/>
      <c r="K36" s="108">
        <f t="shared" ref="K36:K43" si="68">+J36+I36</f>
        <v>0</v>
      </c>
      <c r="L36" s="107"/>
      <c r="M36" s="108"/>
      <c r="N36" s="108">
        <f t="shared" ref="N36:N43" si="69">+M36+L36</f>
        <v>0</v>
      </c>
      <c r="O36" s="107"/>
      <c r="P36" s="108"/>
      <c r="Q36" s="108">
        <f t="shared" ref="Q36:Q43" si="70">+P36+O36</f>
        <v>0</v>
      </c>
      <c r="R36" s="107"/>
      <c r="S36" s="108"/>
      <c r="T36" s="108">
        <f t="shared" ref="T36:T43" si="71">+S36+R36</f>
        <v>0</v>
      </c>
      <c r="U36" s="119"/>
      <c r="V36" s="119"/>
      <c r="W36" s="119"/>
      <c r="X36" s="119"/>
    </row>
    <row r="37" spans="1:24" ht="12.75" customHeight="1" x14ac:dyDescent="0.2">
      <c r="A37" s="8"/>
      <c r="B37" s="102" t="s">
        <v>33</v>
      </c>
      <c r="C37" s="109"/>
      <c r="D37" s="110"/>
      <c r="E37" s="110">
        <f t="shared" si="66"/>
        <v>0</v>
      </c>
      <c r="F37" s="109">
        <v>180000</v>
      </c>
      <c r="G37" s="110"/>
      <c r="H37" s="110">
        <f t="shared" si="67"/>
        <v>180000</v>
      </c>
      <c r="I37" s="109">
        <v>20000</v>
      </c>
      <c r="J37" s="110">
        <v>25000</v>
      </c>
      <c r="K37" s="110">
        <f t="shared" si="68"/>
        <v>45000</v>
      </c>
      <c r="L37" s="109">
        <v>20000</v>
      </c>
      <c r="M37" s="110">
        <v>25000</v>
      </c>
      <c r="N37" s="110">
        <f t="shared" si="69"/>
        <v>45000</v>
      </c>
      <c r="O37" s="109">
        <f>180000+20000</f>
        <v>200000</v>
      </c>
      <c r="P37" s="110">
        <v>25000</v>
      </c>
      <c r="Q37" s="110">
        <f t="shared" si="70"/>
        <v>225000</v>
      </c>
      <c r="R37" s="109">
        <v>20000</v>
      </c>
      <c r="S37" s="110">
        <v>25000</v>
      </c>
      <c r="T37" s="110">
        <f t="shared" si="71"/>
        <v>45000</v>
      </c>
      <c r="U37" s="119">
        <f t="shared" si="11"/>
        <v>440000</v>
      </c>
      <c r="V37" s="119">
        <f t="shared" si="12"/>
        <v>100000</v>
      </c>
      <c r="W37" s="119">
        <f>+'Costo detallado '!C37-'Costeo anualizado'!U37</f>
        <v>0</v>
      </c>
      <c r="X37" s="119">
        <f>+'Costo detallado '!D37-'Costeo anualizado'!V37</f>
        <v>0</v>
      </c>
    </row>
    <row r="38" spans="1:24" x14ac:dyDescent="0.2">
      <c r="A38" s="8"/>
      <c r="B38" s="102" t="s">
        <v>34</v>
      </c>
      <c r="C38" s="109"/>
      <c r="D38" s="110"/>
      <c r="E38" s="110">
        <f t="shared" si="66"/>
        <v>0</v>
      </c>
      <c r="F38" s="109">
        <v>45000</v>
      </c>
      <c r="G38" s="110"/>
      <c r="H38" s="110">
        <f t="shared" si="67"/>
        <v>45000</v>
      </c>
      <c r="I38" s="109"/>
      <c r="J38" s="110"/>
      <c r="K38" s="110">
        <f t="shared" si="68"/>
        <v>0</v>
      </c>
      <c r="L38" s="109"/>
      <c r="M38" s="110"/>
      <c r="N38" s="110">
        <f t="shared" si="69"/>
        <v>0</v>
      </c>
      <c r="O38" s="109">
        <v>45000</v>
      </c>
      <c r="P38" s="110"/>
      <c r="Q38" s="110">
        <f t="shared" si="70"/>
        <v>45000</v>
      </c>
      <c r="R38" s="109"/>
      <c r="S38" s="110"/>
      <c r="T38" s="110">
        <f t="shared" si="71"/>
        <v>0</v>
      </c>
      <c r="U38" s="119">
        <f t="shared" si="11"/>
        <v>90000</v>
      </c>
      <c r="V38" s="119">
        <f t="shared" si="12"/>
        <v>0</v>
      </c>
      <c r="W38" s="119">
        <f>+'Costo detallado '!C38-'Costeo anualizado'!U38</f>
        <v>0</v>
      </c>
      <c r="X38" s="119">
        <f>+'Costo detallado '!D38-'Costeo anualizado'!V38</f>
        <v>0</v>
      </c>
    </row>
    <row r="39" spans="1:24" x14ac:dyDescent="0.2">
      <c r="A39" s="69">
        <v>4.2</v>
      </c>
      <c r="B39" s="101" t="s">
        <v>35</v>
      </c>
      <c r="C39" s="107"/>
      <c r="D39" s="108"/>
      <c r="E39" s="108">
        <f t="shared" si="66"/>
        <v>0</v>
      </c>
      <c r="F39" s="107"/>
      <c r="G39" s="108"/>
      <c r="H39" s="108">
        <f t="shared" si="67"/>
        <v>0</v>
      </c>
      <c r="I39" s="107"/>
      <c r="J39" s="108"/>
      <c r="K39" s="108">
        <f t="shared" si="68"/>
        <v>0</v>
      </c>
      <c r="L39" s="107"/>
      <c r="M39" s="108"/>
      <c r="N39" s="108">
        <f t="shared" si="69"/>
        <v>0</v>
      </c>
      <c r="O39" s="107"/>
      <c r="P39" s="108"/>
      <c r="Q39" s="108">
        <f t="shared" si="70"/>
        <v>0</v>
      </c>
      <c r="R39" s="107"/>
      <c r="S39" s="108"/>
      <c r="T39" s="108">
        <f t="shared" si="71"/>
        <v>0</v>
      </c>
      <c r="U39" s="119"/>
      <c r="V39" s="119"/>
      <c r="W39" s="119"/>
      <c r="X39" s="119">
        <f>+'Costo detallado '!D39-'Costeo anualizado'!V39</f>
        <v>0</v>
      </c>
    </row>
    <row r="40" spans="1:24" x14ac:dyDescent="0.2">
      <c r="A40" s="8"/>
      <c r="B40" s="102" t="s">
        <v>36</v>
      </c>
      <c r="C40" s="109">
        <v>50000</v>
      </c>
      <c r="D40" s="110"/>
      <c r="E40" s="110">
        <f t="shared" si="66"/>
        <v>50000</v>
      </c>
      <c r="F40" s="109">
        <v>100000</v>
      </c>
      <c r="G40" s="110"/>
      <c r="H40" s="110">
        <f t="shared" si="67"/>
        <v>100000</v>
      </c>
      <c r="I40" s="109">
        <v>90000</v>
      </c>
      <c r="J40" s="110"/>
      <c r="K40" s="110">
        <f t="shared" si="68"/>
        <v>90000</v>
      </c>
      <c r="L40" s="109"/>
      <c r="M40" s="110"/>
      <c r="N40" s="110">
        <f t="shared" si="69"/>
        <v>0</v>
      </c>
      <c r="O40" s="109"/>
      <c r="P40" s="110"/>
      <c r="Q40" s="110">
        <f t="shared" si="70"/>
        <v>0</v>
      </c>
      <c r="R40" s="109"/>
      <c r="S40" s="110"/>
      <c r="T40" s="110">
        <f t="shared" si="71"/>
        <v>0</v>
      </c>
      <c r="U40" s="119">
        <f t="shared" si="11"/>
        <v>240000</v>
      </c>
      <c r="V40" s="119">
        <f t="shared" si="12"/>
        <v>0</v>
      </c>
      <c r="W40" s="119">
        <f>+'Costo detallado '!C40-'Costeo anualizado'!U40</f>
        <v>0</v>
      </c>
      <c r="X40" s="119">
        <f>+'Costo detallado '!D40-'Costeo anualizado'!V40</f>
        <v>0</v>
      </c>
    </row>
    <row r="41" spans="1:24" x14ac:dyDescent="0.2">
      <c r="A41" s="56"/>
      <c r="B41" s="102" t="s">
        <v>37</v>
      </c>
      <c r="C41" s="109">
        <v>5000</v>
      </c>
      <c r="D41" s="110"/>
      <c r="E41" s="110">
        <f t="shared" si="66"/>
        <v>5000</v>
      </c>
      <c r="F41" s="109">
        <v>10000</v>
      </c>
      <c r="G41" s="110"/>
      <c r="H41" s="110">
        <f t="shared" si="67"/>
        <v>10000</v>
      </c>
      <c r="I41" s="109">
        <v>5000</v>
      </c>
      <c r="J41" s="110"/>
      <c r="K41" s="110">
        <f t="shared" si="68"/>
        <v>5000</v>
      </c>
      <c r="L41" s="109"/>
      <c r="M41" s="110"/>
      <c r="N41" s="110">
        <f t="shared" si="69"/>
        <v>0</v>
      </c>
      <c r="O41" s="109"/>
      <c r="P41" s="110"/>
      <c r="Q41" s="110">
        <f t="shared" si="70"/>
        <v>0</v>
      </c>
      <c r="R41" s="109"/>
      <c r="S41" s="110"/>
      <c r="T41" s="110">
        <f t="shared" si="71"/>
        <v>0</v>
      </c>
      <c r="U41" s="119">
        <f t="shared" si="11"/>
        <v>20000</v>
      </c>
      <c r="V41" s="119">
        <f t="shared" si="12"/>
        <v>0</v>
      </c>
      <c r="W41" s="119">
        <f>+'Costo detallado '!C41-'Costeo anualizado'!U41</f>
        <v>0</v>
      </c>
      <c r="X41" s="119">
        <f>+'Costo detallado '!D41-'Costeo anualizado'!V41</f>
        <v>0</v>
      </c>
    </row>
    <row r="42" spans="1:24" x14ac:dyDescent="0.2">
      <c r="A42" s="69">
        <v>4.3</v>
      </c>
      <c r="B42" s="101" t="s">
        <v>38</v>
      </c>
      <c r="C42" s="107"/>
      <c r="D42" s="108"/>
      <c r="E42" s="108">
        <f t="shared" si="66"/>
        <v>0</v>
      </c>
      <c r="F42" s="107"/>
      <c r="G42" s="108"/>
      <c r="H42" s="108">
        <f t="shared" si="67"/>
        <v>0</v>
      </c>
      <c r="I42" s="107"/>
      <c r="J42" s="108"/>
      <c r="K42" s="108">
        <f t="shared" si="68"/>
        <v>0</v>
      </c>
      <c r="L42" s="107"/>
      <c r="M42" s="108"/>
      <c r="N42" s="108">
        <f t="shared" si="69"/>
        <v>0</v>
      </c>
      <c r="O42" s="107"/>
      <c r="P42" s="108"/>
      <c r="Q42" s="108">
        <f t="shared" si="70"/>
        <v>0</v>
      </c>
      <c r="R42" s="107"/>
      <c r="S42" s="108"/>
      <c r="T42" s="108">
        <f t="shared" si="71"/>
        <v>0</v>
      </c>
      <c r="U42" s="119"/>
      <c r="V42" s="119">
        <f t="shared" si="12"/>
        <v>0</v>
      </c>
      <c r="W42" s="119"/>
      <c r="X42" s="119">
        <f>+'Costo detallado '!D42-'Costeo anualizado'!V42</f>
        <v>0</v>
      </c>
    </row>
    <row r="43" spans="1:24" x14ac:dyDescent="0.2">
      <c r="A43" s="8"/>
      <c r="B43" s="102" t="s">
        <v>38</v>
      </c>
      <c r="C43" s="109">
        <v>100000</v>
      </c>
      <c r="D43" s="110"/>
      <c r="E43" s="110">
        <f t="shared" si="66"/>
        <v>100000</v>
      </c>
      <c r="F43" s="109">
        <v>200000</v>
      </c>
      <c r="G43" s="110"/>
      <c r="H43" s="110">
        <f t="shared" si="67"/>
        <v>200000</v>
      </c>
      <c r="I43" s="109">
        <v>400000</v>
      </c>
      <c r="J43" s="110"/>
      <c r="K43" s="110">
        <f t="shared" si="68"/>
        <v>400000</v>
      </c>
      <c r="L43" s="109">
        <v>400000</v>
      </c>
      <c r="M43" s="110"/>
      <c r="N43" s="110">
        <f t="shared" si="69"/>
        <v>400000</v>
      </c>
      <c r="O43" s="109">
        <v>400000</v>
      </c>
      <c r="P43" s="110"/>
      <c r="Q43" s="110">
        <f t="shared" si="70"/>
        <v>400000</v>
      </c>
      <c r="R43" s="109">
        <v>500000</v>
      </c>
      <c r="S43" s="110"/>
      <c r="T43" s="110">
        <f t="shared" si="71"/>
        <v>500000</v>
      </c>
      <c r="U43" s="119">
        <f t="shared" si="11"/>
        <v>2000000</v>
      </c>
      <c r="V43" s="119">
        <f t="shared" si="12"/>
        <v>0</v>
      </c>
      <c r="W43" s="119">
        <f>+'Costo detallado '!C43-'Costeo anualizado'!U43</f>
        <v>0</v>
      </c>
      <c r="X43" s="119">
        <f>+'Costo detallado '!D43-'Costeo anualizado'!V43</f>
        <v>0</v>
      </c>
    </row>
    <row r="44" spans="1:24" x14ac:dyDescent="0.2">
      <c r="A44" s="46">
        <v>5</v>
      </c>
      <c r="B44" s="100" t="s">
        <v>7</v>
      </c>
      <c r="C44" s="111">
        <f>SUM(C45:C48)</f>
        <v>113000</v>
      </c>
      <c r="D44" s="111">
        <f t="shared" ref="D44:E44" si="72">SUM(D45:D48)</f>
        <v>0</v>
      </c>
      <c r="E44" s="111">
        <f t="shared" si="72"/>
        <v>113000</v>
      </c>
      <c r="F44" s="111">
        <f>SUM(F45:F48)</f>
        <v>213000</v>
      </c>
      <c r="G44" s="111">
        <f t="shared" ref="G44" si="73">SUM(G45:G48)</f>
        <v>0</v>
      </c>
      <c r="H44" s="111">
        <f t="shared" ref="H44" si="74">SUM(H45:H48)</f>
        <v>213000</v>
      </c>
      <c r="I44" s="111">
        <f>SUM(I45:I48)</f>
        <v>113000</v>
      </c>
      <c r="J44" s="111">
        <f t="shared" ref="J44" si="75">SUM(J45:J48)</f>
        <v>0</v>
      </c>
      <c r="K44" s="111">
        <f t="shared" ref="K44" si="76">SUM(K45:K48)</f>
        <v>113000</v>
      </c>
      <c r="L44" s="111">
        <f>SUM(L45:L48)</f>
        <v>113000</v>
      </c>
      <c r="M44" s="111">
        <f t="shared" ref="M44" si="77">SUM(M45:M48)</f>
        <v>0</v>
      </c>
      <c r="N44" s="111">
        <f t="shared" ref="N44" si="78">SUM(N45:N48)</f>
        <v>113000</v>
      </c>
      <c r="O44" s="111">
        <f>SUM(O45:O48)</f>
        <v>14000</v>
      </c>
      <c r="P44" s="111">
        <f t="shared" ref="P44" si="79">SUM(P45:P48)</f>
        <v>0</v>
      </c>
      <c r="Q44" s="111">
        <f t="shared" ref="Q44" si="80">SUM(Q45:Q48)</f>
        <v>14000</v>
      </c>
      <c r="R44" s="111">
        <f>SUM(R45:R48)</f>
        <v>64000</v>
      </c>
      <c r="S44" s="111">
        <f t="shared" ref="S44" si="81">SUM(S45:S48)</f>
        <v>0</v>
      </c>
      <c r="T44" s="111">
        <f t="shared" ref="T44" si="82">SUM(T45:T48)</f>
        <v>64000</v>
      </c>
      <c r="U44" s="119">
        <f t="shared" si="11"/>
        <v>630000</v>
      </c>
      <c r="V44" s="119">
        <f t="shared" si="12"/>
        <v>0</v>
      </c>
      <c r="W44" s="119">
        <f>+'Costo detallado '!C44-'Costeo anualizado'!U44</f>
        <v>0</v>
      </c>
      <c r="X44" s="119">
        <f>+'Costo detallado '!D44-'Costeo anualizado'!V44</f>
        <v>0</v>
      </c>
    </row>
    <row r="45" spans="1:24" x14ac:dyDescent="0.2">
      <c r="A45" s="8">
        <v>5.0999999999999996</v>
      </c>
      <c r="B45" s="104" t="s">
        <v>4</v>
      </c>
      <c r="C45" s="115"/>
      <c r="D45" s="116"/>
      <c r="E45" s="116">
        <f t="shared" ref="E45:E47" si="83">+D45+C45</f>
        <v>0</v>
      </c>
      <c r="F45" s="115"/>
      <c r="G45" s="116"/>
      <c r="H45" s="116">
        <f t="shared" ref="H45:H47" si="84">+G45+F45</f>
        <v>0</v>
      </c>
      <c r="I45" s="115"/>
      <c r="J45" s="116"/>
      <c r="K45" s="116">
        <f t="shared" ref="K45:K47" si="85">+J45+I45</f>
        <v>0</v>
      </c>
      <c r="L45" s="115"/>
      <c r="M45" s="116"/>
      <c r="N45" s="116">
        <f t="shared" ref="N45:N47" si="86">+M45+L45</f>
        <v>0</v>
      </c>
      <c r="O45" s="115"/>
      <c r="P45" s="116"/>
      <c r="Q45" s="116">
        <f t="shared" ref="Q45:Q47" si="87">+P45+O45</f>
        <v>0</v>
      </c>
      <c r="R45" s="115"/>
      <c r="S45" s="116"/>
      <c r="T45" s="116">
        <f t="shared" ref="T45:T47" si="88">+S45+R45</f>
        <v>0</v>
      </c>
      <c r="U45" s="119">
        <f t="shared" si="11"/>
        <v>0</v>
      </c>
      <c r="V45" s="119">
        <f t="shared" si="12"/>
        <v>0</v>
      </c>
      <c r="W45" s="119">
        <f>+'Costo detallado '!C45-'Costeo anualizado'!U45</f>
        <v>0</v>
      </c>
      <c r="X45" s="119">
        <f>+'Costo detallado '!D45-'Costeo anualizado'!V45</f>
        <v>0</v>
      </c>
    </row>
    <row r="46" spans="1:24" x14ac:dyDescent="0.2">
      <c r="A46" s="8">
        <v>5.2</v>
      </c>
      <c r="B46" s="104" t="s">
        <v>5</v>
      </c>
      <c r="C46" s="115"/>
      <c r="D46" s="116"/>
      <c r="E46" s="116">
        <f t="shared" si="83"/>
        <v>0</v>
      </c>
      <c r="F46" s="115"/>
      <c r="G46" s="116"/>
      <c r="H46" s="116">
        <f t="shared" si="84"/>
        <v>0</v>
      </c>
      <c r="I46" s="115"/>
      <c r="J46" s="116"/>
      <c r="K46" s="116">
        <f t="shared" si="85"/>
        <v>0</v>
      </c>
      <c r="L46" s="115"/>
      <c r="M46" s="116"/>
      <c r="N46" s="116">
        <f t="shared" si="86"/>
        <v>0</v>
      </c>
      <c r="O46" s="115"/>
      <c r="P46" s="116"/>
      <c r="Q46" s="116">
        <f t="shared" si="87"/>
        <v>0</v>
      </c>
      <c r="R46" s="115">
        <v>50000</v>
      </c>
      <c r="S46" s="116"/>
      <c r="T46" s="116">
        <f t="shared" si="88"/>
        <v>50000</v>
      </c>
      <c r="U46" s="119">
        <f t="shared" si="11"/>
        <v>50000</v>
      </c>
      <c r="V46" s="119">
        <f t="shared" si="12"/>
        <v>0</v>
      </c>
      <c r="W46" s="119">
        <f>+'Costo detallado '!C46-'Costeo anualizado'!U46</f>
        <v>0</v>
      </c>
      <c r="X46" s="119">
        <f>+'Costo detallado '!D46-'Costeo anualizado'!V46</f>
        <v>0</v>
      </c>
    </row>
    <row r="47" spans="1:24" x14ac:dyDescent="0.2">
      <c r="A47" s="8">
        <v>5.3</v>
      </c>
      <c r="B47" s="104" t="s">
        <v>39</v>
      </c>
      <c r="C47" s="115">
        <v>100000</v>
      </c>
      <c r="D47" s="116"/>
      <c r="E47" s="116">
        <f t="shared" si="83"/>
        <v>100000</v>
      </c>
      <c r="F47" s="115">
        <v>200000</v>
      </c>
      <c r="G47" s="116"/>
      <c r="H47" s="116">
        <f t="shared" si="84"/>
        <v>200000</v>
      </c>
      <c r="I47" s="115">
        <v>100000</v>
      </c>
      <c r="J47" s="116"/>
      <c r="K47" s="116">
        <f t="shared" si="85"/>
        <v>100000</v>
      </c>
      <c r="L47" s="115">
        <v>100000</v>
      </c>
      <c r="M47" s="116"/>
      <c r="N47" s="116">
        <f t="shared" si="86"/>
        <v>100000</v>
      </c>
      <c r="O47" s="115"/>
      <c r="P47" s="116"/>
      <c r="Q47" s="116">
        <f t="shared" si="87"/>
        <v>0</v>
      </c>
      <c r="R47" s="115"/>
      <c r="S47" s="116"/>
      <c r="T47" s="116">
        <f t="shared" si="88"/>
        <v>0</v>
      </c>
      <c r="U47" s="119">
        <f t="shared" si="11"/>
        <v>500000</v>
      </c>
      <c r="V47" s="119">
        <f t="shared" si="12"/>
        <v>0</v>
      </c>
      <c r="W47" s="119">
        <f>+'Costo detallado '!C47-'Costeo anualizado'!U47</f>
        <v>0</v>
      </c>
      <c r="X47" s="119">
        <f>+'Costo detallado '!D47-'Costeo anualizado'!V47</f>
        <v>0</v>
      </c>
    </row>
    <row r="48" spans="1:24" x14ac:dyDescent="0.2">
      <c r="A48" s="8">
        <v>5.4</v>
      </c>
      <c r="B48" s="104" t="s">
        <v>6</v>
      </c>
      <c r="C48" s="115">
        <v>13000</v>
      </c>
      <c r="D48" s="116"/>
      <c r="E48" s="116">
        <f>+D48+C48</f>
        <v>13000</v>
      </c>
      <c r="F48" s="115">
        <v>13000</v>
      </c>
      <c r="G48" s="116"/>
      <c r="H48" s="116">
        <f>+G48+F48</f>
        <v>13000</v>
      </c>
      <c r="I48" s="115">
        <v>13000</v>
      </c>
      <c r="J48" s="116"/>
      <c r="K48" s="116">
        <f>+J48+I48</f>
        <v>13000</v>
      </c>
      <c r="L48" s="115">
        <v>13000</v>
      </c>
      <c r="M48" s="116"/>
      <c r="N48" s="116">
        <f>+M48+L48</f>
        <v>13000</v>
      </c>
      <c r="O48" s="115">
        <v>14000</v>
      </c>
      <c r="P48" s="116"/>
      <c r="Q48" s="116">
        <f>+P48+O48</f>
        <v>14000</v>
      </c>
      <c r="R48" s="115">
        <v>14000</v>
      </c>
      <c r="S48" s="116"/>
      <c r="T48" s="116">
        <f>+S48+R48</f>
        <v>14000</v>
      </c>
      <c r="U48" s="119">
        <f>+R48+O48+L48+I48+F48+C48</f>
        <v>80000</v>
      </c>
      <c r="V48" s="119">
        <f>+S48+P48+M48+J48+G48+D48</f>
        <v>0</v>
      </c>
      <c r="W48" s="119">
        <f>+'Costo detallado '!C48-'Costeo anualizado'!U48</f>
        <v>0</v>
      </c>
      <c r="X48" s="119">
        <f>+'Costo detallado '!D48-'Costeo anualizado'!V48</f>
        <v>0</v>
      </c>
    </row>
    <row r="49" spans="1:24" ht="13.5" thickBot="1" x14ac:dyDescent="0.25">
      <c r="A49" s="46">
        <v>6</v>
      </c>
      <c r="B49" s="100" t="s">
        <v>40</v>
      </c>
      <c r="C49" s="111"/>
      <c r="D49" s="112"/>
      <c r="E49" s="112"/>
      <c r="F49" s="111"/>
      <c r="G49" s="112"/>
      <c r="H49" s="112"/>
      <c r="I49" s="111"/>
      <c r="J49" s="112"/>
      <c r="K49" s="112"/>
      <c r="L49" s="111"/>
      <c r="M49" s="112"/>
      <c r="N49" s="112"/>
      <c r="O49" s="111"/>
      <c r="P49" s="112"/>
      <c r="Q49" s="112"/>
      <c r="R49" s="111">
        <v>580000</v>
      </c>
      <c r="S49" s="112"/>
      <c r="T49" s="112"/>
      <c r="U49" s="119">
        <f t="shared" ref="U49" si="89">+R49+O49+L49+I49+F49+C49</f>
        <v>580000</v>
      </c>
      <c r="V49" s="119">
        <f t="shared" ref="V49:V50" si="90">+S49+P49+M49+J49+G49+D49</f>
        <v>0</v>
      </c>
      <c r="W49" s="119">
        <f>+'Costo detallado '!C49-'Costeo anualizado'!U49</f>
        <v>0</v>
      </c>
      <c r="X49" s="119">
        <f>+'Costo detallado '!D49-'Costeo anualizado'!V49</f>
        <v>0</v>
      </c>
    </row>
    <row r="50" spans="1:24" ht="13.5" thickBot="1" x14ac:dyDescent="0.25">
      <c r="A50" s="23"/>
      <c r="B50" s="105" t="s">
        <v>1</v>
      </c>
      <c r="C50" s="117">
        <f>+C44+C35+C28+C17+C6</f>
        <v>3258000</v>
      </c>
      <c r="D50" s="117">
        <f>+D44+D35+D28+D17+D6</f>
        <v>3010000</v>
      </c>
      <c r="E50" s="118">
        <f>+D50+C50</f>
        <v>6268000</v>
      </c>
      <c r="F50" s="117">
        <f>+F44+F35+F28+F17+F6</f>
        <v>7742000</v>
      </c>
      <c r="G50" s="117">
        <f>+G44+G35+G28+G17+G6</f>
        <v>5180000</v>
      </c>
      <c r="H50" s="118">
        <f>+G50+F50</f>
        <v>12922000</v>
      </c>
      <c r="I50" s="117">
        <f>+I44+I35+I28+I17+I6</f>
        <v>7572000</v>
      </c>
      <c r="J50" s="117">
        <f>+J44+J35+J28+J17+J6</f>
        <v>5545000</v>
      </c>
      <c r="K50" s="118">
        <f>+J50+I50</f>
        <v>13117000</v>
      </c>
      <c r="L50" s="117">
        <f>+L44+L35+L28+L17+L6</f>
        <v>7277000</v>
      </c>
      <c r="M50" s="117">
        <f>+M44+M35+M28+M17+M6</f>
        <v>5395000</v>
      </c>
      <c r="N50" s="118">
        <f>+M50+L50</f>
        <v>12672000</v>
      </c>
      <c r="O50" s="117">
        <f>+O44+O35+O28+O17+O6</f>
        <v>6975000</v>
      </c>
      <c r="P50" s="117">
        <f>+P44+P35+P28+P17+P6</f>
        <v>5520000</v>
      </c>
      <c r="Q50" s="118">
        <f>+P50+O50</f>
        <v>12495000</v>
      </c>
      <c r="R50" s="117">
        <f>+R44+R35+R28+R17+R6+R49</f>
        <v>7176000</v>
      </c>
      <c r="S50" s="117">
        <f>+S44+S35+S28+S17+S6</f>
        <v>5350000</v>
      </c>
      <c r="T50" s="118">
        <f>+S50+R50</f>
        <v>12526000</v>
      </c>
      <c r="U50" s="119">
        <f>+R50+O50+L50+I50+F50+C50</f>
        <v>40000000</v>
      </c>
      <c r="V50" s="119">
        <f t="shared" si="90"/>
        <v>30000000</v>
      </c>
      <c r="W50" s="119">
        <f>+'Costo detallado '!C50-'Costeo anualizado'!U50</f>
        <v>0</v>
      </c>
      <c r="X50" s="119">
        <f>+'Costo detallado '!D50-'Costeo anualizado'!V50</f>
        <v>0</v>
      </c>
    </row>
  </sheetData>
  <mergeCells count="7">
    <mergeCell ref="C4:E4"/>
    <mergeCell ref="A4:B4"/>
    <mergeCell ref="R4:T4"/>
    <mergeCell ref="O4:Q4"/>
    <mergeCell ref="L4:N4"/>
    <mergeCell ref="I4:K4"/>
    <mergeCell ref="F4:H4"/>
  </mergeCells>
  <pageMargins left="0.7" right="0.7" top="0.75" bottom="0.75" header="0.3" footer="0.3"/>
  <pageSetup scale="37" orientation="landscape" r:id="rId1"/>
  <ignoredErrors>
    <ignoredError sqref="H17 E44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7"/>
  <sheetViews>
    <sheetView workbookViewId="0">
      <selection activeCell="G30" sqref="G30"/>
    </sheetView>
  </sheetViews>
  <sheetFormatPr defaultColWidth="9.140625" defaultRowHeight="12.75" x14ac:dyDescent="0.2"/>
  <cols>
    <col min="1" max="1" width="92" bestFit="1" customWidth="1"/>
    <col min="2" max="4" width="9.85546875" bestFit="1" customWidth="1"/>
    <col min="5" max="5" width="4.85546875" bestFit="1" customWidth="1"/>
  </cols>
  <sheetData>
    <row r="2" spans="1:5" ht="13.5" thickBot="1" x14ac:dyDescent="0.25"/>
    <row r="3" spans="1:5" x14ac:dyDescent="0.2">
      <c r="A3" s="131" t="s">
        <v>53</v>
      </c>
      <c r="B3" s="26" t="s">
        <v>69</v>
      </c>
      <c r="C3" s="132" t="s">
        <v>2</v>
      </c>
      <c r="D3" s="132" t="s">
        <v>3</v>
      </c>
      <c r="E3" s="133" t="s">
        <v>12</v>
      </c>
    </row>
    <row r="4" spans="1:5" x14ac:dyDescent="0.2">
      <c r="A4" s="134" t="s">
        <v>14</v>
      </c>
      <c r="B4" s="92">
        <f>+'Costo detallado '!C6</f>
        <v>14500000</v>
      </c>
      <c r="C4" s="92">
        <f>+'Costo detallado '!D6</f>
        <v>8900000</v>
      </c>
      <c r="D4" s="92">
        <f>+'Costo detallado '!E6</f>
        <v>23400000</v>
      </c>
      <c r="E4" s="135">
        <f>+'Costo detallado '!F6</f>
        <v>33.428571428571431</v>
      </c>
    </row>
    <row r="5" spans="1:5" x14ac:dyDescent="0.2">
      <c r="A5" s="134" t="s">
        <v>50</v>
      </c>
      <c r="B5" s="92">
        <f>+'Costo detallado '!C7</f>
        <v>2500000</v>
      </c>
      <c r="C5" s="92">
        <f>+'Costo detallado '!D7</f>
        <v>600000</v>
      </c>
      <c r="D5" s="92">
        <f>+'Costo detallado '!E7</f>
        <v>3100000</v>
      </c>
      <c r="E5" s="135">
        <f>+'Costo detallado '!F7</f>
        <v>4.4285714285714279</v>
      </c>
    </row>
    <row r="6" spans="1:5" x14ac:dyDescent="0.2">
      <c r="A6" s="134" t="s">
        <v>51</v>
      </c>
      <c r="B6" s="92">
        <f>+'Costo detallado '!C10</f>
        <v>6000000</v>
      </c>
      <c r="C6" s="92">
        <f>+'Costo detallado '!D10</f>
        <v>4800000</v>
      </c>
      <c r="D6" s="92">
        <f>+'Costo detallado '!E10</f>
        <v>10800000</v>
      </c>
      <c r="E6" s="135">
        <f>+'Costo detallado '!F10</f>
        <v>15.428571428571427</v>
      </c>
    </row>
    <row r="7" spans="1:5" x14ac:dyDescent="0.2">
      <c r="A7" s="134" t="s">
        <v>52</v>
      </c>
      <c r="B7" s="92">
        <f>+'Costo detallado '!C13</f>
        <v>6000000</v>
      </c>
      <c r="C7" s="92">
        <f>+'Costo detallado '!D13</f>
        <v>3500000</v>
      </c>
      <c r="D7" s="92">
        <f>+'Costo detallado '!E13</f>
        <v>9500000</v>
      </c>
      <c r="E7" s="135">
        <f>+'Costo detallado '!F13</f>
        <v>13.571428571428571</v>
      </c>
    </row>
    <row r="8" spans="1:5" x14ac:dyDescent="0.2">
      <c r="A8" s="134" t="s">
        <v>21</v>
      </c>
      <c r="B8" s="92">
        <f>+'Costo detallado '!C17</f>
        <v>11500000</v>
      </c>
      <c r="C8" s="92">
        <f>+'Costo detallado '!D17</f>
        <v>8050000</v>
      </c>
      <c r="D8" s="92">
        <f>+'Costo detallado '!E17</f>
        <v>19550000</v>
      </c>
      <c r="E8" s="135">
        <f>+'Costo detallado '!F17</f>
        <v>27.928571428571431</v>
      </c>
    </row>
    <row r="9" spans="1:5" x14ac:dyDescent="0.2">
      <c r="A9" s="134" t="s">
        <v>57</v>
      </c>
      <c r="B9" s="92">
        <f>+'Costo detallado '!C18</f>
        <v>4000000</v>
      </c>
      <c r="C9" s="92">
        <f>+'Costo detallado '!D18</f>
        <v>3000000</v>
      </c>
      <c r="D9" s="92">
        <f>+'Costo detallado '!E18</f>
        <v>7000000</v>
      </c>
      <c r="E9" s="135">
        <f>+'Costo detallado '!F18</f>
        <v>10</v>
      </c>
    </row>
    <row r="10" spans="1:5" x14ac:dyDescent="0.2">
      <c r="A10" s="134" t="s">
        <v>22</v>
      </c>
      <c r="B10" s="92">
        <f>+'Costo detallado '!C21</f>
        <v>4000000</v>
      </c>
      <c r="C10" s="92">
        <f>+'Costo detallado '!D21</f>
        <v>3800000</v>
      </c>
      <c r="D10" s="92">
        <f>+'Costo detallado '!E21</f>
        <v>7800000</v>
      </c>
      <c r="E10" s="135">
        <f>+'Costo detallado '!F21</f>
        <v>11.142857142857142</v>
      </c>
    </row>
    <row r="11" spans="1:5" x14ac:dyDescent="0.2">
      <c r="A11" s="134" t="s">
        <v>60</v>
      </c>
      <c r="B11" s="92">
        <f>+'Costo detallado '!C24</f>
        <v>500000</v>
      </c>
      <c r="C11" s="92">
        <f>+'Costo detallado '!D24</f>
        <v>500000</v>
      </c>
      <c r="D11" s="92">
        <f>+'Costo detallado '!E24</f>
        <v>1000000</v>
      </c>
      <c r="E11" s="135">
        <f>+'Costo detallado '!F24</f>
        <v>1.4285714285714286</v>
      </c>
    </row>
    <row r="12" spans="1:5" x14ac:dyDescent="0.2">
      <c r="A12" s="134" t="s">
        <v>26</v>
      </c>
      <c r="B12" s="92">
        <f>+'Costo detallado '!C27</f>
        <v>3000000</v>
      </c>
      <c r="C12" s="92">
        <f>+'Costo detallado '!D27</f>
        <v>750000</v>
      </c>
      <c r="D12" s="92">
        <f>+'Costo detallado '!E27</f>
        <v>3750000</v>
      </c>
      <c r="E12" s="135">
        <f>+'Costo detallado '!F27</f>
        <v>5.3571428571428568</v>
      </c>
    </row>
    <row r="13" spans="1:5" x14ac:dyDescent="0.2">
      <c r="A13" s="134" t="s">
        <v>27</v>
      </c>
      <c r="B13" s="92">
        <f>+'Costo detallado '!C28</f>
        <v>10000000</v>
      </c>
      <c r="C13" s="92">
        <f>+'Costo detallado '!D28</f>
        <v>12950000</v>
      </c>
      <c r="D13" s="92">
        <f>+'Costo detallado '!E28</f>
        <v>22950000</v>
      </c>
      <c r="E13" s="135">
        <f>+'Costo detallado '!F28</f>
        <v>32.785714285714285</v>
      </c>
    </row>
    <row r="14" spans="1:5" x14ac:dyDescent="0.2">
      <c r="A14" s="134" t="s">
        <v>28</v>
      </c>
      <c r="B14" s="92">
        <f>+'Costo detallado '!C29</f>
        <v>3000000</v>
      </c>
      <c r="C14" s="92">
        <f>+'Costo detallado '!D29</f>
        <v>8500000</v>
      </c>
      <c r="D14" s="92">
        <f>+'Costo detallado '!E29</f>
        <v>11500000</v>
      </c>
      <c r="E14" s="135">
        <f>+'Costo detallado '!F29</f>
        <v>16.428571428571427</v>
      </c>
    </row>
    <row r="15" spans="1:5" x14ac:dyDescent="0.2">
      <c r="A15" s="134" t="s">
        <v>63</v>
      </c>
      <c r="B15" s="92">
        <f>+'Costo detallado '!C30</f>
        <v>1500000</v>
      </c>
      <c r="C15" s="92">
        <f>+'Costo detallado '!D30</f>
        <v>500000</v>
      </c>
      <c r="D15" s="92">
        <f>+'Costo detallado '!E30</f>
        <v>2000000</v>
      </c>
      <c r="E15" s="135">
        <f>+'Costo detallado '!F30</f>
        <v>2.8571428571428572</v>
      </c>
    </row>
    <row r="16" spans="1:5" x14ac:dyDescent="0.2">
      <c r="A16" s="134" t="s">
        <v>29</v>
      </c>
      <c r="B16" s="92">
        <f>+'Costo detallado '!C31</f>
        <v>5500000</v>
      </c>
      <c r="C16" s="92">
        <f>+'Costo detallado '!D31</f>
        <v>3950000</v>
      </c>
      <c r="D16" s="92">
        <f>+'Costo detallado '!E31</f>
        <v>9450000</v>
      </c>
      <c r="E16" s="135">
        <f>+'Costo detallado '!F31</f>
        <v>13.5</v>
      </c>
    </row>
    <row r="17" spans="1:5" x14ac:dyDescent="0.2">
      <c r="A17" s="134" t="s">
        <v>68</v>
      </c>
      <c r="B17" s="92">
        <f>+'Costo detallado '!C35</f>
        <v>2790000</v>
      </c>
      <c r="C17" s="92">
        <f>+'Costo detallado '!D35</f>
        <v>100000</v>
      </c>
      <c r="D17" s="92">
        <f>+'Costo detallado '!E35</f>
        <v>2890000</v>
      </c>
      <c r="E17" s="135">
        <f>+'Costo detallado '!F35</f>
        <v>4.128571428571429</v>
      </c>
    </row>
    <row r="18" spans="1:5" x14ac:dyDescent="0.2">
      <c r="A18" s="134" t="s">
        <v>32</v>
      </c>
      <c r="B18" s="92">
        <f>+'Costo detallado '!C36</f>
        <v>530000</v>
      </c>
      <c r="C18" s="92">
        <f>+'Costo detallado '!D36</f>
        <v>100000</v>
      </c>
      <c r="D18" s="92">
        <f>+'Costo detallado '!E36</f>
        <v>630000</v>
      </c>
      <c r="E18" s="135">
        <f>+'Costo detallado '!F36</f>
        <v>0.89999999999999991</v>
      </c>
    </row>
    <row r="19" spans="1:5" x14ac:dyDescent="0.2">
      <c r="A19" s="134" t="s">
        <v>35</v>
      </c>
      <c r="B19" s="92">
        <f>+'Costo detallado '!C39</f>
        <v>260000</v>
      </c>
      <c r="C19" s="92">
        <f>+'Costo detallado '!D39</f>
        <v>0</v>
      </c>
      <c r="D19" s="92">
        <f>+'Costo detallado '!E39</f>
        <v>260000</v>
      </c>
      <c r="E19" s="135">
        <f>+'Costo detallado '!F39</f>
        <v>0.37142857142857144</v>
      </c>
    </row>
    <row r="20" spans="1:5" x14ac:dyDescent="0.2">
      <c r="A20" s="134" t="s">
        <v>38</v>
      </c>
      <c r="B20" s="92">
        <f>+'Costo detallado '!C42</f>
        <v>2000000</v>
      </c>
      <c r="C20" s="92">
        <f>+'Costo detallado '!D42</f>
        <v>0</v>
      </c>
      <c r="D20" s="92">
        <f>+'Costo detallado '!E42</f>
        <v>2000000</v>
      </c>
      <c r="E20" s="135">
        <f>+'Costo detallado '!F42</f>
        <v>2.8571428571428572</v>
      </c>
    </row>
    <row r="21" spans="1:5" x14ac:dyDescent="0.2">
      <c r="A21" s="134" t="s">
        <v>7</v>
      </c>
      <c r="B21" s="92">
        <f>+'Costo detallado '!C44</f>
        <v>630000</v>
      </c>
      <c r="C21" s="92">
        <f>+'Costo detallado '!D44</f>
        <v>0</v>
      </c>
      <c r="D21" s="92">
        <f>+'Costo detallado '!E44</f>
        <v>630000</v>
      </c>
      <c r="E21" s="135">
        <f>+'Costo detallado '!F44</f>
        <v>0.89999999999999991</v>
      </c>
    </row>
    <row r="22" spans="1:5" x14ac:dyDescent="0.2">
      <c r="A22" s="134" t="s">
        <v>4</v>
      </c>
      <c r="B22" s="92">
        <f>+'Costo detallado '!C45</f>
        <v>0</v>
      </c>
      <c r="C22" s="92">
        <f>+'Costo detallado '!D45</f>
        <v>0</v>
      </c>
      <c r="D22" s="92">
        <f>+'Costo detallado '!E45</f>
        <v>0</v>
      </c>
      <c r="E22" s="135">
        <f>+'Costo detallado '!F45</f>
        <v>0</v>
      </c>
    </row>
    <row r="23" spans="1:5" x14ac:dyDescent="0.2">
      <c r="A23" s="134" t="s">
        <v>5</v>
      </c>
      <c r="B23" s="92">
        <f>+'Costo detallado '!C46</f>
        <v>50000</v>
      </c>
      <c r="C23" s="92">
        <f>+'Costo detallado '!D46</f>
        <v>0</v>
      </c>
      <c r="D23" s="92">
        <f>+'Costo detallado '!E46</f>
        <v>50000</v>
      </c>
      <c r="E23" s="135">
        <f>+'Costo detallado '!F46</f>
        <v>7.1428571428571425E-2</v>
      </c>
    </row>
    <row r="24" spans="1:5" x14ac:dyDescent="0.2">
      <c r="A24" s="134" t="s">
        <v>39</v>
      </c>
      <c r="B24" s="92">
        <f>+'Costo detallado '!C47</f>
        <v>500000</v>
      </c>
      <c r="C24" s="92">
        <f>+'Costo detallado '!D47</f>
        <v>0</v>
      </c>
      <c r="D24" s="92">
        <f>+'Costo detallado '!E47</f>
        <v>500000</v>
      </c>
      <c r="E24" s="135">
        <f>+'Costo detallado '!F47</f>
        <v>0.7142857142857143</v>
      </c>
    </row>
    <row r="25" spans="1:5" x14ac:dyDescent="0.2">
      <c r="A25" s="134" t="s">
        <v>6</v>
      </c>
      <c r="B25" s="92">
        <f>+'Costo detallado '!C48</f>
        <v>80000</v>
      </c>
      <c r="C25" s="92">
        <f>+'Costo detallado '!D48</f>
        <v>0</v>
      </c>
      <c r="D25" s="92">
        <f>+'Costo detallado '!E48</f>
        <v>80000</v>
      </c>
      <c r="E25" s="135">
        <f>+'Costo detallado '!F48</f>
        <v>0.1142857142857143</v>
      </c>
    </row>
    <row r="26" spans="1:5" x14ac:dyDescent="0.2">
      <c r="A26" s="134" t="s">
        <v>40</v>
      </c>
      <c r="B26" s="92">
        <f>+'Costo detallado '!C49</f>
        <v>580000</v>
      </c>
      <c r="C26" s="92">
        <f>+'Costo detallado '!D49</f>
        <v>0</v>
      </c>
      <c r="D26" s="92">
        <f>+'Costo detallado '!E49</f>
        <v>580000</v>
      </c>
      <c r="E26" s="135">
        <f>+'Costo detallado '!F49</f>
        <v>0.82857142857142851</v>
      </c>
    </row>
    <row r="27" spans="1:5" ht="13.5" thickBot="1" x14ac:dyDescent="0.25">
      <c r="A27" s="136" t="s">
        <v>1</v>
      </c>
      <c r="B27" s="137">
        <f>+'Costo detallado '!C50</f>
        <v>40000000</v>
      </c>
      <c r="C27" s="137">
        <f>+'Costo detallado '!D50</f>
        <v>30000000</v>
      </c>
      <c r="D27" s="137">
        <f>+'Costo detallado '!E50</f>
        <v>70000000</v>
      </c>
      <c r="E27" s="138">
        <f>+'Costo detallado '!F50</f>
        <v>100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38907052</IDBDocs_x0020_Number>
    <TaxCatchAll xmlns="9c571b2f-e523-4ab2-ba2e-09e151a03ef4">
      <Value>5</Value>
      <Value>6</Value>
    </TaxCatchAll>
    <Phase xmlns="9c571b2f-e523-4ab2-ba2e-09e151a03ef4" xsi:nil="true"/>
    <SISCOR_x0020_Number xmlns="9c571b2f-e523-4ab2-ba2e-09e151a03ef4" xsi:nil="true"/>
    <Division_x0020_or_x0020_Unit xmlns="9c571b2f-e523-4ab2-ba2e-09e151a03ef4">IFD/CTI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 xsi:nil="true"/>
    <Document_x0020_Author xmlns="9c571b2f-e523-4ab2-ba2e-09e151a03ef4">Angelelli, Pablo Javier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2014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UR-L1096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Proposal&lt;/USER_STAGE&gt;&lt;PD_OBJ_TYPE&gt;0&lt;/PD_OBJ_TYPE&gt;&lt;MAKERECORD&gt;Y&lt;/MAKERECORD&gt;&lt;/Data&gt;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</Identifier>
    <Disclosure_x0020_Activity xmlns="9c571b2f-e523-4ab2-ba2e-09e151a03ef4">Loan Proposal</Disclosure_x0020_Activity>
    <Webtopic xmlns="9c571b2f-e523-4ab2-ba2e-09e151a03ef4">CO-CYT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EA56ECD70EDAEA44B32CAC44917410BA" ma:contentTypeVersion="0" ma:contentTypeDescription="A content type to manage public (operations) IDB documents" ma:contentTypeScope="" ma:versionID="c863b8694358ad7741db34192e52abb1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fca353a57030c8e3f0c4df7811ea3665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8280a35e-b938-40a4-87f4-c822ed063427}" ma:internalName="TaxCatchAll" ma:showField="CatchAllData" ma:web="69dee779-4b5f-41e8-86c4-0ae5d8a27b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8280a35e-b938-40a4-87f4-c822ed063427}" ma:internalName="TaxCatchAllLabel" ma:readOnly="true" ma:showField="CatchAllDataLabel" ma:web="69dee779-4b5f-41e8-86c4-0ae5d8a27b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A3901200-80FA-42D1-BFAC-49F144D37AB9}"/>
</file>

<file path=customXml/itemProps2.xml><?xml version="1.0" encoding="utf-8"?>
<ds:datastoreItem xmlns:ds="http://schemas.openxmlformats.org/officeDocument/2006/customXml" ds:itemID="{7EB2FCC3-4598-4D08-80E7-E33A687CD971}"/>
</file>

<file path=customXml/itemProps3.xml><?xml version="1.0" encoding="utf-8"?>
<ds:datastoreItem xmlns:ds="http://schemas.openxmlformats.org/officeDocument/2006/customXml" ds:itemID="{F56EF871-3142-4969-A6C8-50E7A838E346}"/>
</file>

<file path=customXml/itemProps4.xml><?xml version="1.0" encoding="utf-8"?>
<ds:datastoreItem xmlns:ds="http://schemas.openxmlformats.org/officeDocument/2006/customXml" ds:itemID="{B0087BD4-1586-4BD4-B751-0E1BA80DF256}"/>
</file>

<file path=customXml/itemProps5.xml><?xml version="1.0" encoding="utf-8"?>
<ds:datastoreItem xmlns:ds="http://schemas.openxmlformats.org/officeDocument/2006/customXml" ds:itemID="{FE6730E0-0301-47C7-9E02-53762BE1E8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Costo detallado </vt:lpstr>
      <vt:lpstr>Costeo anualizado</vt:lpstr>
      <vt:lpstr>Resumen</vt:lpstr>
      <vt:lpstr>'Costo detallado 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Presupuesto Detallado</dc:title>
  <dc:creator>kcurra</dc:creator>
  <cp:lastModifiedBy>Inter-American Development Bank</cp:lastModifiedBy>
  <cp:lastPrinted>2014-07-14T14:16:24Z</cp:lastPrinted>
  <dcterms:created xsi:type="dcterms:W3CDTF">2008-05-13T19:37:11Z</dcterms:created>
  <dcterms:modified xsi:type="dcterms:W3CDTF">2014-09-09T21:45:41Z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0x01010046CF21643EE8D14686A648AA6DAD089200EA56ECD70EDAEA44B32CAC44917410BA</vt:lpwstr>
  </property>
  <property fmtid="{D5CDD505-2E9C-101B-9397-08002B2CF9AE}" pid="3" name="TaxKeyword">
    <vt:lpwstr/>
  </property>
  <property fmtid="{D5CDD505-2E9C-101B-9397-08002B2CF9AE}" pid="4" name="Function Operations IDB">
    <vt:lpwstr>6;#IDBDocs|cca77002-e150-4b2d-ab1f-1d7a7cdcae16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5;#Unclassified|a6dff32e-d477-44cd-a56b-85efe9e0a56c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5;#Unclassified|a6dff32e-d477-44cd-a56b-85efe9e0a56c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