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vmoura_iadb_org/Documents/FMM/BR-L1254 - SE/Plano de aquisições/"/>
    </mc:Choice>
  </mc:AlternateContent>
  <xr:revisionPtr revIDLastSave="0" documentId="8_{94506F0C-09E5-4623-B8C4-5CEA0F7695AF}" xr6:coauthVersionLast="33" xr6:coauthVersionMax="33" xr10:uidLastSave="{00000000-0000-0000-0000-000000000000}"/>
  <bookViews>
    <workbookView xWindow="240" yWindow="132" windowWidth="20052" windowHeight="7176" firstSheet="1" activeTab="1" xr2:uid="{00000000-000D-0000-FFFF-FFFF00000000}"/>
  </bookViews>
  <sheets>
    <sheet name="PA12 completo" sheetId="1" state="hidden" r:id="rId1"/>
    <sheet name="PA12 simplificado" sheetId="2" r:id="rId2"/>
  </sheets>
  <externalReferences>
    <externalReference r:id="rId3"/>
    <externalReference r:id="rId4"/>
  </externalReferences>
  <definedNames>
    <definedName name="Cronogr_2" localSheetId="0">#REF!</definedName>
    <definedName name="Cronogr_2" localSheetId="1">#REF!</definedName>
    <definedName name="Cronogr_2_10" localSheetId="0">#REF!</definedName>
    <definedName name="Cronogr_2_10" localSheetId="1">#REF!</definedName>
    <definedName name="Cronogr_2_2" localSheetId="0">#REF!</definedName>
    <definedName name="Cronogr_2_2" localSheetId="1">#REF!</definedName>
    <definedName name="Cronogr_2_3" localSheetId="0">#REF!</definedName>
    <definedName name="Cronogr_2_3" localSheetId="1">#REF!</definedName>
    <definedName name="Cronogr_2_4" localSheetId="0">#REF!</definedName>
    <definedName name="Cronogr_2_4" localSheetId="1">#REF!</definedName>
    <definedName name="Cronogr_2_5" localSheetId="0">#REF!</definedName>
    <definedName name="Cronogr_2_5" localSheetId="1">#REF!</definedName>
    <definedName name="Cronogr_2_6" localSheetId="0">#REF!</definedName>
    <definedName name="Cronogr_2_6" localSheetId="1">#REF!</definedName>
    <definedName name="Cronogr_2_7" localSheetId="0">#REF!</definedName>
    <definedName name="Cronogr_2_7" localSheetId="1">#REF!</definedName>
    <definedName name="Cronogr_2_8" localSheetId="0">#REF!</definedName>
    <definedName name="Cronogr_2_8" localSheetId="1">#REF!</definedName>
    <definedName name="Cronogr_2_9" localSheetId="0">#REF!</definedName>
    <definedName name="Cronogr_2_9" localSheetId="1">#REF!</definedName>
    <definedName name="Desembolso2015" localSheetId="0">#REF!</definedName>
    <definedName name="Desembolso2015" localSheetId="1">#REF!</definedName>
    <definedName name="Desembolso2015_10" localSheetId="0">#REF!</definedName>
    <definedName name="Desembolso2015_10" localSheetId="1">#REF!</definedName>
    <definedName name="Desembolso2015_6" localSheetId="0">#REF!</definedName>
    <definedName name="Desembolso2015_6" localSheetId="1">#REF!</definedName>
    <definedName name="Desembolso2015_7" localSheetId="0">#REF!</definedName>
    <definedName name="Desembolso2015_7" localSheetId="1">#REF!</definedName>
    <definedName name="Desembolso2015_8" localSheetId="0">#REF!</definedName>
    <definedName name="Desembolso2015_8" localSheetId="1">#REF!</definedName>
    <definedName name="Desembolso2015_9" localSheetId="0">#REF!</definedName>
    <definedName name="Desembolso2015_9" localSheetId="1">#REF!</definedName>
    <definedName name="Estados" localSheetId="0">#REF!</definedName>
    <definedName name="Estados" localSheetId="1">#REF!</definedName>
    <definedName name="Estados_10" localSheetId="0">#REF!</definedName>
    <definedName name="Estados_10" localSheetId="1">#REF!</definedName>
    <definedName name="Estados_6" localSheetId="0">#REF!</definedName>
    <definedName name="Estados_6" localSheetId="1">#REF!</definedName>
    <definedName name="Estados_7" localSheetId="0">#REF!</definedName>
    <definedName name="Estados_7" localSheetId="1">#REF!</definedName>
    <definedName name="Estados_8" localSheetId="0">#REF!</definedName>
    <definedName name="Estados_8" localSheetId="1">#REF!</definedName>
    <definedName name="Estados_9" localSheetId="0">#REF!</definedName>
    <definedName name="Estados_9" localSheetId="1">#REF!</definedName>
    <definedName name="Impact1" localSheetId="0">'[1]5. Riscos e Plano Mitigação'!#REF!</definedName>
    <definedName name="Impact1" localSheetId="1">'[1]5. Riscos e Plano Mitigação'!#REF!</definedName>
    <definedName name="Impact1_10" localSheetId="0">'[1]5. Riscos e Plano Mitigação'!#REF!</definedName>
    <definedName name="Impact1_10" localSheetId="1">'[1]5. Riscos e Plano Mitigação'!#REF!</definedName>
    <definedName name="Impact1_6" localSheetId="0">'[1]5. Riscos e Plano Mitigação'!#REF!</definedName>
    <definedName name="Impact1_6" localSheetId="1">'[1]5. Riscos e Plano Mitigação'!#REF!</definedName>
    <definedName name="Impact1_7" localSheetId="0">'[1]5. Riscos e Plano Mitigação'!#REF!</definedName>
    <definedName name="Impact1_7" localSheetId="1">'[1]5. Riscos e Plano Mitigação'!#REF!</definedName>
    <definedName name="Impact1_8" localSheetId="0">'[1]5. Riscos e Plano Mitigação'!#REF!</definedName>
    <definedName name="Impact1_8" localSheetId="1">'[1]5. Riscos e Plano Mitigação'!#REF!</definedName>
    <definedName name="Impact1_9" localSheetId="0">'[1]5. Riscos e Plano Mitigação'!#REF!</definedName>
    <definedName name="Impact1_9" localSheetId="1">'[1]5. Riscos e Plano Mitigação'!#REF!</definedName>
    <definedName name="Meses" localSheetId="0">#REF!</definedName>
    <definedName name="Meses" localSheetId="1">#REF!</definedName>
    <definedName name="Meses_10" localSheetId="0">#REF!</definedName>
    <definedName name="Meses_10" localSheetId="1">#REF!</definedName>
    <definedName name="Meses_6" localSheetId="0">#REF!</definedName>
    <definedName name="Meses_6" localSheetId="1">#REF!</definedName>
    <definedName name="Meses_7" localSheetId="0">#REF!</definedName>
    <definedName name="Meses_7" localSheetId="1">#REF!</definedName>
    <definedName name="Meses_8" localSheetId="0">#REF!</definedName>
    <definedName name="Meses_8" localSheetId="1">#REF!</definedName>
    <definedName name="Meses_9" localSheetId="0">#REF!</definedName>
    <definedName name="Meses_9" localSheetId="1">#REF!</definedName>
    <definedName name="_xlnm.Print_Area" localSheetId="0">'PA12 completo'!$A$1:$R$117</definedName>
    <definedName name="_xlnm.Print_Titles" localSheetId="0">'PA12 completo'!$1:$9</definedName>
    <definedName name="_xlnm.Print_Titles" localSheetId="1">'PA12 simplificado'!$1:$9</definedName>
    <definedName name="Probability1" localSheetId="0">'[1]5. Riscos e Plano Mitigação'!#REF!</definedName>
    <definedName name="Probability1" localSheetId="1">'[1]5. Riscos e Plano Mitigação'!#REF!</definedName>
    <definedName name="Probability1_10" localSheetId="0">'[1]5. Riscos e Plano Mitigação'!#REF!</definedName>
    <definedName name="Probability1_10" localSheetId="1">'[1]5. Riscos e Plano Mitigação'!#REF!</definedName>
    <definedName name="Probability1_6" localSheetId="0">'[1]5. Riscos e Plano Mitigação'!#REF!</definedName>
    <definedName name="Probability1_6" localSheetId="1">'[1]5. Riscos e Plano Mitigação'!#REF!</definedName>
    <definedName name="Probability1_7" localSheetId="0">'[1]5. Riscos e Plano Mitigação'!#REF!</definedName>
    <definedName name="Probability1_7" localSheetId="1">'[1]5. Riscos e Plano Mitigação'!#REF!</definedName>
    <definedName name="Probability1_8" localSheetId="0">'[1]5. Riscos e Plano Mitigação'!#REF!</definedName>
    <definedName name="Probability1_8" localSheetId="1">'[1]5. Riscos e Plano Mitigação'!#REF!</definedName>
    <definedName name="Probability1_9" localSheetId="0">'[1]5. Riscos e Plano Mitigação'!#REF!</definedName>
    <definedName name="Probability1_9" localSheetId="1">'[1]5. Riscos e Plano Mitigação'!#REF!</definedName>
    <definedName name="Responsaveis">[2]Parâmetros!$C$8:$C$34</definedName>
    <definedName name="Responsáveis" localSheetId="0">#REF!</definedName>
    <definedName name="Responsáveis" localSheetId="1">#REF!</definedName>
    <definedName name="Responsáveis_10" localSheetId="0">#REF!</definedName>
    <definedName name="Responsáveis_10" localSheetId="1">#REF!</definedName>
    <definedName name="Responsáveis_6" localSheetId="0">#REF!</definedName>
    <definedName name="Responsáveis_6" localSheetId="1">#REF!</definedName>
    <definedName name="Responsáveis_7" localSheetId="0">#REF!</definedName>
    <definedName name="Responsáveis_7" localSheetId="1">#REF!</definedName>
    <definedName name="Responsáveis_8" localSheetId="0">#REF!</definedName>
    <definedName name="Responsáveis_8" localSheetId="1">#REF!</definedName>
    <definedName name="Responsáveis_9" localSheetId="0">#REF!</definedName>
    <definedName name="Responsáveis_9" localSheetId="1">#REF!</definedName>
    <definedName name="Trimestres" localSheetId="0">#REF!</definedName>
    <definedName name="Trimestres" localSheetId="1">#REF!</definedName>
    <definedName name="Trimestres_10" localSheetId="0">#REF!</definedName>
    <definedName name="Trimestres_10" localSheetId="1">#REF!</definedName>
    <definedName name="Trimestres_2" localSheetId="0">#REF!</definedName>
    <definedName name="Trimestres_2" localSheetId="1">#REF!</definedName>
    <definedName name="Trimestres_3" localSheetId="0">#REF!</definedName>
    <definedName name="Trimestres_3" localSheetId="1">#REF!</definedName>
    <definedName name="Trimestres_4" localSheetId="0">#REF!</definedName>
    <definedName name="Trimestres_4" localSheetId="1">#REF!</definedName>
    <definedName name="Trimestres_5" localSheetId="0">#REF!</definedName>
    <definedName name="Trimestres_5" localSheetId="1">#REF!</definedName>
    <definedName name="Trimestres_6" localSheetId="0">#REF!</definedName>
    <definedName name="Trimestres_6" localSheetId="1">#REF!</definedName>
    <definedName name="Trimestres_7" localSheetId="0">#REF!</definedName>
    <definedName name="Trimestres_7" localSheetId="1">#REF!</definedName>
    <definedName name="Trimestres_8" localSheetId="0">#REF!</definedName>
    <definedName name="Trimestres_8" localSheetId="1">#REF!</definedName>
    <definedName name="Trimestres_9" localSheetId="0">#REF!</definedName>
    <definedName name="Trimestres_9" localSheetId="1">#REF!</definedName>
  </definedNames>
  <calcPr calcId="179017"/>
</workbook>
</file>

<file path=xl/calcChain.xml><?xml version="1.0" encoding="utf-8"?>
<calcChain xmlns="http://schemas.openxmlformats.org/spreadsheetml/2006/main">
  <c r="I84" i="2" l="1"/>
  <c r="I79" i="2"/>
  <c r="I78" i="2"/>
  <c r="I71" i="2"/>
  <c r="I69" i="2"/>
  <c r="I67" i="2"/>
  <c r="I58" i="2"/>
  <c r="I52" i="2"/>
  <c r="I47" i="2"/>
  <c r="I46" i="2"/>
  <c r="I45" i="2"/>
  <c r="I44" i="2"/>
  <c r="I43" i="2"/>
  <c r="I42" i="2"/>
  <c r="I41" i="2"/>
  <c r="I40" i="2"/>
  <c r="I39" i="2"/>
  <c r="I35" i="2"/>
  <c r="H33" i="2"/>
  <c r="I33" i="2" s="1"/>
  <c r="I29" i="2"/>
  <c r="I24" i="2"/>
  <c r="I17" i="2"/>
  <c r="I16" i="2"/>
  <c r="I117" i="1"/>
  <c r="H116" i="1"/>
  <c r="I116" i="1" s="1"/>
  <c r="H115" i="1"/>
  <c r="I115" i="1" s="1"/>
  <c r="H114" i="1"/>
  <c r="H113" i="1"/>
  <c r="I113" i="1" s="1"/>
  <c r="I108" i="1"/>
  <c r="I107" i="1"/>
  <c r="I100" i="1"/>
  <c r="I99" i="1"/>
  <c r="I98" i="1"/>
  <c r="I97" i="1"/>
  <c r="I95" i="1"/>
  <c r="I94" i="1"/>
  <c r="I91" i="1"/>
  <c r="I89" i="1"/>
  <c r="I86" i="1"/>
  <c r="I77" i="1"/>
  <c r="I76" i="1"/>
  <c r="I70" i="1"/>
  <c r="I64" i="1"/>
  <c r="I63" i="1"/>
  <c r="I62" i="1"/>
  <c r="I61" i="1"/>
  <c r="I60" i="1"/>
  <c r="I59" i="1"/>
  <c r="I58" i="1"/>
  <c r="I57" i="1"/>
  <c r="I56" i="1"/>
  <c r="H52" i="1"/>
  <c r="I52" i="1" s="1"/>
  <c r="I51" i="1"/>
  <c r="H49" i="1"/>
  <c r="I49" i="1" s="1"/>
  <c r="H46" i="1"/>
  <c r="I46" i="1" s="1"/>
  <c r="H45" i="1"/>
  <c r="I45" i="1" s="1"/>
  <c r="H43" i="1"/>
  <c r="I43" i="1" s="1"/>
  <c r="H39" i="1"/>
  <c r="H37" i="1"/>
  <c r="I37" i="1" s="1"/>
  <c r="H36" i="1"/>
  <c r="I35" i="1"/>
  <c r="I27" i="1"/>
  <c r="H26" i="1"/>
  <c r="I18" i="1"/>
  <c r="I17" i="1"/>
  <c r="I16" i="1"/>
  <c r="I114" i="1" l="1"/>
</calcChain>
</file>

<file path=xl/sharedStrings.xml><?xml version="1.0" encoding="utf-8"?>
<sst xmlns="http://schemas.openxmlformats.org/spreadsheetml/2006/main" count="1794" uniqueCount="426">
  <si>
    <t>BRASIL</t>
  </si>
  <si>
    <t>GOVERNO DO ESTADO DE SERGIPE</t>
  </si>
  <si>
    <t>Programa PROFISCO</t>
  </si>
  <si>
    <t>Atualizado em:26/06/2018</t>
  </si>
  <si>
    <t>Secretaria de Estado da Fazenda</t>
  </si>
  <si>
    <t>Contrato de Empréstimo Nº 2518 OC-BR</t>
  </si>
  <si>
    <t>Atualização Nº: 12</t>
  </si>
  <si>
    <t>GERPLAM - Ger. Plan. Gest. Adm.</t>
  </si>
  <si>
    <t xml:space="preserve">PLANO DE AQUISIÇÕES (PA) - 18 MESES </t>
  </si>
  <si>
    <t>Atualizado por: Bruno Lima - Coord. Financeiro</t>
  </si>
  <si>
    <t>UCP - Unid. de Coord. PROMOFAZ</t>
  </si>
  <si>
    <t>Cotação USD:</t>
  </si>
  <si>
    <t>OBRAS</t>
  </si>
  <si>
    <t>#</t>
  </si>
  <si>
    <t>Unid. Exec.</t>
  </si>
  <si>
    <t>Objeto*</t>
  </si>
  <si>
    <t>Descrição adicional:</t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</si>
  <si>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</si>
  <si>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Qtd de Lotes:</t>
  </si>
  <si>
    <t>Número de Processo:</t>
  </si>
  <si>
    <t xml:space="preserve">Montante Estimado 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</si>
  <si>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</si>
  <si>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</si>
  <si>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</si>
  <si>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</si>
  <si>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</si>
  <si>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</si>
  <si>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R$:</t>
  </si>
  <si>
    <t>Montante Estimado em US$:</t>
  </si>
  <si>
    <t>% BID:</t>
  </si>
  <si>
    <t>% Contrapartida:</t>
  </si>
  <si>
    <t>Publicação do Anúncio/Convite</t>
  </si>
  <si>
    <t>Assinatura do Contrato</t>
  </si>
  <si>
    <t>O01</t>
  </si>
  <si>
    <t>SEFAZ</t>
  </si>
  <si>
    <t>Ampliação do Prédio Sede</t>
  </si>
  <si>
    <t>Ampliação do mezanino do prédio sede da SEFAZ.</t>
  </si>
  <si>
    <t>Sistema Nacional</t>
  </si>
  <si>
    <t>016.000.02736/2013-8</t>
  </si>
  <si>
    <t>Produto 3.3, Componente II</t>
  </si>
  <si>
    <t>III Trim 2013</t>
  </si>
  <si>
    <t>IV Trim 2013</t>
  </si>
  <si>
    <t>Concorrência Pública nº 09/2013 contrapartida</t>
  </si>
  <si>
    <t>NA</t>
  </si>
  <si>
    <t>Contrato Terminado</t>
  </si>
  <si>
    <t>O02</t>
  </si>
  <si>
    <t>Reforma de Postos Fiscais</t>
  </si>
  <si>
    <t>Reforma de Postos Fiscais, Propriá e Cristinápolis</t>
  </si>
  <si>
    <t>Produto 3.1, Componente II</t>
  </si>
  <si>
    <t>I Trim 2018</t>
  </si>
  <si>
    <r>
      <t>I</t>
    </r>
    <r>
      <rPr>
        <i/>
        <sz val="14"/>
        <rFont val="Calibri"/>
        <family val="2"/>
      </rPr>
      <t>I</t>
    </r>
    <r>
      <rPr>
        <sz val="14"/>
        <rFont val="Calibri"/>
        <family val="2"/>
      </rPr>
      <t xml:space="preserve"> Trim 2018</t>
    </r>
  </si>
  <si>
    <t>Concorrência Pública contrapartida</t>
  </si>
  <si>
    <t>Contrato em Execução</t>
  </si>
  <si>
    <t>O03</t>
  </si>
  <si>
    <t>Reestruturação elétrica do prédio sede da SEFAZ</t>
  </si>
  <si>
    <t>Produto 10.1, Componente IV</t>
  </si>
  <si>
    <r>
      <t>I</t>
    </r>
    <r>
      <rPr>
        <b/>
        <i/>
        <sz val="14"/>
        <color rgb="FF00B050"/>
        <rFont val="Calibri"/>
        <family val="2"/>
      </rPr>
      <t>I</t>
    </r>
    <r>
      <rPr>
        <b/>
        <sz val="14"/>
        <color rgb="FF00B050"/>
        <rFont val="Calibri"/>
        <family val="2"/>
      </rPr>
      <t xml:space="preserve"> Trim 2018</t>
    </r>
  </si>
  <si>
    <t>Processo Cancelado</t>
  </si>
  <si>
    <t>O04</t>
  </si>
  <si>
    <t>Recuperação da estrutura metálica da fachada do prédio sede da SEFAZ</t>
  </si>
  <si>
    <t>III Trim 2016</t>
  </si>
  <si>
    <t>I Trim 2017</t>
  </si>
  <si>
    <t>BENS</t>
  </si>
  <si>
    <t>Categoria de Investimento:</t>
  </si>
  <si>
    <t>Método de Revisão (Selecionar uma das opções):</t>
  </si>
  <si>
    <t>Datas Estimadas</t>
  </si>
  <si>
    <t>B01</t>
  </si>
  <si>
    <t>Software da Inteligência Fiscal</t>
  </si>
  <si>
    <t>Software da Inteligência Fiscal contemplando customização, treinamento e implantação</t>
  </si>
  <si>
    <t>016.000.02157/2015-1</t>
  </si>
  <si>
    <t>Produto 3.2, Componente II</t>
  </si>
  <si>
    <t>III Trim 2014</t>
  </si>
  <si>
    <t>IV Trim 2015</t>
  </si>
  <si>
    <t>Pregão Eletrônico – PE Nº 091/2015</t>
  </si>
  <si>
    <t>BRB 2836</t>
  </si>
  <si>
    <t>B02</t>
  </si>
  <si>
    <t>Fones da Central de Telecobrança</t>
  </si>
  <si>
    <t>Fones para central de telecobrança</t>
  </si>
  <si>
    <t>Comparação de Preços  (CP)</t>
  </si>
  <si>
    <t>Ex-Post</t>
  </si>
  <si>
    <t>IV Trim 2017</t>
  </si>
  <si>
    <t>Pregão Eletrônico / Adesão à Ata de Registro de Preço</t>
  </si>
  <si>
    <t>BRB 3442</t>
  </si>
  <si>
    <t>B03</t>
  </si>
  <si>
    <t>Sistema de disponibilização da Legislação Tributária Eletrônica</t>
  </si>
  <si>
    <t>Aquisição de Sistema de disponibilização da Legislação Tributária Eletrônica</t>
  </si>
  <si>
    <t>Produto 3.6, Componente II</t>
  </si>
  <si>
    <t>Remanejada p/ T03</t>
  </si>
  <si>
    <t>B04</t>
  </si>
  <si>
    <t>Totens de Autoatendimento</t>
  </si>
  <si>
    <t>Adquirir totens de autoatendimento</t>
  </si>
  <si>
    <t>Produto 9.1, Componente IV</t>
  </si>
  <si>
    <t>III Trim 2017</t>
  </si>
  <si>
    <t>II Trim 2018</t>
  </si>
  <si>
    <t>Desistência da SUPERGEST</t>
  </si>
  <si>
    <t>B05</t>
  </si>
  <si>
    <t>Licenças de software</t>
  </si>
  <si>
    <t>Licenças de Barramento de serviços SOA, de ferramenta de desenvolvimento e de  ferramenta de configuração</t>
  </si>
  <si>
    <t>IV Trim 2016</t>
  </si>
  <si>
    <t>B07</t>
  </si>
  <si>
    <t>Licenças para sistemas de informações gerenciais</t>
  </si>
  <si>
    <t>IV Trim 2014</t>
  </si>
  <si>
    <t>II Trim 2015</t>
  </si>
  <si>
    <t>Remanejado p/ T04</t>
  </si>
  <si>
    <t>B08</t>
  </si>
  <si>
    <t xml:space="preserve">Computadores </t>
  </si>
  <si>
    <t>016.000.06509/2014-0</t>
  </si>
  <si>
    <t>II Trim 2014</t>
  </si>
  <si>
    <t>Adesão à Ata de Registro de Preços</t>
  </si>
  <si>
    <t>BRB 2566</t>
  </si>
  <si>
    <t>B09</t>
  </si>
  <si>
    <t>Notebooks</t>
  </si>
  <si>
    <t>016.000.05437/2014-7</t>
  </si>
  <si>
    <t>BRB 2564</t>
  </si>
  <si>
    <t>B10</t>
  </si>
  <si>
    <t>Impressoras/scanners</t>
  </si>
  <si>
    <t>016.000.06832/2014-8</t>
  </si>
  <si>
    <t>BRB 2565 e BRB 2567</t>
  </si>
  <si>
    <t>B11</t>
  </si>
  <si>
    <t>Sofware de segurança da informação</t>
  </si>
  <si>
    <t>Remanejado p/ C16</t>
  </si>
  <si>
    <t>B12</t>
  </si>
  <si>
    <t>Software de gestão integrada de projetos</t>
  </si>
  <si>
    <t>Licença de software de gestão integrada de projetos</t>
  </si>
  <si>
    <t>016.000.00199/2015-1</t>
  </si>
  <si>
    <t>Pregão Eletrônico Remanejado R$ 155.000 p/ T05</t>
  </si>
  <si>
    <t>BR 10881</t>
  </si>
  <si>
    <t>B13</t>
  </si>
  <si>
    <t>Certificados digitais</t>
  </si>
  <si>
    <t>Já adquiridos c/ recursos próprios</t>
  </si>
  <si>
    <t>B14</t>
  </si>
  <si>
    <t>Anel de fibra ótica</t>
  </si>
  <si>
    <t>Anel de fibra ótica para interconexão das principais unidades</t>
  </si>
  <si>
    <t>Produto 6.1, Componente III</t>
  </si>
  <si>
    <t>Pregão Eletrônico / Adesão à Ata de Registro de Preço contrapartida</t>
  </si>
  <si>
    <t>B15</t>
  </si>
  <si>
    <t>Equipamentos de videoconferência</t>
  </si>
  <si>
    <t>B16</t>
  </si>
  <si>
    <t>Software de Gestão de RH</t>
  </si>
  <si>
    <t>Software de Gestão do Desenvolvimento de RH</t>
  </si>
  <si>
    <t>Produto 11.1, Componente IV</t>
  </si>
  <si>
    <t>II Trim 2016</t>
  </si>
  <si>
    <t>II Trim 2017</t>
  </si>
  <si>
    <t>Cancelada devido ao redesenho de processos</t>
  </si>
  <si>
    <t>B17</t>
  </si>
  <si>
    <t>Kit de Pesagem Dinâmica de Carga</t>
  </si>
  <si>
    <t>Kit de Pesagem Dinâmica de Cargas conforme detalhado na planilha 27d_Det. EqApoio</t>
  </si>
  <si>
    <t>Cancelada devido às indefinições dos Postos de Fronteira</t>
  </si>
  <si>
    <t>B18</t>
  </si>
  <si>
    <t>Kit de Apoio à implantação do Novo Modelo de Fiscalização de Trânsito</t>
  </si>
  <si>
    <t>Kit de Apoio à implantação do Novo Modelo de Fiscalização de Trânsito (equimentos ou solução para central de atendimento)</t>
  </si>
  <si>
    <t>B19</t>
  </si>
  <si>
    <t>Veículos para fiscalização de trânsito</t>
  </si>
  <si>
    <t>Veículos para fiscalização de trânsito conforme detalhado na planilha 27d_Det. EqApoio</t>
  </si>
  <si>
    <t>016.000.08817/2014-7</t>
  </si>
  <si>
    <t>III Trim 2015</t>
  </si>
  <si>
    <t>Pregão Eletrônico – PE Nº 342/2014</t>
  </si>
  <si>
    <t>BRB 2838</t>
  </si>
  <si>
    <t>B20</t>
  </si>
  <si>
    <t>Kit de equipamentos de suporte à administração do Projeto</t>
  </si>
  <si>
    <t>Kit de equipamentos de suporte à administração do Projeto (notebook, impressora colorida, tela e projetor multimídia)</t>
  </si>
  <si>
    <t>Produto A1, Gestão do Projeto</t>
  </si>
  <si>
    <t>Incluídos na aquisição de TI</t>
  </si>
  <si>
    <t>B21</t>
  </si>
  <si>
    <t>Software de gestão do projeto</t>
  </si>
  <si>
    <t>Software de gestão e acompanhamento do projeto</t>
  </si>
  <si>
    <t>Produto A2, Monitor. do Projeto</t>
  </si>
  <si>
    <t>Software cedido pela SEFAZ/BA</t>
  </si>
  <si>
    <t>B22</t>
  </si>
  <si>
    <t>Aquisição de software BSC</t>
  </si>
  <si>
    <t>Ferramenta de acompanhamento de indicadores com base na metodologia do BSC</t>
  </si>
  <si>
    <t>Produto 1.1, Componente I</t>
  </si>
  <si>
    <t>B23</t>
  </si>
  <si>
    <t>Dispositivos miniaturizados</t>
  </si>
  <si>
    <t>Dispositivos miniaturizados para coleta e transmissão de evidências de áudio e vídeo</t>
  </si>
  <si>
    <t>016.000.10519/2014-4</t>
  </si>
  <si>
    <t>Pregão Eletrônico – PE Nº 016/2015</t>
  </si>
  <si>
    <t>BRB 2837</t>
  </si>
  <si>
    <t>B24</t>
  </si>
  <si>
    <t>Kit de ferramentas de apreensão e autenticação de dados</t>
  </si>
  <si>
    <t>Kit de ferramentas de apreensão e autenticação de dados (licenças de software de auditagem para extração de dados dos equipamentos)</t>
  </si>
  <si>
    <t>B25</t>
  </si>
  <si>
    <t>Material de escritório</t>
  </si>
  <si>
    <t>Material de escritório (pastas, canetas, blocos, crachá) p/ PE</t>
  </si>
  <si>
    <t>Comparação de Preços </t>
  </si>
  <si>
    <t>B26</t>
  </si>
  <si>
    <t>Datashows</t>
  </si>
  <si>
    <t>016.000.02256/2015-8</t>
  </si>
  <si>
    <t>I Trim 2015</t>
  </si>
  <si>
    <t>Pregão Eletrônico – PE Nº 061/2015</t>
  </si>
  <si>
    <t>BRB 2842</t>
  </si>
  <si>
    <t>B27</t>
  </si>
  <si>
    <t xml:space="preserve"> Servidores do BI</t>
  </si>
  <si>
    <t>Aquisição de Servidores do BI</t>
  </si>
  <si>
    <t>Recursos transferidos p/ B29</t>
  </si>
  <si>
    <t>B28</t>
  </si>
  <si>
    <t>Hardware para Datacenter</t>
  </si>
  <si>
    <t>Equipamentos de TI (servidores) para reforçar o Datacenter</t>
  </si>
  <si>
    <t>Produto 3.3, comp II, Produto 10.1, comp IV e Produto 6.1, comp III</t>
  </si>
  <si>
    <t>B29</t>
  </si>
  <si>
    <t>Software Rede sem fio</t>
  </si>
  <si>
    <t>Software para  gerenciamento da rede sem fio</t>
  </si>
  <si>
    <t>B30</t>
  </si>
  <si>
    <t>Mobiliário Sede</t>
  </si>
  <si>
    <t>Móveis e divisórias p/ o prédio sede devido à ampliação</t>
  </si>
  <si>
    <t>B31</t>
  </si>
  <si>
    <t>Tela para Datashow</t>
  </si>
  <si>
    <t>Tela de Datashow para a sala de situação</t>
  </si>
  <si>
    <t>I Trim 2016</t>
  </si>
  <si>
    <t>Aquisição incluída no produto B35</t>
  </si>
  <si>
    <t>B32</t>
  </si>
  <si>
    <t>Container Cofre</t>
  </si>
  <si>
    <t>Container que funciona como sala segura da área de TI</t>
  </si>
  <si>
    <t>B33</t>
  </si>
  <si>
    <t>Ferramenta de Monitoramento TI</t>
  </si>
  <si>
    <t>Ferramenta para o monitoramento de software e hardware da área de TI</t>
  </si>
  <si>
    <t>B34</t>
  </si>
  <si>
    <t>Monitores de TI</t>
  </si>
  <si>
    <t>Equipamentos para área de TI: Monitores Tvs de 55"</t>
  </si>
  <si>
    <t>BRB3443</t>
  </si>
  <si>
    <t>B35</t>
  </si>
  <si>
    <t>Tablets</t>
  </si>
  <si>
    <t>Equipamentos para área de TI: Tablets</t>
  </si>
  <si>
    <t>Comparação de Preços  (CP)-Legislação do BID</t>
  </si>
  <si>
    <t>Processo em curso</t>
  </si>
  <si>
    <t>B36</t>
  </si>
  <si>
    <t>Desktops Robustos</t>
  </si>
  <si>
    <t>Equipamentos para área de TI: Desktops robustos</t>
  </si>
  <si>
    <t>Produto A2, Mon. e Aval. do Projeto</t>
  </si>
  <si>
    <t>B37</t>
  </si>
  <si>
    <t>Equipamentos para área de TI: Notebooks</t>
  </si>
  <si>
    <t>Produto 3.3, comp II</t>
  </si>
  <si>
    <t>B38</t>
  </si>
  <si>
    <t>Monitores de acompanhamento da gestão</t>
  </si>
  <si>
    <t>Monitores de tv para os gabinetes dos superintendes e secretário</t>
  </si>
  <si>
    <t>B39</t>
  </si>
  <si>
    <t>Software de Segurança da Informação</t>
  </si>
  <si>
    <t>Software de Segurança da Informação para proteger os servidores</t>
  </si>
  <si>
    <t>B40</t>
  </si>
  <si>
    <t>Substituição de mobiliário da sede</t>
  </si>
  <si>
    <t>Substituição das cadeiras do prédio sede da SEFAZ</t>
  </si>
  <si>
    <t>B41</t>
  </si>
  <si>
    <t>Aquisição de Ar Condicionados para o prédio sede da SEFAZ</t>
  </si>
  <si>
    <t>Aparelhos de Ar Condicionados para a sede da SEFAZ</t>
  </si>
  <si>
    <t>III Trim 2018</t>
  </si>
  <si>
    <t>B42</t>
  </si>
  <si>
    <t>Equipamentos para área de TI: Kit Aple para desenvolvedores</t>
  </si>
  <si>
    <t xml:space="preserve">Kit Aple c/ Ipad + MacBook + Iphone para a TI desenvolver os aplicativos em IOS </t>
  </si>
  <si>
    <t>B43</t>
  </si>
  <si>
    <t>Equipamentos para área de TI: Computadores Desktops</t>
  </si>
  <si>
    <t>Substituição dos desktops obsoletos da SEFAZ</t>
  </si>
  <si>
    <t>Produto 3.3, comp II, Produto 10.1, comp IV e Produto 6.1, comp III.</t>
  </si>
  <si>
    <t>SERVIÇOS QUE NÃO SÃO DE CONSULTORIA</t>
  </si>
  <si>
    <t>T01</t>
  </si>
  <si>
    <t>Capacitação</t>
  </si>
  <si>
    <t>Inscrição em cursos de mercado - ICM</t>
  </si>
  <si>
    <t>Comparação de Preços (CP)</t>
  </si>
  <si>
    <t>Produtos diversos</t>
  </si>
  <si>
    <t>Desmembrado na cat. "Capacitação", itens L01, L02, L03 e L04.</t>
  </si>
  <si>
    <t>T02</t>
  </si>
  <si>
    <t xml:space="preserve">Serviços gráficos </t>
  </si>
  <si>
    <t>Serviços gráficos para o Planejamento Estratégico</t>
  </si>
  <si>
    <t>Comparação de Preços</t>
  </si>
  <si>
    <t>BR11235</t>
  </si>
  <si>
    <t>T03</t>
  </si>
  <si>
    <t>Serviço de customização de software da Legislação Tributária Eletrônica</t>
  </si>
  <si>
    <t>Customização do Sistema de disponibilização da Legislação Tributária Eletrônica</t>
  </si>
  <si>
    <t>BRB3316</t>
  </si>
  <si>
    <t>T04</t>
  </si>
  <si>
    <t>Serviço de customização de BI</t>
  </si>
  <si>
    <t>Customização da ferramenta de BI nos critérios de cruzamento de informações</t>
  </si>
  <si>
    <t>Sistema Nacional (SN)</t>
  </si>
  <si>
    <t>Produto 10.1 Componente IV</t>
  </si>
  <si>
    <t>BR11401</t>
  </si>
  <si>
    <t>T05</t>
  </si>
  <si>
    <t>Customização Software de Gestão Integrada de Projetos</t>
  </si>
  <si>
    <t>Customização do Software de Gestão Integrada de Projetos</t>
  </si>
  <si>
    <t>016.000.11625/2014-4</t>
  </si>
  <si>
    <t>BR 10880</t>
  </si>
  <si>
    <t>T06</t>
  </si>
  <si>
    <t>Atualizar Website da SEFAZ</t>
  </si>
  <si>
    <t>Aprimoramento do website da SEFAZ</t>
  </si>
  <si>
    <t>Produto 1.2, Componente I</t>
  </si>
  <si>
    <t>BR11236</t>
  </si>
  <si>
    <t>T07</t>
  </si>
  <si>
    <t>Reestruturação da rede de cabeamento</t>
  </si>
  <si>
    <t>Reestruturação da rede de cabeamento estruturado do prédio sede da SEFAZ</t>
  </si>
  <si>
    <t>BRB3441</t>
  </si>
  <si>
    <t>T08</t>
  </si>
  <si>
    <t>Controle de acesso da sede SEFAZ</t>
  </si>
  <si>
    <t>Instalação do CFTV e controle de acesso para segurança do prédio sede da SEFAZ</t>
  </si>
  <si>
    <t>Cancelado devido limitação financeira e prioridades</t>
  </si>
  <si>
    <t>T09</t>
  </si>
  <si>
    <t>Passagens e diárias</t>
  </si>
  <si>
    <t>Passagens e diárias diversas</t>
  </si>
  <si>
    <t>Passagens via contrato centralizado e diárias pagas diretamente</t>
  </si>
  <si>
    <t>T10</t>
  </si>
  <si>
    <t>Organização da 24ª Reunião da COGEF</t>
  </si>
  <si>
    <t>015.000.17409/2013-6</t>
  </si>
  <si>
    <t>Adesão à Ata de Registro de Preços nº 280/2014</t>
  </si>
  <si>
    <t>BRB 2470</t>
  </si>
  <si>
    <t>CONSULTORIAS FIRMAS</t>
  </si>
  <si>
    <t>Objeto</t>
  </si>
  <si>
    <t>Número do Processo:</t>
  </si>
  <si>
    <t>Publicação  Manif. de Interesse</t>
  </si>
  <si>
    <t>C02</t>
  </si>
  <si>
    <t>Auditoria Externa</t>
  </si>
  <si>
    <t>Auditoria Externa Anual do PROMOFAZ</t>
  </si>
  <si>
    <t>Seleção Baseada na Qualidade e Custo (SBQC)</t>
  </si>
  <si>
    <t>Produto A2, Aval. do Projeto</t>
  </si>
  <si>
    <t>Ex-Ante</t>
  </si>
  <si>
    <t>BR 10877</t>
  </si>
  <si>
    <t>C03</t>
  </si>
  <si>
    <t>Estudos Econômico-fiscais</t>
  </si>
  <si>
    <t>Contratação de estudos de  Instituiçoes que realizam pesquisas econômico-fiscais;</t>
  </si>
  <si>
    <t>Seleção Baseada na Qualificação do Consultor (SQC)</t>
  </si>
  <si>
    <t>Produto 3.4, Componente II</t>
  </si>
  <si>
    <t>C04</t>
  </si>
  <si>
    <t>Sistema de integração dos créditos tributários</t>
  </si>
  <si>
    <t xml:space="preserve"> Desenvolvimento de sistema de integração dos créditos tributários</t>
  </si>
  <si>
    <t>Produto 3.5, Componente II</t>
  </si>
  <si>
    <t xml:space="preserve"> Contratação Direta da Sergipetec, empresa pública estadual. Concluído.</t>
  </si>
  <si>
    <t>C05</t>
  </si>
  <si>
    <t>Sistema Integrado de Planejamento  e Execução da Ação Fiscal</t>
  </si>
  <si>
    <t>Desenvolvimento e implantação do Sistema de Planejamento Fiscal (Inteligência Artificial)</t>
  </si>
  <si>
    <t>Seleção Baseada na Qualidade (SBQ)</t>
  </si>
  <si>
    <t>Produto 3.4 e 3.3, Componente II</t>
  </si>
  <si>
    <t>C06</t>
  </si>
  <si>
    <t>Sistema de Classificação do Crédito Tributário</t>
  </si>
  <si>
    <t>Desenvolvimento e implantação de sistema de classificação do crédito tributário quanto a possibilidade de recuperação;</t>
  </si>
  <si>
    <t>Contratação Direta (CD)</t>
  </si>
  <si>
    <t>Produto 5.1, Componente II</t>
  </si>
  <si>
    <t>BR 10879</t>
  </si>
  <si>
    <t>C07</t>
  </si>
  <si>
    <t>Sistema para consulta a registros de bens do devedor</t>
  </si>
  <si>
    <t>Desenvolvimento de sistema para consulta a registros de bens do devedor;</t>
  </si>
  <si>
    <t>IITrim 2016</t>
  </si>
  <si>
    <t>Recursos transferidos p/ B02</t>
  </si>
  <si>
    <t>C08</t>
  </si>
  <si>
    <t>Consultoria de RH para Gestão de Competências</t>
  </si>
  <si>
    <t>Modelo de Desenvolvimento de RH baseado em competências, com respectivo Plano de Capacitação continuada</t>
  </si>
  <si>
    <t>C09</t>
  </si>
  <si>
    <t>Novo modelo de Gestão de Fiscalização de Estabelecimentos</t>
  </si>
  <si>
    <t>Desenvolvimento de: roteiros de auditoria fiscal eletrônica para receita tributária e não tributária, avaliação de auditorias realizadas e desempenho funcional.</t>
  </si>
  <si>
    <t>Recursos transferidos p/ C10, pois o Redesenho de Processos incorporou esta finalidade</t>
  </si>
  <si>
    <t>C10</t>
  </si>
  <si>
    <t>Redesenho de Processos</t>
  </si>
  <si>
    <t>Redesenho de Processos Organizacionais e Proposta de Nova Estrutura para a SEFAZ</t>
  </si>
  <si>
    <t>Seleção Baseada na Qualidade </t>
  </si>
  <si>
    <t>Produto 1.2, Componente I (US$ 366.667)
Produto 3.3, Componente II (US$ 133.333)</t>
  </si>
  <si>
    <t>BR11402</t>
  </si>
  <si>
    <t>C11</t>
  </si>
  <si>
    <t>Planejamento e Gestão Estratégica baseada em BSC</t>
  </si>
  <si>
    <t>Novo Modelo de Planejamento e Gestão Estratégica focada em resultado</t>
  </si>
  <si>
    <t>BR 10985</t>
  </si>
  <si>
    <t>C12</t>
  </si>
  <si>
    <t>Customização do SIT</t>
  </si>
  <si>
    <t>Customização do Sistema Fazendário de Trânsito e do software de integração de equipamentos</t>
  </si>
  <si>
    <t>Aquisição cancelada devido às indefinições dos Postos de Fronteira</t>
  </si>
  <si>
    <t>C13</t>
  </si>
  <si>
    <t>Sistema para Gestão da Fiscalização de Estabelecimentos</t>
  </si>
  <si>
    <t>Desenvolver sistema para Gestão da Fiscalização baseado no novo modelo</t>
  </si>
  <si>
    <t>Integrado e remanejado para C05</t>
  </si>
  <si>
    <t>C14</t>
  </si>
  <si>
    <t xml:space="preserve">Sistema de acompanhamento das receitas não tributárias </t>
  </si>
  <si>
    <t>Desenvolver sistema de acompanhamento das receitas não tributárias</t>
  </si>
  <si>
    <t>Contratação Direta da Sergipetec, empresa pública estadual.</t>
  </si>
  <si>
    <t>C15</t>
  </si>
  <si>
    <t>Consultoria de BI</t>
  </si>
  <si>
    <t>Desenvolver e implantar na ferramenta BI os critérios de cruzamento de informações para geração de relatórios e consultas on-line</t>
  </si>
  <si>
    <t>Cancelada pois na aquisição do EPM constatou-se que já vinha com módulo que atendia ao BI, necessitando apenas de customização (T04)</t>
  </si>
  <si>
    <t>C16</t>
  </si>
  <si>
    <t>Segurança da informação</t>
  </si>
  <si>
    <t>Realização de testes de stress da segurança da informação</t>
  </si>
  <si>
    <t>Remanejado p/ T11</t>
  </si>
  <si>
    <t>C17</t>
  </si>
  <si>
    <t>Monitoramento de TI</t>
  </si>
  <si>
    <t>Monitoramento da infraestrutura e aplicações de TI</t>
  </si>
  <si>
    <t>Cancelado e Remanejado p/ B33, pois a aquis. do soft. contempla instalação</t>
  </si>
  <si>
    <t>C18</t>
  </si>
  <si>
    <t>Gerenciamento de Configurações</t>
  </si>
  <si>
    <t>Gerenciamento de configurações dos softwares de TI</t>
  </si>
  <si>
    <t>Remanejado p/ B34</t>
  </si>
  <si>
    <t>C21</t>
  </si>
  <si>
    <t>Auditoria Externa 2018</t>
  </si>
  <si>
    <t>Auditoria Externa extra para o último período de execução do PROMOFAZ - jan a ago/18</t>
  </si>
  <si>
    <t>Contratação da BDO, que já vinha fazendo as 2 últimas auditorias</t>
  </si>
  <si>
    <t>CONSULTORIAS INDIVIDUAL</t>
  </si>
  <si>
    <t>Não Objeção aos  TDR da Atividade</t>
  </si>
  <si>
    <t>Assinatura Contrato</t>
  </si>
  <si>
    <t>C01</t>
  </si>
  <si>
    <t>Consultor Individual para auxiliar a UCP</t>
  </si>
  <si>
    <t>Apoio na elaboração de TdRs e na especificação de soluções técnicas</t>
  </si>
  <si>
    <t xml:space="preserve">Comparação de Qualificações (3 CV's) </t>
  </si>
  <si>
    <t>016.000.004835/2014-8</t>
  </si>
  <si>
    <t>BR 10607</t>
  </si>
  <si>
    <t>Apoio na Gestão de Mudança Organizacional</t>
  </si>
  <si>
    <t>Curso de Coaching para o corpo gerencial da SEFAZ</t>
  </si>
  <si>
    <t>016.000.00174/2015-1</t>
  </si>
  <si>
    <t>BR 10876</t>
  </si>
  <si>
    <t>C19</t>
  </si>
  <si>
    <t>Apoio na Gestão da Reestruturação Elétrica do prédio sede</t>
  </si>
  <si>
    <t>Engenheiro elétrico para a elaboração e acompanhamento do projeto de reestruturação elétrica</t>
  </si>
  <si>
    <t>C20</t>
  </si>
  <si>
    <t>Apoio técnico nos processos de licenciamento ambiental da SEFAZ</t>
  </si>
  <si>
    <t>Engenheiro Ambiental para auxiliar na obtenção das licenças ambientais necessárias ao correto funcionamento da SEFAZ</t>
  </si>
  <si>
    <t>CAPACITAÇÃO</t>
  </si>
  <si>
    <t xml:space="preserve"> Publicação  Manifestação de Interesse</t>
  </si>
  <si>
    <t>L01</t>
  </si>
  <si>
    <t>Capacitação no uso de novas ferramentas e sistemas</t>
  </si>
  <si>
    <t>Capacitação no uso do novo sistema de inteligência artificial - cancelar</t>
  </si>
  <si>
    <t>Será realizado pelo FINATE</t>
  </si>
  <si>
    <t>L02</t>
  </si>
  <si>
    <t>Cobrança administrativa e operação dos sistemas</t>
  </si>
  <si>
    <t>Cobrança administrativa e operação dos novos sistemas criados</t>
  </si>
  <si>
    <t>Realizado por servidor da SEFAZ</t>
  </si>
  <si>
    <t>L03</t>
  </si>
  <si>
    <t>Monitoramento e Avaliação</t>
  </si>
  <si>
    <t>Monitoramento e Avaliação do PROMOFAZ</t>
  </si>
  <si>
    <t>Pregão Eletrônico Contrapartida</t>
  </si>
  <si>
    <t>L04</t>
  </si>
  <si>
    <t>Indicadores de Desempenho de Projeto</t>
  </si>
  <si>
    <t>Indicadores de Desempenho para o PROMOFAZ e PE</t>
  </si>
  <si>
    <t>L05</t>
  </si>
  <si>
    <t>Capacitação em Direito Tributário e Auditoria Fiscal</t>
  </si>
  <si>
    <t>Capacitação de aprimoramento profissional dos auditores fiscais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</si>
</sst>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-;\-* #,##0_-;_-* \-??_-;_-@_-"/>
    <numFmt numFmtId="165" formatCode="#,##0.0000_ ;\-#,##0.0000\ "/>
    <numFmt numFmtId="166" formatCode="mmmm\-yy;@"/>
    <numFmt numFmtId="167" formatCode="_(&quot;R$ &quot;* #,##0.00_);_(&quot;R$ &quot;* \(#,##0.00\);_(&quot;R$ &quot;* \-??_);_(@_)"/>
    <numFmt numFmtId="168" formatCode="mmm\-yy;@"/>
    <numFmt numFmtId="169" formatCode="_(* #,##0.00_);_(* \(#,##0.00\);_(* \-??_);_(@_)"/>
    <numFmt numFmtId="170" formatCode="_-* #,##0.00_-;\-* #,##0.00_-;_-* \-??_-;_-@_-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4"/>
      <color indexed="8"/>
      <name val="Times New Roman"/>
      <family val="1"/>
    </font>
    <font>
      <sz val="10"/>
      <name val="Arial"/>
      <family val="2"/>
    </font>
    <font>
      <sz val="14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sz val="14"/>
      <color indexed="10"/>
      <name val="Calibri"/>
      <family val="2"/>
    </font>
    <font>
      <b/>
      <sz val="14"/>
      <color indexed="9"/>
      <name val="Calibri"/>
      <family val="2"/>
    </font>
    <font>
      <sz val="14"/>
      <color indexed="9"/>
      <name val="Calibri"/>
      <family val="2"/>
    </font>
    <font>
      <i/>
      <sz val="14"/>
      <color indexed="9"/>
      <name val="Calibri"/>
      <family val="2"/>
    </font>
    <font>
      <sz val="14"/>
      <name val="Calibri"/>
      <family val="2"/>
    </font>
    <font>
      <i/>
      <sz val="14"/>
      <name val="Calibri"/>
      <family val="2"/>
    </font>
    <font>
      <b/>
      <sz val="14"/>
      <color rgb="FF00B050"/>
      <name val="Calibri"/>
      <family val="2"/>
    </font>
    <font>
      <b/>
      <i/>
      <sz val="14"/>
      <color rgb="FF00B050"/>
      <name val="Calibri"/>
      <family val="2"/>
    </font>
    <font>
      <sz val="14"/>
      <color indexed="17"/>
      <name val="Calibri"/>
      <family val="2"/>
    </font>
    <font>
      <sz val="14"/>
      <color indexed="17"/>
      <name val="Arial"/>
      <family val="2"/>
    </font>
    <font>
      <b/>
      <sz val="14"/>
      <color rgb="FFFF0000"/>
      <name val="Calibri"/>
      <family val="2"/>
    </font>
    <font>
      <b/>
      <sz val="14"/>
      <color rgb="FF00B0F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48"/>
        <bgColor indexed="30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indexed="30"/>
        <bgColor indexed="1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2">
    <xf numFmtId="0" fontId="0" fillId="0" borderId="0"/>
    <xf numFmtId="0" fontId="1" fillId="0" borderId="0"/>
    <xf numFmtId="167" fontId="4" fillId="0" borderId="0" applyFill="0" applyBorder="0" applyAlignment="0" applyProtection="0"/>
    <xf numFmtId="9" fontId="4" fillId="0" borderId="0" applyFill="0" applyBorder="0" applyAlignment="0" applyProtection="0"/>
    <xf numFmtId="0" fontId="4" fillId="0" borderId="0"/>
    <xf numFmtId="0" fontId="4" fillId="0" borderId="0"/>
    <xf numFmtId="167" fontId="4" fillId="0" borderId="0" applyFill="0" applyBorder="0" applyAlignment="0" applyProtection="0"/>
    <xf numFmtId="0" fontId="4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15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24" borderId="10" applyNumberFormat="0" applyAlignment="0" applyProtection="0"/>
    <xf numFmtId="0" fontId="23" fillId="24" borderId="10" applyNumberFormat="0" applyAlignment="0" applyProtection="0"/>
    <xf numFmtId="0" fontId="23" fillId="24" borderId="10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5" fillId="0" borderId="12" applyNumberFormat="0" applyFill="0" applyAlignment="0" applyProtection="0"/>
    <xf numFmtId="0" fontId="25" fillId="0" borderId="12" applyNumberFormat="0" applyFill="0" applyAlignment="0" applyProtection="0"/>
    <xf numFmtId="0" fontId="24" fillId="25" borderId="11" applyNumberFormat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6" fillId="13" borderId="10" applyNumberFormat="0" applyAlignment="0" applyProtection="0"/>
    <xf numFmtId="0" fontId="26" fillId="13" borderId="10" applyNumberFormat="0" applyAlignment="0" applyProtection="0"/>
    <xf numFmtId="0" fontId="27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6" fillId="13" borderId="10" applyNumberFormat="0" applyAlignment="0" applyProtection="0"/>
    <xf numFmtId="0" fontId="25" fillId="0" borderId="12" applyNumberFormat="0" applyFill="0" applyAlignment="0" applyProtection="0"/>
    <xf numFmtId="167" fontId="4" fillId="0" borderId="0" applyFill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168" fontId="4" fillId="0" borderId="0"/>
    <xf numFmtId="0" fontId="4" fillId="0" borderId="0"/>
    <xf numFmtId="0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0" fontId="4" fillId="27" borderId="16" applyNumberFormat="0" applyAlignment="0" applyProtection="0"/>
    <xf numFmtId="0" fontId="4" fillId="27" borderId="16" applyNumberFormat="0" applyAlignment="0" applyProtection="0"/>
    <xf numFmtId="0" fontId="4" fillId="27" borderId="16" applyNumberFormat="0" applyAlignment="0" applyProtection="0"/>
    <xf numFmtId="0" fontId="4" fillId="27" borderId="16" applyNumberFormat="0" applyAlignment="0" applyProtection="0"/>
    <xf numFmtId="0" fontId="4" fillId="27" borderId="16" applyNumberFormat="0" applyAlignment="0" applyProtection="0"/>
    <xf numFmtId="0" fontId="32" fillId="24" borderId="17" applyNumberFormat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32" fillId="24" borderId="17" applyNumberFormat="0" applyAlignment="0" applyProtection="0"/>
    <xf numFmtId="0" fontId="32" fillId="24" borderId="17" applyNumberFormat="0" applyAlignment="0" applyProtection="0"/>
    <xf numFmtId="169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169" fontId="4" fillId="0" borderId="0" applyFill="0" applyBorder="0" applyAlignment="0" applyProtection="0"/>
    <xf numFmtId="0" fontId="33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1" applyFont="1"/>
    <xf numFmtId="0" fontId="3" fillId="0" borderId="0" xfId="1" applyFont="1" applyAlignment="1">
      <alignment horizontal="justify" vertical="center"/>
    </xf>
    <xf numFmtId="0" fontId="2" fillId="0" borderId="0" xfId="1" applyFont="1" applyAlignment="1">
      <alignment horizontal="center"/>
    </xf>
    <xf numFmtId="164" fontId="5" fillId="0" borderId="0" xfId="2" applyNumberFormat="1" applyFont="1" applyFill="1" applyBorder="1" applyAlignment="1" applyProtection="1"/>
    <xf numFmtId="9" fontId="5" fillId="0" borderId="0" xfId="3" applyFont="1" applyFill="1" applyBorder="1" applyAlignment="1" applyProtection="1">
      <alignment horizontal="center"/>
    </xf>
    <xf numFmtId="0" fontId="5" fillId="0" borderId="0" xfId="4" applyFont="1" applyAlignment="1">
      <alignment horizontal="center"/>
    </xf>
    <xf numFmtId="0" fontId="5" fillId="0" borderId="0" xfId="4" applyFont="1"/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0" fontId="7" fillId="0" borderId="0" xfId="5" applyFont="1" applyAlignment="1">
      <alignment horizontal="left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7" fillId="0" borderId="0" xfId="5" applyFont="1" applyAlignment="1">
      <alignment horizontal="left" vertical="top"/>
    </xf>
    <xf numFmtId="0" fontId="8" fillId="0" borderId="0" xfId="1" applyFont="1" applyAlignment="1">
      <alignment horizontal="left" vertical="center"/>
    </xf>
    <xf numFmtId="0" fontId="2" fillId="0" borderId="0" xfId="1" applyFont="1" applyBorder="1"/>
    <xf numFmtId="0" fontId="7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 applyProtection="1">
      <alignment horizontal="left" vertical="center" wrapText="1"/>
    </xf>
    <xf numFmtId="9" fontId="7" fillId="0" borderId="0" xfId="3" applyFont="1" applyFill="1" applyBorder="1" applyAlignment="1" applyProtection="1">
      <alignment horizontal="center" vertical="center" wrapText="1"/>
    </xf>
    <xf numFmtId="0" fontId="5" fillId="0" borderId="0" xfId="5" applyFont="1"/>
    <xf numFmtId="164" fontId="10" fillId="2" borderId="2" xfId="2" applyNumberFormat="1" applyFont="1" applyFill="1" applyBorder="1" applyAlignment="1" applyProtection="1">
      <alignment horizontal="center" vertical="center" wrapText="1"/>
    </xf>
    <xf numFmtId="9" fontId="10" fillId="2" borderId="2" xfId="3" applyFont="1" applyFill="1" applyBorder="1" applyAlignment="1" applyProtection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2" fillId="3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vertical="center" wrapText="1"/>
    </xf>
    <xf numFmtId="0" fontId="12" fillId="0" borderId="2" xfId="5" applyFont="1" applyFill="1" applyBorder="1" applyAlignment="1">
      <alignment horizontal="center" vertical="center" wrapText="1"/>
    </xf>
    <xf numFmtId="164" fontId="12" fillId="3" borderId="2" xfId="2" applyNumberFormat="1" applyFont="1" applyFill="1" applyBorder="1" applyAlignment="1" applyProtection="1">
      <alignment vertical="center" wrapText="1"/>
    </xf>
    <xf numFmtId="9" fontId="12" fillId="0" borderId="2" xfId="3" applyFont="1" applyFill="1" applyBorder="1" applyAlignment="1" applyProtection="1">
      <alignment horizontal="center" vertical="center" wrapText="1"/>
    </xf>
    <xf numFmtId="10" fontId="12" fillId="0" borderId="2" xfId="5" applyNumberFormat="1" applyFont="1" applyFill="1" applyBorder="1" applyAlignment="1">
      <alignment vertical="center" wrapText="1"/>
    </xf>
    <xf numFmtId="0" fontId="14" fillId="4" borderId="2" xfId="5" applyFont="1" applyFill="1" applyBorder="1" applyAlignment="1">
      <alignment horizontal="center" vertical="center" wrapText="1"/>
    </xf>
    <xf numFmtId="0" fontId="14" fillId="5" borderId="2" xfId="5" applyFont="1" applyFill="1" applyBorder="1" applyAlignment="1">
      <alignment vertical="center" wrapText="1"/>
    </xf>
    <xf numFmtId="0" fontId="14" fillId="5" borderId="2" xfId="5" applyFont="1" applyFill="1" applyBorder="1" applyAlignment="1">
      <alignment horizontal="center" vertical="center" wrapText="1"/>
    </xf>
    <xf numFmtId="164" fontId="14" fillId="4" borderId="2" xfId="2" applyNumberFormat="1" applyFont="1" applyFill="1" applyBorder="1" applyAlignment="1" applyProtection="1">
      <alignment vertical="center" wrapText="1"/>
    </xf>
    <xf numFmtId="9" fontId="14" fillId="5" borderId="2" xfId="3" applyFont="1" applyFill="1" applyBorder="1" applyAlignment="1" applyProtection="1">
      <alignment horizontal="center" vertical="center" wrapText="1"/>
    </xf>
    <xf numFmtId="10" fontId="14" fillId="5" borderId="2" xfId="5" applyNumberFormat="1" applyFont="1" applyFill="1" applyBorder="1" applyAlignment="1">
      <alignment vertical="center" wrapText="1"/>
    </xf>
    <xf numFmtId="0" fontId="14" fillId="0" borderId="2" xfId="5" applyFont="1" applyFill="1" applyBorder="1" applyAlignment="1">
      <alignment vertical="center" wrapText="1"/>
    </xf>
    <xf numFmtId="0" fontId="12" fillId="0" borderId="0" xfId="1" applyFont="1"/>
    <xf numFmtId="0" fontId="12" fillId="0" borderId="2" xfId="5" applyFont="1" applyFill="1" applyBorder="1" applyAlignment="1">
      <alignment horizontal="left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12" fillId="3" borderId="2" xfId="5" applyFont="1" applyFill="1" applyBorder="1" applyAlignment="1">
      <alignment horizontal="left" vertical="center" wrapText="1"/>
    </xf>
    <xf numFmtId="0" fontId="16" fillId="3" borderId="2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vertical="center" wrapText="1"/>
    </xf>
    <xf numFmtId="0" fontId="16" fillId="3" borderId="2" xfId="5" applyFont="1" applyFill="1" applyBorder="1" applyAlignment="1">
      <alignment horizontal="left" vertical="center" wrapText="1"/>
    </xf>
    <xf numFmtId="0" fontId="16" fillId="0" borderId="2" xfId="5" applyFont="1" applyFill="1" applyBorder="1" applyAlignment="1">
      <alignment horizontal="center" vertical="center" wrapText="1"/>
    </xf>
    <xf numFmtId="164" fontId="16" fillId="3" borderId="2" xfId="2" applyNumberFormat="1" applyFont="1" applyFill="1" applyBorder="1" applyAlignment="1" applyProtection="1">
      <alignment horizontal="center" vertical="center" wrapText="1"/>
    </xf>
    <xf numFmtId="9" fontId="16" fillId="0" borderId="2" xfId="3" applyFont="1" applyFill="1" applyBorder="1" applyAlignment="1" applyProtection="1">
      <alignment horizontal="center" vertical="center" wrapText="1"/>
    </xf>
    <xf numFmtId="10" fontId="16" fillId="0" borderId="2" xfId="5" applyNumberFormat="1" applyFont="1" applyFill="1" applyBorder="1" applyAlignment="1">
      <alignment vertical="center" wrapText="1"/>
    </xf>
    <xf numFmtId="0" fontId="17" fillId="0" borderId="0" xfId="5" applyFont="1"/>
    <xf numFmtId="0" fontId="16" fillId="0" borderId="0" xfId="1" applyFont="1"/>
    <xf numFmtId="164" fontId="16" fillId="3" borderId="2" xfId="2" applyNumberFormat="1" applyFont="1" applyFill="1" applyBorder="1" applyAlignment="1" applyProtection="1">
      <alignment vertical="center" wrapText="1"/>
    </xf>
    <xf numFmtId="0" fontId="12" fillId="3" borderId="2" xfId="5" applyFont="1" applyFill="1" applyBorder="1" applyAlignment="1">
      <alignment vertical="center" wrapText="1"/>
    </xf>
    <xf numFmtId="0" fontId="18" fillId="0" borderId="2" xfId="5" applyFont="1" applyFill="1" applyBorder="1" applyAlignment="1">
      <alignment vertical="center" wrapText="1"/>
    </xf>
    <xf numFmtId="0" fontId="16" fillId="3" borderId="2" xfId="5" applyFont="1" applyFill="1" applyBorder="1" applyAlignment="1">
      <alignment vertical="center" wrapText="1"/>
    </xf>
    <xf numFmtId="0" fontId="16" fillId="0" borderId="2" xfId="5" applyFont="1" applyBorder="1" applyAlignment="1">
      <alignment horizontal="left" vertical="center" wrapText="1"/>
    </xf>
    <xf numFmtId="0" fontId="12" fillId="0" borderId="2" xfId="5" applyFont="1" applyBorder="1" applyAlignment="1">
      <alignment horizontal="left" vertical="center" wrapText="1"/>
    </xf>
    <xf numFmtId="0" fontId="18" fillId="3" borderId="2" xfId="5" applyFont="1" applyFill="1" applyBorder="1" applyAlignment="1">
      <alignment horizontal="left" vertical="center" wrapText="1"/>
    </xf>
    <xf numFmtId="164" fontId="18" fillId="3" borderId="2" xfId="2" applyNumberFormat="1" applyFont="1" applyFill="1" applyBorder="1" applyAlignment="1" applyProtection="1">
      <alignment vertical="center" wrapText="1"/>
    </xf>
    <xf numFmtId="0" fontId="18" fillId="0" borderId="2" xfId="5" applyFont="1" applyFill="1" applyBorder="1" applyAlignment="1">
      <alignment horizontal="center" vertical="center" wrapText="1"/>
    </xf>
    <xf numFmtId="0" fontId="19" fillId="3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vertical="center" wrapText="1"/>
    </xf>
    <xf numFmtId="0" fontId="19" fillId="3" borderId="2" xfId="5" applyFont="1" applyFill="1" applyBorder="1" applyAlignment="1">
      <alignment horizontal="left" vertical="center" wrapText="1"/>
    </xf>
    <xf numFmtId="0" fontId="19" fillId="0" borderId="2" xfId="5" applyFont="1" applyFill="1" applyBorder="1" applyAlignment="1">
      <alignment horizontal="center" vertical="center" wrapText="1"/>
    </xf>
    <xf numFmtId="164" fontId="19" fillId="3" borderId="2" xfId="2" applyNumberFormat="1" applyFont="1" applyFill="1" applyBorder="1" applyAlignment="1" applyProtection="1">
      <alignment vertical="center" wrapText="1"/>
    </xf>
    <xf numFmtId="9" fontId="19" fillId="0" borderId="2" xfId="3" applyFont="1" applyFill="1" applyBorder="1" applyAlignment="1" applyProtection="1">
      <alignment horizontal="center" vertical="center" wrapText="1"/>
    </xf>
    <xf numFmtId="10" fontId="19" fillId="0" borderId="2" xfId="5" applyNumberFormat="1" applyFont="1" applyFill="1" applyBorder="1" applyAlignment="1">
      <alignment vertical="center" wrapText="1"/>
    </xf>
    <xf numFmtId="3" fontId="16" fillId="0" borderId="2" xfId="5" applyNumberFormat="1" applyFont="1" applyFill="1" applyBorder="1" applyAlignment="1">
      <alignment vertical="center" wrapText="1"/>
    </xf>
    <xf numFmtId="164" fontId="12" fillId="0" borderId="2" xfId="2" applyNumberFormat="1" applyFont="1" applyFill="1" applyBorder="1" applyAlignment="1" applyProtection="1">
      <alignment vertical="center" wrapText="1"/>
    </xf>
    <xf numFmtId="166" fontId="12" fillId="3" borderId="2" xfId="5" applyNumberFormat="1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left" vertical="center" wrapText="1"/>
    </xf>
    <xf numFmtId="0" fontId="16" fillId="0" borderId="2" xfId="5" applyFont="1" applyFill="1" applyBorder="1" applyAlignment="1">
      <alignment horizontal="left" vertical="center" wrapText="1"/>
    </xf>
    <xf numFmtId="164" fontId="16" fillId="0" borderId="2" xfId="2" applyNumberFormat="1" applyFont="1" applyFill="1" applyBorder="1" applyAlignment="1" applyProtection="1">
      <alignment vertical="center" wrapText="1"/>
    </xf>
    <xf numFmtId="9" fontId="16" fillId="0" borderId="2" xfId="5" applyNumberFormat="1" applyFont="1" applyFill="1" applyBorder="1" applyAlignment="1">
      <alignment horizontal="center" vertical="center" wrapText="1"/>
    </xf>
    <xf numFmtId="166" fontId="16" fillId="3" borderId="2" xfId="5" applyNumberFormat="1" applyFont="1" applyFill="1" applyBorder="1" applyAlignment="1">
      <alignment horizontal="center" vertical="center" wrapText="1"/>
    </xf>
    <xf numFmtId="164" fontId="16" fillId="0" borderId="2" xfId="6" applyNumberFormat="1" applyFont="1" applyFill="1" applyBorder="1" applyAlignment="1" applyProtection="1">
      <alignment vertical="center" wrapText="1"/>
    </xf>
    <xf numFmtId="0" fontId="16" fillId="3" borderId="2" xfId="5" applyFont="1" applyFill="1" applyBorder="1" applyAlignment="1" applyProtection="1">
      <alignment vertical="center" wrapText="1"/>
      <protection locked="0"/>
    </xf>
    <xf numFmtId="0" fontId="19" fillId="0" borderId="3" xfId="5" applyFont="1" applyFill="1" applyBorder="1" applyAlignment="1">
      <alignment horizontal="center" vertical="center" wrapText="1"/>
    </xf>
    <xf numFmtId="0" fontId="19" fillId="0" borderId="5" xfId="5" applyFont="1" applyFill="1" applyBorder="1" applyAlignment="1">
      <alignment horizontal="left" vertical="center" wrapText="1"/>
    </xf>
    <xf numFmtId="164" fontId="19" fillId="0" borderId="2" xfId="2" applyNumberFormat="1" applyFont="1" applyFill="1" applyBorder="1" applyAlignment="1" applyProtection="1">
      <alignment vertical="center" wrapText="1"/>
    </xf>
    <xf numFmtId="0" fontId="6" fillId="0" borderId="0" xfId="1" applyFont="1" applyBorder="1" applyAlignment="1">
      <alignment horizontal="justify" vertical="center"/>
    </xf>
    <xf numFmtId="164" fontId="7" fillId="0" borderId="1" xfId="2" applyNumberFormat="1" applyFont="1" applyFill="1" applyBorder="1" applyAlignment="1" applyProtection="1">
      <alignment horizontal="right" vertical="center" wrapText="1"/>
    </xf>
    <xf numFmtId="0" fontId="9" fillId="2" borderId="2" xfId="5" applyFont="1" applyFill="1" applyBorder="1" applyAlignment="1">
      <alignment horizontal="left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/>
    </xf>
    <xf numFmtId="0" fontId="10" fillId="2" borderId="4" xfId="5" applyFont="1" applyFill="1" applyBorder="1" applyAlignment="1">
      <alignment horizontal="center" vertical="center"/>
    </xf>
    <xf numFmtId="0" fontId="10" fillId="2" borderId="5" xfId="5" applyFont="1" applyFill="1" applyBorder="1" applyAlignment="1">
      <alignment horizontal="center" vertical="center"/>
    </xf>
    <xf numFmtId="0" fontId="9" fillId="2" borderId="3" xfId="5" applyFont="1" applyFill="1" applyBorder="1" applyAlignment="1">
      <alignment horizontal="left" vertical="center" wrapText="1"/>
    </xf>
    <xf numFmtId="0" fontId="9" fillId="2" borderId="4" xfId="5" applyFont="1" applyFill="1" applyBorder="1" applyAlignment="1">
      <alignment horizontal="left" vertical="center" wrapText="1"/>
    </xf>
    <xf numFmtId="0" fontId="9" fillId="2" borderId="5" xfId="5" applyFont="1" applyFill="1" applyBorder="1" applyAlignment="1">
      <alignment horizontal="left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8" xfId="5" applyFont="1" applyFill="1" applyBorder="1" applyAlignment="1">
      <alignment horizontal="center" vertical="center" wrapText="1"/>
    </xf>
    <xf numFmtId="0" fontId="10" fillId="2" borderId="9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9" fontId="12" fillId="0" borderId="2" xfId="5" applyNumberFormat="1" applyFont="1" applyFill="1" applyBorder="1" applyAlignment="1">
      <alignment horizontal="center" vertical="center" wrapText="1"/>
    </xf>
  </cellXfs>
  <cellStyles count="152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20% - Ênfase1 2" xfId="14" xr:uid="{00000000-0005-0000-0000-000006000000}"/>
    <cellStyle name="20% - Ênfase1 3" xfId="15" xr:uid="{00000000-0005-0000-0000-000007000000}"/>
    <cellStyle name="20% - Ênfase2 2" xfId="16" xr:uid="{00000000-0005-0000-0000-000008000000}"/>
    <cellStyle name="20% - Ênfase2 3" xfId="17" xr:uid="{00000000-0005-0000-0000-000009000000}"/>
    <cellStyle name="20% - Ênfase3 2" xfId="18" xr:uid="{00000000-0005-0000-0000-00000A000000}"/>
    <cellStyle name="20% - Ênfase3 3" xfId="19" xr:uid="{00000000-0005-0000-0000-00000B000000}"/>
    <cellStyle name="20% - Ênfase4 2" xfId="20" xr:uid="{00000000-0005-0000-0000-00000C000000}"/>
    <cellStyle name="20% - Ênfase4 3" xfId="21" xr:uid="{00000000-0005-0000-0000-00000D000000}"/>
    <cellStyle name="20% - Ênfase5 2" xfId="22" xr:uid="{00000000-0005-0000-0000-00000E000000}"/>
    <cellStyle name="20% - Ênfase5 3" xfId="23" xr:uid="{00000000-0005-0000-0000-00000F000000}"/>
    <cellStyle name="20% - Ênfase6 2" xfId="24" xr:uid="{00000000-0005-0000-0000-000010000000}"/>
    <cellStyle name="20% - Ênfase6 3" xfId="25" xr:uid="{00000000-0005-0000-0000-000011000000}"/>
    <cellStyle name="40% - Accent1 2" xfId="26" xr:uid="{00000000-0005-0000-0000-000012000000}"/>
    <cellStyle name="40% - Accent2 2" xfId="27" xr:uid="{00000000-0005-0000-0000-000013000000}"/>
    <cellStyle name="40% - Accent3 2" xfId="28" xr:uid="{00000000-0005-0000-0000-000014000000}"/>
    <cellStyle name="40% - Accent4 2" xfId="29" xr:uid="{00000000-0005-0000-0000-000015000000}"/>
    <cellStyle name="40% - Accent5 2" xfId="30" xr:uid="{00000000-0005-0000-0000-000016000000}"/>
    <cellStyle name="40% - Accent6 2" xfId="31" xr:uid="{00000000-0005-0000-0000-000017000000}"/>
    <cellStyle name="40% - Ênfase1 2" xfId="32" xr:uid="{00000000-0005-0000-0000-000018000000}"/>
    <cellStyle name="40% - Ênfase1 3" xfId="33" xr:uid="{00000000-0005-0000-0000-000019000000}"/>
    <cellStyle name="40% - Ênfase2 2" xfId="34" xr:uid="{00000000-0005-0000-0000-00001A000000}"/>
    <cellStyle name="40% - Ênfase2 3" xfId="35" xr:uid="{00000000-0005-0000-0000-00001B000000}"/>
    <cellStyle name="40% - Ênfase3 2" xfId="36" xr:uid="{00000000-0005-0000-0000-00001C000000}"/>
    <cellStyle name="40% - Ênfase3 3" xfId="37" xr:uid="{00000000-0005-0000-0000-00001D000000}"/>
    <cellStyle name="40% - Ênfase4 2" xfId="38" xr:uid="{00000000-0005-0000-0000-00001E000000}"/>
    <cellStyle name="40% - Ênfase4 3" xfId="39" xr:uid="{00000000-0005-0000-0000-00001F000000}"/>
    <cellStyle name="40% - Ênfase5 2" xfId="40" xr:uid="{00000000-0005-0000-0000-000020000000}"/>
    <cellStyle name="40% - Ênfase5 3" xfId="41" xr:uid="{00000000-0005-0000-0000-000021000000}"/>
    <cellStyle name="40% - Ênfase6 2" xfId="42" xr:uid="{00000000-0005-0000-0000-000022000000}"/>
    <cellStyle name="40% - Ênfase6 3" xfId="43" xr:uid="{00000000-0005-0000-0000-000023000000}"/>
    <cellStyle name="60% - Accent1 2" xfId="44" xr:uid="{00000000-0005-0000-0000-000024000000}"/>
    <cellStyle name="60% - Accent2 2" xfId="45" xr:uid="{00000000-0005-0000-0000-000025000000}"/>
    <cellStyle name="60% - Accent3 2" xfId="46" xr:uid="{00000000-0005-0000-0000-000026000000}"/>
    <cellStyle name="60% - Accent4 2" xfId="47" xr:uid="{00000000-0005-0000-0000-000027000000}"/>
    <cellStyle name="60% - Accent5 2" xfId="48" xr:uid="{00000000-0005-0000-0000-000028000000}"/>
    <cellStyle name="60% - Accent6 2" xfId="49" xr:uid="{00000000-0005-0000-0000-000029000000}"/>
    <cellStyle name="60% - Ênfase1 2" xfId="50" xr:uid="{00000000-0005-0000-0000-00002A000000}"/>
    <cellStyle name="60% - Ênfase1 3" xfId="51" xr:uid="{00000000-0005-0000-0000-00002B000000}"/>
    <cellStyle name="60% - Ênfase2 2" xfId="52" xr:uid="{00000000-0005-0000-0000-00002C000000}"/>
    <cellStyle name="60% - Ênfase2 3" xfId="53" xr:uid="{00000000-0005-0000-0000-00002D000000}"/>
    <cellStyle name="60% - Ênfase3 2" xfId="54" xr:uid="{00000000-0005-0000-0000-00002E000000}"/>
    <cellStyle name="60% - Ênfase3 3" xfId="55" xr:uid="{00000000-0005-0000-0000-00002F000000}"/>
    <cellStyle name="60% - Ênfase4 2" xfId="56" xr:uid="{00000000-0005-0000-0000-000030000000}"/>
    <cellStyle name="60% - Ênfase4 3" xfId="57" xr:uid="{00000000-0005-0000-0000-000031000000}"/>
    <cellStyle name="60% - Ênfase5 2" xfId="58" xr:uid="{00000000-0005-0000-0000-000032000000}"/>
    <cellStyle name="60% - Ênfase5 3" xfId="59" xr:uid="{00000000-0005-0000-0000-000033000000}"/>
    <cellStyle name="60% - Ênfase6 2" xfId="60" xr:uid="{00000000-0005-0000-0000-000034000000}"/>
    <cellStyle name="60% - Ênfase6 3" xfId="61" xr:uid="{00000000-0005-0000-0000-000035000000}"/>
    <cellStyle name="Accent1 2" xfId="62" xr:uid="{00000000-0005-0000-0000-000036000000}"/>
    <cellStyle name="Accent2 2" xfId="63" xr:uid="{00000000-0005-0000-0000-000037000000}"/>
    <cellStyle name="Accent3 2" xfId="64" xr:uid="{00000000-0005-0000-0000-000038000000}"/>
    <cellStyle name="Accent4 2" xfId="65" xr:uid="{00000000-0005-0000-0000-000039000000}"/>
    <cellStyle name="Accent5 2" xfId="66" xr:uid="{00000000-0005-0000-0000-00003A000000}"/>
    <cellStyle name="Accent6 2" xfId="67" xr:uid="{00000000-0005-0000-0000-00003B000000}"/>
    <cellStyle name="Bad 2" xfId="68" xr:uid="{00000000-0005-0000-0000-00003C000000}"/>
    <cellStyle name="Bom 2" xfId="69" xr:uid="{00000000-0005-0000-0000-00003D000000}"/>
    <cellStyle name="Bom 3" xfId="70" xr:uid="{00000000-0005-0000-0000-00003E000000}"/>
    <cellStyle name="Calculation 2" xfId="71" xr:uid="{00000000-0005-0000-0000-00003F000000}"/>
    <cellStyle name="Cálculo 2" xfId="72" xr:uid="{00000000-0005-0000-0000-000040000000}"/>
    <cellStyle name="Cálculo 3" xfId="73" xr:uid="{00000000-0005-0000-0000-000041000000}"/>
    <cellStyle name="Célula de Verificação 2" xfId="74" xr:uid="{00000000-0005-0000-0000-000042000000}"/>
    <cellStyle name="Célula de Verificação 3" xfId="75" xr:uid="{00000000-0005-0000-0000-000043000000}"/>
    <cellStyle name="Célula Vinculada 2" xfId="76" xr:uid="{00000000-0005-0000-0000-000044000000}"/>
    <cellStyle name="Célula Vinculada 3" xfId="77" xr:uid="{00000000-0005-0000-0000-000045000000}"/>
    <cellStyle name="Check Cell 2" xfId="78" xr:uid="{00000000-0005-0000-0000-000046000000}"/>
    <cellStyle name="Ênfase1 2" xfId="79" xr:uid="{00000000-0005-0000-0000-000047000000}"/>
    <cellStyle name="Ênfase1 3" xfId="80" xr:uid="{00000000-0005-0000-0000-000048000000}"/>
    <cellStyle name="Ênfase2 2" xfId="81" xr:uid="{00000000-0005-0000-0000-000049000000}"/>
    <cellStyle name="Ênfase2 3" xfId="82" xr:uid="{00000000-0005-0000-0000-00004A000000}"/>
    <cellStyle name="Ênfase3 2" xfId="83" xr:uid="{00000000-0005-0000-0000-00004B000000}"/>
    <cellStyle name="Ênfase3 3" xfId="84" xr:uid="{00000000-0005-0000-0000-00004C000000}"/>
    <cellStyle name="Ênfase4 2" xfId="85" xr:uid="{00000000-0005-0000-0000-00004D000000}"/>
    <cellStyle name="Ênfase4 3" xfId="86" xr:uid="{00000000-0005-0000-0000-00004E000000}"/>
    <cellStyle name="Ênfase5 2" xfId="87" xr:uid="{00000000-0005-0000-0000-00004F000000}"/>
    <cellStyle name="Ênfase5 3" xfId="88" xr:uid="{00000000-0005-0000-0000-000050000000}"/>
    <cellStyle name="Ênfase6 2" xfId="89" xr:uid="{00000000-0005-0000-0000-000051000000}"/>
    <cellStyle name="Ênfase6 3" xfId="90" xr:uid="{00000000-0005-0000-0000-000052000000}"/>
    <cellStyle name="Entrada 2" xfId="91" xr:uid="{00000000-0005-0000-0000-000053000000}"/>
    <cellStyle name="Entrada 3" xfId="92" xr:uid="{00000000-0005-0000-0000-000054000000}"/>
    <cellStyle name="Explanatory Text 2" xfId="93" xr:uid="{00000000-0005-0000-0000-000055000000}"/>
    <cellStyle name="Good 2" xfId="94" xr:uid="{00000000-0005-0000-0000-000056000000}"/>
    <cellStyle name="Heading 1 2" xfId="95" xr:uid="{00000000-0005-0000-0000-000057000000}"/>
    <cellStyle name="Heading 2 2" xfId="96" xr:uid="{00000000-0005-0000-0000-000058000000}"/>
    <cellStyle name="Heading 3 2" xfId="97" xr:uid="{00000000-0005-0000-0000-000059000000}"/>
    <cellStyle name="Heading 4 2" xfId="98" xr:uid="{00000000-0005-0000-0000-00005A000000}"/>
    <cellStyle name="Incorreto 2" xfId="99" xr:uid="{00000000-0005-0000-0000-00005B000000}"/>
    <cellStyle name="Incorreto 3" xfId="100" xr:uid="{00000000-0005-0000-0000-00005C000000}"/>
    <cellStyle name="Input 2" xfId="101" xr:uid="{00000000-0005-0000-0000-00005D000000}"/>
    <cellStyle name="Linked Cell 2" xfId="102" xr:uid="{00000000-0005-0000-0000-00005E000000}"/>
    <cellStyle name="Moeda 2" xfId="103" xr:uid="{00000000-0005-0000-0000-00005F000000}"/>
    <cellStyle name="Neutra 2" xfId="104" xr:uid="{00000000-0005-0000-0000-000060000000}"/>
    <cellStyle name="Neutra 3" xfId="105" xr:uid="{00000000-0005-0000-0000-000061000000}"/>
    <cellStyle name="Neutral 2" xfId="106" xr:uid="{00000000-0005-0000-0000-000062000000}"/>
    <cellStyle name="Normal" xfId="0" builtinId="0"/>
    <cellStyle name="Normal 10" xfId="107" xr:uid="{00000000-0005-0000-0000-000064000000}"/>
    <cellStyle name="Normal 11" xfId="1" xr:uid="{00000000-0005-0000-0000-000065000000}"/>
    <cellStyle name="Normal 12" xfId="108" xr:uid="{00000000-0005-0000-0000-000066000000}"/>
    <cellStyle name="Normal 2" xfId="109" xr:uid="{00000000-0005-0000-0000-000067000000}"/>
    <cellStyle name="Normal 2 2" xfId="5" xr:uid="{00000000-0005-0000-0000-000068000000}"/>
    <cellStyle name="Normal 2 3" xfId="110" xr:uid="{00000000-0005-0000-0000-000069000000}"/>
    <cellStyle name="Normal 3" xfId="7" xr:uid="{00000000-0005-0000-0000-00006A000000}"/>
    <cellStyle name="Normal 3 2" xfId="111" xr:uid="{00000000-0005-0000-0000-00006B000000}"/>
    <cellStyle name="Normal 4" xfId="112" xr:uid="{00000000-0005-0000-0000-00006C000000}"/>
    <cellStyle name="Normal 5" xfId="113" xr:uid="{00000000-0005-0000-0000-00006D000000}"/>
    <cellStyle name="Normal 6" xfId="114" xr:uid="{00000000-0005-0000-0000-00006E000000}"/>
    <cellStyle name="Normal 7" xfId="115" xr:uid="{00000000-0005-0000-0000-00006F000000}"/>
    <cellStyle name="Normal 8" xfId="116" xr:uid="{00000000-0005-0000-0000-000070000000}"/>
    <cellStyle name="Normal 9" xfId="4" xr:uid="{00000000-0005-0000-0000-000071000000}"/>
    <cellStyle name="Nota 2" xfId="117" xr:uid="{00000000-0005-0000-0000-000072000000}"/>
    <cellStyle name="Nota 2 2" xfId="118" xr:uid="{00000000-0005-0000-0000-000073000000}"/>
    <cellStyle name="Nota 3" xfId="119" xr:uid="{00000000-0005-0000-0000-000074000000}"/>
    <cellStyle name="Nota 4" xfId="120" xr:uid="{00000000-0005-0000-0000-000075000000}"/>
    <cellStyle name="Note 2" xfId="121" xr:uid="{00000000-0005-0000-0000-000076000000}"/>
    <cellStyle name="Output 2" xfId="122" xr:uid="{00000000-0005-0000-0000-000077000000}"/>
    <cellStyle name="Porcentagem 11" xfId="123" xr:uid="{00000000-0005-0000-0000-000078000000}"/>
    <cellStyle name="Porcentagem 2" xfId="124" xr:uid="{00000000-0005-0000-0000-000079000000}"/>
    <cellStyle name="Porcentagem 2 2" xfId="125" xr:uid="{00000000-0005-0000-0000-00007A000000}"/>
    <cellStyle name="Porcentagem 3" xfId="126" xr:uid="{00000000-0005-0000-0000-00007B000000}"/>
    <cellStyle name="Porcentagem 4" xfId="127" xr:uid="{00000000-0005-0000-0000-00007C000000}"/>
    <cellStyle name="Porcentagem 5" xfId="3" xr:uid="{00000000-0005-0000-0000-00007D000000}"/>
    <cellStyle name="Saída 2" xfId="128" xr:uid="{00000000-0005-0000-0000-00007E000000}"/>
    <cellStyle name="Saída 3" xfId="129" xr:uid="{00000000-0005-0000-0000-00007F000000}"/>
    <cellStyle name="Separador de milhares 11 2" xfId="130" xr:uid="{00000000-0005-0000-0000-000080000000}"/>
    <cellStyle name="Separador de milhares 2" xfId="131" xr:uid="{00000000-0005-0000-0000-000081000000}"/>
    <cellStyle name="Separador de milhares 3" xfId="132" xr:uid="{00000000-0005-0000-0000-000082000000}"/>
    <cellStyle name="Separador de milhares 3 2" xfId="6" xr:uid="{00000000-0005-0000-0000-000083000000}"/>
    <cellStyle name="Separador de milhares 4" xfId="2" xr:uid="{00000000-0005-0000-0000-000084000000}"/>
    <cellStyle name="Texto de Aviso 2" xfId="133" xr:uid="{00000000-0005-0000-0000-000085000000}"/>
    <cellStyle name="Texto de Aviso 3" xfId="134" xr:uid="{00000000-0005-0000-0000-000086000000}"/>
    <cellStyle name="Texto Explicativo 2" xfId="135" xr:uid="{00000000-0005-0000-0000-000087000000}"/>
    <cellStyle name="Texto Explicativo 3" xfId="136" xr:uid="{00000000-0005-0000-0000-000088000000}"/>
    <cellStyle name="Title 2" xfId="137" xr:uid="{00000000-0005-0000-0000-000089000000}"/>
    <cellStyle name="Título 1 2" xfId="138" xr:uid="{00000000-0005-0000-0000-00008A000000}"/>
    <cellStyle name="Título 1 3" xfId="139" xr:uid="{00000000-0005-0000-0000-00008B000000}"/>
    <cellStyle name="Título 2 2" xfId="140" xr:uid="{00000000-0005-0000-0000-00008C000000}"/>
    <cellStyle name="Título 2 3" xfId="141" xr:uid="{00000000-0005-0000-0000-00008D000000}"/>
    <cellStyle name="Título 3 2" xfId="142" xr:uid="{00000000-0005-0000-0000-00008E000000}"/>
    <cellStyle name="Título 3 3" xfId="143" xr:uid="{00000000-0005-0000-0000-00008F000000}"/>
    <cellStyle name="Título 4 2" xfId="144" xr:uid="{00000000-0005-0000-0000-000090000000}"/>
    <cellStyle name="Título 4 3" xfId="145" xr:uid="{00000000-0005-0000-0000-000091000000}"/>
    <cellStyle name="Título 5" xfId="146" xr:uid="{00000000-0005-0000-0000-000092000000}"/>
    <cellStyle name="Título 6" xfId="147" xr:uid="{00000000-0005-0000-0000-000093000000}"/>
    <cellStyle name="Total 2" xfId="148" xr:uid="{00000000-0005-0000-0000-000094000000}"/>
    <cellStyle name="Total 3" xfId="149" xr:uid="{00000000-0005-0000-0000-000095000000}"/>
    <cellStyle name="Vírgula 2" xfId="150" xr:uid="{00000000-0005-0000-0000-000096000000}"/>
    <cellStyle name="Warning Text 2" xfId="151" xr:uid="{00000000-0005-0000-0000-00009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758061</xdr:colOff>
      <xdr:row>5</xdr:row>
      <xdr:rowOff>10584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805811" cy="111548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169334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10400" y="133350"/>
          <a:ext cx="2105025" cy="1226609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15</xdr:col>
      <xdr:colOff>855133</xdr:colOff>
      <xdr:row>0</xdr:row>
      <xdr:rowOff>85725</xdr:rowOff>
    </xdr:from>
    <xdr:to>
      <xdr:col>16</xdr:col>
      <xdr:colOff>398991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323733" y="85725"/>
          <a:ext cx="801158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758061</xdr:colOff>
      <xdr:row>5</xdr:row>
      <xdr:rowOff>10584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5725"/>
          <a:ext cx="1805811" cy="111548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676275</xdr:colOff>
      <xdr:row>0</xdr:row>
      <xdr:rowOff>133350</xdr:rowOff>
    </xdr:from>
    <xdr:to>
      <xdr:col>8</xdr:col>
      <xdr:colOff>85725</xdr:colOff>
      <xdr:row>5</xdr:row>
      <xdr:rowOff>169334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10400" y="133350"/>
          <a:ext cx="2105025" cy="1226609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15</xdr:col>
      <xdr:colOff>855133</xdr:colOff>
      <xdr:row>0</xdr:row>
      <xdr:rowOff>85725</xdr:rowOff>
    </xdr:from>
    <xdr:to>
      <xdr:col>16</xdr:col>
      <xdr:colOff>398991</xdr:colOff>
      <xdr:row>5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323733" y="85725"/>
          <a:ext cx="801158" cy="11239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fisco/Users/carlosa/AppData/Local/Microsoft/Windows/Temporary%20Internet%20Files/Content.Outlook/0JE2MCOZ/RSP%201%C2%BA%20semestre%202013%20-REMES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17. PA-Priorizado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7"/>
  <sheetViews>
    <sheetView showGridLines="0" zoomScale="70" zoomScaleNormal="70" workbookViewId="0">
      <selection activeCell="R107" sqref="R107"/>
    </sheetView>
  </sheetViews>
  <sheetFormatPr defaultColWidth="9.109375" defaultRowHeight="18" x14ac:dyDescent="0.35"/>
  <cols>
    <col min="1" max="1" width="8.33203125" style="1" customWidth="1"/>
    <col min="2" max="2" width="8.5546875" style="1" customWidth="1"/>
    <col min="3" max="3" width="23.33203125" style="1" customWidth="1"/>
    <col min="4" max="4" width="30.6640625" style="1" customWidth="1"/>
    <col min="5" max="5" width="24.109375" style="1" customWidth="1"/>
    <col min="6" max="6" width="10.44140625" style="3" customWidth="1"/>
    <col min="7" max="7" width="12.88671875" style="1" customWidth="1"/>
    <col min="8" max="8" width="17.109375" style="4" bestFit="1" customWidth="1"/>
    <col min="9" max="9" width="17" style="4" customWidth="1"/>
    <col min="10" max="10" width="11.33203125" style="5" customWidth="1"/>
    <col min="11" max="11" width="12.5546875" style="5" customWidth="1"/>
    <col min="12" max="12" width="12.6640625" style="1" customWidth="1"/>
    <col min="13" max="13" width="15.5546875" style="1" customWidth="1"/>
    <col min="14" max="14" width="14.5546875" style="1" customWidth="1"/>
    <col min="15" max="15" width="12.88671875" style="1" customWidth="1"/>
    <col min="16" max="16" width="18.88671875" style="1" customWidth="1"/>
    <col min="17" max="17" width="10.44140625" style="3" customWidth="1"/>
    <col min="18" max="18" width="18.88671875" style="1" customWidth="1"/>
    <col min="19" max="16384" width="9.109375" style="1"/>
  </cols>
  <sheetData>
    <row r="1" spans="1:21" x14ac:dyDescent="0.35">
      <c r="B1" s="2"/>
      <c r="P1" s="6"/>
      <c r="Q1" s="6"/>
      <c r="R1" s="7"/>
    </row>
    <row r="2" spans="1:21" x14ac:dyDescent="0.35">
      <c r="P2" s="6"/>
      <c r="Q2" s="6"/>
      <c r="R2" s="7"/>
    </row>
    <row r="3" spans="1:21" x14ac:dyDescent="0.35">
      <c r="P3" s="8"/>
      <c r="Q3" s="8"/>
      <c r="R3" s="9"/>
    </row>
    <row r="4" spans="1:21" x14ac:dyDescent="0.35">
      <c r="P4" s="8"/>
      <c r="Q4" s="8"/>
      <c r="R4" s="9"/>
    </row>
    <row r="5" spans="1:21" x14ac:dyDescent="0.35">
      <c r="P5" s="8"/>
      <c r="Q5" s="8"/>
      <c r="R5" s="9"/>
    </row>
    <row r="6" spans="1:21" x14ac:dyDescent="0.35">
      <c r="A6" s="80" t="s">
        <v>0</v>
      </c>
      <c r="B6" s="80"/>
      <c r="C6" s="80"/>
      <c r="P6" s="10" t="s">
        <v>1</v>
      </c>
    </row>
    <row r="7" spans="1:21" x14ac:dyDescent="0.35">
      <c r="A7" s="11" t="s">
        <v>2</v>
      </c>
      <c r="G7" s="12" t="s">
        <v>3</v>
      </c>
      <c r="P7" s="10" t="s">
        <v>4</v>
      </c>
    </row>
    <row r="8" spans="1:21" x14ac:dyDescent="0.35">
      <c r="A8" s="11" t="s">
        <v>5</v>
      </c>
      <c r="G8" s="12" t="s">
        <v>6</v>
      </c>
      <c r="P8" s="10" t="s">
        <v>7</v>
      </c>
    </row>
    <row r="9" spans="1:21" x14ac:dyDescent="0.35">
      <c r="A9" s="12" t="s">
        <v>8</v>
      </c>
      <c r="G9" s="12" t="s">
        <v>9</v>
      </c>
      <c r="P9" s="13" t="s">
        <v>10</v>
      </c>
    </row>
    <row r="10" spans="1:21" x14ac:dyDescent="0.35">
      <c r="B10" s="14"/>
    </row>
    <row r="11" spans="1:21" x14ac:dyDescent="0.35">
      <c r="A11" s="15"/>
      <c r="B11" s="16"/>
      <c r="C11" s="16"/>
      <c r="D11" s="16"/>
      <c r="E11" s="16"/>
      <c r="F11" s="17"/>
      <c r="G11" s="81" t="s">
        <v>11</v>
      </c>
      <c r="H11" s="81"/>
      <c r="I11" s="18">
        <v>3.6</v>
      </c>
      <c r="J11" s="18"/>
      <c r="K11" s="19"/>
      <c r="L11" s="16"/>
      <c r="M11" s="16"/>
      <c r="N11" s="16"/>
      <c r="O11" s="16"/>
      <c r="P11" s="16"/>
      <c r="Q11" s="17"/>
      <c r="R11" s="16"/>
      <c r="S11" s="20"/>
      <c r="T11" s="20"/>
      <c r="U11" s="20"/>
    </row>
    <row r="12" spans="1:21" ht="20.25" customHeight="1" x14ac:dyDescent="0.35">
      <c r="A12" s="82" t="s">
        <v>12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20"/>
      <c r="T12" s="20"/>
      <c r="U12" s="20"/>
    </row>
    <row r="13" spans="1:21" ht="21" customHeight="1" x14ac:dyDescent="0.35">
      <c r="A13" s="83" t="s">
        <v>13</v>
      </c>
      <c r="B13" s="83" t="s">
        <v>14</v>
      </c>
      <c r="C13" s="83" t="s">
        <v>15</v>
      </c>
      <c r="D13" s="83" t="s">
        <v>16</v>
      </c>
      <c r="E13" s="83" t="s">
        <v>17</v>
      </c>
      <c r="F13" s="83" t="s">
        <v>18</v>
      </c>
      <c r="G13" s="83" t="s">
        <v>19</v>
      </c>
      <c r="H13" s="84" t="s">
        <v>20</v>
      </c>
      <c r="I13" s="85"/>
      <c r="J13" s="85"/>
      <c r="K13" s="86"/>
      <c r="L13" s="83" t="s">
        <v>21</v>
      </c>
      <c r="M13" s="83" t="s">
        <v>22</v>
      </c>
      <c r="N13" s="83" t="s">
        <v>23</v>
      </c>
      <c r="O13" s="83"/>
      <c r="P13" s="83" t="s">
        <v>24</v>
      </c>
      <c r="Q13" s="83" t="s">
        <v>25</v>
      </c>
      <c r="R13" s="83" t="s">
        <v>26</v>
      </c>
      <c r="S13" s="20"/>
      <c r="T13" s="20"/>
      <c r="U13" s="20"/>
    </row>
    <row r="14" spans="1:21" ht="72" x14ac:dyDescent="0.35">
      <c r="A14" s="83"/>
      <c r="B14" s="83"/>
      <c r="C14" s="83"/>
      <c r="D14" s="83"/>
      <c r="E14" s="83"/>
      <c r="F14" s="83"/>
      <c r="G14" s="83"/>
      <c r="H14" s="21" t="s">
        <v>27</v>
      </c>
      <c r="I14" s="21" t="s">
        <v>28</v>
      </c>
      <c r="J14" s="22" t="s">
        <v>29</v>
      </c>
      <c r="K14" s="22" t="s">
        <v>30</v>
      </c>
      <c r="L14" s="83"/>
      <c r="M14" s="83"/>
      <c r="N14" s="23" t="s">
        <v>31</v>
      </c>
      <c r="O14" s="23" t="s">
        <v>32</v>
      </c>
      <c r="P14" s="83"/>
      <c r="Q14" s="83"/>
      <c r="R14" s="83"/>
      <c r="S14" s="20"/>
      <c r="T14" s="20"/>
      <c r="U14" s="20"/>
    </row>
    <row r="15" spans="1:21" ht="72" x14ac:dyDescent="0.35">
      <c r="A15" s="24" t="s">
        <v>33</v>
      </c>
      <c r="B15" s="25" t="s">
        <v>34</v>
      </c>
      <c r="C15" s="25" t="s">
        <v>35</v>
      </c>
      <c r="D15" s="25" t="s">
        <v>36</v>
      </c>
      <c r="E15" s="25" t="s">
        <v>37</v>
      </c>
      <c r="F15" s="26">
        <v>1</v>
      </c>
      <c r="G15" s="25" t="s">
        <v>38</v>
      </c>
      <c r="H15" s="27">
        <v>3583375.98</v>
      </c>
      <c r="I15" s="27">
        <v>1300000</v>
      </c>
      <c r="J15" s="28">
        <v>0</v>
      </c>
      <c r="K15" s="28">
        <v>1</v>
      </c>
      <c r="L15" s="29" t="s">
        <v>39</v>
      </c>
      <c r="M15" s="25" t="s">
        <v>37</v>
      </c>
      <c r="N15" s="26" t="s">
        <v>40</v>
      </c>
      <c r="O15" s="26" t="s">
        <v>41</v>
      </c>
      <c r="P15" s="25" t="s">
        <v>42</v>
      </c>
      <c r="Q15" s="26" t="s">
        <v>43</v>
      </c>
      <c r="R15" s="25" t="s">
        <v>44</v>
      </c>
      <c r="S15" s="20"/>
      <c r="T15" s="20"/>
      <c r="U15" s="20"/>
    </row>
    <row r="16" spans="1:21" ht="72" x14ac:dyDescent="0.35">
      <c r="A16" s="24" t="s">
        <v>45</v>
      </c>
      <c r="B16" s="25" t="s">
        <v>34</v>
      </c>
      <c r="C16" s="25" t="s">
        <v>46</v>
      </c>
      <c r="D16" s="25" t="s">
        <v>47</v>
      </c>
      <c r="E16" s="25" t="s">
        <v>37</v>
      </c>
      <c r="F16" s="26">
        <v>1</v>
      </c>
      <c r="G16" s="25"/>
      <c r="H16" s="27">
        <v>282000</v>
      </c>
      <c r="I16" s="27">
        <f>+H16/$I$11</f>
        <v>78333.333333333328</v>
      </c>
      <c r="J16" s="28">
        <v>0</v>
      </c>
      <c r="K16" s="28">
        <v>1</v>
      </c>
      <c r="L16" s="29" t="s">
        <v>48</v>
      </c>
      <c r="M16" s="25" t="s">
        <v>37</v>
      </c>
      <c r="N16" s="26" t="s">
        <v>49</v>
      </c>
      <c r="O16" s="26" t="s">
        <v>50</v>
      </c>
      <c r="P16" s="25" t="s">
        <v>51</v>
      </c>
      <c r="Q16" s="26" t="s">
        <v>43</v>
      </c>
      <c r="R16" s="25" t="s">
        <v>52</v>
      </c>
      <c r="S16" s="20"/>
      <c r="T16" s="20"/>
      <c r="U16" s="20"/>
    </row>
    <row r="17" spans="1:21" s="37" customFormat="1" ht="72" x14ac:dyDescent="0.35">
      <c r="A17" s="30" t="s">
        <v>53</v>
      </c>
      <c r="B17" s="31" t="s">
        <v>34</v>
      </c>
      <c r="C17" s="31" t="s">
        <v>54</v>
      </c>
      <c r="D17" s="31" t="s">
        <v>54</v>
      </c>
      <c r="E17" s="31" t="s">
        <v>37</v>
      </c>
      <c r="F17" s="32">
        <v>1</v>
      </c>
      <c r="G17" s="31"/>
      <c r="H17" s="33">
        <v>1000000</v>
      </c>
      <c r="I17" s="33">
        <f>+H17/$I$11</f>
        <v>277777.77777777775</v>
      </c>
      <c r="J17" s="34">
        <v>0</v>
      </c>
      <c r="K17" s="34">
        <v>1</v>
      </c>
      <c r="L17" s="35" t="s">
        <v>55</v>
      </c>
      <c r="M17" s="31" t="s">
        <v>37</v>
      </c>
      <c r="N17" s="32" t="s">
        <v>49</v>
      </c>
      <c r="O17" s="32" t="s">
        <v>56</v>
      </c>
      <c r="P17" s="31" t="s">
        <v>51</v>
      </c>
      <c r="Q17" s="32" t="s">
        <v>43</v>
      </c>
      <c r="R17" s="36" t="s">
        <v>57</v>
      </c>
      <c r="S17" s="20"/>
      <c r="T17" s="20"/>
      <c r="U17" s="20"/>
    </row>
    <row r="18" spans="1:21" s="37" customFormat="1" ht="72" x14ac:dyDescent="0.35">
      <c r="A18" s="24" t="s">
        <v>58</v>
      </c>
      <c r="B18" s="25" t="s">
        <v>34</v>
      </c>
      <c r="C18" s="25" t="s">
        <v>59</v>
      </c>
      <c r="D18" s="25" t="s">
        <v>59</v>
      </c>
      <c r="E18" s="25" t="s">
        <v>37</v>
      </c>
      <c r="F18" s="26">
        <v>1</v>
      </c>
      <c r="G18" s="25"/>
      <c r="H18" s="27">
        <v>206000</v>
      </c>
      <c r="I18" s="27">
        <f>+H18/$I$11</f>
        <v>57222.222222222219</v>
      </c>
      <c r="J18" s="28">
        <v>0</v>
      </c>
      <c r="K18" s="28">
        <v>1</v>
      </c>
      <c r="L18" s="29" t="s">
        <v>39</v>
      </c>
      <c r="M18" s="29" t="s">
        <v>37</v>
      </c>
      <c r="N18" s="26" t="s">
        <v>60</v>
      </c>
      <c r="O18" s="26" t="s">
        <v>61</v>
      </c>
      <c r="P18" s="38" t="s">
        <v>51</v>
      </c>
      <c r="Q18" s="26" t="s">
        <v>43</v>
      </c>
      <c r="R18" s="25" t="s">
        <v>44</v>
      </c>
      <c r="S18" s="20"/>
      <c r="T18" s="20"/>
      <c r="U18" s="20"/>
    </row>
    <row r="20" spans="1:21" ht="20.25" customHeight="1" x14ac:dyDescent="0.35">
      <c r="A20" s="82" t="s">
        <v>62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20"/>
      <c r="T20" s="20"/>
      <c r="U20" s="20"/>
    </row>
    <row r="21" spans="1:21" ht="20.25" customHeight="1" x14ac:dyDescent="0.35">
      <c r="A21" s="83" t="s">
        <v>13</v>
      </c>
      <c r="B21" s="83" t="s">
        <v>14</v>
      </c>
      <c r="C21" s="83" t="s">
        <v>15</v>
      </c>
      <c r="D21" s="83" t="s">
        <v>16</v>
      </c>
      <c r="E21" s="83" t="s">
        <v>17</v>
      </c>
      <c r="F21" s="83" t="s">
        <v>18</v>
      </c>
      <c r="G21" s="83" t="s">
        <v>19</v>
      </c>
      <c r="H21" s="84" t="s">
        <v>20</v>
      </c>
      <c r="I21" s="85"/>
      <c r="J21" s="85"/>
      <c r="K21" s="86"/>
      <c r="L21" s="83" t="s">
        <v>63</v>
      </c>
      <c r="M21" s="83" t="s">
        <v>64</v>
      </c>
      <c r="N21" s="83" t="s">
        <v>65</v>
      </c>
      <c r="O21" s="83"/>
      <c r="P21" s="83" t="s">
        <v>24</v>
      </c>
      <c r="Q21" s="83" t="s">
        <v>25</v>
      </c>
      <c r="R21" s="83" t="s">
        <v>26</v>
      </c>
      <c r="S21" s="20"/>
      <c r="T21" s="20"/>
      <c r="U21" s="20"/>
    </row>
    <row r="22" spans="1:21" ht="72" x14ac:dyDescent="0.35">
      <c r="A22" s="83"/>
      <c r="B22" s="83"/>
      <c r="C22" s="83"/>
      <c r="D22" s="83"/>
      <c r="E22" s="83"/>
      <c r="F22" s="83"/>
      <c r="G22" s="83"/>
      <c r="H22" s="21" t="s">
        <v>27</v>
      </c>
      <c r="I22" s="21" t="s">
        <v>28</v>
      </c>
      <c r="J22" s="22" t="s">
        <v>29</v>
      </c>
      <c r="K22" s="22" t="s">
        <v>30</v>
      </c>
      <c r="L22" s="83"/>
      <c r="M22" s="83"/>
      <c r="N22" s="23" t="s">
        <v>31</v>
      </c>
      <c r="O22" s="23" t="s">
        <v>32</v>
      </c>
      <c r="P22" s="83"/>
      <c r="Q22" s="83"/>
      <c r="R22" s="83"/>
      <c r="S22" s="20"/>
      <c r="T22" s="20"/>
      <c r="U22" s="20"/>
    </row>
    <row r="23" spans="1:21" ht="101.25" customHeight="1" x14ac:dyDescent="0.35">
      <c r="A23" s="39" t="s">
        <v>66</v>
      </c>
      <c r="B23" s="25" t="s">
        <v>34</v>
      </c>
      <c r="C23" s="25" t="s">
        <v>67</v>
      </c>
      <c r="D23" s="40" t="s">
        <v>68</v>
      </c>
      <c r="E23" s="40" t="s">
        <v>37</v>
      </c>
      <c r="F23" s="26">
        <v>1</v>
      </c>
      <c r="G23" s="25" t="s">
        <v>69</v>
      </c>
      <c r="H23" s="27">
        <v>280000</v>
      </c>
      <c r="I23" s="27">
        <v>91036.18</v>
      </c>
      <c r="J23" s="28">
        <v>1</v>
      </c>
      <c r="K23" s="28">
        <v>0</v>
      </c>
      <c r="L23" s="29" t="s">
        <v>70</v>
      </c>
      <c r="M23" s="25" t="s">
        <v>37</v>
      </c>
      <c r="N23" s="26" t="s">
        <v>71</v>
      </c>
      <c r="O23" s="26" t="s">
        <v>72</v>
      </c>
      <c r="P23" s="25" t="s">
        <v>73</v>
      </c>
      <c r="Q23" s="26" t="s">
        <v>74</v>
      </c>
      <c r="R23" s="25" t="s">
        <v>44</v>
      </c>
      <c r="S23" s="20"/>
      <c r="T23" s="20"/>
      <c r="U23" s="20"/>
    </row>
    <row r="24" spans="1:21" ht="90" x14ac:dyDescent="0.35">
      <c r="A24" s="39" t="s">
        <v>75</v>
      </c>
      <c r="B24" s="25" t="s">
        <v>34</v>
      </c>
      <c r="C24" s="25" t="s">
        <v>76</v>
      </c>
      <c r="D24" s="40" t="s">
        <v>77</v>
      </c>
      <c r="E24" s="40" t="s">
        <v>78</v>
      </c>
      <c r="F24" s="26">
        <v>1</v>
      </c>
      <c r="G24" s="25"/>
      <c r="H24" s="27">
        <v>2800</v>
      </c>
      <c r="I24" s="27">
        <v>867</v>
      </c>
      <c r="J24" s="28">
        <v>1</v>
      </c>
      <c r="K24" s="28">
        <v>0</v>
      </c>
      <c r="L24" s="29" t="s">
        <v>55</v>
      </c>
      <c r="M24" s="25" t="s">
        <v>79</v>
      </c>
      <c r="N24" s="26" t="s">
        <v>60</v>
      </c>
      <c r="O24" s="26" t="s">
        <v>80</v>
      </c>
      <c r="P24" s="25" t="s">
        <v>81</v>
      </c>
      <c r="Q24" s="26" t="s">
        <v>82</v>
      </c>
      <c r="R24" s="25" t="s">
        <v>44</v>
      </c>
      <c r="S24" s="20"/>
      <c r="T24" s="20"/>
      <c r="U24" s="20"/>
    </row>
    <row r="25" spans="1:21" s="49" customFormat="1" ht="72" x14ac:dyDescent="0.35">
      <c r="A25" s="41" t="s">
        <v>83</v>
      </c>
      <c r="B25" s="42" t="s">
        <v>34</v>
      </c>
      <c r="C25" s="42" t="s">
        <v>84</v>
      </c>
      <c r="D25" s="43" t="s">
        <v>85</v>
      </c>
      <c r="E25" s="43" t="s">
        <v>37</v>
      </c>
      <c r="F25" s="44"/>
      <c r="G25" s="42"/>
      <c r="H25" s="45">
        <v>100000</v>
      </c>
      <c r="I25" s="45">
        <v>45454.545454545449</v>
      </c>
      <c r="J25" s="46">
        <v>1</v>
      </c>
      <c r="K25" s="46">
        <v>0</v>
      </c>
      <c r="L25" s="47" t="s">
        <v>86</v>
      </c>
      <c r="M25" s="42" t="s">
        <v>37</v>
      </c>
      <c r="N25" s="44" t="s">
        <v>71</v>
      </c>
      <c r="O25" s="44" t="s">
        <v>72</v>
      </c>
      <c r="P25" s="42" t="s">
        <v>87</v>
      </c>
      <c r="Q25" s="44"/>
      <c r="R25" s="42" t="s">
        <v>57</v>
      </c>
      <c r="S25" s="48"/>
      <c r="T25" s="48"/>
      <c r="U25" s="48"/>
    </row>
    <row r="26" spans="1:21" s="49" customFormat="1" ht="72" x14ac:dyDescent="0.35">
      <c r="A26" s="41" t="s">
        <v>88</v>
      </c>
      <c r="B26" s="42" t="s">
        <v>34</v>
      </c>
      <c r="C26" s="42" t="s">
        <v>89</v>
      </c>
      <c r="D26" s="43" t="s">
        <v>90</v>
      </c>
      <c r="E26" s="43" t="s">
        <v>37</v>
      </c>
      <c r="F26" s="44"/>
      <c r="G26" s="42"/>
      <c r="H26" s="50">
        <f>250000</f>
        <v>250000</v>
      </c>
      <c r="I26" s="50">
        <v>66666.666666666672</v>
      </c>
      <c r="J26" s="46">
        <v>1</v>
      </c>
      <c r="K26" s="46">
        <v>0</v>
      </c>
      <c r="L26" s="47" t="s">
        <v>91</v>
      </c>
      <c r="M26" s="42" t="s">
        <v>37</v>
      </c>
      <c r="N26" s="44" t="s">
        <v>92</v>
      </c>
      <c r="O26" s="44" t="s">
        <v>93</v>
      </c>
      <c r="P26" s="42" t="s">
        <v>94</v>
      </c>
      <c r="Q26" s="44"/>
      <c r="R26" s="42" t="s">
        <v>57</v>
      </c>
      <c r="S26" s="48"/>
      <c r="T26" s="48"/>
      <c r="U26" s="48"/>
    </row>
    <row r="27" spans="1:21" ht="90" x14ac:dyDescent="0.35">
      <c r="A27" s="39" t="s">
        <v>95</v>
      </c>
      <c r="B27" s="25" t="s">
        <v>34</v>
      </c>
      <c r="C27" s="25" t="s">
        <v>96</v>
      </c>
      <c r="D27" s="40" t="s">
        <v>97</v>
      </c>
      <c r="E27" s="40" t="s">
        <v>37</v>
      </c>
      <c r="F27" s="26">
        <v>3</v>
      </c>
      <c r="G27" s="25"/>
      <c r="H27" s="27">
        <v>900000</v>
      </c>
      <c r="I27" s="27">
        <f>+H27/$I$11</f>
        <v>250000</v>
      </c>
      <c r="J27" s="28">
        <v>0</v>
      </c>
      <c r="K27" s="28">
        <v>1</v>
      </c>
      <c r="L27" s="29" t="s">
        <v>55</v>
      </c>
      <c r="M27" s="25" t="s">
        <v>37</v>
      </c>
      <c r="N27" s="26" t="s">
        <v>98</v>
      </c>
      <c r="O27" s="26" t="s">
        <v>49</v>
      </c>
      <c r="P27" s="25" t="s">
        <v>81</v>
      </c>
      <c r="Q27" s="26"/>
      <c r="R27" s="25" t="s">
        <v>52</v>
      </c>
      <c r="S27" s="20"/>
      <c r="T27" s="20"/>
      <c r="U27" s="20"/>
    </row>
    <row r="28" spans="1:21" s="49" customFormat="1" ht="72" x14ac:dyDescent="0.35">
      <c r="A28" s="41" t="s">
        <v>99</v>
      </c>
      <c r="B28" s="42" t="s">
        <v>34</v>
      </c>
      <c r="C28" s="42" t="s">
        <v>100</v>
      </c>
      <c r="D28" s="43" t="s">
        <v>100</v>
      </c>
      <c r="E28" s="43" t="s">
        <v>37</v>
      </c>
      <c r="F28" s="44"/>
      <c r="G28" s="42"/>
      <c r="H28" s="45">
        <v>500000</v>
      </c>
      <c r="I28" s="45">
        <v>227272.72727272726</v>
      </c>
      <c r="J28" s="46">
        <v>1</v>
      </c>
      <c r="K28" s="46">
        <v>0</v>
      </c>
      <c r="L28" s="47" t="s">
        <v>55</v>
      </c>
      <c r="M28" s="42" t="s">
        <v>37</v>
      </c>
      <c r="N28" s="44" t="s">
        <v>101</v>
      </c>
      <c r="O28" s="44" t="s">
        <v>102</v>
      </c>
      <c r="P28" s="42" t="s">
        <v>103</v>
      </c>
      <c r="Q28" s="44"/>
      <c r="R28" s="42" t="s">
        <v>57</v>
      </c>
      <c r="S28" s="48"/>
      <c r="T28" s="48"/>
      <c r="U28" s="48"/>
    </row>
    <row r="29" spans="1:21" ht="72" x14ac:dyDescent="0.35">
      <c r="A29" s="39" t="s">
        <v>104</v>
      </c>
      <c r="B29" s="25" t="s">
        <v>34</v>
      </c>
      <c r="C29" s="51" t="s">
        <v>105</v>
      </c>
      <c r="D29" s="51" t="s">
        <v>105</v>
      </c>
      <c r="E29" s="51" t="s">
        <v>37</v>
      </c>
      <c r="F29" s="26">
        <v>1</v>
      </c>
      <c r="G29" s="25" t="s">
        <v>106</v>
      </c>
      <c r="H29" s="27">
        <v>1001000</v>
      </c>
      <c r="I29" s="27">
        <v>454999.99999999994</v>
      </c>
      <c r="J29" s="28">
        <v>1</v>
      </c>
      <c r="K29" s="28">
        <v>0</v>
      </c>
      <c r="L29" s="29" t="s">
        <v>55</v>
      </c>
      <c r="M29" s="25" t="s">
        <v>37</v>
      </c>
      <c r="N29" s="26" t="s">
        <v>107</v>
      </c>
      <c r="O29" s="26" t="s">
        <v>71</v>
      </c>
      <c r="P29" s="25" t="s">
        <v>108</v>
      </c>
      <c r="Q29" s="26" t="s">
        <v>109</v>
      </c>
      <c r="R29" s="25" t="s">
        <v>44</v>
      </c>
      <c r="S29" s="20"/>
      <c r="T29" s="20"/>
      <c r="U29" s="20"/>
    </row>
    <row r="30" spans="1:21" ht="72" x14ac:dyDescent="0.35">
      <c r="A30" s="39" t="s">
        <v>110</v>
      </c>
      <c r="B30" s="25" t="s">
        <v>34</v>
      </c>
      <c r="C30" s="51" t="s">
        <v>111</v>
      </c>
      <c r="D30" s="51" t="s">
        <v>111</v>
      </c>
      <c r="E30" s="51" t="s">
        <v>37</v>
      </c>
      <c r="F30" s="26">
        <v>1</v>
      </c>
      <c r="G30" s="25" t="s">
        <v>112</v>
      </c>
      <c r="H30" s="27">
        <v>107030</v>
      </c>
      <c r="I30" s="27">
        <v>48649.999999999993</v>
      </c>
      <c r="J30" s="28">
        <v>1</v>
      </c>
      <c r="K30" s="28">
        <v>0</v>
      </c>
      <c r="L30" s="29" t="s">
        <v>55</v>
      </c>
      <c r="M30" s="25" t="s">
        <v>37</v>
      </c>
      <c r="N30" s="26" t="s">
        <v>107</v>
      </c>
      <c r="O30" s="26" t="s">
        <v>71</v>
      </c>
      <c r="P30" s="25" t="s">
        <v>108</v>
      </c>
      <c r="Q30" s="26" t="s">
        <v>113</v>
      </c>
      <c r="R30" s="25" t="s">
        <v>44</v>
      </c>
      <c r="S30" s="20"/>
      <c r="T30" s="20"/>
      <c r="U30" s="20"/>
    </row>
    <row r="31" spans="1:21" ht="72" x14ac:dyDescent="0.35">
      <c r="A31" s="39" t="s">
        <v>114</v>
      </c>
      <c r="B31" s="25" t="s">
        <v>34</v>
      </c>
      <c r="C31" s="51" t="s">
        <v>115</v>
      </c>
      <c r="D31" s="51" t="s">
        <v>115</v>
      </c>
      <c r="E31" s="51" t="s">
        <v>37</v>
      </c>
      <c r="F31" s="26">
        <v>1</v>
      </c>
      <c r="G31" s="25" t="s">
        <v>116</v>
      </c>
      <c r="H31" s="27">
        <v>63705</v>
      </c>
      <c r="I31" s="27">
        <v>28956.81818181818</v>
      </c>
      <c r="J31" s="28">
        <v>1</v>
      </c>
      <c r="K31" s="28">
        <v>0</v>
      </c>
      <c r="L31" s="29" t="s">
        <v>55</v>
      </c>
      <c r="M31" s="25" t="s">
        <v>37</v>
      </c>
      <c r="N31" s="26" t="s">
        <v>107</v>
      </c>
      <c r="O31" s="26" t="s">
        <v>71</v>
      </c>
      <c r="P31" s="25" t="s">
        <v>108</v>
      </c>
      <c r="Q31" s="26" t="s">
        <v>117</v>
      </c>
      <c r="R31" s="25" t="s">
        <v>44</v>
      </c>
      <c r="S31" s="20"/>
      <c r="T31" s="20"/>
      <c r="U31" s="20"/>
    </row>
    <row r="32" spans="1:21" s="49" customFormat="1" ht="72" x14ac:dyDescent="0.35">
      <c r="A32" s="41" t="s">
        <v>118</v>
      </c>
      <c r="B32" s="42" t="s">
        <v>34</v>
      </c>
      <c r="C32" s="43" t="s">
        <v>119</v>
      </c>
      <c r="D32" s="43" t="s">
        <v>119</v>
      </c>
      <c r="E32" s="43" t="s">
        <v>37</v>
      </c>
      <c r="F32" s="44"/>
      <c r="G32" s="42"/>
      <c r="H32" s="45">
        <v>15000</v>
      </c>
      <c r="I32" s="45">
        <v>6818.181818181818</v>
      </c>
      <c r="J32" s="46">
        <v>1</v>
      </c>
      <c r="K32" s="46">
        <v>0</v>
      </c>
      <c r="L32" s="47" t="s">
        <v>55</v>
      </c>
      <c r="M32" s="42" t="s">
        <v>37</v>
      </c>
      <c r="N32" s="44" t="s">
        <v>71</v>
      </c>
      <c r="O32" s="44" t="s">
        <v>102</v>
      </c>
      <c r="P32" s="42" t="s">
        <v>120</v>
      </c>
      <c r="Q32" s="44"/>
      <c r="R32" s="42" t="s">
        <v>57</v>
      </c>
      <c r="S32" s="48"/>
      <c r="T32" s="48"/>
      <c r="U32" s="48"/>
    </row>
    <row r="33" spans="1:21" ht="72" x14ac:dyDescent="0.35">
      <c r="A33" s="39" t="s">
        <v>121</v>
      </c>
      <c r="B33" s="25" t="s">
        <v>34</v>
      </c>
      <c r="C33" s="51" t="s">
        <v>122</v>
      </c>
      <c r="D33" s="51" t="s">
        <v>123</v>
      </c>
      <c r="E33" s="51" t="s">
        <v>37</v>
      </c>
      <c r="F33" s="26">
        <v>1</v>
      </c>
      <c r="G33" s="25" t="s">
        <v>124</v>
      </c>
      <c r="H33" s="27">
        <v>156000</v>
      </c>
      <c r="I33" s="27">
        <v>54137.42</v>
      </c>
      <c r="J33" s="28">
        <v>1</v>
      </c>
      <c r="K33" s="28">
        <v>0</v>
      </c>
      <c r="L33" s="29" t="s">
        <v>55</v>
      </c>
      <c r="M33" s="25" t="s">
        <v>37</v>
      </c>
      <c r="N33" s="26" t="s">
        <v>71</v>
      </c>
      <c r="O33" s="26" t="s">
        <v>102</v>
      </c>
      <c r="P33" s="25" t="s">
        <v>125</v>
      </c>
      <c r="Q33" s="26" t="s">
        <v>126</v>
      </c>
      <c r="R33" s="25" t="s">
        <v>44</v>
      </c>
      <c r="S33" s="20"/>
      <c r="T33" s="20"/>
      <c r="U33" s="20"/>
    </row>
    <row r="34" spans="1:21" s="49" customFormat="1" ht="72" x14ac:dyDescent="0.35">
      <c r="A34" s="41" t="s">
        <v>127</v>
      </c>
      <c r="B34" s="42" t="s">
        <v>34</v>
      </c>
      <c r="C34" s="43" t="s">
        <v>128</v>
      </c>
      <c r="D34" s="43" t="s">
        <v>128</v>
      </c>
      <c r="E34" s="43" t="s">
        <v>37</v>
      </c>
      <c r="F34" s="44"/>
      <c r="G34" s="42"/>
      <c r="H34" s="45">
        <v>30000</v>
      </c>
      <c r="I34" s="45">
        <v>13636.363636363636</v>
      </c>
      <c r="J34" s="46">
        <v>1</v>
      </c>
      <c r="K34" s="46">
        <v>0</v>
      </c>
      <c r="L34" s="47" t="s">
        <v>55</v>
      </c>
      <c r="M34" s="42" t="s">
        <v>37</v>
      </c>
      <c r="N34" s="44" t="s">
        <v>71</v>
      </c>
      <c r="O34" s="44" t="s">
        <v>102</v>
      </c>
      <c r="P34" s="42" t="s">
        <v>129</v>
      </c>
      <c r="Q34" s="44"/>
      <c r="R34" s="42" t="s">
        <v>57</v>
      </c>
      <c r="S34" s="48"/>
      <c r="T34" s="48"/>
      <c r="U34" s="48"/>
    </row>
    <row r="35" spans="1:21" ht="108" x14ac:dyDescent="0.35">
      <c r="A35" s="39" t="s">
        <v>130</v>
      </c>
      <c r="B35" s="25" t="s">
        <v>34</v>
      </c>
      <c r="C35" s="25" t="s">
        <v>131</v>
      </c>
      <c r="D35" s="40" t="s">
        <v>132</v>
      </c>
      <c r="E35" s="40" t="s">
        <v>37</v>
      </c>
      <c r="F35" s="26">
        <v>1</v>
      </c>
      <c r="G35" s="25"/>
      <c r="H35" s="27">
        <v>160000</v>
      </c>
      <c r="I35" s="27">
        <f>+H35/$I$11</f>
        <v>44444.444444444445</v>
      </c>
      <c r="J35" s="28">
        <v>0</v>
      </c>
      <c r="K35" s="28">
        <v>1</v>
      </c>
      <c r="L35" s="29" t="s">
        <v>133</v>
      </c>
      <c r="M35" s="25" t="s">
        <v>37</v>
      </c>
      <c r="N35" s="26" t="s">
        <v>61</v>
      </c>
      <c r="O35" s="26" t="s">
        <v>49</v>
      </c>
      <c r="P35" s="25" t="s">
        <v>134</v>
      </c>
      <c r="Q35" s="26"/>
      <c r="R35" s="52" t="s">
        <v>44</v>
      </c>
      <c r="S35" s="20"/>
      <c r="T35" s="20"/>
      <c r="U35" s="20"/>
    </row>
    <row r="36" spans="1:21" s="49" customFormat="1" ht="72" x14ac:dyDescent="0.35">
      <c r="A36" s="41" t="s">
        <v>135</v>
      </c>
      <c r="B36" s="42" t="s">
        <v>34</v>
      </c>
      <c r="C36" s="53" t="s">
        <v>136</v>
      </c>
      <c r="D36" s="53" t="s">
        <v>136</v>
      </c>
      <c r="E36" s="53" t="s">
        <v>37</v>
      </c>
      <c r="F36" s="44"/>
      <c r="G36" s="42"/>
      <c r="H36" s="50">
        <f>100000</f>
        <v>100000</v>
      </c>
      <c r="I36" s="50">
        <v>26666.666666666668</v>
      </c>
      <c r="J36" s="46">
        <v>1</v>
      </c>
      <c r="K36" s="46">
        <v>0</v>
      </c>
      <c r="L36" s="47" t="s">
        <v>55</v>
      </c>
      <c r="M36" s="42" t="s">
        <v>37</v>
      </c>
      <c r="N36" s="44" t="s">
        <v>98</v>
      </c>
      <c r="O36" s="44" t="s">
        <v>80</v>
      </c>
      <c r="P36" s="42" t="s">
        <v>94</v>
      </c>
      <c r="Q36" s="44"/>
      <c r="R36" s="42" t="s">
        <v>57</v>
      </c>
      <c r="S36" s="48"/>
      <c r="T36" s="48"/>
      <c r="U36" s="48"/>
    </row>
    <row r="37" spans="1:21" ht="72" x14ac:dyDescent="0.35">
      <c r="A37" s="41" t="s">
        <v>137</v>
      </c>
      <c r="B37" s="42" t="s">
        <v>34</v>
      </c>
      <c r="C37" s="43" t="s">
        <v>138</v>
      </c>
      <c r="D37" s="43" t="s">
        <v>139</v>
      </c>
      <c r="E37" s="43" t="s">
        <v>37</v>
      </c>
      <c r="F37" s="44"/>
      <c r="G37" s="42"/>
      <c r="H37" s="50">
        <f>400000</f>
        <v>400000</v>
      </c>
      <c r="I37" s="50">
        <f>+H37/$I$11</f>
        <v>111111.11111111111</v>
      </c>
      <c r="J37" s="46">
        <v>1</v>
      </c>
      <c r="K37" s="46">
        <v>0</v>
      </c>
      <c r="L37" s="47" t="s">
        <v>140</v>
      </c>
      <c r="M37" s="42" t="s">
        <v>37</v>
      </c>
      <c r="N37" s="44" t="s">
        <v>141</v>
      </c>
      <c r="O37" s="44" t="s">
        <v>142</v>
      </c>
      <c r="P37" s="42" t="s">
        <v>143</v>
      </c>
      <c r="Q37" s="44"/>
      <c r="R37" s="42" t="s">
        <v>57</v>
      </c>
      <c r="S37" s="20"/>
      <c r="T37" s="20"/>
      <c r="U37" s="20"/>
    </row>
    <row r="38" spans="1:21" s="49" customFormat="1" ht="90" x14ac:dyDescent="0.35">
      <c r="A38" s="41" t="s">
        <v>144</v>
      </c>
      <c r="B38" s="42" t="s">
        <v>34</v>
      </c>
      <c r="C38" s="43" t="s">
        <v>145</v>
      </c>
      <c r="D38" s="43" t="s">
        <v>146</v>
      </c>
      <c r="E38" s="43" t="s">
        <v>37</v>
      </c>
      <c r="F38" s="44"/>
      <c r="G38" s="42"/>
      <c r="H38" s="50">
        <v>1803000</v>
      </c>
      <c r="I38" s="50">
        <v>819545.45454545447</v>
      </c>
      <c r="J38" s="46">
        <v>1</v>
      </c>
      <c r="K38" s="46">
        <v>0</v>
      </c>
      <c r="L38" s="47" t="s">
        <v>48</v>
      </c>
      <c r="M38" s="42" t="s">
        <v>37</v>
      </c>
      <c r="N38" s="44" t="s">
        <v>60</v>
      </c>
      <c r="O38" s="44" t="s">
        <v>80</v>
      </c>
      <c r="P38" s="42" t="s">
        <v>147</v>
      </c>
      <c r="Q38" s="44"/>
      <c r="R38" s="42" t="s">
        <v>57</v>
      </c>
      <c r="S38" s="48"/>
      <c r="T38" s="48"/>
      <c r="U38" s="48"/>
    </row>
    <row r="39" spans="1:21" s="49" customFormat="1" ht="108" x14ac:dyDescent="0.35">
      <c r="A39" s="41" t="s">
        <v>148</v>
      </c>
      <c r="B39" s="42" t="s">
        <v>34</v>
      </c>
      <c r="C39" s="43" t="s">
        <v>149</v>
      </c>
      <c r="D39" s="43" t="s">
        <v>150</v>
      </c>
      <c r="E39" s="43" t="s">
        <v>37</v>
      </c>
      <c r="F39" s="44"/>
      <c r="G39" s="42"/>
      <c r="H39" s="50">
        <f>60590</f>
        <v>60590</v>
      </c>
      <c r="I39" s="50">
        <v>16157.333333333334</v>
      </c>
      <c r="J39" s="46">
        <v>1</v>
      </c>
      <c r="K39" s="46">
        <v>0</v>
      </c>
      <c r="L39" s="47" t="s">
        <v>48</v>
      </c>
      <c r="M39" s="42" t="s">
        <v>37</v>
      </c>
      <c r="N39" s="44" t="s">
        <v>72</v>
      </c>
      <c r="O39" s="44" t="s">
        <v>98</v>
      </c>
      <c r="P39" s="42" t="s">
        <v>94</v>
      </c>
      <c r="Q39" s="44"/>
      <c r="R39" s="42" t="s">
        <v>57</v>
      </c>
      <c r="S39" s="48"/>
      <c r="T39" s="48"/>
      <c r="U39" s="48"/>
    </row>
    <row r="40" spans="1:21" ht="72" x14ac:dyDescent="0.35">
      <c r="A40" s="39" t="s">
        <v>151</v>
      </c>
      <c r="B40" s="25" t="s">
        <v>34</v>
      </c>
      <c r="C40" s="40" t="s">
        <v>152</v>
      </c>
      <c r="D40" s="40" t="s">
        <v>153</v>
      </c>
      <c r="E40" s="40" t="s">
        <v>37</v>
      </c>
      <c r="F40" s="26">
        <v>1</v>
      </c>
      <c r="G40" s="25" t="s">
        <v>154</v>
      </c>
      <c r="H40" s="27">
        <v>486999.99</v>
      </c>
      <c r="I40" s="27">
        <v>160477.16</v>
      </c>
      <c r="J40" s="28">
        <v>1</v>
      </c>
      <c r="K40" s="28">
        <v>0</v>
      </c>
      <c r="L40" s="29" t="s">
        <v>48</v>
      </c>
      <c r="M40" s="25" t="s">
        <v>37</v>
      </c>
      <c r="N40" s="26" t="s">
        <v>71</v>
      </c>
      <c r="O40" s="26" t="s">
        <v>155</v>
      </c>
      <c r="P40" s="25" t="s">
        <v>156</v>
      </c>
      <c r="Q40" s="26" t="s">
        <v>157</v>
      </c>
      <c r="R40" s="25" t="s">
        <v>44</v>
      </c>
      <c r="S40" s="20"/>
      <c r="T40" s="20"/>
      <c r="U40" s="20"/>
    </row>
    <row r="41" spans="1:21" s="49" customFormat="1" ht="90" x14ac:dyDescent="0.35">
      <c r="A41" s="41" t="s">
        <v>158</v>
      </c>
      <c r="B41" s="42" t="s">
        <v>34</v>
      </c>
      <c r="C41" s="43" t="s">
        <v>159</v>
      </c>
      <c r="D41" s="43" t="s">
        <v>160</v>
      </c>
      <c r="E41" s="43" t="s">
        <v>37</v>
      </c>
      <c r="F41" s="44"/>
      <c r="G41" s="42"/>
      <c r="H41" s="45">
        <v>13000</v>
      </c>
      <c r="I41" s="45">
        <v>5909.090909090909</v>
      </c>
      <c r="J41" s="46">
        <v>1</v>
      </c>
      <c r="K41" s="46">
        <v>0</v>
      </c>
      <c r="L41" s="42" t="s">
        <v>161</v>
      </c>
      <c r="M41" s="42" t="s">
        <v>37</v>
      </c>
      <c r="N41" s="44" t="s">
        <v>107</v>
      </c>
      <c r="O41" s="44" t="s">
        <v>107</v>
      </c>
      <c r="P41" s="42" t="s">
        <v>162</v>
      </c>
      <c r="Q41" s="44"/>
      <c r="R41" s="42" t="s">
        <v>57</v>
      </c>
      <c r="S41" s="48"/>
      <c r="T41" s="48"/>
      <c r="U41" s="48"/>
    </row>
    <row r="42" spans="1:21" s="49" customFormat="1" ht="72" x14ac:dyDescent="0.35">
      <c r="A42" s="41" t="s">
        <v>163</v>
      </c>
      <c r="B42" s="42" t="s">
        <v>34</v>
      </c>
      <c r="C42" s="43" t="s">
        <v>164</v>
      </c>
      <c r="D42" s="43" t="s">
        <v>165</v>
      </c>
      <c r="E42" s="43" t="s">
        <v>37</v>
      </c>
      <c r="F42" s="44"/>
      <c r="G42" s="42"/>
      <c r="H42" s="45">
        <v>80000</v>
      </c>
      <c r="I42" s="45">
        <v>36363.63636363636</v>
      </c>
      <c r="J42" s="46">
        <v>1</v>
      </c>
      <c r="K42" s="46">
        <v>0</v>
      </c>
      <c r="L42" s="42" t="s">
        <v>166</v>
      </c>
      <c r="M42" s="42" t="s">
        <v>37</v>
      </c>
      <c r="N42" s="44" t="s">
        <v>107</v>
      </c>
      <c r="O42" s="44" t="s">
        <v>107</v>
      </c>
      <c r="P42" s="42" t="s">
        <v>167</v>
      </c>
      <c r="Q42" s="44"/>
      <c r="R42" s="42" t="s">
        <v>57</v>
      </c>
      <c r="S42" s="48"/>
      <c r="T42" s="48"/>
      <c r="U42" s="48"/>
    </row>
    <row r="43" spans="1:21" s="49" customFormat="1" ht="90" x14ac:dyDescent="0.35">
      <c r="A43" s="41" t="s">
        <v>168</v>
      </c>
      <c r="B43" s="42" t="s">
        <v>34</v>
      </c>
      <c r="C43" s="54" t="s">
        <v>169</v>
      </c>
      <c r="D43" s="54" t="s">
        <v>170</v>
      </c>
      <c r="E43" s="54" t="s">
        <v>37</v>
      </c>
      <c r="F43" s="44">
        <v>1</v>
      </c>
      <c r="G43" s="42"/>
      <c r="H43" s="50">
        <f>150000</f>
        <v>150000</v>
      </c>
      <c r="I43" s="50">
        <f>+H43/$I$11</f>
        <v>41666.666666666664</v>
      </c>
      <c r="J43" s="46">
        <v>1</v>
      </c>
      <c r="K43" s="46">
        <v>0</v>
      </c>
      <c r="L43" s="47" t="s">
        <v>171</v>
      </c>
      <c r="M43" s="42" t="s">
        <v>37</v>
      </c>
      <c r="N43" s="44" t="s">
        <v>61</v>
      </c>
      <c r="O43" s="44" t="s">
        <v>80</v>
      </c>
      <c r="P43" s="42" t="s">
        <v>81</v>
      </c>
      <c r="Q43" s="44"/>
      <c r="R43" s="42" t="s">
        <v>57</v>
      </c>
      <c r="S43" s="48"/>
      <c r="T43" s="48"/>
      <c r="U43" s="48"/>
    </row>
    <row r="44" spans="1:21" ht="72" x14ac:dyDescent="0.35">
      <c r="A44" s="39" t="s">
        <v>172</v>
      </c>
      <c r="B44" s="25" t="s">
        <v>34</v>
      </c>
      <c r="C44" s="55" t="s">
        <v>173</v>
      </c>
      <c r="D44" s="55" t="s">
        <v>174</v>
      </c>
      <c r="E44" s="55" t="s">
        <v>37</v>
      </c>
      <c r="F44" s="26"/>
      <c r="G44" s="25" t="s">
        <v>175</v>
      </c>
      <c r="H44" s="27">
        <v>148518.79999999999</v>
      </c>
      <c r="I44" s="27">
        <v>49268.14</v>
      </c>
      <c r="J44" s="28">
        <v>1</v>
      </c>
      <c r="K44" s="28">
        <v>0</v>
      </c>
      <c r="L44" s="29" t="s">
        <v>70</v>
      </c>
      <c r="M44" s="25" t="s">
        <v>37</v>
      </c>
      <c r="N44" s="26" t="s">
        <v>101</v>
      </c>
      <c r="O44" s="26" t="s">
        <v>155</v>
      </c>
      <c r="P44" s="25" t="s">
        <v>176</v>
      </c>
      <c r="Q44" s="26" t="s">
        <v>177</v>
      </c>
      <c r="R44" s="25" t="s">
        <v>44</v>
      </c>
      <c r="S44" s="20"/>
      <c r="T44" s="20"/>
      <c r="U44" s="20"/>
    </row>
    <row r="45" spans="1:21" s="49" customFormat="1" ht="108" x14ac:dyDescent="0.35">
      <c r="A45" s="41" t="s">
        <v>178</v>
      </c>
      <c r="B45" s="42" t="s">
        <v>34</v>
      </c>
      <c r="C45" s="54" t="s">
        <v>179</v>
      </c>
      <c r="D45" s="54" t="s">
        <v>180</v>
      </c>
      <c r="E45" s="54" t="s">
        <v>37</v>
      </c>
      <c r="F45" s="44"/>
      <c r="G45" s="42"/>
      <c r="H45" s="50">
        <f>180000</f>
        <v>180000</v>
      </c>
      <c r="I45" s="50">
        <f>+H45/$I$11</f>
        <v>50000</v>
      </c>
      <c r="J45" s="46">
        <v>1</v>
      </c>
      <c r="K45" s="46">
        <v>0</v>
      </c>
      <c r="L45" s="47" t="s">
        <v>39</v>
      </c>
      <c r="M45" s="42" t="s">
        <v>37</v>
      </c>
      <c r="N45" s="44" t="s">
        <v>60</v>
      </c>
      <c r="O45" s="44" t="s">
        <v>142</v>
      </c>
      <c r="P45" s="42" t="s">
        <v>94</v>
      </c>
      <c r="Q45" s="44"/>
      <c r="R45" s="42" t="s">
        <v>57</v>
      </c>
      <c r="S45" s="48"/>
      <c r="T45" s="48"/>
      <c r="U45" s="48"/>
    </row>
    <row r="46" spans="1:21" s="49" customFormat="1" ht="72" x14ac:dyDescent="0.35">
      <c r="A46" s="41" t="s">
        <v>181</v>
      </c>
      <c r="B46" s="42" t="s">
        <v>34</v>
      </c>
      <c r="C46" s="54" t="s">
        <v>182</v>
      </c>
      <c r="D46" s="54" t="s">
        <v>183</v>
      </c>
      <c r="E46" s="54" t="s">
        <v>184</v>
      </c>
      <c r="F46" s="44">
        <v>1</v>
      </c>
      <c r="G46" s="42"/>
      <c r="H46" s="50">
        <f>20000</f>
        <v>20000</v>
      </c>
      <c r="I46" s="50">
        <f>+H46/$I$11</f>
        <v>5555.5555555555557</v>
      </c>
      <c r="J46" s="46">
        <v>1</v>
      </c>
      <c r="K46" s="46">
        <v>0</v>
      </c>
      <c r="L46" s="47" t="s">
        <v>171</v>
      </c>
      <c r="M46" s="42" t="s">
        <v>79</v>
      </c>
      <c r="N46" s="44" t="s">
        <v>102</v>
      </c>
      <c r="O46" s="44" t="s">
        <v>93</v>
      </c>
      <c r="P46" s="42"/>
      <c r="Q46" s="44"/>
      <c r="R46" s="42" t="s">
        <v>57</v>
      </c>
      <c r="S46" s="48"/>
      <c r="T46" s="48"/>
      <c r="U46" s="48"/>
    </row>
    <row r="47" spans="1:21" ht="72" x14ac:dyDescent="0.35">
      <c r="A47" s="39" t="s">
        <v>185</v>
      </c>
      <c r="B47" s="25" t="s">
        <v>34</v>
      </c>
      <c r="C47" s="55" t="s">
        <v>186</v>
      </c>
      <c r="D47" s="55" t="s">
        <v>186</v>
      </c>
      <c r="E47" s="55" t="s">
        <v>37</v>
      </c>
      <c r="F47" s="26">
        <v>1</v>
      </c>
      <c r="G47" s="25" t="s">
        <v>187</v>
      </c>
      <c r="H47" s="27">
        <v>8999.9699999999993</v>
      </c>
      <c r="I47" s="27">
        <v>2970.78</v>
      </c>
      <c r="J47" s="28">
        <v>1</v>
      </c>
      <c r="K47" s="28">
        <v>0</v>
      </c>
      <c r="L47" s="29" t="s">
        <v>55</v>
      </c>
      <c r="M47" s="25" t="s">
        <v>37</v>
      </c>
      <c r="N47" s="26" t="s">
        <v>188</v>
      </c>
      <c r="O47" s="26" t="s">
        <v>155</v>
      </c>
      <c r="P47" s="25" t="s">
        <v>189</v>
      </c>
      <c r="Q47" s="26" t="s">
        <v>190</v>
      </c>
      <c r="R47" s="25" t="s">
        <v>44</v>
      </c>
      <c r="S47" s="20"/>
      <c r="T47" s="20"/>
      <c r="U47" s="20"/>
    </row>
    <row r="48" spans="1:21" s="49" customFormat="1" ht="72" x14ac:dyDescent="0.35">
      <c r="A48" s="41" t="s">
        <v>191</v>
      </c>
      <c r="B48" s="42" t="s">
        <v>34</v>
      </c>
      <c r="C48" s="43" t="s">
        <v>192</v>
      </c>
      <c r="D48" s="43" t="s">
        <v>193</v>
      </c>
      <c r="E48" s="43" t="s">
        <v>37</v>
      </c>
      <c r="F48" s="44"/>
      <c r="G48" s="42"/>
      <c r="H48" s="50">
        <v>100000</v>
      </c>
      <c r="I48" s="50">
        <v>45454.545454545449</v>
      </c>
      <c r="J48" s="46">
        <v>1</v>
      </c>
      <c r="K48" s="46">
        <v>0</v>
      </c>
      <c r="L48" s="47" t="s">
        <v>55</v>
      </c>
      <c r="M48" s="42" t="s">
        <v>37</v>
      </c>
      <c r="N48" s="44" t="s">
        <v>102</v>
      </c>
      <c r="O48" s="44" t="s">
        <v>102</v>
      </c>
      <c r="P48" s="42" t="s">
        <v>194</v>
      </c>
      <c r="Q48" s="44"/>
      <c r="R48" s="42" t="s">
        <v>57</v>
      </c>
      <c r="S48" s="48"/>
      <c r="T48" s="48"/>
      <c r="U48" s="48"/>
    </row>
    <row r="49" spans="1:21" ht="144" x14ac:dyDescent="0.35">
      <c r="A49" s="39" t="s">
        <v>195</v>
      </c>
      <c r="B49" s="25" t="s">
        <v>34</v>
      </c>
      <c r="C49" s="25" t="s">
        <v>196</v>
      </c>
      <c r="D49" s="40" t="s">
        <v>197</v>
      </c>
      <c r="E49" s="40" t="s">
        <v>37</v>
      </c>
      <c r="F49" s="26">
        <v>1</v>
      </c>
      <c r="G49" s="25"/>
      <c r="H49" s="27">
        <f>6498000-680000</f>
        <v>5818000</v>
      </c>
      <c r="I49" s="27">
        <f t="shared" ref="I49:I57" si="0">+H49/$I$11</f>
        <v>1616111.111111111</v>
      </c>
      <c r="J49" s="28">
        <v>1</v>
      </c>
      <c r="K49" s="28">
        <v>0</v>
      </c>
      <c r="L49" s="29" t="s">
        <v>198</v>
      </c>
      <c r="M49" s="25" t="s">
        <v>79</v>
      </c>
      <c r="N49" s="26" t="s">
        <v>141</v>
      </c>
      <c r="O49" s="26" t="s">
        <v>142</v>
      </c>
      <c r="P49" s="25" t="s">
        <v>81</v>
      </c>
      <c r="Q49" s="26"/>
      <c r="R49" s="25" t="s">
        <v>52</v>
      </c>
      <c r="S49" s="20"/>
      <c r="T49" s="20"/>
      <c r="U49" s="20"/>
    </row>
    <row r="50" spans="1:21" ht="90" x14ac:dyDescent="0.35">
      <c r="A50" s="39" t="s">
        <v>199</v>
      </c>
      <c r="B50" s="25" t="s">
        <v>34</v>
      </c>
      <c r="C50" s="25" t="s">
        <v>200</v>
      </c>
      <c r="D50" s="40" t="s">
        <v>201</v>
      </c>
      <c r="E50" s="40" t="s">
        <v>37</v>
      </c>
      <c r="F50" s="26">
        <v>1</v>
      </c>
      <c r="G50" s="25"/>
      <c r="H50" s="27">
        <v>106000</v>
      </c>
      <c r="I50" s="27">
        <v>30000</v>
      </c>
      <c r="J50" s="28">
        <v>1</v>
      </c>
      <c r="K50" s="28">
        <v>0</v>
      </c>
      <c r="L50" s="29" t="s">
        <v>55</v>
      </c>
      <c r="M50" s="25" t="s">
        <v>37</v>
      </c>
      <c r="N50" s="26" t="s">
        <v>141</v>
      </c>
      <c r="O50" s="26" t="s">
        <v>61</v>
      </c>
      <c r="P50" s="25" t="s">
        <v>81</v>
      </c>
      <c r="Q50" s="26"/>
      <c r="R50" s="25" t="s">
        <v>44</v>
      </c>
      <c r="S50" s="20"/>
      <c r="T50" s="20"/>
      <c r="U50" s="20"/>
    </row>
    <row r="51" spans="1:21" ht="72" x14ac:dyDescent="0.35">
      <c r="A51" s="39" t="s">
        <v>202</v>
      </c>
      <c r="B51" s="25" t="s">
        <v>34</v>
      </c>
      <c r="C51" s="25" t="s">
        <v>203</v>
      </c>
      <c r="D51" s="40" t="s">
        <v>204</v>
      </c>
      <c r="E51" s="40" t="s">
        <v>37</v>
      </c>
      <c r="F51" s="26">
        <v>1</v>
      </c>
      <c r="G51" s="25"/>
      <c r="H51" s="27">
        <v>338206.9</v>
      </c>
      <c r="I51" s="27">
        <f>338206.9/3.1155</f>
        <v>108556.21890547265</v>
      </c>
      <c r="J51" s="28">
        <v>1</v>
      </c>
      <c r="K51" s="28">
        <v>0</v>
      </c>
      <c r="L51" s="29" t="s">
        <v>39</v>
      </c>
      <c r="M51" s="25" t="s">
        <v>37</v>
      </c>
      <c r="N51" s="26" t="s">
        <v>60</v>
      </c>
      <c r="O51" s="26" t="s">
        <v>61</v>
      </c>
      <c r="P51" s="25" t="s">
        <v>108</v>
      </c>
      <c r="Q51" s="26"/>
      <c r="R51" s="25" t="s">
        <v>44</v>
      </c>
      <c r="S51" s="20"/>
      <c r="T51" s="20"/>
      <c r="U51" s="20"/>
    </row>
    <row r="52" spans="1:21" s="49" customFormat="1" ht="72" x14ac:dyDescent="0.35">
      <c r="A52" s="41" t="s">
        <v>205</v>
      </c>
      <c r="B52" s="42" t="s">
        <v>34</v>
      </c>
      <c r="C52" s="43" t="s">
        <v>206</v>
      </c>
      <c r="D52" s="43" t="s">
        <v>207</v>
      </c>
      <c r="E52" s="43" t="s">
        <v>37</v>
      </c>
      <c r="F52" s="44">
        <v>1</v>
      </c>
      <c r="G52" s="42"/>
      <c r="H52" s="50">
        <f>4000</f>
        <v>4000</v>
      </c>
      <c r="I52" s="50">
        <f t="shared" si="0"/>
        <v>1111.1111111111111</v>
      </c>
      <c r="J52" s="46">
        <v>1</v>
      </c>
      <c r="K52" s="46">
        <v>0</v>
      </c>
      <c r="L52" s="47" t="s">
        <v>55</v>
      </c>
      <c r="M52" s="42" t="s">
        <v>37</v>
      </c>
      <c r="N52" s="44" t="s">
        <v>155</v>
      </c>
      <c r="O52" s="44" t="s">
        <v>208</v>
      </c>
      <c r="P52" s="42" t="s">
        <v>209</v>
      </c>
      <c r="Q52" s="44"/>
      <c r="R52" s="42" t="s">
        <v>57</v>
      </c>
      <c r="S52" s="48"/>
      <c r="T52" s="48"/>
      <c r="U52" s="48"/>
    </row>
    <row r="53" spans="1:21" ht="72" x14ac:dyDescent="0.35">
      <c r="A53" s="39" t="s">
        <v>210</v>
      </c>
      <c r="B53" s="25" t="s">
        <v>34</v>
      </c>
      <c r="C53" s="25" t="s">
        <v>211</v>
      </c>
      <c r="D53" s="40" t="s">
        <v>212</v>
      </c>
      <c r="E53" s="40" t="s">
        <v>37</v>
      </c>
      <c r="F53" s="26">
        <v>1</v>
      </c>
      <c r="G53" s="25"/>
      <c r="H53" s="27">
        <v>3215000</v>
      </c>
      <c r="I53" s="27">
        <v>1030000</v>
      </c>
      <c r="J53" s="28">
        <v>1</v>
      </c>
      <c r="K53" s="28">
        <v>0</v>
      </c>
      <c r="L53" s="29" t="s">
        <v>39</v>
      </c>
      <c r="M53" s="25" t="s">
        <v>37</v>
      </c>
      <c r="N53" s="26" t="s">
        <v>72</v>
      </c>
      <c r="O53" s="26" t="s">
        <v>61</v>
      </c>
      <c r="P53" s="25" t="s">
        <v>108</v>
      </c>
      <c r="Q53" s="26"/>
      <c r="R53" s="52" t="s">
        <v>44</v>
      </c>
      <c r="S53" s="20"/>
      <c r="T53" s="20"/>
      <c r="U53" s="20"/>
    </row>
    <row r="54" spans="1:21" ht="90" x14ac:dyDescent="0.35">
      <c r="A54" s="39" t="s">
        <v>213</v>
      </c>
      <c r="B54" s="25" t="s">
        <v>34</v>
      </c>
      <c r="C54" s="25" t="s">
        <v>214</v>
      </c>
      <c r="D54" s="40" t="s">
        <v>215</v>
      </c>
      <c r="E54" s="40" t="s">
        <v>37</v>
      </c>
      <c r="F54" s="26">
        <v>1</v>
      </c>
      <c r="G54" s="25"/>
      <c r="H54" s="27">
        <v>567000</v>
      </c>
      <c r="I54" s="27">
        <v>176000</v>
      </c>
      <c r="J54" s="28">
        <v>1</v>
      </c>
      <c r="K54" s="28">
        <v>0</v>
      </c>
      <c r="L54" s="29" t="s">
        <v>55</v>
      </c>
      <c r="M54" s="25" t="s">
        <v>37</v>
      </c>
      <c r="N54" s="26" t="s">
        <v>72</v>
      </c>
      <c r="O54" s="26" t="s">
        <v>98</v>
      </c>
      <c r="P54" s="25" t="s">
        <v>81</v>
      </c>
      <c r="Q54" s="26"/>
      <c r="R54" s="25" t="s">
        <v>44</v>
      </c>
      <c r="S54" s="20"/>
      <c r="T54" s="20"/>
      <c r="U54" s="20"/>
    </row>
    <row r="55" spans="1:21" ht="90" x14ac:dyDescent="0.35">
      <c r="A55" s="39" t="s">
        <v>216</v>
      </c>
      <c r="B55" s="25" t="s">
        <v>34</v>
      </c>
      <c r="C55" s="25" t="s">
        <v>217</v>
      </c>
      <c r="D55" s="40" t="s">
        <v>218</v>
      </c>
      <c r="E55" s="40" t="s">
        <v>37</v>
      </c>
      <c r="F55" s="26">
        <v>1</v>
      </c>
      <c r="G55" s="25"/>
      <c r="H55" s="27">
        <v>13000</v>
      </c>
      <c r="I55" s="27">
        <v>3800</v>
      </c>
      <c r="J55" s="28">
        <v>1</v>
      </c>
      <c r="K55" s="28">
        <v>0</v>
      </c>
      <c r="L55" s="29" t="s">
        <v>55</v>
      </c>
      <c r="M55" s="25" t="s">
        <v>37</v>
      </c>
      <c r="N55" s="26" t="s">
        <v>98</v>
      </c>
      <c r="O55" s="26" t="s">
        <v>61</v>
      </c>
      <c r="P55" s="25" t="s">
        <v>81</v>
      </c>
      <c r="Q55" s="26" t="s">
        <v>219</v>
      </c>
      <c r="R55" s="25" t="s">
        <v>44</v>
      </c>
      <c r="S55" s="20"/>
      <c r="T55" s="20"/>
      <c r="U55" s="20"/>
    </row>
    <row r="56" spans="1:21" ht="72" x14ac:dyDescent="0.35">
      <c r="A56" s="39" t="s">
        <v>220</v>
      </c>
      <c r="B56" s="25" t="s">
        <v>34</v>
      </c>
      <c r="C56" s="25" t="s">
        <v>221</v>
      </c>
      <c r="D56" s="40" t="s">
        <v>222</v>
      </c>
      <c r="E56" s="56" t="s">
        <v>78</v>
      </c>
      <c r="F56" s="26">
        <v>1</v>
      </c>
      <c r="G56" s="25"/>
      <c r="H56" s="57">
        <v>138000</v>
      </c>
      <c r="I56" s="27">
        <f t="shared" ref="I56" si="1">+H56/$I$11</f>
        <v>38333.333333333336</v>
      </c>
      <c r="J56" s="28">
        <v>1</v>
      </c>
      <c r="K56" s="28">
        <v>0</v>
      </c>
      <c r="L56" s="29" t="s">
        <v>161</v>
      </c>
      <c r="M56" s="52" t="s">
        <v>79</v>
      </c>
      <c r="N56" s="26" t="s">
        <v>98</v>
      </c>
      <c r="O56" s="58" t="s">
        <v>93</v>
      </c>
      <c r="P56" s="56" t="s">
        <v>223</v>
      </c>
      <c r="Q56" s="26"/>
      <c r="R56" s="25" t="s">
        <v>224</v>
      </c>
      <c r="S56" s="20"/>
      <c r="T56" s="20"/>
      <c r="U56" s="20"/>
    </row>
    <row r="57" spans="1:21" ht="90" x14ac:dyDescent="0.35">
      <c r="A57" s="39" t="s">
        <v>225</v>
      </c>
      <c r="B57" s="25" t="s">
        <v>34</v>
      </c>
      <c r="C57" s="25" t="s">
        <v>226</v>
      </c>
      <c r="D57" s="40" t="s">
        <v>227</v>
      </c>
      <c r="E57" s="40" t="s">
        <v>37</v>
      </c>
      <c r="F57" s="26">
        <v>1</v>
      </c>
      <c r="G57" s="25"/>
      <c r="H57" s="27">
        <v>322000</v>
      </c>
      <c r="I57" s="27">
        <f t="shared" si="0"/>
        <v>89444.444444444438</v>
      </c>
      <c r="J57" s="28">
        <v>1</v>
      </c>
      <c r="K57" s="28">
        <v>0</v>
      </c>
      <c r="L57" s="29" t="s">
        <v>228</v>
      </c>
      <c r="M57" s="25" t="s">
        <v>37</v>
      </c>
      <c r="N57" s="26" t="s">
        <v>98</v>
      </c>
      <c r="O57" s="26" t="s">
        <v>142</v>
      </c>
      <c r="P57" s="25" t="s">
        <v>81</v>
      </c>
      <c r="Q57" s="26"/>
      <c r="R57" s="25" t="s">
        <v>44</v>
      </c>
      <c r="S57" s="20"/>
      <c r="T57" s="20"/>
      <c r="U57" s="20"/>
    </row>
    <row r="58" spans="1:21" ht="72" x14ac:dyDescent="0.35">
      <c r="A58" s="24" t="s">
        <v>229</v>
      </c>
      <c r="B58" s="25" t="s">
        <v>34</v>
      </c>
      <c r="C58" s="25" t="s">
        <v>111</v>
      </c>
      <c r="D58" s="40" t="s">
        <v>230</v>
      </c>
      <c r="E58" s="56" t="s">
        <v>78</v>
      </c>
      <c r="F58" s="26">
        <v>1</v>
      </c>
      <c r="G58" s="25"/>
      <c r="H58" s="57">
        <v>196000</v>
      </c>
      <c r="I58" s="27">
        <f>+H58/$I$11</f>
        <v>54444.444444444445</v>
      </c>
      <c r="J58" s="28">
        <v>1</v>
      </c>
      <c r="K58" s="28">
        <v>0</v>
      </c>
      <c r="L58" s="29" t="s">
        <v>231</v>
      </c>
      <c r="M58" s="52" t="s">
        <v>79</v>
      </c>
      <c r="N58" s="26" t="s">
        <v>49</v>
      </c>
      <c r="O58" s="26" t="s">
        <v>93</v>
      </c>
      <c r="P58" s="56" t="s">
        <v>223</v>
      </c>
      <c r="Q58" s="26"/>
      <c r="R58" s="25" t="s">
        <v>224</v>
      </c>
      <c r="S58" s="20"/>
      <c r="T58" s="20"/>
      <c r="U58" s="20"/>
    </row>
    <row r="59" spans="1:21" ht="90" x14ac:dyDescent="0.35">
      <c r="A59" s="24" t="s">
        <v>232</v>
      </c>
      <c r="B59" s="25" t="s">
        <v>34</v>
      </c>
      <c r="C59" s="25" t="s">
        <v>233</v>
      </c>
      <c r="D59" s="40" t="s">
        <v>234</v>
      </c>
      <c r="E59" s="40" t="s">
        <v>37</v>
      </c>
      <c r="F59" s="26">
        <v>1</v>
      </c>
      <c r="G59" s="25"/>
      <c r="H59" s="27">
        <v>20000</v>
      </c>
      <c r="I59" s="27">
        <f t="shared" ref="I59:I64" si="2">+H59/$I$11</f>
        <v>5555.5555555555557</v>
      </c>
      <c r="J59" s="28">
        <v>1</v>
      </c>
      <c r="K59" s="28">
        <v>0</v>
      </c>
      <c r="L59" s="29" t="s">
        <v>161</v>
      </c>
      <c r="M59" s="25" t="s">
        <v>37</v>
      </c>
      <c r="N59" s="26" t="s">
        <v>49</v>
      </c>
      <c r="O59" s="26" t="s">
        <v>93</v>
      </c>
      <c r="P59" s="25" t="s">
        <v>81</v>
      </c>
      <c r="Q59" s="26"/>
      <c r="R59" s="52" t="s">
        <v>44</v>
      </c>
      <c r="S59" s="20"/>
      <c r="T59" s="20"/>
      <c r="U59" s="20"/>
    </row>
    <row r="60" spans="1:21" ht="90" x14ac:dyDescent="0.35">
      <c r="A60" s="24" t="s">
        <v>235</v>
      </c>
      <c r="B60" s="25" t="s">
        <v>34</v>
      </c>
      <c r="C60" s="25" t="s">
        <v>236</v>
      </c>
      <c r="D60" s="25" t="s">
        <v>237</v>
      </c>
      <c r="E60" s="40" t="s">
        <v>37</v>
      </c>
      <c r="F60" s="26">
        <v>1</v>
      </c>
      <c r="G60" s="25"/>
      <c r="H60" s="57">
        <v>221600</v>
      </c>
      <c r="I60" s="27">
        <f t="shared" si="2"/>
        <v>61555.555555555555</v>
      </c>
      <c r="J60" s="28">
        <v>1</v>
      </c>
      <c r="K60" s="28">
        <v>0</v>
      </c>
      <c r="L60" s="29" t="s">
        <v>231</v>
      </c>
      <c r="M60" s="52" t="s">
        <v>79</v>
      </c>
      <c r="N60" s="26" t="s">
        <v>49</v>
      </c>
      <c r="O60" s="26" t="s">
        <v>93</v>
      </c>
      <c r="P60" s="25" t="s">
        <v>81</v>
      </c>
      <c r="Q60" s="26"/>
      <c r="R60" s="25" t="s">
        <v>224</v>
      </c>
      <c r="S60" s="20"/>
      <c r="T60" s="20"/>
      <c r="U60" s="20"/>
    </row>
    <row r="61" spans="1:21" ht="102.75" customHeight="1" x14ac:dyDescent="0.35">
      <c r="A61" s="24" t="s">
        <v>238</v>
      </c>
      <c r="B61" s="25" t="s">
        <v>34</v>
      </c>
      <c r="C61" s="25" t="s">
        <v>239</v>
      </c>
      <c r="D61" s="25" t="s">
        <v>240</v>
      </c>
      <c r="E61" s="40" t="s">
        <v>37</v>
      </c>
      <c r="F61" s="26">
        <v>1</v>
      </c>
      <c r="G61" s="25"/>
      <c r="H61" s="27">
        <v>215000</v>
      </c>
      <c r="I61" s="27">
        <f t="shared" si="2"/>
        <v>59722.222222222219</v>
      </c>
      <c r="J61" s="28">
        <v>1</v>
      </c>
      <c r="K61" s="28">
        <v>0</v>
      </c>
      <c r="L61" s="29" t="s">
        <v>231</v>
      </c>
      <c r="M61" s="25" t="s">
        <v>37</v>
      </c>
      <c r="N61" s="26" t="s">
        <v>49</v>
      </c>
      <c r="O61" s="26" t="s">
        <v>93</v>
      </c>
      <c r="P61" s="25" t="s">
        <v>81</v>
      </c>
      <c r="Q61" s="26"/>
      <c r="R61" s="25" t="s">
        <v>224</v>
      </c>
      <c r="S61" s="20"/>
      <c r="T61" s="20"/>
      <c r="U61" s="20"/>
    </row>
    <row r="62" spans="1:21" ht="90" x14ac:dyDescent="0.35">
      <c r="A62" s="59" t="s">
        <v>241</v>
      </c>
      <c r="B62" s="60" t="s">
        <v>34</v>
      </c>
      <c r="C62" s="60" t="s">
        <v>242</v>
      </c>
      <c r="D62" s="60" t="s">
        <v>243</v>
      </c>
      <c r="E62" s="61" t="s">
        <v>37</v>
      </c>
      <c r="F62" s="62">
        <v>1</v>
      </c>
      <c r="G62" s="60"/>
      <c r="H62" s="63">
        <v>145000</v>
      </c>
      <c r="I62" s="63">
        <f t="shared" si="2"/>
        <v>40277.777777777774</v>
      </c>
      <c r="J62" s="64">
        <v>1</v>
      </c>
      <c r="K62" s="64">
        <v>0</v>
      </c>
      <c r="L62" s="65" t="s">
        <v>231</v>
      </c>
      <c r="M62" s="65" t="s">
        <v>79</v>
      </c>
      <c r="N62" s="65" t="s">
        <v>93</v>
      </c>
      <c r="O62" s="65" t="s">
        <v>244</v>
      </c>
      <c r="P62" s="65" t="s">
        <v>81</v>
      </c>
      <c r="Q62" s="62"/>
      <c r="R62" s="60" t="s">
        <v>224</v>
      </c>
      <c r="S62" s="20"/>
      <c r="T62" s="20"/>
      <c r="U62" s="20"/>
    </row>
    <row r="63" spans="1:21" ht="72" x14ac:dyDescent="0.35">
      <c r="A63" s="59" t="s">
        <v>245</v>
      </c>
      <c r="B63" s="60" t="s">
        <v>34</v>
      </c>
      <c r="C63" s="60" t="s">
        <v>246</v>
      </c>
      <c r="D63" s="60" t="s">
        <v>247</v>
      </c>
      <c r="E63" s="61" t="s">
        <v>78</v>
      </c>
      <c r="F63" s="62">
        <v>1</v>
      </c>
      <c r="G63" s="60"/>
      <c r="H63" s="63">
        <v>47000</v>
      </c>
      <c r="I63" s="63">
        <f t="shared" si="2"/>
        <v>13055.555555555555</v>
      </c>
      <c r="J63" s="64">
        <v>1</v>
      </c>
      <c r="K63" s="64">
        <v>0</v>
      </c>
      <c r="L63" s="65" t="s">
        <v>55</v>
      </c>
      <c r="M63" s="65" t="s">
        <v>79</v>
      </c>
      <c r="N63" s="65" t="s">
        <v>93</v>
      </c>
      <c r="O63" s="65" t="s">
        <v>244</v>
      </c>
      <c r="P63" s="65" t="s">
        <v>223</v>
      </c>
      <c r="Q63" s="62"/>
      <c r="R63" s="60" t="s">
        <v>224</v>
      </c>
      <c r="S63" s="20"/>
      <c r="T63" s="20"/>
      <c r="U63" s="20"/>
    </row>
    <row r="64" spans="1:21" ht="144" x14ac:dyDescent="0.35">
      <c r="A64" s="59" t="s">
        <v>248</v>
      </c>
      <c r="B64" s="60" t="s">
        <v>34</v>
      </c>
      <c r="C64" s="60" t="s">
        <v>249</v>
      </c>
      <c r="D64" s="60" t="s">
        <v>250</v>
      </c>
      <c r="E64" s="61" t="s">
        <v>37</v>
      </c>
      <c r="F64" s="62">
        <v>1</v>
      </c>
      <c r="G64" s="60"/>
      <c r="H64" s="63">
        <v>523000</v>
      </c>
      <c r="I64" s="63">
        <f t="shared" si="2"/>
        <v>145277.77777777778</v>
      </c>
      <c r="J64" s="64">
        <v>1</v>
      </c>
      <c r="K64" s="64">
        <v>0</v>
      </c>
      <c r="L64" s="65" t="s">
        <v>251</v>
      </c>
      <c r="M64" s="65" t="s">
        <v>79</v>
      </c>
      <c r="N64" s="65" t="s">
        <v>93</v>
      </c>
      <c r="O64" s="65" t="s">
        <v>244</v>
      </c>
      <c r="P64" s="65" t="s">
        <v>81</v>
      </c>
      <c r="Q64" s="62"/>
      <c r="R64" s="60" t="s">
        <v>224</v>
      </c>
      <c r="S64" s="20"/>
      <c r="T64" s="20"/>
      <c r="U64" s="20"/>
    </row>
    <row r="66" spans="1:18" ht="23.25" customHeight="1" x14ac:dyDescent="0.35">
      <c r="A66" s="87" t="s">
        <v>252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9"/>
    </row>
    <row r="67" spans="1:18" ht="23.25" customHeight="1" x14ac:dyDescent="0.35">
      <c r="A67" s="83" t="s">
        <v>13</v>
      </c>
      <c r="B67" s="83" t="s">
        <v>14</v>
      </c>
      <c r="C67" s="83" t="s">
        <v>15</v>
      </c>
      <c r="D67" s="83" t="s">
        <v>16</v>
      </c>
      <c r="E67" s="83" t="s">
        <v>17</v>
      </c>
      <c r="F67" s="83" t="s">
        <v>18</v>
      </c>
      <c r="G67" s="83" t="s">
        <v>19</v>
      </c>
      <c r="H67" s="84" t="s">
        <v>20</v>
      </c>
      <c r="I67" s="85"/>
      <c r="J67" s="85"/>
      <c r="K67" s="86"/>
      <c r="L67" s="83" t="s">
        <v>63</v>
      </c>
      <c r="M67" s="83" t="s">
        <v>64</v>
      </c>
      <c r="N67" s="83" t="s">
        <v>65</v>
      </c>
      <c r="O67" s="83"/>
      <c r="P67" s="83" t="s">
        <v>24</v>
      </c>
      <c r="Q67" s="83" t="s">
        <v>25</v>
      </c>
      <c r="R67" s="83" t="s">
        <v>26</v>
      </c>
    </row>
    <row r="68" spans="1:18" ht="72" x14ac:dyDescent="0.35">
      <c r="A68" s="83"/>
      <c r="B68" s="83"/>
      <c r="C68" s="83"/>
      <c r="D68" s="83"/>
      <c r="E68" s="83"/>
      <c r="F68" s="83"/>
      <c r="G68" s="83"/>
      <c r="H68" s="21" t="s">
        <v>27</v>
      </c>
      <c r="I68" s="21" t="s">
        <v>28</v>
      </c>
      <c r="J68" s="22" t="s">
        <v>29</v>
      </c>
      <c r="K68" s="22" t="s">
        <v>30</v>
      </c>
      <c r="L68" s="83"/>
      <c r="M68" s="83"/>
      <c r="N68" s="23" t="s">
        <v>31</v>
      </c>
      <c r="O68" s="23" t="s">
        <v>32</v>
      </c>
      <c r="P68" s="83"/>
      <c r="Q68" s="83"/>
      <c r="R68" s="83"/>
    </row>
    <row r="69" spans="1:18" s="49" customFormat="1" ht="90" x14ac:dyDescent="0.35">
      <c r="A69" s="41" t="s">
        <v>253</v>
      </c>
      <c r="B69" s="42" t="s">
        <v>34</v>
      </c>
      <c r="C69" s="42" t="s">
        <v>254</v>
      </c>
      <c r="D69" s="54" t="s">
        <v>255</v>
      </c>
      <c r="E69" s="42" t="s">
        <v>256</v>
      </c>
      <c r="F69" s="44">
        <v>1</v>
      </c>
      <c r="G69" s="42"/>
      <c r="H69" s="66">
        <v>126000</v>
      </c>
      <c r="I69" s="66">
        <v>92727.272727272721</v>
      </c>
      <c r="J69" s="46">
        <v>1</v>
      </c>
      <c r="K69" s="46">
        <v>0</v>
      </c>
      <c r="L69" s="42" t="s">
        <v>257</v>
      </c>
      <c r="M69" s="42" t="s">
        <v>79</v>
      </c>
      <c r="N69" s="44" t="s">
        <v>102</v>
      </c>
      <c r="O69" s="44" t="s">
        <v>244</v>
      </c>
      <c r="P69" s="42" t="s">
        <v>258</v>
      </c>
      <c r="Q69" s="44"/>
      <c r="R69" s="42" t="s">
        <v>57</v>
      </c>
    </row>
    <row r="70" spans="1:18" ht="72" x14ac:dyDescent="0.35">
      <c r="A70" s="24" t="s">
        <v>259</v>
      </c>
      <c r="B70" s="25" t="s">
        <v>34</v>
      </c>
      <c r="C70" s="40" t="s">
        <v>260</v>
      </c>
      <c r="D70" s="40" t="s">
        <v>261</v>
      </c>
      <c r="E70" s="25" t="s">
        <v>256</v>
      </c>
      <c r="F70" s="26">
        <v>1</v>
      </c>
      <c r="G70" s="38"/>
      <c r="H70" s="67">
        <v>25370</v>
      </c>
      <c r="I70" s="67">
        <f>+H70/$I$11</f>
        <v>7047.2222222222217</v>
      </c>
      <c r="J70" s="28">
        <v>1</v>
      </c>
      <c r="K70" s="28">
        <v>0</v>
      </c>
      <c r="L70" s="25" t="s">
        <v>171</v>
      </c>
      <c r="M70" s="25" t="s">
        <v>79</v>
      </c>
      <c r="N70" s="68" t="s">
        <v>155</v>
      </c>
      <c r="O70" s="68" t="s">
        <v>72</v>
      </c>
      <c r="P70" s="25" t="s">
        <v>262</v>
      </c>
      <c r="Q70" s="26" t="s">
        <v>263</v>
      </c>
      <c r="R70" s="52" t="s">
        <v>44</v>
      </c>
    </row>
    <row r="71" spans="1:18" ht="90" x14ac:dyDescent="0.35">
      <c r="A71" s="24" t="s">
        <v>264</v>
      </c>
      <c r="B71" s="25" t="s">
        <v>34</v>
      </c>
      <c r="C71" s="40" t="s">
        <v>265</v>
      </c>
      <c r="D71" s="40" t="s">
        <v>266</v>
      </c>
      <c r="E71" s="25" t="s">
        <v>256</v>
      </c>
      <c r="F71" s="26">
        <v>1</v>
      </c>
      <c r="G71" s="38"/>
      <c r="H71" s="67">
        <v>26400</v>
      </c>
      <c r="I71" s="67">
        <v>8000</v>
      </c>
      <c r="J71" s="28">
        <v>1</v>
      </c>
      <c r="K71" s="28">
        <v>0</v>
      </c>
      <c r="L71" s="25" t="s">
        <v>86</v>
      </c>
      <c r="M71" s="25" t="s">
        <v>79</v>
      </c>
      <c r="N71" s="68" t="s">
        <v>72</v>
      </c>
      <c r="O71" s="68" t="s">
        <v>141</v>
      </c>
      <c r="P71" s="25" t="s">
        <v>262</v>
      </c>
      <c r="Q71" s="26" t="s">
        <v>267</v>
      </c>
      <c r="R71" s="25" t="s">
        <v>44</v>
      </c>
    </row>
    <row r="72" spans="1:18" ht="72" x14ac:dyDescent="0.35">
      <c r="A72" s="24" t="s">
        <v>268</v>
      </c>
      <c r="B72" s="25" t="s">
        <v>34</v>
      </c>
      <c r="C72" s="40" t="s">
        <v>269</v>
      </c>
      <c r="D72" s="40" t="s">
        <v>270</v>
      </c>
      <c r="E72" s="25" t="s">
        <v>271</v>
      </c>
      <c r="F72" s="26">
        <v>1</v>
      </c>
      <c r="G72" s="38"/>
      <c r="H72" s="67">
        <v>196929</v>
      </c>
      <c r="I72" s="67">
        <v>60429.255000000005</v>
      </c>
      <c r="J72" s="28">
        <v>1</v>
      </c>
      <c r="K72" s="28">
        <v>0</v>
      </c>
      <c r="L72" s="25" t="s">
        <v>272</v>
      </c>
      <c r="M72" s="25" t="s">
        <v>37</v>
      </c>
      <c r="N72" s="68" t="s">
        <v>72</v>
      </c>
      <c r="O72" s="68" t="s">
        <v>98</v>
      </c>
      <c r="P72" s="25" t="s">
        <v>108</v>
      </c>
      <c r="Q72" s="26" t="s">
        <v>273</v>
      </c>
      <c r="R72" s="25" t="s">
        <v>44</v>
      </c>
    </row>
    <row r="73" spans="1:18" ht="72" x14ac:dyDescent="0.35">
      <c r="A73" s="24" t="s">
        <v>274</v>
      </c>
      <c r="B73" s="25" t="s">
        <v>34</v>
      </c>
      <c r="C73" s="40" t="s">
        <v>275</v>
      </c>
      <c r="D73" s="40" t="s">
        <v>276</v>
      </c>
      <c r="E73" s="25" t="s">
        <v>271</v>
      </c>
      <c r="F73" s="26">
        <v>1</v>
      </c>
      <c r="G73" s="38" t="s">
        <v>277</v>
      </c>
      <c r="H73" s="67">
        <v>154489.70000000001</v>
      </c>
      <c r="I73" s="67">
        <v>59900.62</v>
      </c>
      <c r="J73" s="28">
        <v>1</v>
      </c>
      <c r="K73" s="28">
        <v>0</v>
      </c>
      <c r="L73" s="25" t="s">
        <v>272</v>
      </c>
      <c r="M73" s="25" t="s">
        <v>37</v>
      </c>
      <c r="N73" s="68" t="s">
        <v>101</v>
      </c>
      <c r="O73" s="68" t="s">
        <v>155</v>
      </c>
      <c r="P73" s="25" t="s">
        <v>108</v>
      </c>
      <c r="Q73" s="26" t="s">
        <v>278</v>
      </c>
      <c r="R73" s="25" t="s">
        <v>44</v>
      </c>
    </row>
    <row r="74" spans="1:18" ht="72" x14ac:dyDescent="0.35">
      <c r="A74" s="24" t="s">
        <v>279</v>
      </c>
      <c r="B74" s="25" t="s">
        <v>34</v>
      </c>
      <c r="C74" s="40" t="s">
        <v>280</v>
      </c>
      <c r="D74" s="40" t="s">
        <v>281</v>
      </c>
      <c r="E74" s="25" t="s">
        <v>256</v>
      </c>
      <c r="F74" s="26">
        <v>1</v>
      </c>
      <c r="G74" s="38"/>
      <c r="H74" s="67">
        <v>46000</v>
      </c>
      <c r="I74" s="67">
        <v>11068.87</v>
      </c>
      <c r="J74" s="28">
        <v>1</v>
      </c>
      <c r="K74" s="28">
        <v>0</v>
      </c>
      <c r="L74" s="25" t="s">
        <v>282</v>
      </c>
      <c r="M74" s="25" t="s">
        <v>79</v>
      </c>
      <c r="N74" s="68" t="s">
        <v>72</v>
      </c>
      <c r="O74" s="68" t="s">
        <v>208</v>
      </c>
      <c r="P74" s="25"/>
      <c r="Q74" s="26" t="s">
        <v>283</v>
      </c>
      <c r="R74" s="25" t="s">
        <v>44</v>
      </c>
    </row>
    <row r="75" spans="1:18" ht="72" x14ac:dyDescent="0.35">
      <c r="A75" s="24" t="s">
        <v>284</v>
      </c>
      <c r="B75" s="25" t="s">
        <v>34</v>
      </c>
      <c r="C75" s="40" t="s">
        <v>285</v>
      </c>
      <c r="D75" s="40" t="s">
        <v>286</v>
      </c>
      <c r="E75" s="25" t="s">
        <v>256</v>
      </c>
      <c r="F75" s="26">
        <v>1</v>
      </c>
      <c r="G75" s="38"/>
      <c r="H75" s="67">
        <v>264385.07</v>
      </c>
      <c r="I75" s="67">
        <v>82150.55</v>
      </c>
      <c r="J75" s="28">
        <v>1</v>
      </c>
      <c r="K75" s="28">
        <v>0</v>
      </c>
      <c r="L75" s="25" t="s">
        <v>272</v>
      </c>
      <c r="M75" s="25" t="s">
        <v>79</v>
      </c>
      <c r="N75" s="68" t="s">
        <v>141</v>
      </c>
      <c r="O75" s="68" t="s">
        <v>61</v>
      </c>
      <c r="P75" s="25"/>
      <c r="Q75" s="26" t="s">
        <v>287</v>
      </c>
      <c r="R75" s="25" t="s">
        <v>44</v>
      </c>
    </row>
    <row r="76" spans="1:18" s="49" customFormat="1" ht="72" x14ac:dyDescent="0.35">
      <c r="A76" s="41" t="s">
        <v>288</v>
      </c>
      <c r="B76" s="42" t="s">
        <v>34</v>
      </c>
      <c r="C76" s="42" t="s">
        <v>289</v>
      </c>
      <c r="D76" s="54" t="s">
        <v>290</v>
      </c>
      <c r="E76" s="42" t="s">
        <v>271</v>
      </c>
      <c r="F76" s="44"/>
      <c r="G76" s="42"/>
      <c r="H76" s="66">
        <v>1300000</v>
      </c>
      <c r="I76" s="66">
        <f>+H76/$I$11</f>
        <v>361111.11111111112</v>
      </c>
      <c r="J76" s="46">
        <v>1</v>
      </c>
      <c r="K76" s="46">
        <v>0</v>
      </c>
      <c r="L76" s="42" t="s">
        <v>272</v>
      </c>
      <c r="M76" s="42" t="s">
        <v>37</v>
      </c>
      <c r="N76" s="44" t="s">
        <v>208</v>
      </c>
      <c r="O76" s="44" t="s">
        <v>141</v>
      </c>
      <c r="P76" s="42" t="s">
        <v>291</v>
      </c>
      <c r="Q76" s="44"/>
      <c r="R76" s="42" t="s">
        <v>57</v>
      </c>
    </row>
    <row r="77" spans="1:18" ht="90" x14ac:dyDescent="0.35">
      <c r="A77" s="24" t="s">
        <v>292</v>
      </c>
      <c r="B77" s="25" t="s">
        <v>34</v>
      </c>
      <c r="C77" s="40" t="s">
        <v>293</v>
      </c>
      <c r="D77" s="40" t="s">
        <v>294</v>
      </c>
      <c r="E77" s="25" t="s">
        <v>271</v>
      </c>
      <c r="F77" s="26" t="s">
        <v>43</v>
      </c>
      <c r="G77" s="38" t="s">
        <v>43</v>
      </c>
      <c r="H77" s="67">
        <v>80000</v>
      </c>
      <c r="I77" s="67">
        <f>+H77/$I$11</f>
        <v>22222.222222222223</v>
      </c>
      <c r="J77" s="28">
        <v>1</v>
      </c>
      <c r="K77" s="28">
        <v>0</v>
      </c>
      <c r="L77" s="25" t="s">
        <v>39</v>
      </c>
      <c r="M77" s="25" t="s">
        <v>37</v>
      </c>
      <c r="N77" s="68" t="s">
        <v>107</v>
      </c>
      <c r="O77" s="68" t="s">
        <v>107</v>
      </c>
      <c r="P77" s="25" t="s">
        <v>295</v>
      </c>
      <c r="Q77" s="26" t="s">
        <v>43</v>
      </c>
      <c r="R77" s="25" t="s">
        <v>52</v>
      </c>
    </row>
    <row r="78" spans="1:18" ht="72" x14ac:dyDescent="0.35">
      <c r="A78" s="24" t="s">
        <v>296</v>
      </c>
      <c r="B78" s="25" t="s">
        <v>34</v>
      </c>
      <c r="C78" s="40" t="s">
        <v>297</v>
      </c>
      <c r="D78" s="40" t="s">
        <v>297</v>
      </c>
      <c r="E78" s="25" t="s">
        <v>271</v>
      </c>
      <c r="F78" s="26">
        <v>1</v>
      </c>
      <c r="G78" s="38" t="s">
        <v>298</v>
      </c>
      <c r="H78" s="67">
        <v>19902</v>
      </c>
      <c r="I78" s="67">
        <v>9046</v>
      </c>
      <c r="J78" s="28">
        <v>1</v>
      </c>
      <c r="K78" s="28">
        <v>0</v>
      </c>
      <c r="L78" s="25" t="s">
        <v>161</v>
      </c>
      <c r="M78" s="25" t="s">
        <v>37</v>
      </c>
      <c r="N78" s="68" t="s">
        <v>107</v>
      </c>
      <c r="O78" s="68" t="s">
        <v>101</v>
      </c>
      <c r="P78" s="25" t="s">
        <v>299</v>
      </c>
      <c r="Q78" s="26" t="s">
        <v>300</v>
      </c>
      <c r="R78" s="25" t="s">
        <v>44</v>
      </c>
    </row>
    <row r="80" spans="1:18" ht="20.25" customHeight="1" x14ac:dyDescent="0.35">
      <c r="A80" s="87" t="s">
        <v>301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9"/>
    </row>
    <row r="81" spans="1:18" ht="21.75" customHeight="1" x14ac:dyDescent="0.35">
      <c r="A81" s="83" t="s">
        <v>13</v>
      </c>
      <c r="B81" s="83" t="s">
        <v>14</v>
      </c>
      <c r="C81" s="83" t="s">
        <v>302</v>
      </c>
      <c r="D81" s="83" t="s">
        <v>16</v>
      </c>
      <c r="E81" s="83" t="s">
        <v>17</v>
      </c>
      <c r="F81" s="91" t="s">
        <v>303</v>
      </c>
      <c r="G81" s="92"/>
      <c r="H81" s="84" t="s">
        <v>20</v>
      </c>
      <c r="I81" s="85"/>
      <c r="J81" s="85"/>
      <c r="K81" s="86"/>
      <c r="L81" s="83" t="s">
        <v>63</v>
      </c>
      <c r="M81" s="83" t="s">
        <v>64</v>
      </c>
      <c r="N81" s="83" t="s">
        <v>65</v>
      </c>
      <c r="O81" s="83"/>
      <c r="P81" s="83" t="s">
        <v>24</v>
      </c>
      <c r="Q81" s="83" t="s">
        <v>25</v>
      </c>
      <c r="R81" s="83" t="s">
        <v>26</v>
      </c>
    </row>
    <row r="82" spans="1:18" ht="78" customHeight="1" x14ac:dyDescent="0.35">
      <c r="A82" s="83"/>
      <c r="B82" s="83"/>
      <c r="C82" s="83"/>
      <c r="D82" s="83"/>
      <c r="E82" s="83"/>
      <c r="F82" s="93"/>
      <c r="G82" s="94"/>
      <c r="H82" s="21" t="s">
        <v>27</v>
      </c>
      <c r="I82" s="21" t="s">
        <v>28</v>
      </c>
      <c r="J82" s="22" t="s">
        <v>29</v>
      </c>
      <c r="K82" s="22" t="s">
        <v>30</v>
      </c>
      <c r="L82" s="83"/>
      <c r="M82" s="83"/>
      <c r="N82" s="23" t="s">
        <v>304</v>
      </c>
      <c r="O82" s="23" t="s">
        <v>32</v>
      </c>
      <c r="P82" s="83"/>
      <c r="Q82" s="83"/>
      <c r="R82" s="83"/>
    </row>
    <row r="83" spans="1:18" ht="54" x14ac:dyDescent="0.35">
      <c r="A83" s="24" t="s">
        <v>305</v>
      </c>
      <c r="B83" s="25" t="s">
        <v>34</v>
      </c>
      <c r="C83" s="40" t="s">
        <v>306</v>
      </c>
      <c r="D83" s="40" t="s">
        <v>307</v>
      </c>
      <c r="E83" s="25" t="s">
        <v>308</v>
      </c>
      <c r="F83" s="69"/>
      <c r="G83" s="70"/>
      <c r="H83" s="67">
        <v>173960</v>
      </c>
      <c r="I83" s="67">
        <v>55000</v>
      </c>
      <c r="J83" s="28">
        <v>0.8</v>
      </c>
      <c r="K83" s="28">
        <v>0.2</v>
      </c>
      <c r="L83" s="25" t="s">
        <v>309</v>
      </c>
      <c r="M83" s="25" t="s">
        <v>310</v>
      </c>
      <c r="N83" s="68" t="s">
        <v>107</v>
      </c>
      <c r="O83" s="68" t="s">
        <v>188</v>
      </c>
      <c r="P83" s="25"/>
      <c r="Q83" s="26" t="s">
        <v>311</v>
      </c>
      <c r="R83" s="52" t="s">
        <v>44</v>
      </c>
    </row>
    <row r="84" spans="1:18" s="49" customFormat="1" ht="72" x14ac:dyDescent="0.35">
      <c r="A84" s="41" t="s">
        <v>312</v>
      </c>
      <c r="B84" s="42" t="s">
        <v>34</v>
      </c>
      <c r="C84" s="42" t="s">
        <v>313</v>
      </c>
      <c r="D84" s="71" t="s">
        <v>314</v>
      </c>
      <c r="E84" s="42" t="s">
        <v>315</v>
      </c>
      <c r="F84" s="90"/>
      <c r="G84" s="90"/>
      <c r="H84" s="72">
        <v>25000</v>
      </c>
      <c r="I84" s="50">
        <v>6666.666666666667</v>
      </c>
      <c r="J84" s="73">
        <v>1</v>
      </c>
      <c r="K84" s="73">
        <v>0</v>
      </c>
      <c r="L84" s="47" t="s">
        <v>316</v>
      </c>
      <c r="M84" s="42" t="s">
        <v>79</v>
      </c>
      <c r="N84" s="74" t="s">
        <v>141</v>
      </c>
      <c r="O84" s="74" t="s">
        <v>98</v>
      </c>
      <c r="P84" s="42" t="s">
        <v>94</v>
      </c>
      <c r="Q84" s="42"/>
      <c r="R84" s="42" t="s">
        <v>57</v>
      </c>
    </row>
    <row r="85" spans="1:18" ht="108" x14ac:dyDescent="0.35">
      <c r="A85" s="24" t="s">
        <v>317</v>
      </c>
      <c r="B85" s="25" t="s">
        <v>34</v>
      </c>
      <c r="C85" s="40" t="s">
        <v>318</v>
      </c>
      <c r="D85" s="40" t="s">
        <v>319</v>
      </c>
      <c r="E85" s="25" t="s">
        <v>271</v>
      </c>
      <c r="F85" s="69"/>
      <c r="G85" s="70"/>
      <c r="H85" s="67">
        <v>203730</v>
      </c>
      <c r="I85" s="67">
        <v>62200</v>
      </c>
      <c r="J85" s="28">
        <v>0</v>
      </c>
      <c r="K85" s="28">
        <v>1</v>
      </c>
      <c r="L85" s="25" t="s">
        <v>320</v>
      </c>
      <c r="M85" s="25" t="s">
        <v>37</v>
      </c>
      <c r="N85" s="68" t="s">
        <v>188</v>
      </c>
      <c r="O85" s="68" t="s">
        <v>102</v>
      </c>
      <c r="P85" s="25" t="s">
        <v>321</v>
      </c>
      <c r="Q85" s="26" t="s">
        <v>43</v>
      </c>
      <c r="R85" s="25" t="s">
        <v>44</v>
      </c>
    </row>
    <row r="86" spans="1:18" ht="72" x14ac:dyDescent="0.35">
      <c r="A86" s="24" t="s">
        <v>322</v>
      </c>
      <c r="B86" s="25" t="s">
        <v>34</v>
      </c>
      <c r="C86" s="40" t="s">
        <v>323</v>
      </c>
      <c r="D86" s="40" t="s">
        <v>324</v>
      </c>
      <c r="E86" s="25" t="s">
        <v>325</v>
      </c>
      <c r="F86" s="69"/>
      <c r="G86" s="70"/>
      <c r="H86" s="67">
        <v>2250000</v>
      </c>
      <c r="I86" s="67">
        <f>+H86/$I$11</f>
        <v>625000</v>
      </c>
      <c r="J86" s="28">
        <v>1</v>
      </c>
      <c r="K86" s="28">
        <v>0</v>
      </c>
      <c r="L86" s="25" t="s">
        <v>326</v>
      </c>
      <c r="M86" s="25" t="s">
        <v>79</v>
      </c>
      <c r="N86" s="68" t="s">
        <v>60</v>
      </c>
      <c r="O86" s="68" t="s">
        <v>61</v>
      </c>
      <c r="P86" s="25"/>
      <c r="Q86" s="26"/>
      <c r="R86" s="25" t="s">
        <v>52</v>
      </c>
    </row>
    <row r="87" spans="1:18" ht="108" x14ac:dyDescent="0.35">
      <c r="A87" s="24" t="s">
        <v>327</v>
      </c>
      <c r="B87" s="25" t="s">
        <v>34</v>
      </c>
      <c r="C87" s="40" t="s">
        <v>328</v>
      </c>
      <c r="D87" s="40" t="s">
        <v>329</v>
      </c>
      <c r="E87" s="25" t="s">
        <v>330</v>
      </c>
      <c r="F87" s="69"/>
      <c r="G87" s="70"/>
      <c r="H87" s="67">
        <v>196795.04</v>
      </c>
      <c r="I87" s="67">
        <v>60383.839999999997</v>
      </c>
      <c r="J87" s="28">
        <v>1</v>
      </c>
      <c r="K87" s="28">
        <v>0</v>
      </c>
      <c r="L87" s="25" t="s">
        <v>331</v>
      </c>
      <c r="M87" s="25" t="s">
        <v>310</v>
      </c>
      <c r="N87" s="68" t="s">
        <v>101</v>
      </c>
      <c r="O87" s="68" t="s">
        <v>188</v>
      </c>
      <c r="P87" s="25"/>
      <c r="Q87" s="26" t="s">
        <v>332</v>
      </c>
      <c r="R87" s="25" t="s">
        <v>44</v>
      </c>
    </row>
    <row r="88" spans="1:18" s="49" customFormat="1" ht="72" x14ac:dyDescent="0.35">
      <c r="A88" s="41" t="s">
        <v>333</v>
      </c>
      <c r="B88" s="42" t="s">
        <v>34</v>
      </c>
      <c r="C88" s="42" t="s">
        <v>334</v>
      </c>
      <c r="D88" s="43" t="s">
        <v>335</v>
      </c>
      <c r="E88" s="42" t="s">
        <v>315</v>
      </c>
      <c r="F88" s="90"/>
      <c r="G88" s="90"/>
      <c r="H88" s="72">
        <v>60900</v>
      </c>
      <c r="I88" s="75">
        <v>27681.81818181818</v>
      </c>
      <c r="J88" s="73">
        <v>1</v>
      </c>
      <c r="K88" s="73">
        <v>0</v>
      </c>
      <c r="L88" s="47" t="s">
        <v>331</v>
      </c>
      <c r="M88" s="42" t="s">
        <v>79</v>
      </c>
      <c r="N88" s="74" t="s">
        <v>336</v>
      </c>
      <c r="O88" s="74" t="s">
        <v>80</v>
      </c>
      <c r="P88" s="42" t="s">
        <v>337</v>
      </c>
      <c r="Q88" s="42"/>
      <c r="R88" s="42" t="s">
        <v>57</v>
      </c>
    </row>
    <row r="89" spans="1:18" ht="90" x14ac:dyDescent="0.35">
      <c r="A89" s="41" t="s">
        <v>338</v>
      </c>
      <c r="B89" s="42" t="s">
        <v>34</v>
      </c>
      <c r="C89" s="42" t="s">
        <v>339</v>
      </c>
      <c r="D89" s="76" t="s">
        <v>340</v>
      </c>
      <c r="E89" s="42" t="s">
        <v>315</v>
      </c>
      <c r="F89" s="90"/>
      <c r="G89" s="90"/>
      <c r="H89" s="72">
        <v>500000</v>
      </c>
      <c r="I89" s="50">
        <f>+H89/$I$11</f>
        <v>138888.88888888888</v>
      </c>
      <c r="J89" s="73">
        <v>1</v>
      </c>
      <c r="K89" s="73">
        <v>0</v>
      </c>
      <c r="L89" s="47" t="s">
        <v>140</v>
      </c>
      <c r="M89" s="42" t="s">
        <v>79</v>
      </c>
      <c r="N89" s="74" t="s">
        <v>208</v>
      </c>
      <c r="O89" s="74" t="s">
        <v>61</v>
      </c>
      <c r="P89" s="42"/>
      <c r="Q89" s="42"/>
      <c r="R89" s="42" t="s">
        <v>57</v>
      </c>
    </row>
    <row r="90" spans="1:18" s="49" customFormat="1" ht="126" x14ac:dyDescent="0.35">
      <c r="A90" s="41" t="s">
        <v>341</v>
      </c>
      <c r="B90" s="42" t="s">
        <v>34</v>
      </c>
      <c r="C90" s="42" t="s">
        <v>342</v>
      </c>
      <c r="D90" s="43" t="s">
        <v>343</v>
      </c>
      <c r="E90" s="42" t="s">
        <v>315</v>
      </c>
      <c r="F90" s="90"/>
      <c r="G90" s="90"/>
      <c r="H90" s="72">
        <v>400000</v>
      </c>
      <c r="I90" s="75">
        <v>181818.18181818179</v>
      </c>
      <c r="J90" s="73">
        <v>1</v>
      </c>
      <c r="K90" s="73">
        <v>0</v>
      </c>
      <c r="L90" s="47" t="s">
        <v>39</v>
      </c>
      <c r="M90" s="42" t="s">
        <v>79</v>
      </c>
      <c r="N90" s="74" t="s">
        <v>155</v>
      </c>
      <c r="O90" s="74" t="s">
        <v>93</v>
      </c>
      <c r="P90" s="42" t="s">
        <v>344</v>
      </c>
      <c r="Q90" s="42"/>
      <c r="R90" s="42" t="s">
        <v>57</v>
      </c>
    </row>
    <row r="91" spans="1:18" ht="180" x14ac:dyDescent="0.35">
      <c r="A91" s="24" t="s">
        <v>345</v>
      </c>
      <c r="B91" s="25" t="s">
        <v>34</v>
      </c>
      <c r="C91" s="40" t="s">
        <v>346</v>
      </c>
      <c r="D91" s="40" t="s">
        <v>347</v>
      </c>
      <c r="E91" s="25" t="s">
        <v>348</v>
      </c>
      <c r="F91" s="69"/>
      <c r="G91" s="70"/>
      <c r="H91" s="67">
        <v>1465077</v>
      </c>
      <c r="I91" s="67">
        <f>+H91/$I$11</f>
        <v>406965.83333333331</v>
      </c>
      <c r="J91" s="28">
        <v>1</v>
      </c>
      <c r="K91" s="28">
        <v>0</v>
      </c>
      <c r="L91" s="25" t="s">
        <v>349</v>
      </c>
      <c r="M91" s="25" t="s">
        <v>79</v>
      </c>
      <c r="N91" s="68" t="s">
        <v>155</v>
      </c>
      <c r="O91" s="68" t="s">
        <v>208</v>
      </c>
      <c r="P91" s="25"/>
      <c r="Q91" s="26" t="s">
        <v>350</v>
      </c>
      <c r="R91" s="52" t="s">
        <v>44</v>
      </c>
    </row>
    <row r="92" spans="1:18" ht="72" x14ac:dyDescent="0.35">
      <c r="A92" s="24" t="s">
        <v>351</v>
      </c>
      <c r="B92" s="25" t="s">
        <v>34</v>
      </c>
      <c r="C92" s="40" t="s">
        <v>352</v>
      </c>
      <c r="D92" s="40" t="s">
        <v>353</v>
      </c>
      <c r="E92" s="25" t="s">
        <v>315</v>
      </c>
      <c r="F92" s="69"/>
      <c r="G92" s="70"/>
      <c r="H92" s="67">
        <v>360000</v>
      </c>
      <c r="I92" s="67">
        <v>100000</v>
      </c>
      <c r="J92" s="28">
        <v>1</v>
      </c>
      <c r="K92" s="28">
        <v>0</v>
      </c>
      <c r="L92" s="25" t="s">
        <v>171</v>
      </c>
      <c r="M92" s="25" t="s">
        <v>79</v>
      </c>
      <c r="N92" s="68" t="s">
        <v>188</v>
      </c>
      <c r="O92" s="68" t="s">
        <v>102</v>
      </c>
      <c r="P92" s="25"/>
      <c r="Q92" s="26" t="s">
        <v>354</v>
      </c>
      <c r="R92" s="25" t="s">
        <v>44</v>
      </c>
    </row>
    <row r="93" spans="1:18" s="49" customFormat="1" ht="108" x14ac:dyDescent="0.35">
      <c r="A93" s="41" t="s">
        <v>355</v>
      </c>
      <c r="B93" s="42" t="s">
        <v>34</v>
      </c>
      <c r="C93" s="42" t="s">
        <v>356</v>
      </c>
      <c r="D93" s="43" t="s">
        <v>357</v>
      </c>
      <c r="E93" s="42" t="s">
        <v>315</v>
      </c>
      <c r="F93" s="90"/>
      <c r="G93" s="90"/>
      <c r="H93" s="72">
        <v>249000</v>
      </c>
      <c r="I93" s="75">
        <v>113181.81818181818</v>
      </c>
      <c r="J93" s="73">
        <v>1</v>
      </c>
      <c r="K93" s="73">
        <v>0</v>
      </c>
      <c r="L93" s="47" t="s">
        <v>48</v>
      </c>
      <c r="M93" s="42" t="s">
        <v>79</v>
      </c>
      <c r="N93" s="74" t="s">
        <v>60</v>
      </c>
      <c r="O93" s="74" t="s">
        <v>80</v>
      </c>
      <c r="P93" s="42" t="s">
        <v>358</v>
      </c>
      <c r="Q93" s="42"/>
      <c r="R93" s="42" t="s">
        <v>57</v>
      </c>
    </row>
    <row r="94" spans="1:18" s="49" customFormat="1" ht="72" x14ac:dyDescent="0.35">
      <c r="A94" s="41" t="s">
        <v>359</v>
      </c>
      <c r="B94" s="42" t="s">
        <v>34</v>
      </c>
      <c r="C94" s="42" t="s">
        <v>360</v>
      </c>
      <c r="D94" s="43" t="s">
        <v>361</v>
      </c>
      <c r="E94" s="42" t="s">
        <v>315</v>
      </c>
      <c r="F94" s="90"/>
      <c r="G94" s="90"/>
      <c r="H94" s="72">
        <v>427800</v>
      </c>
      <c r="I94" s="75">
        <f>+H94/$I$11</f>
        <v>118833.33333333333</v>
      </c>
      <c r="J94" s="73">
        <v>1</v>
      </c>
      <c r="K94" s="73">
        <v>0</v>
      </c>
      <c r="L94" s="47" t="s">
        <v>39</v>
      </c>
      <c r="M94" s="42" t="s">
        <v>79</v>
      </c>
      <c r="N94" s="74"/>
      <c r="O94" s="74"/>
      <c r="P94" s="42" t="s">
        <v>362</v>
      </c>
      <c r="Q94" s="42"/>
      <c r="R94" s="42" t="s">
        <v>57</v>
      </c>
    </row>
    <row r="95" spans="1:18" s="49" customFormat="1" ht="90" x14ac:dyDescent="0.35">
      <c r="A95" s="41" t="s">
        <v>363</v>
      </c>
      <c r="B95" s="42" t="s">
        <v>34</v>
      </c>
      <c r="C95" s="42" t="s">
        <v>364</v>
      </c>
      <c r="D95" s="43" t="s">
        <v>365</v>
      </c>
      <c r="E95" s="42" t="s">
        <v>330</v>
      </c>
      <c r="F95" s="90"/>
      <c r="G95" s="90"/>
      <c r="H95" s="72">
        <v>135600</v>
      </c>
      <c r="I95" s="75">
        <f>+H95/$I$11</f>
        <v>37666.666666666664</v>
      </c>
      <c r="J95" s="73">
        <v>1</v>
      </c>
      <c r="K95" s="73">
        <v>0</v>
      </c>
      <c r="L95" s="47" t="s">
        <v>39</v>
      </c>
      <c r="M95" s="42" t="s">
        <v>310</v>
      </c>
      <c r="N95" s="74" t="s">
        <v>98</v>
      </c>
      <c r="O95" s="74" t="s">
        <v>61</v>
      </c>
      <c r="P95" s="42" t="s">
        <v>366</v>
      </c>
      <c r="Q95" s="42"/>
      <c r="R95" s="42" t="s">
        <v>57</v>
      </c>
    </row>
    <row r="96" spans="1:18" s="49" customFormat="1" ht="101.4" customHeight="1" x14ac:dyDescent="0.35">
      <c r="A96" s="41" t="s">
        <v>367</v>
      </c>
      <c r="B96" s="42" t="s">
        <v>34</v>
      </c>
      <c r="C96" s="42" t="s">
        <v>368</v>
      </c>
      <c r="D96" s="43" t="s">
        <v>369</v>
      </c>
      <c r="E96" s="42" t="s">
        <v>315</v>
      </c>
      <c r="F96" s="90"/>
      <c r="G96" s="90"/>
      <c r="H96" s="72">
        <v>400000</v>
      </c>
      <c r="I96" s="75">
        <v>181818.18181818179</v>
      </c>
      <c r="J96" s="73">
        <v>1</v>
      </c>
      <c r="K96" s="73">
        <v>0</v>
      </c>
      <c r="L96" s="47" t="s">
        <v>133</v>
      </c>
      <c r="M96" s="42" t="s">
        <v>79</v>
      </c>
      <c r="N96" s="74" t="s">
        <v>155</v>
      </c>
      <c r="O96" s="74" t="s">
        <v>93</v>
      </c>
      <c r="P96" s="42" t="s">
        <v>370</v>
      </c>
      <c r="Q96" s="42"/>
      <c r="R96" s="42" t="s">
        <v>57</v>
      </c>
    </row>
    <row r="97" spans="1:18" s="49" customFormat="1" ht="72" x14ac:dyDescent="0.35">
      <c r="A97" s="41" t="s">
        <v>371</v>
      </c>
      <c r="B97" s="42" t="s">
        <v>34</v>
      </c>
      <c r="C97" s="42" t="s">
        <v>372</v>
      </c>
      <c r="D97" s="54" t="s">
        <v>373</v>
      </c>
      <c r="E97" s="42" t="s">
        <v>315</v>
      </c>
      <c r="F97" s="90"/>
      <c r="G97" s="90"/>
      <c r="H97" s="72">
        <v>120000</v>
      </c>
      <c r="I97" s="50">
        <f>+H97/$I$11</f>
        <v>33333.333333333336</v>
      </c>
      <c r="J97" s="73">
        <v>1</v>
      </c>
      <c r="K97" s="73">
        <v>0</v>
      </c>
      <c r="L97" s="47" t="s">
        <v>55</v>
      </c>
      <c r="M97" s="42" t="s">
        <v>79</v>
      </c>
      <c r="N97" s="74" t="s">
        <v>72</v>
      </c>
      <c r="O97" s="74" t="s">
        <v>60</v>
      </c>
      <c r="P97" s="42" t="s">
        <v>374</v>
      </c>
      <c r="Q97" s="42"/>
      <c r="R97" s="42" t="s">
        <v>57</v>
      </c>
    </row>
    <row r="98" spans="1:18" s="49" customFormat="1" ht="108" x14ac:dyDescent="0.35">
      <c r="A98" s="41" t="s">
        <v>375</v>
      </c>
      <c r="B98" s="42" t="s">
        <v>34</v>
      </c>
      <c r="C98" s="42" t="s">
        <v>376</v>
      </c>
      <c r="D98" s="54" t="s">
        <v>377</v>
      </c>
      <c r="E98" s="42" t="s">
        <v>315</v>
      </c>
      <c r="F98" s="90"/>
      <c r="G98" s="90"/>
      <c r="H98" s="72">
        <v>100000</v>
      </c>
      <c r="I98" s="50">
        <f>+H98/$I$11</f>
        <v>27777.777777777777</v>
      </c>
      <c r="J98" s="73">
        <v>1</v>
      </c>
      <c r="K98" s="73">
        <v>0</v>
      </c>
      <c r="L98" s="47" t="s">
        <v>55</v>
      </c>
      <c r="M98" s="42" t="s">
        <v>79</v>
      </c>
      <c r="N98" s="74" t="s">
        <v>72</v>
      </c>
      <c r="O98" s="74" t="s">
        <v>98</v>
      </c>
      <c r="P98" s="42" t="s">
        <v>378</v>
      </c>
      <c r="Q98" s="42"/>
      <c r="R98" s="42" t="s">
        <v>57</v>
      </c>
    </row>
    <row r="99" spans="1:18" s="49" customFormat="1" ht="72" x14ac:dyDescent="0.35">
      <c r="A99" s="41" t="s">
        <v>379</v>
      </c>
      <c r="B99" s="42" t="s">
        <v>34</v>
      </c>
      <c r="C99" s="42" t="s">
        <v>380</v>
      </c>
      <c r="D99" s="54" t="s">
        <v>381</v>
      </c>
      <c r="E99" s="42" t="s">
        <v>315</v>
      </c>
      <c r="F99" s="90"/>
      <c r="G99" s="90"/>
      <c r="H99" s="72">
        <v>135000</v>
      </c>
      <c r="I99" s="50">
        <f>+H99/$I$11</f>
        <v>37500</v>
      </c>
      <c r="J99" s="73">
        <v>1</v>
      </c>
      <c r="K99" s="73">
        <v>0</v>
      </c>
      <c r="L99" s="47" t="s">
        <v>55</v>
      </c>
      <c r="M99" s="42" t="s">
        <v>79</v>
      </c>
      <c r="N99" s="74" t="s">
        <v>72</v>
      </c>
      <c r="O99" s="74" t="s">
        <v>141</v>
      </c>
      <c r="P99" s="42" t="s">
        <v>382</v>
      </c>
      <c r="Q99" s="42"/>
      <c r="R99" s="42" t="s">
        <v>57</v>
      </c>
    </row>
    <row r="100" spans="1:18" s="49" customFormat="1" ht="90" x14ac:dyDescent="0.35">
      <c r="A100" s="59" t="s">
        <v>383</v>
      </c>
      <c r="B100" s="60" t="s">
        <v>34</v>
      </c>
      <c r="C100" s="61" t="s">
        <v>384</v>
      </c>
      <c r="D100" s="61" t="s">
        <v>385</v>
      </c>
      <c r="E100" s="60" t="s">
        <v>330</v>
      </c>
      <c r="F100" s="77"/>
      <c r="G100" s="78"/>
      <c r="H100" s="79">
        <v>46000</v>
      </c>
      <c r="I100" s="63">
        <f>+H100/$I$11</f>
        <v>12777.777777777777</v>
      </c>
      <c r="J100" s="64">
        <v>1</v>
      </c>
      <c r="K100" s="64">
        <v>0</v>
      </c>
      <c r="L100" s="60" t="s">
        <v>309</v>
      </c>
      <c r="M100" s="60" t="s">
        <v>310</v>
      </c>
      <c r="N100" s="62" t="s">
        <v>93</v>
      </c>
      <c r="O100" s="62" t="s">
        <v>244</v>
      </c>
      <c r="P100" s="60" t="s">
        <v>386</v>
      </c>
      <c r="Q100" s="60"/>
      <c r="R100" s="60" t="s">
        <v>224</v>
      </c>
    </row>
    <row r="102" spans="1:18" ht="21" customHeight="1" x14ac:dyDescent="0.35">
      <c r="A102" s="87" t="s">
        <v>387</v>
      </c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9"/>
    </row>
    <row r="103" spans="1:18" ht="19.5" customHeight="1" x14ac:dyDescent="0.35">
      <c r="A103" s="83" t="s">
        <v>13</v>
      </c>
      <c r="B103" s="83" t="s">
        <v>14</v>
      </c>
      <c r="C103" s="83" t="s">
        <v>302</v>
      </c>
      <c r="D103" s="83" t="s">
        <v>16</v>
      </c>
      <c r="E103" s="83" t="s">
        <v>17</v>
      </c>
      <c r="F103" s="83" t="s">
        <v>19</v>
      </c>
      <c r="G103" s="83"/>
      <c r="H103" s="84" t="s">
        <v>20</v>
      </c>
      <c r="I103" s="85"/>
      <c r="J103" s="85"/>
      <c r="K103" s="86"/>
      <c r="L103" s="83" t="s">
        <v>63</v>
      </c>
      <c r="M103" s="83" t="s">
        <v>64</v>
      </c>
      <c r="N103" s="83" t="s">
        <v>65</v>
      </c>
      <c r="O103" s="83"/>
      <c r="P103" s="83" t="s">
        <v>24</v>
      </c>
      <c r="Q103" s="83" t="s">
        <v>25</v>
      </c>
      <c r="R103" s="83" t="s">
        <v>26</v>
      </c>
    </row>
    <row r="104" spans="1:18" ht="88.5" customHeight="1" x14ac:dyDescent="0.35">
      <c r="A104" s="83"/>
      <c r="B104" s="83"/>
      <c r="C104" s="83"/>
      <c r="D104" s="83"/>
      <c r="E104" s="83"/>
      <c r="F104" s="83"/>
      <c r="G104" s="83"/>
      <c r="H104" s="21" t="s">
        <v>27</v>
      </c>
      <c r="I104" s="21" t="s">
        <v>28</v>
      </c>
      <c r="J104" s="22" t="s">
        <v>29</v>
      </c>
      <c r="K104" s="22" t="s">
        <v>30</v>
      </c>
      <c r="L104" s="83"/>
      <c r="M104" s="83"/>
      <c r="N104" s="23" t="s">
        <v>388</v>
      </c>
      <c r="O104" s="23" t="s">
        <v>389</v>
      </c>
      <c r="P104" s="83"/>
      <c r="Q104" s="83"/>
      <c r="R104" s="83"/>
    </row>
    <row r="105" spans="1:18" ht="54" x14ac:dyDescent="0.35">
      <c r="A105" s="24" t="s">
        <v>390</v>
      </c>
      <c r="B105" s="25" t="s">
        <v>34</v>
      </c>
      <c r="C105" s="40" t="s">
        <v>391</v>
      </c>
      <c r="D105" s="40" t="s">
        <v>392</v>
      </c>
      <c r="E105" s="25" t="s">
        <v>393</v>
      </c>
      <c r="F105" s="69" t="s">
        <v>394</v>
      </c>
      <c r="G105" s="70"/>
      <c r="H105" s="67">
        <v>93000</v>
      </c>
      <c r="I105" s="67">
        <v>30000</v>
      </c>
      <c r="J105" s="28">
        <v>1</v>
      </c>
      <c r="K105" s="28">
        <v>0</v>
      </c>
      <c r="L105" s="25" t="s">
        <v>161</v>
      </c>
      <c r="M105" s="25" t="s">
        <v>79</v>
      </c>
      <c r="N105" s="68" t="s">
        <v>107</v>
      </c>
      <c r="O105" s="68" t="s">
        <v>101</v>
      </c>
      <c r="P105" s="25"/>
      <c r="Q105" s="26" t="s">
        <v>395</v>
      </c>
      <c r="R105" s="52" t="s">
        <v>44</v>
      </c>
    </row>
    <row r="106" spans="1:18" ht="54" x14ac:dyDescent="0.35">
      <c r="A106" s="24" t="s">
        <v>375</v>
      </c>
      <c r="B106" s="25" t="s">
        <v>34</v>
      </c>
      <c r="C106" s="40" t="s">
        <v>396</v>
      </c>
      <c r="D106" s="40" t="s">
        <v>397</v>
      </c>
      <c r="E106" s="25" t="s">
        <v>393</v>
      </c>
      <c r="F106" s="69" t="s">
        <v>398</v>
      </c>
      <c r="G106" s="70"/>
      <c r="H106" s="67">
        <v>229380.53</v>
      </c>
      <c r="I106" s="67">
        <v>81720.240000000005</v>
      </c>
      <c r="J106" s="28">
        <v>1</v>
      </c>
      <c r="K106" s="28">
        <v>0</v>
      </c>
      <c r="L106" s="25" t="s">
        <v>161</v>
      </c>
      <c r="M106" s="25" t="s">
        <v>79</v>
      </c>
      <c r="N106" s="68" t="s">
        <v>107</v>
      </c>
      <c r="O106" s="68" t="s">
        <v>188</v>
      </c>
      <c r="P106" s="25"/>
      <c r="Q106" s="26" t="s">
        <v>399</v>
      </c>
      <c r="R106" s="25" t="s">
        <v>44</v>
      </c>
    </row>
    <row r="107" spans="1:18" ht="90" x14ac:dyDescent="0.35">
      <c r="A107" s="24" t="s">
        <v>400</v>
      </c>
      <c r="B107" s="25" t="s">
        <v>34</v>
      </c>
      <c r="C107" s="40" t="s">
        <v>401</v>
      </c>
      <c r="D107" s="40" t="s">
        <v>402</v>
      </c>
      <c r="E107" s="25" t="s">
        <v>393</v>
      </c>
      <c r="F107" s="69"/>
      <c r="G107" s="70"/>
      <c r="H107" s="67">
        <v>84000</v>
      </c>
      <c r="I107" s="67">
        <f>+H107/$I$11</f>
        <v>23333.333333333332</v>
      </c>
      <c r="J107" s="28">
        <v>1</v>
      </c>
      <c r="K107" s="28">
        <v>0</v>
      </c>
      <c r="L107" s="25" t="s">
        <v>39</v>
      </c>
      <c r="M107" s="25" t="s">
        <v>79</v>
      </c>
      <c r="N107" s="68" t="s">
        <v>60</v>
      </c>
      <c r="O107" s="68" t="s">
        <v>61</v>
      </c>
      <c r="P107" s="25"/>
      <c r="Q107" s="26"/>
      <c r="R107" s="52" t="s">
        <v>44</v>
      </c>
    </row>
    <row r="108" spans="1:18" ht="90" x14ac:dyDescent="0.35">
      <c r="A108" s="24" t="s">
        <v>403</v>
      </c>
      <c r="B108" s="25" t="s">
        <v>34</v>
      </c>
      <c r="C108" s="40" t="s">
        <v>404</v>
      </c>
      <c r="D108" s="40" t="s">
        <v>405</v>
      </c>
      <c r="E108" s="25" t="s">
        <v>393</v>
      </c>
      <c r="F108" s="69"/>
      <c r="G108" s="70"/>
      <c r="H108" s="67">
        <v>108000</v>
      </c>
      <c r="I108" s="67">
        <f>+H108/$I$11</f>
        <v>30000</v>
      </c>
      <c r="J108" s="28">
        <v>1</v>
      </c>
      <c r="K108" s="28">
        <v>0</v>
      </c>
      <c r="L108" s="25" t="s">
        <v>161</v>
      </c>
      <c r="M108" s="25" t="s">
        <v>79</v>
      </c>
      <c r="N108" s="68" t="s">
        <v>98</v>
      </c>
      <c r="O108" s="68" t="s">
        <v>61</v>
      </c>
      <c r="P108" s="25"/>
      <c r="Q108" s="26"/>
      <c r="R108" s="25" t="s">
        <v>52</v>
      </c>
    </row>
    <row r="110" spans="1:18" ht="21" customHeight="1" x14ac:dyDescent="0.35">
      <c r="A110" s="87" t="s">
        <v>406</v>
      </c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9"/>
    </row>
    <row r="111" spans="1:18" ht="18.75" customHeight="1" x14ac:dyDescent="0.35">
      <c r="A111" s="83" t="s">
        <v>13</v>
      </c>
      <c r="B111" s="83" t="s">
        <v>14</v>
      </c>
      <c r="C111" s="83" t="s">
        <v>302</v>
      </c>
      <c r="D111" s="83" t="s">
        <v>16</v>
      </c>
      <c r="E111" s="83" t="s">
        <v>17</v>
      </c>
      <c r="F111" s="83" t="s">
        <v>19</v>
      </c>
      <c r="G111" s="83"/>
      <c r="H111" s="84" t="s">
        <v>20</v>
      </c>
      <c r="I111" s="85"/>
      <c r="J111" s="85"/>
      <c r="K111" s="86"/>
      <c r="L111" s="83" t="s">
        <v>63</v>
      </c>
      <c r="M111" s="83" t="s">
        <v>64</v>
      </c>
      <c r="N111" s="83" t="s">
        <v>65</v>
      </c>
      <c r="O111" s="83"/>
      <c r="P111" s="83" t="s">
        <v>24</v>
      </c>
      <c r="Q111" s="83" t="s">
        <v>25</v>
      </c>
      <c r="R111" s="83" t="s">
        <v>26</v>
      </c>
    </row>
    <row r="112" spans="1:18" ht="72" x14ac:dyDescent="0.35">
      <c r="A112" s="83"/>
      <c r="B112" s="83"/>
      <c r="C112" s="83"/>
      <c r="D112" s="83"/>
      <c r="E112" s="83"/>
      <c r="F112" s="83"/>
      <c r="G112" s="83"/>
      <c r="H112" s="21" t="s">
        <v>27</v>
      </c>
      <c r="I112" s="21" t="s">
        <v>28</v>
      </c>
      <c r="J112" s="22" t="s">
        <v>29</v>
      </c>
      <c r="K112" s="22" t="s">
        <v>30</v>
      </c>
      <c r="L112" s="83"/>
      <c r="M112" s="83"/>
      <c r="N112" s="23" t="s">
        <v>407</v>
      </c>
      <c r="O112" s="23" t="s">
        <v>32</v>
      </c>
      <c r="P112" s="83"/>
      <c r="Q112" s="83"/>
      <c r="R112" s="83"/>
    </row>
    <row r="113" spans="1:18" s="49" customFormat="1" ht="72" x14ac:dyDescent="0.35">
      <c r="A113" s="41" t="s">
        <v>408</v>
      </c>
      <c r="B113" s="42" t="s">
        <v>34</v>
      </c>
      <c r="C113" s="42" t="s">
        <v>409</v>
      </c>
      <c r="D113" s="42" t="s">
        <v>410</v>
      </c>
      <c r="E113" s="42" t="s">
        <v>271</v>
      </c>
      <c r="F113" s="90"/>
      <c r="G113" s="90"/>
      <c r="H113" s="75">
        <f>48000</f>
        <v>48000</v>
      </c>
      <c r="I113" s="50">
        <f>+H113/$I$11</f>
        <v>13333.333333333332</v>
      </c>
      <c r="J113" s="46">
        <v>1</v>
      </c>
      <c r="K113" s="46">
        <v>0</v>
      </c>
      <c r="L113" s="47" t="s">
        <v>316</v>
      </c>
      <c r="M113" s="42" t="s">
        <v>37</v>
      </c>
      <c r="N113" s="42" t="s">
        <v>61</v>
      </c>
      <c r="O113" s="42" t="s">
        <v>142</v>
      </c>
      <c r="P113" s="42" t="s">
        <v>411</v>
      </c>
      <c r="Q113" s="44"/>
      <c r="R113" s="42" t="s">
        <v>57</v>
      </c>
    </row>
    <row r="114" spans="1:18" s="49" customFormat="1" ht="72" x14ac:dyDescent="0.35">
      <c r="A114" s="41" t="s">
        <v>412</v>
      </c>
      <c r="B114" s="42" t="s">
        <v>34</v>
      </c>
      <c r="C114" s="42" t="s">
        <v>413</v>
      </c>
      <c r="D114" s="42" t="s">
        <v>414</v>
      </c>
      <c r="E114" s="42" t="s">
        <v>271</v>
      </c>
      <c r="F114" s="90"/>
      <c r="G114" s="90"/>
      <c r="H114" s="75">
        <f>30000</f>
        <v>30000</v>
      </c>
      <c r="I114" s="50">
        <f>+H114/$I$11</f>
        <v>8333.3333333333339</v>
      </c>
      <c r="J114" s="46">
        <v>1</v>
      </c>
      <c r="K114" s="46">
        <v>0</v>
      </c>
      <c r="L114" s="47" t="s">
        <v>331</v>
      </c>
      <c r="M114" s="42" t="s">
        <v>37</v>
      </c>
      <c r="N114" s="42" t="s">
        <v>208</v>
      </c>
      <c r="O114" s="42" t="s">
        <v>98</v>
      </c>
      <c r="P114" s="42" t="s">
        <v>415</v>
      </c>
      <c r="Q114" s="44"/>
      <c r="R114" s="42" t="s">
        <v>57</v>
      </c>
    </row>
    <row r="115" spans="1:18" s="49" customFormat="1" ht="72" x14ac:dyDescent="0.35">
      <c r="A115" s="41" t="s">
        <v>416</v>
      </c>
      <c r="B115" s="42" t="s">
        <v>34</v>
      </c>
      <c r="C115" s="42" t="s">
        <v>417</v>
      </c>
      <c r="D115" s="42" t="s">
        <v>418</v>
      </c>
      <c r="E115" s="42" t="s">
        <v>271</v>
      </c>
      <c r="F115" s="90"/>
      <c r="G115" s="90"/>
      <c r="H115" s="75">
        <f>24000</f>
        <v>24000</v>
      </c>
      <c r="I115" s="50">
        <f>+H115/$I$11</f>
        <v>6666.6666666666661</v>
      </c>
      <c r="J115" s="46">
        <v>0</v>
      </c>
      <c r="K115" s="46">
        <v>1</v>
      </c>
      <c r="L115" s="47" t="s">
        <v>166</v>
      </c>
      <c r="M115" s="42" t="s">
        <v>37</v>
      </c>
      <c r="N115" s="42" t="s">
        <v>61</v>
      </c>
      <c r="O115" s="42" t="s">
        <v>142</v>
      </c>
      <c r="P115" s="42" t="s">
        <v>419</v>
      </c>
      <c r="Q115" s="44"/>
      <c r="R115" s="42" t="s">
        <v>57</v>
      </c>
    </row>
    <row r="116" spans="1:18" s="49" customFormat="1" ht="72" x14ac:dyDescent="0.35">
      <c r="A116" s="41" t="s">
        <v>420</v>
      </c>
      <c r="B116" s="42" t="s">
        <v>34</v>
      </c>
      <c r="C116" s="42" t="s">
        <v>421</v>
      </c>
      <c r="D116" s="42" t="s">
        <v>422</v>
      </c>
      <c r="E116" s="42" t="s">
        <v>271</v>
      </c>
      <c r="F116" s="90"/>
      <c r="G116" s="90"/>
      <c r="H116" s="75">
        <f>24000</f>
        <v>24000</v>
      </c>
      <c r="I116" s="50">
        <f>+H116/$I$11</f>
        <v>6666.6666666666661</v>
      </c>
      <c r="J116" s="46">
        <v>0</v>
      </c>
      <c r="K116" s="46">
        <v>1</v>
      </c>
      <c r="L116" s="47" t="s">
        <v>166</v>
      </c>
      <c r="M116" s="42" t="s">
        <v>37</v>
      </c>
      <c r="N116" s="42" t="s">
        <v>61</v>
      </c>
      <c r="O116" s="42" t="s">
        <v>142</v>
      </c>
      <c r="P116" s="42" t="s">
        <v>419</v>
      </c>
      <c r="Q116" s="44"/>
      <c r="R116" s="42" t="s">
        <v>57</v>
      </c>
    </row>
    <row r="117" spans="1:18" ht="54" x14ac:dyDescent="0.35">
      <c r="A117" s="24" t="s">
        <v>423</v>
      </c>
      <c r="B117" s="25" t="s">
        <v>34</v>
      </c>
      <c r="C117" s="40" t="s">
        <v>424</v>
      </c>
      <c r="D117" s="40" t="s">
        <v>425</v>
      </c>
      <c r="E117" s="25" t="s">
        <v>271</v>
      </c>
      <c r="F117" s="69"/>
      <c r="G117" s="70"/>
      <c r="H117" s="67">
        <v>340000</v>
      </c>
      <c r="I117" s="67">
        <f>+H117/$I$11</f>
        <v>94444.444444444438</v>
      </c>
      <c r="J117" s="28">
        <v>0</v>
      </c>
      <c r="K117" s="28">
        <v>1</v>
      </c>
      <c r="L117" s="25" t="s">
        <v>161</v>
      </c>
      <c r="M117" s="25" t="s">
        <v>37</v>
      </c>
      <c r="N117" s="68" t="s">
        <v>142</v>
      </c>
      <c r="O117" s="68" t="s">
        <v>92</v>
      </c>
      <c r="P117" s="25" t="s">
        <v>419</v>
      </c>
      <c r="Q117" s="26"/>
      <c r="R117" s="25" t="s">
        <v>44</v>
      </c>
    </row>
  </sheetData>
  <sheetProtection selectLockedCells="1" selectUnlockedCells="1"/>
  <mergeCells count="104">
    <mergeCell ref="F114:G114"/>
    <mergeCell ref="F115:G115"/>
    <mergeCell ref="F116:G116"/>
    <mergeCell ref="M111:M112"/>
    <mergeCell ref="N111:O111"/>
    <mergeCell ref="P111:P112"/>
    <mergeCell ref="Q111:Q112"/>
    <mergeCell ref="R111:R112"/>
    <mergeCell ref="F113:G113"/>
    <mergeCell ref="R103:R104"/>
    <mergeCell ref="A110:R110"/>
    <mergeCell ref="A111:A112"/>
    <mergeCell ref="B111:B112"/>
    <mergeCell ref="C111:C112"/>
    <mergeCell ref="D111:D112"/>
    <mergeCell ref="E111:E112"/>
    <mergeCell ref="F111:G112"/>
    <mergeCell ref="H111:K111"/>
    <mergeCell ref="L111:L112"/>
    <mergeCell ref="H103:K103"/>
    <mergeCell ref="L103:L104"/>
    <mergeCell ref="M103:M104"/>
    <mergeCell ref="N103:O103"/>
    <mergeCell ref="P103:P104"/>
    <mergeCell ref="Q103:Q104"/>
    <mergeCell ref="A103:A104"/>
    <mergeCell ref="B103:B104"/>
    <mergeCell ref="C103:C104"/>
    <mergeCell ref="D103:D104"/>
    <mergeCell ref="E103:E104"/>
    <mergeCell ref="F103:G104"/>
    <mergeCell ref="F96:G96"/>
    <mergeCell ref="F97:G97"/>
    <mergeCell ref="F98:G98"/>
    <mergeCell ref="F99:G99"/>
    <mergeCell ref="A102:R102"/>
    <mergeCell ref="F88:G88"/>
    <mergeCell ref="F89:G89"/>
    <mergeCell ref="F90:G90"/>
    <mergeCell ref="F93:G93"/>
    <mergeCell ref="F94:G94"/>
    <mergeCell ref="F95:G95"/>
    <mergeCell ref="M81:M82"/>
    <mergeCell ref="N81:O81"/>
    <mergeCell ref="P81:P82"/>
    <mergeCell ref="Q81:Q82"/>
    <mergeCell ref="R81:R82"/>
    <mergeCell ref="F84:G84"/>
    <mergeCell ref="A80:R80"/>
    <mergeCell ref="A81:A82"/>
    <mergeCell ref="B81:B82"/>
    <mergeCell ref="C81:C82"/>
    <mergeCell ref="D81:D82"/>
    <mergeCell ref="E81:E82"/>
    <mergeCell ref="F81:G82"/>
    <mergeCell ref="H81:K81"/>
    <mergeCell ref="L81:L82"/>
    <mergeCell ref="L67:L68"/>
    <mergeCell ref="M67:M68"/>
    <mergeCell ref="N67:O67"/>
    <mergeCell ref="P67:P68"/>
    <mergeCell ref="Q67:Q68"/>
    <mergeCell ref="R67:R68"/>
    <mergeCell ref="A66:R66"/>
    <mergeCell ref="A67:A68"/>
    <mergeCell ref="B67:B68"/>
    <mergeCell ref="C67:C68"/>
    <mergeCell ref="D67:D68"/>
    <mergeCell ref="E67:E68"/>
    <mergeCell ref="F67:F68"/>
    <mergeCell ref="G67:G68"/>
    <mergeCell ref="H67:K67"/>
    <mergeCell ref="L21:L22"/>
    <mergeCell ref="M21:M22"/>
    <mergeCell ref="N21:O21"/>
    <mergeCell ref="P21:P22"/>
    <mergeCell ref="Q21:Q22"/>
    <mergeCell ref="R21:R22"/>
    <mergeCell ref="R13:R14"/>
    <mergeCell ref="A20:R20"/>
    <mergeCell ref="A21:A22"/>
    <mergeCell ref="B21:B22"/>
    <mergeCell ref="C21:C22"/>
    <mergeCell ref="D21:D22"/>
    <mergeCell ref="E21:E22"/>
    <mergeCell ref="F21:F22"/>
    <mergeCell ref="G21:G22"/>
    <mergeCell ref="H21:K21"/>
    <mergeCell ref="H13:K13"/>
    <mergeCell ref="L13:L14"/>
    <mergeCell ref="M13:M14"/>
    <mergeCell ref="N13:O13"/>
    <mergeCell ref="P13:P14"/>
    <mergeCell ref="Q13:Q14"/>
    <mergeCell ref="A6:C6"/>
    <mergeCell ref="G11:H11"/>
    <mergeCell ref="A12:R12"/>
    <mergeCell ref="A13:A14"/>
    <mergeCell ref="B13:B14"/>
    <mergeCell ref="C13:C14"/>
    <mergeCell ref="D13:D14"/>
    <mergeCell ref="E13:E14"/>
    <mergeCell ref="F13:F14"/>
    <mergeCell ref="G13:G14"/>
  </mergeCells>
  <dataValidations count="7">
    <dataValidation type="list" allowBlank="1" showErrorMessage="1" sqref="M113:M117 M105:M108 M69:M78 M15:M18 M50:M64 M23:M48 M83:M100" xr:uid="{00000000-0002-0000-0000-000000000000}">
      <formula1>$C$124:$C$126</formula1>
      <formula2>0</formula2>
    </dataValidation>
    <dataValidation type="list" allowBlank="1" showErrorMessage="1" sqref="R113:R117 R105:R108 R69:R78 R15:R18 R23:R64 R83:R100" xr:uid="{00000000-0002-0000-0000-000001000000}">
      <formula1>$C$128:$C$135</formula1>
      <formula2>0</formula2>
    </dataValidation>
    <dataValidation type="list" allowBlank="1" showErrorMessage="1" sqref="E113:E117 E87:E100 E83:E85" xr:uid="{00000000-0002-0000-0000-000002000000}">
      <formula1>$D$137:$D$143</formula1>
      <formula2>0</formula2>
    </dataValidation>
    <dataValidation type="list" allowBlank="1" showErrorMessage="1" sqref="E105:E108" xr:uid="{00000000-0002-0000-0000-000003000000}">
      <formula1>$D$154:$D$156</formula1>
      <formula2>0</formula2>
    </dataValidation>
    <dataValidation type="list" allowBlank="1" showErrorMessage="1" sqref="E69:E78" xr:uid="{00000000-0002-0000-0000-000004000000}">
      <formula1>$D$144:$D$153</formula1>
      <formula2>0</formula2>
    </dataValidation>
    <dataValidation type="list" allowBlank="1" showErrorMessage="1" sqref="E23 E64 E59:E62 E25:E55 E57" xr:uid="{00000000-0002-0000-0000-000005000000}">
      <formula1>$X$20:$X$24</formula1>
      <formula2>0</formula2>
    </dataValidation>
    <dataValidation type="list" allowBlank="1" showErrorMessage="1" sqref="E15:E17" xr:uid="{00000000-0002-0000-0000-000006000000}">
      <formula1>$X$81:$X$114</formula1>
      <formula2>0</formula2>
    </dataValidation>
  </dataValidations>
  <pageMargins left="0" right="0" top="0.55118110236220474" bottom="0.55118110236220474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4"/>
  <sheetViews>
    <sheetView showGridLines="0" tabSelected="1" zoomScale="60" zoomScaleNormal="60" workbookViewId="0">
      <selection activeCell="J102" sqref="J102"/>
    </sheetView>
  </sheetViews>
  <sheetFormatPr defaultColWidth="9.109375" defaultRowHeight="18" x14ac:dyDescent="0.35"/>
  <cols>
    <col min="1" max="1" width="8.33203125" style="1" customWidth="1"/>
    <col min="2" max="2" width="8.5546875" style="1" customWidth="1"/>
    <col min="3" max="3" width="23.33203125" style="1" customWidth="1"/>
    <col min="4" max="4" width="30.6640625" style="1" customWidth="1"/>
    <col min="5" max="5" width="24.109375" style="1" customWidth="1"/>
    <col min="6" max="6" width="10.44140625" style="3" customWidth="1"/>
    <col min="7" max="7" width="12.88671875" style="1" customWidth="1"/>
    <col min="8" max="8" width="17.109375" style="4" bestFit="1" customWidth="1"/>
    <col min="9" max="9" width="17" style="4" customWidth="1"/>
    <col min="10" max="10" width="11.33203125" style="5" customWidth="1"/>
    <col min="11" max="11" width="12.5546875" style="5" customWidth="1"/>
    <col min="12" max="12" width="12.6640625" style="1" customWidth="1"/>
    <col min="13" max="13" width="15.5546875" style="1" customWidth="1"/>
    <col min="14" max="14" width="14.5546875" style="1" customWidth="1"/>
    <col min="15" max="15" width="12.88671875" style="1" customWidth="1"/>
    <col min="16" max="16" width="18.88671875" style="1" customWidth="1"/>
    <col min="17" max="17" width="10.44140625" style="3" customWidth="1"/>
    <col min="18" max="18" width="18.88671875" style="1" customWidth="1"/>
    <col min="19" max="16384" width="9.109375" style="1"/>
  </cols>
  <sheetData>
    <row r="1" spans="1:21" x14ac:dyDescent="0.35">
      <c r="B1" s="2"/>
      <c r="P1" s="6"/>
      <c r="Q1" s="6"/>
      <c r="R1" s="7"/>
    </row>
    <row r="2" spans="1:21" x14ac:dyDescent="0.35">
      <c r="P2" s="6"/>
      <c r="Q2" s="6"/>
      <c r="R2" s="7"/>
    </row>
    <row r="3" spans="1:21" x14ac:dyDescent="0.35">
      <c r="P3" s="8"/>
      <c r="Q3" s="8"/>
      <c r="R3" s="9"/>
    </row>
    <row r="4" spans="1:21" x14ac:dyDescent="0.35">
      <c r="P4" s="8"/>
      <c r="Q4" s="8"/>
      <c r="R4" s="9"/>
    </row>
    <row r="5" spans="1:21" x14ac:dyDescent="0.35">
      <c r="P5" s="8"/>
      <c r="Q5" s="8"/>
      <c r="R5" s="9"/>
    </row>
    <row r="6" spans="1:21" x14ac:dyDescent="0.35">
      <c r="A6" s="80" t="s">
        <v>0</v>
      </c>
      <c r="B6" s="80"/>
      <c r="C6" s="80"/>
      <c r="P6" s="10" t="s">
        <v>1</v>
      </c>
    </row>
    <row r="7" spans="1:21" x14ac:dyDescent="0.35">
      <c r="A7" s="11" t="s">
        <v>2</v>
      </c>
      <c r="G7" s="12" t="s">
        <v>3</v>
      </c>
      <c r="P7" s="10" t="s">
        <v>4</v>
      </c>
    </row>
    <row r="8" spans="1:21" x14ac:dyDescent="0.35">
      <c r="A8" s="11" t="s">
        <v>5</v>
      </c>
      <c r="G8" s="12" t="s">
        <v>6</v>
      </c>
      <c r="P8" s="10" t="s">
        <v>7</v>
      </c>
    </row>
    <row r="9" spans="1:21" x14ac:dyDescent="0.35">
      <c r="A9" s="12" t="s">
        <v>8</v>
      </c>
      <c r="G9" s="12" t="s">
        <v>9</v>
      </c>
      <c r="P9" s="13" t="s">
        <v>10</v>
      </c>
    </row>
    <row r="10" spans="1:21" x14ac:dyDescent="0.35">
      <c r="B10" s="14"/>
    </row>
    <row r="11" spans="1:21" x14ac:dyDescent="0.35">
      <c r="A11" s="15"/>
      <c r="B11" s="16"/>
      <c r="C11" s="16"/>
      <c r="D11" s="16"/>
      <c r="E11" s="16"/>
      <c r="F11" s="17"/>
      <c r="G11" s="81" t="s">
        <v>11</v>
      </c>
      <c r="H11" s="81"/>
      <c r="I11" s="18">
        <v>3.6</v>
      </c>
      <c r="J11" s="18"/>
      <c r="K11" s="19"/>
      <c r="L11" s="16"/>
      <c r="M11" s="16"/>
      <c r="N11" s="16"/>
      <c r="O11" s="16"/>
      <c r="P11" s="16"/>
      <c r="Q11" s="17"/>
      <c r="R11" s="16"/>
      <c r="S11" s="20"/>
      <c r="T11" s="20"/>
      <c r="U11" s="20"/>
    </row>
    <row r="12" spans="1:21" ht="20.25" customHeight="1" x14ac:dyDescent="0.35">
      <c r="A12" s="82" t="s">
        <v>12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20"/>
      <c r="T12" s="20"/>
      <c r="U12" s="20"/>
    </row>
    <row r="13" spans="1:21" ht="21" customHeight="1" x14ac:dyDescent="0.35">
      <c r="A13" s="83" t="s">
        <v>13</v>
      </c>
      <c r="B13" s="83" t="s">
        <v>14</v>
      </c>
      <c r="C13" s="83" t="s">
        <v>15</v>
      </c>
      <c r="D13" s="83" t="s">
        <v>16</v>
      </c>
      <c r="E13" s="83" t="s">
        <v>17</v>
      </c>
      <c r="F13" s="83" t="s">
        <v>18</v>
      </c>
      <c r="G13" s="83" t="s">
        <v>19</v>
      </c>
      <c r="H13" s="84" t="s">
        <v>20</v>
      </c>
      <c r="I13" s="85"/>
      <c r="J13" s="85"/>
      <c r="K13" s="86"/>
      <c r="L13" s="83" t="s">
        <v>21</v>
      </c>
      <c r="M13" s="83" t="s">
        <v>22</v>
      </c>
      <c r="N13" s="83" t="s">
        <v>23</v>
      </c>
      <c r="O13" s="83"/>
      <c r="P13" s="83" t="s">
        <v>24</v>
      </c>
      <c r="Q13" s="83" t="s">
        <v>25</v>
      </c>
      <c r="R13" s="83" t="s">
        <v>26</v>
      </c>
      <c r="S13" s="20"/>
      <c r="T13" s="20"/>
      <c r="U13" s="20"/>
    </row>
    <row r="14" spans="1:21" ht="72" x14ac:dyDescent="0.35">
      <c r="A14" s="83"/>
      <c r="B14" s="83"/>
      <c r="C14" s="83"/>
      <c r="D14" s="83"/>
      <c r="E14" s="83"/>
      <c r="F14" s="83"/>
      <c r="G14" s="83"/>
      <c r="H14" s="21" t="s">
        <v>27</v>
      </c>
      <c r="I14" s="21" t="s">
        <v>28</v>
      </c>
      <c r="J14" s="22" t="s">
        <v>29</v>
      </c>
      <c r="K14" s="22" t="s">
        <v>30</v>
      </c>
      <c r="L14" s="83"/>
      <c r="M14" s="83"/>
      <c r="N14" s="23" t="s">
        <v>31</v>
      </c>
      <c r="O14" s="23" t="s">
        <v>32</v>
      </c>
      <c r="P14" s="83"/>
      <c r="Q14" s="83"/>
      <c r="R14" s="83"/>
      <c r="S14" s="20"/>
      <c r="T14" s="20"/>
      <c r="U14" s="20"/>
    </row>
    <row r="15" spans="1:21" ht="72" x14ac:dyDescent="0.35">
      <c r="A15" s="24" t="s">
        <v>33</v>
      </c>
      <c r="B15" s="25" t="s">
        <v>34</v>
      </c>
      <c r="C15" s="25" t="s">
        <v>35</v>
      </c>
      <c r="D15" s="25" t="s">
        <v>36</v>
      </c>
      <c r="E15" s="25" t="s">
        <v>37</v>
      </c>
      <c r="F15" s="26">
        <v>1</v>
      </c>
      <c r="G15" s="25" t="s">
        <v>38</v>
      </c>
      <c r="H15" s="27">
        <v>3583375.98</v>
      </c>
      <c r="I15" s="27">
        <v>1300000</v>
      </c>
      <c r="J15" s="28">
        <v>0</v>
      </c>
      <c r="K15" s="28">
        <v>1</v>
      </c>
      <c r="L15" s="29" t="s">
        <v>39</v>
      </c>
      <c r="M15" s="25" t="s">
        <v>37</v>
      </c>
      <c r="N15" s="26" t="s">
        <v>40</v>
      </c>
      <c r="O15" s="26" t="s">
        <v>41</v>
      </c>
      <c r="P15" s="25" t="s">
        <v>42</v>
      </c>
      <c r="Q15" s="26" t="s">
        <v>43</v>
      </c>
      <c r="R15" s="25" t="s">
        <v>44</v>
      </c>
      <c r="S15" s="20"/>
      <c r="T15" s="20"/>
      <c r="U15" s="20"/>
    </row>
    <row r="16" spans="1:21" ht="72" x14ac:dyDescent="0.35">
      <c r="A16" s="24" t="s">
        <v>45</v>
      </c>
      <c r="B16" s="25" t="s">
        <v>34</v>
      </c>
      <c r="C16" s="25" t="s">
        <v>46</v>
      </c>
      <c r="D16" s="25" t="s">
        <v>47</v>
      </c>
      <c r="E16" s="25" t="s">
        <v>37</v>
      </c>
      <c r="F16" s="26">
        <v>1</v>
      </c>
      <c r="G16" s="25"/>
      <c r="H16" s="27">
        <v>282000</v>
      </c>
      <c r="I16" s="27">
        <f>+H16/$I$11</f>
        <v>78333.333333333328</v>
      </c>
      <c r="J16" s="28">
        <v>0</v>
      </c>
      <c r="K16" s="28">
        <v>1</v>
      </c>
      <c r="L16" s="29" t="s">
        <v>48</v>
      </c>
      <c r="M16" s="25" t="s">
        <v>37</v>
      </c>
      <c r="N16" s="26" t="s">
        <v>49</v>
      </c>
      <c r="O16" s="26" t="s">
        <v>50</v>
      </c>
      <c r="P16" s="25" t="s">
        <v>51</v>
      </c>
      <c r="Q16" s="26" t="s">
        <v>43</v>
      </c>
      <c r="R16" s="25" t="s">
        <v>52</v>
      </c>
      <c r="S16" s="20"/>
      <c r="T16" s="20"/>
      <c r="U16" s="20"/>
    </row>
    <row r="17" spans="1:21" s="37" customFormat="1" ht="72" x14ac:dyDescent="0.35">
      <c r="A17" s="24" t="s">
        <v>58</v>
      </c>
      <c r="B17" s="25" t="s">
        <v>34</v>
      </c>
      <c r="C17" s="25" t="s">
        <v>59</v>
      </c>
      <c r="D17" s="25" t="s">
        <v>59</v>
      </c>
      <c r="E17" s="25" t="s">
        <v>37</v>
      </c>
      <c r="F17" s="26">
        <v>1</v>
      </c>
      <c r="G17" s="25"/>
      <c r="H17" s="27">
        <v>206000</v>
      </c>
      <c r="I17" s="27">
        <f>+H17/$I$11</f>
        <v>57222.222222222219</v>
      </c>
      <c r="J17" s="28">
        <v>0</v>
      </c>
      <c r="K17" s="28">
        <v>1</v>
      </c>
      <c r="L17" s="29" t="s">
        <v>39</v>
      </c>
      <c r="M17" s="29" t="s">
        <v>37</v>
      </c>
      <c r="N17" s="26" t="s">
        <v>60</v>
      </c>
      <c r="O17" s="26" t="s">
        <v>61</v>
      </c>
      <c r="P17" s="38" t="s">
        <v>51</v>
      </c>
      <c r="Q17" s="26" t="s">
        <v>43</v>
      </c>
      <c r="R17" s="25" t="s">
        <v>44</v>
      </c>
      <c r="S17" s="20"/>
      <c r="T17" s="20"/>
      <c r="U17" s="20"/>
    </row>
    <row r="19" spans="1:21" ht="20.25" customHeight="1" x14ac:dyDescent="0.35">
      <c r="A19" s="82" t="s">
        <v>62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20"/>
      <c r="T19" s="20"/>
      <c r="U19" s="20"/>
    </row>
    <row r="20" spans="1:21" ht="20.25" customHeight="1" x14ac:dyDescent="0.35">
      <c r="A20" s="83" t="s">
        <v>13</v>
      </c>
      <c r="B20" s="83" t="s">
        <v>14</v>
      </c>
      <c r="C20" s="83" t="s">
        <v>15</v>
      </c>
      <c r="D20" s="83" t="s">
        <v>16</v>
      </c>
      <c r="E20" s="83" t="s">
        <v>17</v>
      </c>
      <c r="F20" s="83" t="s">
        <v>18</v>
      </c>
      <c r="G20" s="83" t="s">
        <v>19</v>
      </c>
      <c r="H20" s="84" t="s">
        <v>20</v>
      </c>
      <c r="I20" s="85"/>
      <c r="J20" s="85"/>
      <c r="K20" s="86"/>
      <c r="L20" s="83" t="s">
        <v>63</v>
      </c>
      <c r="M20" s="83" t="s">
        <v>64</v>
      </c>
      <c r="N20" s="83" t="s">
        <v>65</v>
      </c>
      <c r="O20" s="83"/>
      <c r="P20" s="83" t="s">
        <v>24</v>
      </c>
      <c r="Q20" s="83" t="s">
        <v>25</v>
      </c>
      <c r="R20" s="83" t="s">
        <v>26</v>
      </c>
      <c r="S20" s="20"/>
      <c r="T20" s="20"/>
      <c r="U20" s="20"/>
    </row>
    <row r="21" spans="1:21" ht="72" x14ac:dyDescent="0.35">
      <c r="A21" s="83"/>
      <c r="B21" s="83"/>
      <c r="C21" s="83"/>
      <c r="D21" s="83"/>
      <c r="E21" s="83"/>
      <c r="F21" s="83"/>
      <c r="G21" s="83"/>
      <c r="H21" s="21" t="s">
        <v>27</v>
      </c>
      <c r="I21" s="21" t="s">
        <v>28</v>
      </c>
      <c r="J21" s="22" t="s">
        <v>29</v>
      </c>
      <c r="K21" s="22" t="s">
        <v>30</v>
      </c>
      <c r="L21" s="83"/>
      <c r="M21" s="83"/>
      <c r="N21" s="23" t="s">
        <v>31</v>
      </c>
      <c r="O21" s="23" t="s">
        <v>32</v>
      </c>
      <c r="P21" s="83"/>
      <c r="Q21" s="83"/>
      <c r="R21" s="83"/>
      <c r="S21" s="20"/>
      <c r="T21" s="20"/>
      <c r="U21" s="20"/>
    </row>
    <row r="22" spans="1:21" ht="101.25" customHeight="1" x14ac:dyDescent="0.35">
      <c r="A22" s="24" t="s">
        <v>66</v>
      </c>
      <c r="B22" s="25" t="s">
        <v>34</v>
      </c>
      <c r="C22" s="25" t="s">
        <v>67</v>
      </c>
      <c r="D22" s="40" t="s">
        <v>68</v>
      </c>
      <c r="E22" s="40" t="s">
        <v>37</v>
      </c>
      <c r="F22" s="26">
        <v>1</v>
      </c>
      <c r="G22" s="25" t="s">
        <v>69</v>
      </c>
      <c r="H22" s="27">
        <v>280000</v>
      </c>
      <c r="I22" s="27">
        <v>91036.18</v>
      </c>
      <c r="J22" s="28">
        <v>1</v>
      </c>
      <c r="K22" s="28">
        <v>0</v>
      </c>
      <c r="L22" s="29" t="s">
        <v>70</v>
      </c>
      <c r="M22" s="25" t="s">
        <v>37</v>
      </c>
      <c r="N22" s="26" t="s">
        <v>71</v>
      </c>
      <c r="O22" s="26" t="s">
        <v>72</v>
      </c>
      <c r="P22" s="25" t="s">
        <v>73</v>
      </c>
      <c r="Q22" s="26" t="s">
        <v>74</v>
      </c>
      <c r="R22" s="25" t="s">
        <v>44</v>
      </c>
      <c r="S22" s="20"/>
      <c r="T22" s="20"/>
      <c r="U22" s="20"/>
    </row>
    <row r="23" spans="1:21" ht="90" x14ac:dyDescent="0.35">
      <c r="A23" s="24" t="s">
        <v>75</v>
      </c>
      <c r="B23" s="25" t="s">
        <v>34</v>
      </c>
      <c r="C23" s="25" t="s">
        <v>76</v>
      </c>
      <c r="D23" s="40" t="s">
        <v>77</v>
      </c>
      <c r="E23" s="40" t="s">
        <v>78</v>
      </c>
      <c r="F23" s="26">
        <v>1</v>
      </c>
      <c r="G23" s="25"/>
      <c r="H23" s="27">
        <v>2800</v>
      </c>
      <c r="I23" s="27">
        <v>867</v>
      </c>
      <c r="J23" s="28">
        <v>1</v>
      </c>
      <c r="K23" s="28">
        <v>0</v>
      </c>
      <c r="L23" s="29" t="s">
        <v>55</v>
      </c>
      <c r="M23" s="25" t="s">
        <v>79</v>
      </c>
      <c r="N23" s="26" t="s">
        <v>60</v>
      </c>
      <c r="O23" s="26" t="s">
        <v>80</v>
      </c>
      <c r="P23" s="25" t="s">
        <v>81</v>
      </c>
      <c r="Q23" s="26" t="s">
        <v>82</v>
      </c>
      <c r="R23" s="25" t="s">
        <v>44</v>
      </c>
      <c r="S23" s="20"/>
      <c r="T23" s="20"/>
      <c r="U23" s="20"/>
    </row>
    <row r="24" spans="1:21" ht="90" x14ac:dyDescent="0.35">
      <c r="A24" s="24" t="s">
        <v>95</v>
      </c>
      <c r="B24" s="25" t="s">
        <v>34</v>
      </c>
      <c r="C24" s="25" t="s">
        <v>96</v>
      </c>
      <c r="D24" s="40" t="s">
        <v>97</v>
      </c>
      <c r="E24" s="40" t="s">
        <v>37</v>
      </c>
      <c r="F24" s="26">
        <v>3</v>
      </c>
      <c r="G24" s="25"/>
      <c r="H24" s="27">
        <v>900000</v>
      </c>
      <c r="I24" s="27">
        <f>+H24/$I$11</f>
        <v>250000</v>
      </c>
      <c r="J24" s="28">
        <v>0</v>
      </c>
      <c r="K24" s="28">
        <v>1</v>
      </c>
      <c r="L24" s="29" t="s">
        <v>55</v>
      </c>
      <c r="M24" s="25" t="s">
        <v>37</v>
      </c>
      <c r="N24" s="26" t="s">
        <v>98</v>
      </c>
      <c r="O24" s="26" t="s">
        <v>49</v>
      </c>
      <c r="P24" s="25" t="s">
        <v>81</v>
      </c>
      <c r="Q24" s="26"/>
      <c r="R24" s="25" t="s">
        <v>52</v>
      </c>
      <c r="S24" s="20"/>
      <c r="T24" s="20"/>
      <c r="U24" s="20"/>
    </row>
    <row r="25" spans="1:21" ht="72" x14ac:dyDescent="0.35">
      <c r="A25" s="24" t="s">
        <v>104</v>
      </c>
      <c r="B25" s="25" t="s">
        <v>34</v>
      </c>
      <c r="C25" s="51" t="s">
        <v>105</v>
      </c>
      <c r="D25" s="51" t="s">
        <v>105</v>
      </c>
      <c r="E25" s="51" t="s">
        <v>37</v>
      </c>
      <c r="F25" s="26">
        <v>1</v>
      </c>
      <c r="G25" s="25" t="s">
        <v>106</v>
      </c>
      <c r="H25" s="27">
        <v>1001000</v>
      </c>
      <c r="I25" s="27">
        <v>454999.99999999994</v>
      </c>
      <c r="J25" s="28">
        <v>1</v>
      </c>
      <c r="K25" s="28">
        <v>0</v>
      </c>
      <c r="L25" s="29" t="s">
        <v>55</v>
      </c>
      <c r="M25" s="25" t="s">
        <v>37</v>
      </c>
      <c r="N25" s="26" t="s">
        <v>107</v>
      </c>
      <c r="O25" s="26" t="s">
        <v>71</v>
      </c>
      <c r="P25" s="25" t="s">
        <v>108</v>
      </c>
      <c r="Q25" s="26" t="s">
        <v>109</v>
      </c>
      <c r="R25" s="25" t="s">
        <v>44</v>
      </c>
      <c r="S25" s="20"/>
      <c r="T25" s="20"/>
      <c r="U25" s="20"/>
    </row>
    <row r="26" spans="1:21" ht="72" x14ac:dyDescent="0.35">
      <c r="A26" s="24" t="s">
        <v>110</v>
      </c>
      <c r="B26" s="25" t="s">
        <v>34</v>
      </c>
      <c r="C26" s="51" t="s">
        <v>111</v>
      </c>
      <c r="D26" s="51" t="s">
        <v>111</v>
      </c>
      <c r="E26" s="51" t="s">
        <v>37</v>
      </c>
      <c r="F26" s="26">
        <v>1</v>
      </c>
      <c r="G26" s="25" t="s">
        <v>112</v>
      </c>
      <c r="H26" s="27">
        <v>107030</v>
      </c>
      <c r="I26" s="27">
        <v>48649.999999999993</v>
      </c>
      <c r="J26" s="28">
        <v>1</v>
      </c>
      <c r="K26" s="28">
        <v>0</v>
      </c>
      <c r="L26" s="29" t="s">
        <v>55</v>
      </c>
      <c r="M26" s="25" t="s">
        <v>37</v>
      </c>
      <c r="N26" s="26" t="s">
        <v>107</v>
      </c>
      <c r="O26" s="26" t="s">
        <v>71</v>
      </c>
      <c r="P26" s="25" t="s">
        <v>108</v>
      </c>
      <c r="Q26" s="26" t="s">
        <v>113</v>
      </c>
      <c r="R26" s="25" t="s">
        <v>44</v>
      </c>
      <c r="S26" s="20"/>
      <c r="T26" s="20"/>
      <c r="U26" s="20"/>
    </row>
    <row r="27" spans="1:21" ht="72" x14ac:dyDescent="0.35">
      <c r="A27" s="24" t="s">
        <v>114</v>
      </c>
      <c r="B27" s="25" t="s">
        <v>34</v>
      </c>
      <c r="C27" s="51" t="s">
        <v>115</v>
      </c>
      <c r="D27" s="51" t="s">
        <v>115</v>
      </c>
      <c r="E27" s="51" t="s">
        <v>37</v>
      </c>
      <c r="F27" s="26">
        <v>1</v>
      </c>
      <c r="G27" s="25" t="s">
        <v>116</v>
      </c>
      <c r="H27" s="27">
        <v>63705</v>
      </c>
      <c r="I27" s="27">
        <v>28956.81818181818</v>
      </c>
      <c r="J27" s="28">
        <v>1</v>
      </c>
      <c r="K27" s="28">
        <v>0</v>
      </c>
      <c r="L27" s="29" t="s">
        <v>55</v>
      </c>
      <c r="M27" s="25" t="s">
        <v>37</v>
      </c>
      <c r="N27" s="26" t="s">
        <v>107</v>
      </c>
      <c r="O27" s="26" t="s">
        <v>71</v>
      </c>
      <c r="P27" s="25" t="s">
        <v>108</v>
      </c>
      <c r="Q27" s="26" t="s">
        <v>117</v>
      </c>
      <c r="R27" s="25" t="s">
        <v>44</v>
      </c>
      <c r="S27" s="20"/>
      <c r="T27" s="20"/>
      <c r="U27" s="20"/>
    </row>
    <row r="28" spans="1:21" ht="72" x14ac:dyDescent="0.35">
      <c r="A28" s="24" t="s">
        <v>121</v>
      </c>
      <c r="B28" s="25" t="s">
        <v>34</v>
      </c>
      <c r="C28" s="51" t="s">
        <v>122</v>
      </c>
      <c r="D28" s="51" t="s">
        <v>123</v>
      </c>
      <c r="E28" s="51" t="s">
        <v>37</v>
      </c>
      <c r="F28" s="26">
        <v>1</v>
      </c>
      <c r="G28" s="25" t="s">
        <v>124</v>
      </c>
      <c r="H28" s="27">
        <v>156000</v>
      </c>
      <c r="I28" s="27">
        <v>54137.42</v>
      </c>
      <c r="J28" s="28">
        <v>1</v>
      </c>
      <c r="K28" s="28">
        <v>0</v>
      </c>
      <c r="L28" s="29" t="s">
        <v>55</v>
      </c>
      <c r="M28" s="25" t="s">
        <v>37</v>
      </c>
      <c r="N28" s="26" t="s">
        <v>71</v>
      </c>
      <c r="O28" s="26" t="s">
        <v>102</v>
      </c>
      <c r="P28" s="25" t="s">
        <v>125</v>
      </c>
      <c r="Q28" s="26" t="s">
        <v>126</v>
      </c>
      <c r="R28" s="25" t="s">
        <v>44</v>
      </c>
      <c r="S28" s="20"/>
      <c r="T28" s="20"/>
      <c r="U28" s="20"/>
    </row>
    <row r="29" spans="1:21" s="37" customFormat="1" ht="108" x14ac:dyDescent="0.35">
      <c r="A29" s="24" t="s">
        <v>130</v>
      </c>
      <c r="B29" s="25" t="s">
        <v>34</v>
      </c>
      <c r="C29" s="25" t="s">
        <v>131</v>
      </c>
      <c r="D29" s="40" t="s">
        <v>132</v>
      </c>
      <c r="E29" s="40" t="s">
        <v>37</v>
      </c>
      <c r="F29" s="26">
        <v>1</v>
      </c>
      <c r="G29" s="25"/>
      <c r="H29" s="27">
        <v>160000</v>
      </c>
      <c r="I29" s="27">
        <f>+H29/$I$11</f>
        <v>44444.444444444445</v>
      </c>
      <c r="J29" s="28">
        <v>0</v>
      </c>
      <c r="K29" s="28">
        <v>1</v>
      </c>
      <c r="L29" s="29" t="s">
        <v>133</v>
      </c>
      <c r="M29" s="25" t="s">
        <v>37</v>
      </c>
      <c r="N29" s="26" t="s">
        <v>61</v>
      </c>
      <c r="O29" s="26" t="s">
        <v>49</v>
      </c>
      <c r="P29" s="25" t="s">
        <v>134</v>
      </c>
      <c r="Q29" s="26"/>
      <c r="R29" s="25" t="s">
        <v>44</v>
      </c>
      <c r="S29" s="20"/>
      <c r="T29" s="20"/>
      <c r="U29" s="20"/>
    </row>
    <row r="30" spans="1:21" ht="72" x14ac:dyDescent="0.35">
      <c r="A30" s="24" t="s">
        <v>151</v>
      </c>
      <c r="B30" s="25" t="s">
        <v>34</v>
      </c>
      <c r="C30" s="40" t="s">
        <v>152</v>
      </c>
      <c r="D30" s="40" t="s">
        <v>153</v>
      </c>
      <c r="E30" s="40" t="s">
        <v>37</v>
      </c>
      <c r="F30" s="26">
        <v>1</v>
      </c>
      <c r="G30" s="25" t="s">
        <v>154</v>
      </c>
      <c r="H30" s="27">
        <v>486999.99</v>
      </c>
      <c r="I30" s="27">
        <v>160477.16</v>
      </c>
      <c r="J30" s="28">
        <v>1</v>
      </c>
      <c r="K30" s="28">
        <v>0</v>
      </c>
      <c r="L30" s="29" t="s">
        <v>48</v>
      </c>
      <c r="M30" s="25" t="s">
        <v>37</v>
      </c>
      <c r="N30" s="26" t="s">
        <v>71</v>
      </c>
      <c r="O30" s="26" t="s">
        <v>155</v>
      </c>
      <c r="P30" s="25" t="s">
        <v>156</v>
      </c>
      <c r="Q30" s="26" t="s">
        <v>157</v>
      </c>
      <c r="R30" s="25" t="s">
        <v>44</v>
      </c>
      <c r="S30" s="20"/>
      <c r="T30" s="20"/>
      <c r="U30" s="20"/>
    </row>
    <row r="31" spans="1:21" ht="72" x14ac:dyDescent="0.35">
      <c r="A31" s="24" t="s">
        <v>172</v>
      </c>
      <c r="B31" s="25" t="s">
        <v>34</v>
      </c>
      <c r="C31" s="55" t="s">
        <v>173</v>
      </c>
      <c r="D31" s="55" t="s">
        <v>174</v>
      </c>
      <c r="E31" s="55" t="s">
        <v>37</v>
      </c>
      <c r="F31" s="26"/>
      <c r="G31" s="25" t="s">
        <v>175</v>
      </c>
      <c r="H31" s="27">
        <v>148518.79999999999</v>
      </c>
      <c r="I31" s="27">
        <v>49268.14</v>
      </c>
      <c r="J31" s="28">
        <v>1</v>
      </c>
      <c r="K31" s="28">
        <v>0</v>
      </c>
      <c r="L31" s="29" t="s">
        <v>70</v>
      </c>
      <c r="M31" s="25" t="s">
        <v>37</v>
      </c>
      <c r="N31" s="26" t="s">
        <v>101</v>
      </c>
      <c r="O31" s="26" t="s">
        <v>155</v>
      </c>
      <c r="P31" s="25" t="s">
        <v>176</v>
      </c>
      <c r="Q31" s="26" t="s">
        <v>177</v>
      </c>
      <c r="R31" s="25" t="s">
        <v>44</v>
      </c>
      <c r="S31" s="20"/>
      <c r="T31" s="20"/>
      <c r="U31" s="20"/>
    </row>
    <row r="32" spans="1:21" ht="72" x14ac:dyDescent="0.35">
      <c r="A32" s="24" t="s">
        <v>185</v>
      </c>
      <c r="B32" s="25" t="s">
        <v>34</v>
      </c>
      <c r="C32" s="55" t="s">
        <v>186</v>
      </c>
      <c r="D32" s="55" t="s">
        <v>186</v>
      </c>
      <c r="E32" s="55" t="s">
        <v>37</v>
      </c>
      <c r="F32" s="26">
        <v>1</v>
      </c>
      <c r="G32" s="25" t="s">
        <v>187</v>
      </c>
      <c r="H32" s="27">
        <v>8999.9699999999993</v>
      </c>
      <c r="I32" s="27">
        <v>2970.78</v>
      </c>
      <c r="J32" s="28">
        <v>1</v>
      </c>
      <c r="K32" s="28">
        <v>0</v>
      </c>
      <c r="L32" s="29" t="s">
        <v>55</v>
      </c>
      <c r="M32" s="25" t="s">
        <v>37</v>
      </c>
      <c r="N32" s="26" t="s">
        <v>188</v>
      </c>
      <c r="O32" s="26" t="s">
        <v>155</v>
      </c>
      <c r="P32" s="25" t="s">
        <v>189</v>
      </c>
      <c r="Q32" s="26" t="s">
        <v>190</v>
      </c>
      <c r="R32" s="25" t="s">
        <v>44</v>
      </c>
      <c r="S32" s="20"/>
      <c r="T32" s="20"/>
      <c r="U32" s="20"/>
    </row>
    <row r="33" spans="1:21" ht="144" x14ac:dyDescent="0.35">
      <c r="A33" s="24" t="s">
        <v>195</v>
      </c>
      <c r="B33" s="25" t="s">
        <v>34</v>
      </c>
      <c r="C33" s="25" t="s">
        <v>196</v>
      </c>
      <c r="D33" s="40" t="s">
        <v>197</v>
      </c>
      <c r="E33" s="40" t="s">
        <v>37</v>
      </c>
      <c r="F33" s="26">
        <v>1</v>
      </c>
      <c r="G33" s="25"/>
      <c r="H33" s="27">
        <f>6498000-680000</f>
        <v>5818000</v>
      </c>
      <c r="I33" s="27">
        <f t="shared" ref="I33:I40" si="0">+H33/$I$11</f>
        <v>1616111.111111111</v>
      </c>
      <c r="J33" s="28">
        <v>1</v>
      </c>
      <c r="K33" s="28">
        <v>0</v>
      </c>
      <c r="L33" s="29" t="s">
        <v>198</v>
      </c>
      <c r="M33" s="25" t="s">
        <v>79</v>
      </c>
      <c r="N33" s="26" t="s">
        <v>141</v>
      </c>
      <c r="O33" s="26" t="s">
        <v>142</v>
      </c>
      <c r="P33" s="25" t="s">
        <v>81</v>
      </c>
      <c r="Q33" s="26"/>
      <c r="R33" s="25" t="s">
        <v>52</v>
      </c>
      <c r="S33" s="20"/>
      <c r="T33" s="20"/>
      <c r="U33" s="20"/>
    </row>
    <row r="34" spans="1:21" ht="90" x14ac:dyDescent="0.35">
      <c r="A34" s="24" t="s">
        <v>199</v>
      </c>
      <c r="B34" s="25" t="s">
        <v>34</v>
      </c>
      <c r="C34" s="25" t="s">
        <v>200</v>
      </c>
      <c r="D34" s="40" t="s">
        <v>201</v>
      </c>
      <c r="E34" s="40" t="s">
        <v>37</v>
      </c>
      <c r="F34" s="26">
        <v>1</v>
      </c>
      <c r="G34" s="25"/>
      <c r="H34" s="27">
        <v>106000</v>
      </c>
      <c r="I34" s="27">
        <v>30000</v>
      </c>
      <c r="J34" s="28">
        <v>1</v>
      </c>
      <c r="K34" s="28">
        <v>0</v>
      </c>
      <c r="L34" s="29" t="s">
        <v>55</v>
      </c>
      <c r="M34" s="25" t="s">
        <v>37</v>
      </c>
      <c r="N34" s="26" t="s">
        <v>141</v>
      </c>
      <c r="O34" s="26" t="s">
        <v>61</v>
      </c>
      <c r="P34" s="25" t="s">
        <v>81</v>
      </c>
      <c r="Q34" s="26"/>
      <c r="R34" s="25" t="s">
        <v>44</v>
      </c>
      <c r="S34" s="20"/>
      <c r="T34" s="20"/>
      <c r="U34" s="20"/>
    </row>
    <row r="35" spans="1:21" ht="72" x14ac:dyDescent="0.35">
      <c r="A35" s="24" t="s">
        <v>202</v>
      </c>
      <c r="B35" s="25" t="s">
        <v>34</v>
      </c>
      <c r="C35" s="25" t="s">
        <v>203</v>
      </c>
      <c r="D35" s="40" t="s">
        <v>204</v>
      </c>
      <c r="E35" s="40" t="s">
        <v>37</v>
      </c>
      <c r="F35" s="26">
        <v>1</v>
      </c>
      <c r="G35" s="25"/>
      <c r="H35" s="27">
        <v>338206.9</v>
      </c>
      <c r="I35" s="27">
        <f>338206.9/3.1155</f>
        <v>108556.21890547265</v>
      </c>
      <c r="J35" s="28">
        <v>1</v>
      </c>
      <c r="K35" s="28">
        <v>0</v>
      </c>
      <c r="L35" s="29" t="s">
        <v>39</v>
      </c>
      <c r="M35" s="25" t="s">
        <v>37</v>
      </c>
      <c r="N35" s="26" t="s">
        <v>60</v>
      </c>
      <c r="O35" s="26" t="s">
        <v>61</v>
      </c>
      <c r="P35" s="25" t="s">
        <v>108</v>
      </c>
      <c r="Q35" s="26"/>
      <c r="R35" s="25" t="s">
        <v>44</v>
      </c>
      <c r="S35" s="20"/>
      <c r="T35" s="20"/>
      <c r="U35" s="20"/>
    </row>
    <row r="36" spans="1:21" ht="72" x14ac:dyDescent="0.35">
      <c r="A36" s="24" t="s">
        <v>210</v>
      </c>
      <c r="B36" s="25" t="s">
        <v>34</v>
      </c>
      <c r="C36" s="25" t="s">
        <v>211</v>
      </c>
      <c r="D36" s="40" t="s">
        <v>212</v>
      </c>
      <c r="E36" s="40" t="s">
        <v>37</v>
      </c>
      <c r="F36" s="26">
        <v>1</v>
      </c>
      <c r="G36" s="25"/>
      <c r="H36" s="27">
        <v>3215000</v>
      </c>
      <c r="I36" s="27">
        <v>1030000</v>
      </c>
      <c r="J36" s="28">
        <v>1</v>
      </c>
      <c r="K36" s="28">
        <v>0</v>
      </c>
      <c r="L36" s="29" t="s">
        <v>39</v>
      </c>
      <c r="M36" s="25" t="s">
        <v>37</v>
      </c>
      <c r="N36" s="26" t="s">
        <v>72</v>
      </c>
      <c r="O36" s="26" t="s">
        <v>61</v>
      </c>
      <c r="P36" s="25" t="s">
        <v>108</v>
      </c>
      <c r="Q36" s="26"/>
      <c r="R36" s="25" t="s">
        <v>44</v>
      </c>
      <c r="S36" s="20"/>
      <c r="T36" s="20"/>
      <c r="U36" s="20"/>
    </row>
    <row r="37" spans="1:21" ht="90" x14ac:dyDescent="0.35">
      <c r="A37" s="24" t="s">
        <v>213</v>
      </c>
      <c r="B37" s="25" t="s">
        <v>34</v>
      </c>
      <c r="C37" s="25" t="s">
        <v>214</v>
      </c>
      <c r="D37" s="40" t="s">
        <v>215</v>
      </c>
      <c r="E37" s="40" t="s">
        <v>37</v>
      </c>
      <c r="F37" s="26">
        <v>1</v>
      </c>
      <c r="G37" s="25"/>
      <c r="H37" s="27">
        <v>567000</v>
      </c>
      <c r="I37" s="27">
        <v>176000</v>
      </c>
      <c r="J37" s="28">
        <v>1</v>
      </c>
      <c r="K37" s="28">
        <v>0</v>
      </c>
      <c r="L37" s="29" t="s">
        <v>55</v>
      </c>
      <c r="M37" s="25" t="s">
        <v>37</v>
      </c>
      <c r="N37" s="26" t="s">
        <v>72</v>
      </c>
      <c r="O37" s="26" t="s">
        <v>98</v>
      </c>
      <c r="P37" s="25" t="s">
        <v>81</v>
      </c>
      <c r="Q37" s="26"/>
      <c r="R37" s="25" t="s">
        <v>44</v>
      </c>
      <c r="S37" s="20"/>
      <c r="T37" s="20"/>
      <c r="U37" s="20"/>
    </row>
    <row r="38" spans="1:21" ht="90" x14ac:dyDescent="0.35">
      <c r="A38" s="24" t="s">
        <v>216</v>
      </c>
      <c r="B38" s="25" t="s">
        <v>34</v>
      </c>
      <c r="C38" s="25" t="s">
        <v>217</v>
      </c>
      <c r="D38" s="40" t="s">
        <v>218</v>
      </c>
      <c r="E38" s="40" t="s">
        <v>37</v>
      </c>
      <c r="F38" s="26">
        <v>1</v>
      </c>
      <c r="G38" s="25"/>
      <c r="H38" s="27">
        <v>13000</v>
      </c>
      <c r="I38" s="27">
        <v>3800</v>
      </c>
      <c r="J38" s="28">
        <v>1</v>
      </c>
      <c r="K38" s="28">
        <v>0</v>
      </c>
      <c r="L38" s="29" t="s">
        <v>55</v>
      </c>
      <c r="M38" s="25" t="s">
        <v>37</v>
      </c>
      <c r="N38" s="26" t="s">
        <v>98</v>
      </c>
      <c r="O38" s="26" t="s">
        <v>61</v>
      </c>
      <c r="P38" s="25" t="s">
        <v>81</v>
      </c>
      <c r="Q38" s="26" t="s">
        <v>219</v>
      </c>
      <c r="R38" s="25" t="s">
        <v>44</v>
      </c>
      <c r="S38" s="20"/>
      <c r="T38" s="20"/>
      <c r="U38" s="20"/>
    </row>
    <row r="39" spans="1:21" ht="72" x14ac:dyDescent="0.35">
      <c r="A39" s="24" t="s">
        <v>220</v>
      </c>
      <c r="B39" s="25" t="s">
        <v>34</v>
      </c>
      <c r="C39" s="25" t="s">
        <v>221</v>
      </c>
      <c r="D39" s="40" t="s">
        <v>222</v>
      </c>
      <c r="E39" s="40" t="s">
        <v>78</v>
      </c>
      <c r="F39" s="26">
        <v>1</v>
      </c>
      <c r="G39" s="25"/>
      <c r="H39" s="27">
        <v>138000</v>
      </c>
      <c r="I39" s="27">
        <f t="shared" ref="I39" si="1">+H39/$I$11</f>
        <v>38333.333333333336</v>
      </c>
      <c r="J39" s="28">
        <v>1</v>
      </c>
      <c r="K39" s="28">
        <v>0</v>
      </c>
      <c r="L39" s="29" t="s">
        <v>161</v>
      </c>
      <c r="M39" s="25" t="s">
        <v>79</v>
      </c>
      <c r="N39" s="26" t="s">
        <v>98</v>
      </c>
      <c r="O39" s="26" t="s">
        <v>93</v>
      </c>
      <c r="P39" s="40" t="s">
        <v>223</v>
      </c>
      <c r="Q39" s="26"/>
      <c r="R39" s="25" t="s">
        <v>224</v>
      </c>
      <c r="S39" s="20"/>
      <c r="T39" s="20"/>
      <c r="U39" s="20"/>
    </row>
    <row r="40" spans="1:21" ht="90" x14ac:dyDescent="0.35">
      <c r="A40" s="24" t="s">
        <v>225</v>
      </c>
      <c r="B40" s="25" t="s">
        <v>34</v>
      </c>
      <c r="C40" s="25" t="s">
        <v>226</v>
      </c>
      <c r="D40" s="40" t="s">
        <v>227</v>
      </c>
      <c r="E40" s="40" t="s">
        <v>37</v>
      </c>
      <c r="F40" s="26">
        <v>1</v>
      </c>
      <c r="G40" s="25"/>
      <c r="H40" s="27">
        <v>322000</v>
      </c>
      <c r="I40" s="27">
        <f t="shared" si="0"/>
        <v>89444.444444444438</v>
      </c>
      <c r="J40" s="28">
        <v>1</v>
      </c>
      <c r="K40" s="28">
        <v>0</v>
      </c>
      <c r="L40" s="29" t="s">
        <v>228</v>
      </c>
      <c r="M40" s="25" t="s">
        <v>37</v>
      </c>
      <c r="N40" s="26" t="s">
        <v>98</v>
      </c>
      <c r="O40" s="26" t="s">
        <v>142</v>
      </c>
      <c r="P40" s="25" t="s">
        <v>81</v>
      </c>
      <c r="Q40" s="26"/>
      <c r="R40" s="25" t="s">
        <v>44</v>
      </c>
      <c r="S40" s="20"/>
      <c r="T40" s="20"/>
      <c r="U40" s="20"/>
    </row>
    <row r="41" spans="1:21" ht="72" x14ac:dyDescent="0.35">
      <c r="A41" s="24" t="s">
        <v>229</v>
      </c>
      <c r="B41" s="25" t="s">
        <v>34</v>
      </c>
      <c r="C41" s="25" t="s">
        <v>111</v>
      </c>
      <c r="D41" s="40" t="s">
        <v>230</v>
      </c>
      <c r="E41" s="40" t="s">
        <v>78</v>
      </c>
      <c r="F41" s="26">
        <v>1</v>
      </c>
      <c r="G41" s="25"/>
      <c r="H41" s="27">
        <v>196000</v>
      </c>
      <c r="I41" s="27">
        <f>+H41/$I$11</f>
        <v>54444.444444444445</v>
      </c>
      <c r="J41" s="28">
        <v>1</v>
      </c>
      <c r="K41" s="28">
        <v>0</v>
      </c>
      <c r="L41" s="29" t="s">
        <v>231</v>
      </c>
      <c r="M41" s="25" t="s">
        <v>79</v>
      </c>
      <c r="N41" s="26" t="s">
        <v>49</v>
      </c>
      <c r="O41" s="26" t="s">
        <v>93</v>
      </c>
      <c r="P41" s="40" t="s">
        <v>223</v>
      </c>
      <c r="Q41" s="26"/>
      <c r="R41" s="25" t="s">
        <v>224</v>
      </c>
      <c r="S41" s="20"/>
      <c r="T41" s="20"/>
      <c r="U41" s="20"/>
    </row>
    <row r="42" spans="1:21" ht="90" x14ac:dyDescent="0.35">
      <c r="A42" s="24" t="s">
        <v>232</v>
      </c>
      <c r="B42" s="25" t="s">
        <v>34</v>
      </c>
      <c r="C42" s="25" t="s">
        <v>233</v>
      </c>
      <c r="D42" s="40" t="s">
        <v>234</v>
      </c>
      <c r="E42" s="40" t="s">
        <v>37</v>
      </c>
      <c r="F42" s="26">
        <v>1</v>
      </c>
      <c r="G42" s="25"/>
      <c r="H42" s="27">
        <v>20000</v>
      </c>
      <c r="I42" s="27">
        <f t="shared" ref="I42:I47" si="2">+H42/$I$11</f>
        <v>5555.5555555555557</v>
      </c>
      <c r="J42" s="28">
        <v>1</v>
      </c>
      <c r="K42" s="28">
        <v>0</v>
      </c>
      <c r="L42" s="29" t="s">
        <v>161</v>
      </c>
      <c r="M42" s="25" t="s">
        <v>37</v>
      </c>
      <c r="N42" s="26" t="s">
        <v>49</v>
      </c>
      <c r="O42" s="26" t="s">
        <v>93</v>
      </c>
      <c r="P42" s="25" t="s">
        <v>81</v>
      </c>
      <c r="Q42" s="26"/>
      <c r="R42" s="25" t="s">
        <v>44</v>
      </c>
      <c r="S42" s="20"/>
      <c r="T42" s="20"/>
      <c r="U42" s="20"/>
    </row>
    <row r="43" spans="1:21" ht="90" x14ac:dyDescent="0.35">
      <c r="A43" s="24" t="s">
        <v>235</v>
      </c>
      <c r="B43" s="25" t="s">
        <v>34</v>
      </c>
      <c r="C43" s="25" t="s">
        <v>236</v>
      </c>
      <c r="D43" s="25" t="s">
        <v>237</v>
      </c>
      <c r="E43" s="40" t="s">
        <v>37</v>
      </c>
      <c r="F43" s="26">
        <v>1</v>
      </c>
      <c r="G43" s="25"/>
      <c r="H43" s="27">
        <v>221600</v>
      </c>
      <c r="I43" s="27">
        <f t="shared" si="2"/>
        <v>61555.555555555555</v>
      </c>
      <c r="J43" s="28">
        <v>1</v>
      </c>
      <c r="K43" s="28">
        <v>0</v>
      </c>
      <c r="L43" s="29" t="s">
        <v>231</v>
      </c>
      <c r="M43" s="25" t="s">
        <v>79</v>
      </c>
      <c r="N43" s="26" t="s">
        <v>49</v>
      </c>
      <c r="O43" s="26" t="s">
        <v>93</v>
      </c>
      <c r="P43" s="25" t="s">
        <v>81</v>
      </c>
      <c r="Q43" s="26"/>
      <c r="R43" s="25" t="s">
        <v>224</v>
      </c>
      <c r="S43" s="20"/>
      <c r="T43" s="20"/>
      <c r="U43" s="20"/>
    </row>
    <row r="44" spans="1:21" ht="102.75" customHeight="1" x14ac:dyDescent="0.35">
      <c r="A44" s="24" t="s">
        <v>238</v>
      </c>
      <c r="B44" s="25" t="s">
        <v>34</v>
      </c>
      <c r="C44" s="25" t="s">
        <v>239</v>
      </c>
      <c r="D44" s="25" t="s">
        <v>240</v>
      </c>
      <c r="E44" s="40" t="s">
        <v>37</v>
      </c>
      <c r="F44" s="26">
        <v>1</v>
      </c>
      <c r="G44" s="25"/>
      <c r="H44" s="27">
        <v>215000</v>
      </c>
      <c r="I44" s="27">
        <f t="shared" si="2"/>
        <v>59722.222222222219</v>
      </c>
      <c r="J44" s="28">
        <v>1</v>
      </c>
      <c r="K44" s="28">
        <v>0</v>
      </c>
      <c r="L44" s="29" t="s">
        <v>231</v>
      </c>
      <c r="M44" s="25" t="s">
        <v>37</v>
      </c>
      <c r="N44" s="26" t="s">
        <v>49</v>
      </c>
      <c r="O44" s="26" t="s">
        <v>93</v>
      </c>
      <c r="P44" s="25" t="s">
        <v>81</v>
      </c>
      <c r="Q44" s="26"/>
      <c r="R44" s="25" t="s">
        <v>224</v>
      </c>
      <c r="S44" s="20"/>
      <c r="T44" s="20"/>
      <c r="U44" s="20"/>
    </row>
    <row r="45" spans="1:21" ht="90" x14ac:dyDescent="0.35">
      <c r="A45" s="24" t="s">
        <v>241</v>
      </c>
      <c r="B45" s="25" t="s">
        <v>34</v>
      </c>
      <c r="C45" s="25" t="s">
        <v>242</v>
      </c>
      <c r="D45" s="25" t="s">
        <v>243</v>
      </c>
      <c r="E45" s="40" t="s">
        <v>37</v>
      </c>
      <c r="F45" s="26">
        <v>1</v>
      </c>
      <c r="G45" s="25"/>
      <c r="H45" s="27">
        <v>145000</v>
      </c>
      <c r="I45" s="27">
        <f t="shared" si="2"/>
        <v>40277.777777777774</v>
      </c>
      <c r="J45" s="28">
        <v>1</v>
      </c>
      <c r="K45" s="28">
        <v>0</v>
      </c>
      <c r="L45" s="29" t="s">
        <v>231</v>
      </c>
      <c r="M45" s="29" t="s">
        <v>79</v>
      </c>
      <c r="N45" s="29" t="s">
        <v>93</v>
      </c>
      <c r="O45" s="29" t="s">
        <v>244</v>
      </c>
      <c r="P45" s="29" t="s">
        <v>81</v>
      </c>
      <c r="Q45" s="26"/>
      <c r="R45" s="25" t="s">
        <v>224</v>
      </c>
      <c r="S45" s="20"/>
      <c r="T45" s="20"/>
      <c r="U45" s="20"/>
    </row>
    <row r="46" spans="1:21" ht="72" x14ac:dyDescent="0.35">
      <c r="A46" s="24" t="s">
        <v>245</v>
      </c>
      <c r="B46" s="25" t="s">
        <v>34</v>
      </c>
      <c r="C46" s="25" t="s">
        <v>246</v>
      </c>
      <c r="D46" s="25" t="s">
        <v>247</v>
      </c>
      <c r="E46" s="40" t="s">
        <v>78</v>
      </c>
      <c r="F46" s="26">
        <v>1</v>
      </c>
      <c r="G46" s="25"/>
      <c r="H46" s="27">
        <v>47000</v>
      </c>
      <c r="I46" s="27">
        <f t="shared" si="2"/>
        <v>13055.555555555555</v>
      </c>
      <c r="J46" s="28">
        <v>1</v>
      </c>
      <c r="K46" s="28">
        <v>0</v>
      </c>
      <c r="L46" s="29" t="s">
        <v>55</v>
      </c>
      <c r="M46" s="29" t="s">
        <v>79</v>
      </c>
      <c r="N46" s="29" t="s">
        <v>93</v>
      </c>
      <c r="O46" s="29" t="s">
        <v>244</v>
      </c>
      <c r="P46" s="29" t="s">
        <v>223</v>
      </c>
      <c r="Q46" s="26"/>
      <c r="R46" s="25" t="s">
        <v>224</v>
      </c>
      <c r="S46" s="20"/>
      <c r="T46" s="20"/>
      <c r="U46" s="20"/>
    </row>
    <row r="47" spans="1:21" ht="144" x14ac:dyDescent="0.35">
      <c r="A47" s="24" t="s">
        <v>248</v>
      </c>
      <c r="B47" s="25" t="s">
        <v>34</v>
      </c>
      <c r="C47" s="25" t="s">
        <v>249</v>
      </c>
      <c r="D47" s="25" t="s">
        <v>250</v>
      </c>
      <c r="E47" s="40" t="s">
        <v>37</v>
      </c>
      <c r="F47" s="26">
        <v>1</v>
      </c>
      <c r="G47" s="25"/>
      <c r="H47" s="27">
        <v>523000</v>
      </c>
      <c r="I47" s="27">
        <f t="shared" si="2"/>
        <v>145277.77777777778</v>
      </c>
      <c r="J47" s="28">
        <v>1</v>
      </c>
      <c r="K47" s="28">
        <v>0</v>
      </c>
      <c r="L47" s="29" t="s">
        <v>251</v>
      </c>
      <c r="M47" s="29" t="s">
        <v>79</v>
      </c>
      <c r="N47" s="29" t="s">
        <v>93</v>
      </c>
      <c r="O47" s="29" t="s">
        <v>244</v>
      </c>
      <c r="P47" s="29" t="s">
        <v>81</v>
      </c>
      <c r="Q47" s="26"/>
      <c r="R47" s="25" t="s">
        <v>224</v>
      </c>
      <c r="S47" s="20"/>
      <c r="T47" s="20"/>
      <c r="U47" s="20"/>
    </row>
    <row r="49" spans="1:18" ht="23.25" customHeight="1" x14ac:dyDescent="0.35">
      <c r="A49" s="87" t="s">
        <v>252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9"/>
    </row>
    <row r="50" spans="1:18" ht="23.25" customHeight="1" x14ac:dyDescent="0.35">
      <c r="A50" s="83" t="s">
        <v>13</v>
      </c>
      <c r="B50" s="83" t="s">
        <v>14</v>
      </c>
      <c r="C50" s="83" t="s">
        <v>15</v>
      </c>
      <c r="D50" s="83" t="s">
        <v>16</v>
      </c>
      <c r="E50" s="83" t="s">
        <v>17</v>
      </c>
      <c r="F50" s="83" t="s">
        <v>18</v>
      </c>
      <c r="G50" s="83" t="s">
        <v>19</v>
      </c>
      <c r="H50" s="84" t="s">
        <v>20</v>
      </c>
      <c r="I50" s="85"/>
      <c r="J50" s="85"/>
      <c r="K50" s="86"/>
      <c r="L50" s="83" t="s">
        <v>63</v>
      </c>
      <c r="M50" s="83" t="s">
        <v>64</v>
      </c>
      <c r="N50" s="83" t="s">
        <v>65</v>
      </c>
      <c r="O50" s="83"/>
      <c r="P50" s="83" t="s">
        <v>24</v>
      </c>
      <c r="Q50" s="83" t="s">
        <v>25</v>
      </c>
      <c r="R50" s="83" t="s">
        <v>26</v>
      </c>
    </row>
    <row r="51" spans="1:18" ht="72" x14ac:dyDescent="0.35">
      <c r="A51" s="83"/>
      <c r="B51" s="83"/>
      <c r="C51" s="83"/>
      <c r="D51" s="83"/>
      <c r="E51" s="83"/>
      <c r="F51" s="83"/>
      <c r="G51" s="83"/>
      <c r="H51" s="21" t="s">
        <v>27</v>
      </c>
      <c r="I51" s="21" t="s">
        <v>28</v>
      </c>
      <c r="J51" s="22" t="s">
        <v>29</v>
      </c>
      <c r="K51" s="22" t="s">
        <v>30</v>
      </c>
      <c r="L51" s="83"/>
      <c r="M51" s="83"/>
      <c r="N51" s="23" t="s">
        <v>31</v>
      </c>
      <c r="O51" s="23" t="s">
        <v>32</v>
      </c>
      <c r="P51" s="83"/>
      <c r="Q51" s="83"/>
      <c r="R51" s="83"/>
    </row>
    <row r="52" spans="1:18" ht="72" x14ac:dyDescent="0.35">
      <c r="A52" s="24" t="s">
        <v>259</v>
      </c>
      <c r="B52" s="25" t="s">
        <v>34</v>
      </c>
      <c r="C52" s="40" t="s">
        <v>260</v>
      </c>
      <c r="D52" s="40" t="s">
        <v>261</v>
      </c>
      <c r="E52" s="25" t="s">
        <v>256</v>
      </c>
      <c r="F52" s="26">
        <v>1</v>
      </c>
      <c r="G52" s="38"/>
      <c r="H52" s="67">
        <v>25370</v>
      </c>
      <c r="I52" s="67">
        <f>+H52/$I$11</f>
        <v>7047.2222222222217</v>
      </c>
      <c r="J52" s="28">
        <v>1</v>
      </c>
      <c r="K52" s="28">
        <v>0</v>
      </c>
      <c r="L52" s="25" t="s">
        <v>171</v>
      </c>
      <c r="M52" s="25" t="s">
        <v>79</v>
      </c>
      <c r="N52" s="68" t="s">
        <v>155</v>
      </c>
      <c r="O52" s="68" t="s">
        <v>72</v>
      </c>
      <c r="P52" s="25" t="s">
        <v>262</v>
      </c>
      <c r="Q52" s="26" t="s">
        <v>263</v>
      </c>
      <c r="R52" s="25" t="s">
        <v>44</v>
      </c>
    </row>
    <row r="53" spans="1:18" ht="90" x14ac:dyDescent="0.35">
      <c r="A53" s="24" t="s">
        <v>264</v>
      </c>
      <c r="B53" s="25" t="s">
        <v>34</v>
      </c>
      <c r="C53" s="40" t="s">
        <v>265</v>
      </c>
      <c r="D53" s="40" t="s">
        <v>266</v>
      </c>
      <c r="E53" s="25" t="s">
        <v>256</v>
      </c>
      <c r="F53" s="26">
        <v>1</v>
      </c>
      <c r="G53" s="38"/>
      <c r="H53" s="67">
        <v>26400</v>
      </c>
      <c r="I53" s="67">
        <v>8000</v>
      </c>
      <c r="J53" s="28">
        <v>1</v>
      </c>
      <c r="K53" s="28">
        <v>0</v>
      </c>
      <c r="L53" s="25" t="s">
        <v>86</v>
      </c>
      <c r="M53" s="25" t="s">
        <v>79</v>
      </c>
      <c r="N53" s="68" t="s">
        <v>72</v>
      </c>
      <c r="O53" s="68" t="s">
        <v>141</v>
      </c>
      <c r="P53" s="25" t="s">
        <v>262</v>
      </c>
      <c r="Q53" s="26" t="s">
        <v>267</v>
      </c>
      <c r="R53" s="25" t="s">
        <v>44</v>
      </c>
    </row>
    <row r="54" spans="1:18" ht="72" x14ac:dyDescent="0.35">
      <c r="A54" s="24" t="s">
        <v>268</v>
      </c>
      <c r="B54" s="25" t="s">
        <v>34</v>
      </c>
      <c r="C54" s="40" t="s">
        <v>269</v>
      </c>
      <c r="D54" s="40" t="s">
        <v>270</v>
      </c>
      <c r="E54" s="25" t="s">
        <v>271</v>
      </c>
      <c r="F54" s="26">
        <v>1</v>
      </c>
      <c r="G54" s="38"/>
      <c r="H54" s="67">
        <v>196929</v>
      </c>
      <c r="I54" s="67">
        <v>60429.255000000005</v>
      </c>
      <c r="J54" s="28">
        <v>1</v>
      </c>
      <c r="K54" s="28">
        <v>0</v>
      </c>
      <c r="L54" s="25" t="s">
        <v>272</v>
      </c>
      <c r="M54" s="25" t="s">
        <v>37</v>
      </c>
      <c r="N54" s="68" t="s">
        <v>72</v>
      </c>
      <c r="O54" s="68" t="s">
        <v>98</v>
      </c>
      <c r="P54" s="25" t="s">
        <v>108</v>
      </c>
      <c r="Q54" s="26" t="s">
        <v>273</v>
      </c>
      <c r="R54" s="25" t="s">
        <v>44</v>
      </c>
    </row>
    <row r="55" spans="1:18" ht="72" x14ac:dyDescent="0.35">
      <c r="A55" s="24" t="s">
        <v>274</v>
      </c>
      <c r="B55" s="25" t="s">
        <v>34</v>
      </c>
      <c r="C55" s="40" t="s">
        <v>275</v>
      </c>
      <c r="D55" s="40" t="s">
        <v>276</v>
      </c>
      <c r="E55" s="25" t="s">
        <v>271</v>
      </c>
      <c r="F55" s="26">
        <v>1</v>
      </c>
      <c r="G55" s="38" t="s">
        <v>277</v>
      </c>
      <c r="H55" s="67">
        <v>154489.70000000001</v>
      </c>
      <c r="I55" s="67">
        <v>59900.62</v>
      </c>
      <c r="J55" s="28">
        <v>1</v>
      </c>
      <c r="K55" s="28">
        <v>0</v>
      </c>
      <c r="L55" s="25" t="s">
        <v>272</v>
      </c>
      <c r="M55" s="25" t="s">
        <v>37</v>
      </c>
      <c r="N55" s="68" t="s">
        <v>101</v>
      </c>
      <c r="O55" s="68" t="s">
        <v>155</v>
      </c>
      <c r="P55" s="25" t="s">
        <v>108</v>
      </c>
      <c r="Q55" s="26" t="s">
        <v>278</v>
      </c>
      <c r="R55" s="25" t="s">
        <v>44</v>
      </c>
    </row>
    <row r="56" spans="1:18" ht="72" x14ac:dyDescent="0.35">
      <c r="A56" s="24" t="s">
        <v>279</v>
      </c>
      <c r="B56" s="25" t="s">
        <v>34</v>
      </c>
      <c r="C56" s="40" t="s">
        <v>280</v>
      </c>
      <c r="D56" s="40" t="s">
        <v>281</v>
      </c>
      <c r="E56" s="25" t="s">
        <v>256</v>
      </c>
      <c r="F56" s="26">
        <v>1</v>
      </c>
      <c r="G56" s="38"/>
      <c r="H56" s="67">
        <v>46000</v>
      </c>
      <c r="I56" s="67">
        <v>11068.87</v>
      </c>
      <c r="J56" s="28">
        <v>1</v>
      </c>
      <c r="K56" s="28">
        <v>0</v>
      </c>
      <c r="L56" s="25" t="s">
        <v>282</v>
      </c>
      <c r="M56" s="25" t="s">
        <v>79</v>
      </c>
      <c r="N56" s="68" t="s">
        <v>72</v>
      </c>
      <c r="O56" s="68" t="s">
        <v>208</v>
      </c>
      <c r="P56" s="25"/>
      <c r="Q56" s="26" t="s">
        <v>283</v>
      </c>
      <c r="R56" s="25" t="s">
        <v>44</v>
      </c>
    </row>
    <row r="57" spans="1:18" ht="72" x14ac:dyDescent="0.35">
      <c r="A57" s="24" t="s">
        <v>284</v>
      </c>
      <c r="B57" s="25" t="s">
        <v>34</v>
      </c>
      <c r="C57" s="40" t="s">
        <v>285</v>
      </c>
      <c r="D57" s="40" t="s">
        <v>286</v>
      </c>
      <c r="E57" s="25" t="s">
        <v>256</v>
      </c>
      <c r="F57" s="26">
        <v>1</v>
      </c>
      <c r="G57" s="38"/>
      <c r="H57" s="67">
        <v>264385.07</v>
      </c>
      <c r="I57" s="67">
        <v>82150.55</v>
      </c>
      <c r="J57" s="28">
        <v>1</v>
      </c>
      <c r="K57" s="28">
        <v>0</v>
      </c>
      <c r="L57" s="25" t="s">
        <v>272</v>
      </c>
      <c r="M57" s="25" t="s">
        <v>79</v>
      </c>
      <c r="N57" s="68" t="s">
        <v>141</v>
      </c>
      <c r="O57" s="68" t="s">
        <v>61</v>
      </c>
      <c r="P57" s="25"/>
      <c r="Q57" s="26" t="s">
        <v>287</v>
      </c>
      <c r="R57" s="25" t="s">
        <v>44</v>
      </c>
    </row>
    <row r="58" spans="1:18" ht="90" x14ac:dyDescent="0.35">
      <c r="A58" s="24" t="s">
        <v>292</v>
      </c>
      <c r="B58" s="25" t="s">
        <v>34</v>
      </c>
      <c r="C58" s="40" t="s">
        <v>293</v>
      </c>
      <c r="D58" s="40" t="s">
        <v>294</v>
      </c>
      <c r="E58" s="25" t="s">
        <v>271</v>
      </c>
      <c r="F58" s="26" t="s">
        <v>43</v>
      </c>
      <c r="G58" s="38" t="s">
        <v>43</v>
      </c>
      <c r="H58" s="67">
        <v>80000</v>
      </c>
      <c r="I58" s="67">
        <f>+H58/$I$11</f>
        <v>22222.222222222223</v>
      </c>
      <c r="J58" s="28">
        <v>1</v>
      </c>
      <c r="K58" s="28">
        <v>0</v>
      </c>
      <c r="L58" s="25" t="s">
        <v>39</v>
      </c>
      <c r="M58" s="25" t="s">
        <v>37</v>
      </c>
      <c r="N58" s="68" t="s">
        <v>107</v>
      </c>
      <c r="O58" s="68" t="s">
        <v>107</v>
      </c>
      <c r="P58" s="25" t="s">
        <v>295</v>
      </c>
      <c r="Q58" s="26" t="s">
        <v>43</v>
      </c>
      <c r="R58" s="25" t="s">
        <v>52</v>
      </c>
    </row>
    <row r="59" spans="1:18" ht="72" x14ac:dyDescent="0.35">
      <c r="A59" s="24" t="s">
        <v>296</v>
      </c>
      <c r="B59" s="25" t="s">
        <v>34</v>
      </c>
      <c r="C59" s="40" t="s">
        <v>297</v>
      </c>
      <c r="D59" s="40" t="s">
        <v>297</v>
      </c>
      <c r="E59" s="25" t="s">
        <v>271</v>
      </c>
      <c r="F59" s="26">
        <v>1</v>
      </c>
      <c r="G59" s="38" t="s">
        <v>298</v>
      </c>
      <c r="H59" s="67">
        <v>19902</v>
      </c>
      <c r="I59" s="67">
        <v>9046</v>
      </c>
      <c r="J59" s="28">
        <v>1</v>
      </c>
      <c r="K59" s="28">
        <v>0</v>
      </c>
      <c r="L59" s="25" t="s">
        <v>161</v>
      </c>
      <c r="M59" s="25" t="s">
        <v>37</v>
      </c>
      <c r="N59" s="68" t="s">
        <v>107</v>
      </c>
      <c r="O59" s="68" t="s">
        <v>101</v>
      </c>
      <c r="P59" s="25" t="s">
        <v>299</v>
      </c>
      <c r="Q59" s="26" t="s">
        <v>300</v>
      </c>
      <c r="R59" s="25" t="s">
        <v>44</v>
      </c>
    </row>
    <row r="61" spans="1:18" ht="20.25" customHeight="1" x14ac:dyDescent="0.35">
      <c r="A61" s="87" t="s">
        <v>301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9"/>
    </row>
    <row r="62" spans="1:18" ht="21.75" customHeight="1" x14ac:dyDescent="0.35">
      <c r="A62" s="83" t="s">
        <v>13</v>
      </c>
      <c r="B62" s="83" t="s">
        <v>14</v>
      </c>
      <c r="C62" s="83" t="s">
        <v>302</v>
      </c>
      <c r="D62" s="83" t="s">
        <v>16</v>
      </c>
      <c r="E62" s="83" t="s">
        <v>17</v>
      </c>
      <c r="F62" s="91" t="s">
        <v>303</v>
      </c>
      <c r="G62" s="92"/>
      <c r="H62" s="84" t="s">
        <v>20</v>
      </c>
      <c r="I62" s="85"/>
      <c r="J62" s="85"/>
      <c r="K62" s="86"/>
      <c r="L62" s="83" t="s">
        <v>63</v>
      </c>
      <c r="M62" s="83" t="s">
        <v>64</v>
      </c>
      <c r="N62" s="83" t="s">
        <v>65</v>
      </c>
      <c r="O62" s="83"/>
      <c r="P62" s="83" t="s">
        <v>24</v>
      </c>
      <c r="Q62" s="83" t="s">
        <v>25</v>
      </c>
      <c r="R62" s="83" t="s">
        <v>26</v>
      </c>
    </row>
    <row r="63" spans="1:18" ht="78" customHeight="1" x14ac:dyDescent="0.35">
      <c r="A63" s="83"/>
      <c r="B63" s="83"/>
      <c r="C63" s="83"/>
      <c r="D63" s="83"/>
      <c r="E63" s="83"/>
      <c r="F63" s="93"/>
      <c r="G63" s="94"/>
      <c r="H63" s="21" t="s">
        <v>27</v>
      </c>
      <c r="I63" s="21" t="s">
        <v>28</v>
      </c>
      <c r="J63" s="22" t="s">
        <v>29</v>
      </c>
      <c r="K63" s="22" t="s">
        <v>30</v>
      </c>
      <c r="L63" s="83"/>
      <c r="M63" s="83"/>
      <c r="N63" s="23" t="s">
        <v>304</v>
      </c>
      <c r="O63" s="23" t="s">
        <v>32</v>
      </c>
      <c r="P63" s="83"/>
      <c r="Q63" s="83"/>
      <c r="R63" s="83"/>
    </row>
    <row r="64" spans="1:18" ht="54" x14ac:dyDescent="0.35">
      <c r="A64" s="24" t="s">
        <v>305</v>
      </c>
      <c r="B64" s="25" t="s">
        <v>34</v>
      </c>
      <c r="C64" s="40" t="s">
        <v>306</v>
      </c>
      <c r="D64" s="40" t="s">
        <v>307</v>
      </c>
      <c r="E64" s="25" t="s">
        <v>308</v>
      </c>
      <c r="F64" s="69"/>
      <c r="G64" s="70"/>
      <c r="H64" s="67">
        <v>173960</v>
      </c>
      <c r="I64" s="67">
        <v>55000</v>
      </c>
      <c r="J64" s="28">
        <v>0.8</v>
      </c>
      <c r="K64" s="28">
        <v>0.2</v>
      </c>
      <c r="L64" s="25" t="s">
        <v>309</v>
      </c>
      <c r="M64" s="25" t="s">
        <v>310</v>
      </c>
      <c r="N64" s="68" t="s">
        <v>107</v>
      </c>
      <c r="O64" s="68" t="s">
        <v>188</v>
      </c>
      <c r="P64" s="25"/>
      <c r="Q64" s="26" t="s">
        <v>311</v>
      </c>
      <c r="R64" s="25" t="s">
        <v>44</v>
      </c>
    </row>
    <row r="65" spans="1:18" s="49" customFormat="1" ht="72" x14ac:dyDescent="0.35">
      <c r="A65" s="24" t="s">
        <v>312</v>
      </c>
      <c r="B65" s="25" t="s">
        <v>34</v>
      </c>
      <c r="C65" s="25" t="s">
        <v>313</v>
      </c>
      <c r="D65" s="38" t="s">
        <v>314</v>
      </c>
      <c r="E65" s="25" t="s">
        <v>315</v>
      </c>
      <c r="F65" s="95"/>
      <c r="G65" s="95"/>
      <c r="H65" s="67">
        <v>25000</v>
      </c>
      <c r="I65" s="27">
        <v>6666.666666666667</v>
      </c>
      <c r="J65" s="96">
        <v>1</v>
      </c>
      <c r="K65" s="96">
        <v>0</v>
      </c>
      <c r="L65" s="29" t="s">
        <v>316</v>
      </c>
      <c r="M65" s="25" t="s">
        <v>79</v>
      </c>
      <c r="N65" s="68" t="s">
        <v>141</v>
      </c>
      <c r="O65" s="68" t="s">
        <v>98</v>
      </c>
      <c r="P65" s="25" t="s">
        <v>94</v>
      </c>
      <c r="Q65" s="25"/>
      <c r="R65" s="25" t="s">
        <v>57</v>
      </c>
    </row>
    <row r="66" spans="1:18" ht="108" x14ac:dyDescent="0.35">
      <c r="A66" s="24" t="s">
        <v>317</v>
      </c>
      <c r="B66" s="25" t="s">
        <v>34</v>
      </c>
      <c r="C66" s="40" t="s">
        <v>318</v>
      </c>
      <c r="D66" s="40" t="s">
        <v>319</v>
      </c>
      <c r="E66" s="25" t="s">
        <v>271</v>
      </c>
      <c r="F66" s="69"/>
      <c r="G66" s="70"/>
      <c r="H66" s="67">
        <v>203730</v>
      </c>
      <c r="I66" s="67">
        <v>62200</v>
      </c>
      <c r="J66" s="28">
        <v>0</v>
      </c>
      <c r="K66" s="28">
        <v>1</v>
      </c>
      <c r="L66" s="25" t="s">
        <v>320</v>
      </c>
      <c r="M66" s="25" t="s">
        <v>37</v>
      </c>
      <c r="N66" s="68" t="s">
        <v>188</v>
      </c>
      <c r="O66" s="68" t="s">
        <v>102</v>
      </c>
      <c r="P66" s="25" t="s">
        <v>321</v>
      </c>
      <c r="Q66" s="26" t="s">
        <v>43</v>
      </c>
      <c r="R66" s="25" t="s">
        <v>44</v>
      </c>
    </row>
    <row r="67" spans="1:18" ht="72" x14ac:dyDescent="0.35">
      <c r="A67" s="24" t="s">
        <v>322</v>
      </c>
      <c r="B67" s="25" t="s">
        <v>34</v>
      </c>
      <c r="C67" s="40" t="s">
        <v>323</v>
      </c>
      <c r="D67" s="40" t="s">
        <v>324</v>
      </c>
      <c r="E67" s="25" t="s">
        <v>325</v>
      </c>
      <c r="F67" s="69"/>
      <c r="G67" s="70"/>
      <c r="H67" s="67">
        <v>2250000</v>
      </c>
      <c r="I67" s="67">
        <f>+H67/$I$11</f>
        <v>625000</v>
      </c>
      <c r="J67" s="28">
        <v>1</v>
      </c>
      <c r="K67" s="28">
        <v>0</v>
      </c>
      <c r="L67" s="25" t="s">
        <v>326</v>
      </c>
      <c r="M67" s="25" t="s">
        <v>79</v>
      </c>
      <c r="N67" s="68" t="s">
        <v>60</v>
      </c>
      <c r="O67" s="68" t="s">
        <v>61</v>
      </c>
      <c r="P67" s="25"/>
      <c r="Q67" s="26"/>
      <c r="R67" s="25" t="s">
        <v>52</v>
      </c>
    </row>
    <row r="68" spans="1:18" ht="108" x14ac:dyDescent="0.35">
      <c r="A68" s="24" t="s">
        <v>327</v>
      </c>
      <c r="B68" s="25" t="s">
        <v>34</v>
      </c>
      <c r="C68" s="40" t="s">
        <v>328</v>
      </c>
      <c r="D68" s="40" t="s">
        <v>329</v>
      </c>
      <c r="E68" s="25" t="s">
        <v>330</v>
      </c>
      <c r="F68" s="69"/>
      <c r="G68" s="70"/>
      <c r="H68" s="67">
        <v>196795.04</v>
      </c>
      <c r="I68" s="67">
        <v>60383.839999999997</v>
      </c>
      <c r="J68" s="28">
        <v>1</v>
      </c>
      <c r="K68" s="28">
        <v>0</v>
      </c>
      <c r="L68" s="25" t="s">
        <v>331</v>
      </c>
      <c r="M68" s="25" t="s">
        <v>310</v>
      </c>
      <c r="N68" s="68" t="s">
        <v>101</v>
      </c>
      <c r="O68" s="68" t="s">
        <v>188</v>
      </c>
      <c r="P68" s="25"/>
      <c r="Q68" s="26" t="s">
        <v>332</v>
      </c>
      <c r="R68" s="25" t="s">
        <v>44</v>
      </c>
    </row>
    <row r="69" spans="1:18" ht="180" x14ac:dyDescent="0.35">
      <c r="A69" s="24" t="s">
        <v>345</v>
      </c>
      <c r="B69" s="25" t="s">
        <v>34</v>
      </c>
      <c r="C69" s="40" t="s">
        <v>346</v>
      </c>
      <c r="D69" s="40" t="s">
        <v>347</v>
      </c>
      <c r="E69" s="25" t="s">
        <v>348</v>
      </c>
      <c r="F69" s="69"/>
      <c r="G69" s="70"/>
      <c r="H69" s="67">
        <v>1465077</v>
      </c>
      <c r="I69" s="67">
        <f>+H69/$I$11</f>
        <v>406965.83333333331</v>
      </c>
      <c r="J69" s="28">
        <v>1</v>
      </c>
      <c r="K69" s="28">
        <v>0</v>
      </c>
      <c r="L69" s="25" t="s">
        <v>349</v>
      </c>
      <c r="M69" s="25" t="s">
        <v>79</v>
      </c>
      <c r="N69" s="68" t="s">
        <v>155</v>
      </c>
      <c r="O69" s="68" t="s">
        <v>208</v>
      </c>
      <c r="P69" s="25"/>
      <c r="Q69" s="26" t="s">
        <v>350</v>
      </c>
      <c r="R69" s="25" t="s">
        <v>44</v>
      </c>
    </row>
    <row r="70" spans="1:18" ht="72" x14ac:dyDescent="0.35">
      <c r="A70" s="24" t="s">
        <v>351</v>
      </c>
      <c r="B70" s="25" t="s">
        <v>34</v>
      </c>
      <c r="C70" s="40" t="s">
        <v>352</v>
      </c>
      <c r="D70" s="40" t="s">
        <v>353</v>
      </c>
      <c r="E70" s="25" t="s">
        <v>315</v>
      </c>
      <c r="F70" s="69"/>
      <c r="G70" s="70"/>
      <c r="H70" s="67">
        <v>360000</v>
      </c>
      <c r="I70" s="67">
        <v>100000</v>
      </c>
      <c r="J70" s="28">
        <v>1</v>
      </c>
      <c r="K70" s="28">
        <v>0</v>
      </c>
      <c r="L70" s="25" t="s">
        <v>171</v>
      </c>
      <c r="M70" s="25" t="s">
        <v>79</v>
      </c>
      <c r="N70" s="68" t="s">
        <v>188</v>
      </c>
      <c r="O70" s="68" t="s">
        <v>102</v>
      </c>
      <c r="P70" s="25"/>
      <c r="Q70" s="26" t="s">
        <v>354</v>
      </c>
      <c r="R70" s="25" t="s">
        <v>44</v>
      </c>
    </row>
    <row r="71" spans="1:18" s="49" customFormat="1" ht="90" x14ac:dyDescent="0.35">
      <c r="A71" s="24" t="s">
        <v>383</v>
      </c>
      <c r="B71" s="25" t="s">
        <v>34</v>
      </c>
      <c r="C71" s="40" t="s">
        <v>384</v>
      </c>
      <c r="D71" s="40" t="s">
        <v>385</v>
      </c>
      <c r="E71" s="25" t="s">
        <v>330</v>
      </c>
      <c r="F71" s="69"/>
      <c r="G71" s="70"/>
      <c r="H71" s="67">
        <v>46000</v>
      </c>
      <c r="I71" s="27">
        <f>+H71/$I$11</f>
        <v>12777.777777777777</v>
      </c>
      <c r="J71" s="28">
        <v>1</v>
      </c>
      <c r="K71" s="28">
        <v>0</v>
      </c>
      <c r="L71" s="25" t="s">
        <v>309</v>
      </c>
      <c r="M71" s="25" t="s">
        <v>310</v>
      </c>
      <c r="N71" s="26" t="s">
        <v>93</v>
      </c>
      <c r="O71" s="26" t="s">
        <v>244</v>
      </c>
      <c r="P71" s="25" t="s">
        <v>386</v>
      </c>
      <c r="Q71" s="25"/>
      <c r="R71" s="25" t="s">
        <v>224</v>
      </c>
    </row>
    <row r="73" spans="1:18" ht="21" customHeight="1" x14ac:dyDescent="0.35">
      <c r="A73" s="87" t="s">
        <v>387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9"/>
    </row>
    <row r="74" spans="1:18" ht="19.5" customHeight="1" x14ac:dyDescent="0.35">
      <c r="A74" s="83" t="s">
        <v>13</v>
      </c>
      <c r="B74" s="83" t="s">
        <v>14</v>
      </c>
      <c r="C74" s="83" t="s">
        <v>302</v>
      </c>
      <c r="D74" s="83" t="s">
        <v>16</v>
      </c>
      <c r="E74" s="83" t="s">
        <v>17</v>
      </c>
      <c r="F74" s="83" t="s">
        <v>19</v>
      </c>
      <c r="G74" s="83"/>
      <c r="H74" s="84" t="s">
        <v>20</v>
      </c>
      <c r="I74" s="85"/>
      <c r="J74" s="85"/>
      <c r="K74" s="86"/>
      <c r="L74" s="83" t="s">
        <v>63</v>
      </c>
      <c r="M74" s="83" t="s">
        <v>64</v>
      </c>
      <c r="N74" s="83" t="s">
        <v>65</v>
      </c>
      <c r="O74" s="83"/>
      <c r="P74" s="83" t="s">
        <v>24</v>
      </c>
      <c r="Q74" s="83" t="s">
        <v>25</v>
      </c>
      <c r="R74" s="83" t="s">
        <v>26</v>
      </c>
    </row>
    <row r="75" spans="1:18" ht="88.5" customHeight="1" x14ac:dyDescent="0.35">
      <c r="A75" s="83"/>
      <c r="B75" s="83"/>
      <c r="C75" s="83"/>
      <c r="D75" s="83"/>
      <c r="E75" s="83"/>
      <c r="F75" s="83"/>
      <c r="G75" s="83"/>
      <c r="H75" s="21" t="s">
        <v>27</v>
      </c>
      <c r="I75" s="21" t="s">
        <v>28</v>
      </c>
      <c r="J75" s="22" t="s">
        <v>29</v>
      </c>
      <c r="K75" s="22" t="s">
        <v>30</v>
      </c>
      <c r="L75" s="83"/>
      <c r="M75" s="83"/>
      <c r="N75" s="23" t="s">
        <v>388</v>
      </c>
      <c r="O75" s="23" t="s">
        <v>389</v>
      </c>
      <c r="P75" s="83"/>
      <c r="Q75" s="83"/>
      <c r="R75" s="83"/>
    </row>
    <row r="76" spans="1:18" ht="54" x14ac:dyDescent="0.35">
      <c r="A76" s="24" t="s">
        <v>390</v>
      </c>
      <c r="B76" s="25" t="s">
        <v>34</v>
      </c>
      <c r="C76" s="40" t="s">
        <v>391</v>
      </c>
      <c r="D76" s="40" t="s">
        <v>392</v>
      </c>
      <c r="E76" s="25" t="s">
        <v>393</v>
      </c>
      <c r="F76" s="69" t="s">
        <v>394</v>
      </c>
      <c r="G76" s="70"/>
      <c r="H76" s="67">
        <v>93000</v>
      </c>
      <c r="I76" s="67">
        <v>30000</v>
      </c>
      <c r="J76" s="28">
        <v>1</v>
      </c>
      <c r="K76" s="28">
        <v>0</v>
      </c>
      <c r="L76" s="25" t="s">
        <v>161</v>
      </c>
      <c r="M76" s="25" t="s">
        <v>79</v>
      </c>
      <c r="N76" s="68" t="s">
        <v>107</v>
      </c>
      <c r="O76" s="68" t="s">
        <v>101</v>
      </c>
      <c r="P76" s="25"/>
      <c r="Q76" s="26" t="s">
        <v>395</v>
      </c>
      <c r="R76" s="25" t="s">
        <v>44</v>
      </c>
    </row>
    <row r="77" spans="1:18" ht="54" x14ac:dyDescent="0.35">
      <c r="A77" s="24" t="s">
        <v>375</v>
      </c>
      <c r="B77" s="25" t="s">
        <v>34</v>
      </c>
      <c r="C77" s="40" t="s">
        <v>396</v>
      </c>
      <c r="D77" s="40" t="s">
        <v>397</v>
      </c>
      <c r="E77" s="25" t="s">
        <v>393</v>
      </c>
      <c r="F77" s="69" t="s">
        <v>398</v>
      </c>
      <c r="G77" s="70"/>
      <c r="H77" s="67">
        <v>229380.53</v>
      </c>
      <c r="I77" s="67">
        <v>81720.240000000005</v>
      </c>
      <c r="J77" s="28">
        <v>1</v>
      </c>
      <c r="K77" s="28">
        <v>0</v>
      </c>
      <c r="L77" s="25" t="s">
        <v>161</v>
      </c>
      <c r="M77" s="25" t="s">
        <v>79</v>
      </c>
      <c r="N77" s="68" t="s">
        <v>107</v>
      </c>
      <c r="O77" s="68" t="s">
        <v>188</v>
      </c>
      <c r="P77" s="25"/>
      <c r="Q77" s="26" t="s">
        <v>399</v>
      </c>
      <c r="R77" s="25" t="s">
        <v>44</v>
      </c>
    </row>
    <row r="78" spans="1:18" ht="90" x14ac:dyDescent="0.35">
      <c r="A78" s="24" t="s">
        <v>400</v>
      </c>
      <c r="B78" s="25" t="s">
        <v>34</v>
      </c>
      <c r="C78" s="40" t="s">
        <v>401</v>
      </c>
      <c r="D78" s="40" t="s">
        <v>402</v>
      </c>
      <c r="E78" s="25" t="s">
        <v>393</v>
      </c>
      <c r="F78" s="69"/>
      <c r="G78" s="70"/>
      <c r="H78" s="67">
        <v>84000</v>
      </c>
      <c r="I78" s="67">
        <f>+H78/$I$11</f>
        <v>23333.333333333332</v>
      </c>
      <c r="J78" s="28">
        <v>1</v>
      </c>
      <c r="K78" s="28">
        <v>0</v>
      </c>
      <c r="L78" s="25" t="s">
        <v>39</v>
      </c>
      <c r="M78" s="25" t="s">
        <v>79</v>
      </c>
      <c r="N78" s="68" t="s">
        <v>60</v>
      </c>
      <c r="O78" s="68" t="s">
        <v>61</v>
      </c>
      <c r="P78" s="25"/>
      <c r="Q78" s="26"/>
      <c r="R78" s="25" t="s">
        <v>44</v>
      </c>
    </row>
    <row r="79" spans="1:18" ht="90" x14ac:dyDescent="0.35">
      <c r="A79" s="24" t="s">
        <v>403</v>
      </c>
      <c r="B79" s="25" t="s">
        <v>34</v>
      </c>
      <c r="C79" s="40" t="s">
        <v>404</v>
      </c>
      <c r="D79" s="40" t="s">
        <v>405</v>
      </c>
      <c r="E79" s="25" t="s">
        <v>393</v>
      </c>
      <c r="F79" s="69"/>
      <c r="G79" s="70"/>
      <c r="H79" s="67">
        <v>108000</v>
      </c>
      <c r="I79" s="67">
        <f>+H79/$I$11</f>
        <v>30000</v>
      </c>
      <c r="J79" s="28">
        <v>1</v>
      </c>
      <c r="K79" s="28">
        <v>0</v>
      </c>
      <c r="L79" s="25" t="s">
        <v>161</v>
      </c>
      <c r="M79" s="25" t="s">
        <v>79</v>
      </c>
      <c r="N79" s="68" t="s">
        <v>98</v>
      </c>
      <c r="O79" s="68" t="s">
        <v>61</v>
      </c>
      <c r="P79" s="25"/>
      <c r="Q79" s="26"/>
      <c r="R79" s="25" t="s">
        <v>52</v>
      </c>
    </row>
    <row r="81" spans="1:18" ht="21" customHeight="1" x14ac:dyDescent="0.35">
      <c r="A81" s="87" t="s">
        <v>406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9"/>
    </row>
    <row r="82" spans="1:18" ht="18.75" customHeight="1" x14ac:dyDescent="0.35">
      <c r="A82" s="83" t="s">
        <v>13</v>
      </c>
      <c r="B82" s="83" t="s">
        <v>14</v>
      </c>
      <c r="C82" s="83" t="s">
        <v>302</v>
      </c>
      <c r="D82" s="83" t="s">
        <v>16</v>
      </c>
      <c r="E82" s="83" t="s">
        <v>17</v>
      </c>
      <c r="F82" s="83" t="s">
        <v>19</v>
      </c>
      <c r="G82" s="83"/>
      <c r="H82" s="84" t="s">
        <v>20</v>
      </c>
      <c r="I82" s="85"/>
      <c r="J82" s="85"/>
      <c r="K82" s="86"/>
      <c r="L82" s="83" t="s">
        <v>63</v>
      </c>
      <c r="M82" s="83" t="s">
        <v>64</v>
      </c>
      <c r="N82" s="83" t="s">
        <v>65</v>
      </c>
      <c r="O82" s="83"/>
      <c r="P82" s="83" t="s">
        <v>24</v>
      </c>
      <c r="Q82" s="83" t="s">
        <v>25</v>
      </c>
      <c r="R82" s="83" t="s">
        <v>26</v>
      </c>
    </row>
    <row r="83" spans="1:18" ht="72" x14ac:dyDescent="0.35">
      <c r="A83" s="83"/>
      <c r="B83" s="83"/>
      <c r="C83" s="83"/>
      <c r="D83" s="83"/>
      <c r="E83" s="83"/>
      <c r="F83" s="83"/>
      <c r="G83" s="83"/>
      <c r="H83" s="21" t="s">
        <v>27</v>
      </c>
      <c r="I83" s="21" t="s">
        <v>28</v>
      </c>
      <c r="J83" s="22" t="s">
        <v>29</v>
      </c>
      <c r="K83" s="22" t="s">
        <v>30</v>
      </c>
      <c r="L83" s="83"/>
      <c r="M83" s="83"/>
      <c r="N83" s="23" t="s">
        <v>407</v>
      </c>
      <c r="O83" s="23" t="s">
        <v>32</v>
      </c>
      <c r="P83" s="83"/>
      <c r="Q83" s="83"/>
      <c r="R83" s="83"/>
    </row>
    <row r="84" spans="1:18" ht="54" x14ac:dyDescent="0.35">
      <c r="A84" s="24" t="s">
        <v>423</v>
      </c>
      <c r="B84" s="25" t="s">
        <v>34</v>
      </c>
      <c r="C84" s="40" t="s">
        <v>424</v>
      </c>
      <c r="D84" s="40" t="s">
        <v>425</v>
      </c>
      <c r="E84" s="25" t="s">
        <v>271</v>
      </c>
      <c r="F84" s="69"/>
      <c r="G84" s="70"/>
      <c r="H84" s="67">
        <v>340000</v>
      </c>
      <c r="I84" s="67">
        <f>+H84/$I$11</f>
        <v>94444.444444444438</v>
      </c>
      <c r="J84" s="28">
        <v>0</v>
      </c>
      <c r="K84" s="28">
        <v>1</v>
      </c>
      <c r="L84" s="25" t="s">
        <v>161</v>
      </c>
      <c r="M84" s="25" t="s">
        <v>37</v>
      </c>
      <c r="N84" s="68" t="s">
        <v>142</v>
      </c>
      <c r="O84" s="68" t="s">
        <v>92</v>
      </c>
      <c r="P84" s="25" t="s">
        <v>419</v>
      </c>
      <c r="Q84" s="26"/>
      <c r="R84" s="25" t="s">
        <v>44</v>
      </c>
    </row>
  </sheetData>
  <sheetProtection selectLockedCells="1" selectUnlockedCells="1"/>
  <mergeCells count="90">
    <mergeCell ref="M82:M83"/>
    <mergeCell ref="N82:O82"/>
    <mergeCell ref="P82:P83"/>
    <mergeCell ref="Q82:Q83"/>
    <mergeCell ref="A81:R81"/>
    <mergeCell ref="A82:A83"/>
    <mergeCell ref="B82:B83"/>
    <mergeCell ref="C82:C83"/>
    <mergeCell ref="D82:D83"/>
    <mergeCell ref="E82:E83"/>
    <mergeCell ref="F82:G83"/>
    <mergeCell ref="H82:K82"/>
    <mergeCell ref="L82:L83"/>
    <mergeCell ref="R82:R83"/>
    <mergeCell ref="F74:G75"/>
    <mergeCell ref="A73:R73"/>
    <mergeCell ref="M62:M63"/>
    <mergeCell ref="N62:O62"/>
    <mergeCell ref="P62:P63"/>
    <mergeCell ref="Q62:Q63"/>
    <mergeCell ref="R62:R63"/>
    <mergeCell ref="F65:G65"/>
    <mergeCell ref="A74:A75"/>
    <mergeCell ref="B74:B75"/>
    <mergeCell ref="C74:C75"/>
    <mergeCell ref="D74:D75"/>
    <mergeCell ref="E74:E75"/>
    <mergeCell ref="R74:R75"/>
    <mergeCell ref="H74:K74"/>
    <mergeCell ref="L74:L75"/>
    <mergeCell ref="A61:R61"/>
    <mergeCell ref="A62:A63"/>
    <mergeCell ref="B62:B63"/>
    <mergeCell ref="C62:C63"/>
    <mergeCell ref="D62:D63"/>
    <mergeCell ref="E62:E63"/>
    <mergeCell ref="F62:G63"/>
    <mergeCell ref="H62:K62"/>
    <mergeCell ref="L62:L63"/>
    <mergeCell ref="M74:M75"/>
    <mergeCell ref="N74:O74"/>
    <mergeCell ref="P74:P75"/>
    <mergeCell ref="Q74:Q75"/>
    <mergeCell ref="R50:R51"/>
    <mergeCell ref="A49:R49"/>
    <mergeCell ref="A50:A51"/>
    <mergeCell ref="B50:B51"/>
    <mergeCell ref="C50:C51"/>
    <mergeCell ref="D50:D51"/>
    <mergeCell ref="E50:E51"/>
    <mergeCell ref="F50:F51"/>
    <mergeCell ref="G50:G51"/>
    <mergeCell ref="H50:K50"/>
    <mergeCell ref="L50:L51"/>
    <mergeCell ref="M50:M51"/>
    <mergeCell ref="N50:O50"/>
    <mergeCell ref="P50:P51"/>
    <mergeCell ref="Q50:Q51"/>
    <mergeCell ref="L20:L21"/>
    <mergeCell ref="M20:M21"/>
    <mergeCell ref="N20:O20"/>
    <mergeCell ref="P20:P21"/>
    <mergeCell ref="Q20:Q21"/>
    <mergeCell ref="R20:R21"/>
    <mergeCell ref="R13:R14"/>
    <mergeCell ref="A19:R19"/>
    <mergeCell ref="A20:A21"/>
    <mergeCell ref="B20:B21"/>
    <mergeCell ref="C20:C21"/>
    <mergeCell ref="D20:D21"/>
    <mergeCell ref="E20:E21"/>
    <mergeCell ref="F20:F21"/>
    <mergeCell ref="G20:G21"/>
    <mergeCell ref="H20:K20"/>
    <mergeCell ref="H13:K13"/>
    <mergeCell ref="L13:L14"/>
    <mergeCell ref="M13:M14"/>
    <mergeCell ref="N13:O13"/>
    <mergeCell ref="P13:P14"/>
    <mergeCell ref="Q13:Q14"/>
    <mergeCell ref="A6:C6"/>
    <mergeCell ref="G11:H11"/>
    <mergeCell ref="A12:R12"/>
    <mergeCell ref="A13:A14"/>
    <mergeCell ref="B13:B14"/>
    <mergeCell ref="C13:C14"/>
    <mergeCell ref="D13:D14"/>
    <mergeCell ref="E13:E14"/>
    <mergeCell ref="F13:F14"/>
    <mergeCell ref="G13:G14"/>
  </mergeCells>
  <dataValidations count="7">
    <dataValidation type="list" allowBlank="1" showErrorMessage="1" sqref="E84 E64:E66 E68:E71" xr:uid="{00000000-0002-0000-0100-000000000000}">
      <formula1>$D$137:$D$143</formula1>
      <formula2>0</formula2>
    </dataValidation>
    <dataValidation type="list" allowBlank="1" showErrorMessage="1" sqref="R84 R76:R79 R64:R71 R52:R59 R22:R47 R15:R17" xr:uid="{00000000-0002-0000-0100-000001000000}">
      <formula1>$C$128:$C$135</formula1>
      <formula2>0</formula2>
    </dataValidation>
    <dataValidation type="list" allowBlank="1" showErrorMessage="1" sqref="M84 M76:M79 M64:M71 M52:M59 M22:M32 M34:M47 M15:M17" xr:uid="{00000000-0002-0000-0100-000002000000}">
      <formula1>$C$124:$C$126</formula1>
      <formula2>0</formula2>
    </dataValidation>
    <dataValidation type="list" allowBlank="1" showErrorMessage="1" sqref="E76:E79" xr:uid="{00000000-0002-0000-0100-000003000000}">
      <formula1>$D$154:$D$156</formula1>
      <formula2>0</formula2>
    </dataValidation>
    <dataValidation type="list" allowBlank="1" showErrorMessage="1" sqref="E52:E59" xr:uid="{00000000-0002-0000-0100-000004000000}">
      <formula1>$D$144:$D$153</formula1>
      <formula2>0</formula2>
    </dataValidation>
    <dataValidation type="list" allowBlank="1" showErrorMessage="1" sqref="E40 E42:E45 E47 E24:E38 E22" xr:uid="{00000000-0002-0000-0100-000005000000}">
      <formula1>$X$20:$X$24</formula1>
      <formula2>0</formula2>
    </dataValidation>
    <dataValidation type="list" allowBlank="1" showErrorMessage="1" sqref="E15:E16" xr:uid="{00000000-0002-0000-0100-000006000000}">
      <formula1>$X$81:$X$114</formula1>
      <formula2>0</formula2>
    </dataValidation>
  </dataValidations>
  <pageMargins left="0" right="0" top="0.55118110236220474" bottom="0.55118110236220474" header="0.51181102362204722" footer="0.51181102362204722"/>
  <pageSetup scale="48" firstPageNumber="0" fitToHeight="18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PA12 completo</vt:lpstr>
      <vt:lpstr>PA12 simplificado</vt:lpstr>
      <vt:lpstr>'PA12 completo'!Print_Area</vt:lpstr>
      <vt:lpstr>'PA12 completo'!Print_Titles</vt:lpstr>
      <vt:lpstr>'PA12 simplificado'!Print_Titles</vt:lpstr>
    </vt:vector>
  </TitlesOfParts>
  <Company>Sefaz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bclima</dc:creator>
  <cp:lastModifiedBy>Lauar Moura, Vanessa</cp:lastModifiedBy>
  <cp:lastPrinted>2018-06-26T14:29:59Z</cp:lastPrinted>
  <dcterms:created xsi:type="dcterms:W3CDTF">2018-06-26T14:12:02Z</dcterms:created>
  <dcterms:modified xsi:type="dcterms:W3CDTF">2018-07-11T14:25:31Z</dcterms:modified>
</cp:coreProperties>
</file>