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1460" yWindow="15" windowWidth="11565" windowHeight="10215" tabRatio="557" activeTab="1"/>
  </bookViews>
  <sheets>
    <sheet name="PO" sheetId="1" r:id="rId1"/>
    <sheet name="Product disbursement" sheetId="3" r:id="rId2"/>
    <sheet name="Product delivery" sheetId="7" r:id="rId3"/>
  </sheets>
  <definedNames>
    <definedName name="_xlnm.Print_Area" localSheetId="0">PO!$A$1:$C$18</definedName>
    <definedName name="_xlnm.Print_Area" localSheetId="2">'Product delivery'!$A$6:$F$7</definedName>
    <definedName name="_xlnm.Print_Area" localSheetId="1">'Product disbursement'!$A$6:$F$6</definedName>
  </definedNames>
  <calcPr calcId="145621"/>
</workbook>
</file>

<file path=xl/calcChain.xml><?xml version="1.0" encoding="utf-8"?>
<calcChain xmlns="http://schemas.openxmlformats.org/spreadsheetml/2006/main">
  <c r="F28" i="3" l="1"/>
  <c r="C32" i="3"/>
  <c r="D32" i="3"/>
  <c r="E32" i="3"/>
  <c r="B32" i="3"/>
  <c r="F32" i="3" s="1"/>
  <c r="C31" i="3"/>
  <c r="D31" i="3"/>
  <c r="E31" i="3"/>
  <c r="B31" i="3"/>
  <c r="F31" i="3" s="1"/>
  <c r="C30" i="3"/>
  <c r="F30" i="3" s="1"/>
  <c r="D30" i="3"/>
  <c r="E30" i="3"/>
  <c r="B30" i="3"/>
  <c r="C29" i="3"/>
  <c r="D29" i="3"/>
  <c r="E29" i="3"/>
  <c r="B29" i="3"/>
  <c r="B28" i="3"/>
  <c r="B12" i="1"/>
  <c r="B18" i="1"/>
  <c r="C17" i="1" s="1"/>
  <c r="F29" i="3" l="1"/>
  <c r="C15" i="1"/>
  <c r="C16" i="1"/>
  <c r="C14" i="1"/>
  <c r="C28" i="3"/>
  <c r="E11" i="3" l="1"/>
  <c r="D11" i="3"/>
  <c r="C11" i="3"/>
  <c r="C24" i="3" l="1"/>
  <c r="D24" i="3"/>
  <c r="E24" i="3"/>
  <c r="C26" i="3"/>
  <c r="D26" i="3"/>
  <c r="E26" i="3"/>
  <c r="B26" i="3"/>
  <c r="B25" i="3"/>
  <c r="F12" i="3"/>
  <c r="F26" i="3" s="1"/>
  <c r="E28" i="3"/>
  <c r="D28" i="3"/>
  <c r="B10" i="3"/>
  <c r="B24" i="3" s="1"/>
  <c r="E25" i="3"/>
  <c r="D25" i="3"/>
  <c r="C25" i="3"/>
  <c r="F10" i="3" l="1"/>
  <c r="F24" i="3" s="1"/>
  <c r="E23" i="3"/>
  <c r="B27" i="3"/>
  <c r="B23" i="3"/>
  <c r="F18" i="3"/>
  <c r="C23" i="3"/>
  <c r="C27" i="3"/>
  <c r="D27" i="3"/>
  <c r="E27" i="3"/>
  <c r="D23" i="3"/>
  <c r="F11" i="3"/>
  <c r="F25" i="3" s="1"/>
  <c r="F14" i="3"/>
  <c r="B8" i="1"/>
  <c r="C18" i="1" l="1"/>
  <c r="F23" i="3"/>
  <c r="C11" i="1"/>
  <c r="F27" i="3"/>
  <c r="F33" i="3" l="1"/>
  <c r="C13" i="1"/>
  <c r="C12" i="1"/>
  <c r="C10" i="1"/>
  <c r="C9" i="1"/>
  <c r="C8" i="1"/>
</calcChain>
</file>

<file path=xl/sharedStrings.xml><?xml version="1.0" encoding="utf-8"?>
<sst xmlns="http://schemas.openxmlformats.org/spreadsheetml/2006/main" count="86" uniqueCount="37">
  <si>
    <t>%</t>
  </si>
  <si>
    <t>Program costs in thousands US$</t>
  </si>
  <si>
    <t>Annual Total</t>
  </si>
  <si>
    <t>HAITI</t>
  </si>
  <si>
    <t>Total</t>
  </si>
  <si>
    <t>Detailed disbursement</t>
  </si>
  <si>
    <t>Operative Plan</t>
  </si>
  <si>
    <t xml:space="preserve"> (US$ thousands)</t>
  </si>
  <si>
    <t>(HA-L1130)</t>
  </si>
  <si>
    <t>12 months</t>
  </si>
  <si>
    <t>Detailed product delivery</t>
  </si>
  <si>
    <t>Unit</t>
  </si>
  <si>
    <t>km</t>
  </si>
  <si>
    <t>Activity 1: Engineering and Institutional Strengthening</t>
  </si>
  <si>
    <t>Activity 2: Infrastructure Repairs and Stabilization Works</t>
  </si>
  <si>
    <t># of contracts signed</t>
  </si>
  <si>
    <t># of consultants hired</t>
  </si>
  <si>
    <t>EMERGENCY PROGRAM IN RESPONSE TO HURRICANE MATTHEW</t>
  </si>
  <si>
    <t>Km of roads repaired and restored to pre-hurricane levels</t>
  </si>
  <si>
    <t>HAITI
EMERGENCY PROGRAM IN RESPONSE TO HURRICANE MATTHEW
(HA-L1130)</t>
  </si>
  <si>
    <r>
      <t>1</t>
    </r>
    <r>
      <rPr>
        <b/>
        <vertAlign val="superscript"/>
        <sz val="11"/>
        <color theme="1"/>
        <rFont val="Arial"/>
        <family val="2"/>
      </rPr>
      <t>st</t>
    </r>
    <r>
      <rPr>
        <b/>
        <sz val="11"/>
        <color theme="1"/>
        <rFont val="Arial"/>
        <family val="2"/>
      </rPr>
      <t xml:space="preserve"> Trim.</t>
    </r>
  </si>
  <si>
    <r>
      <t>2</t>
    </r>
    <r>
      <rPr>
        <b/>
        <vertAlign val="superscript"/>
        <sz val="11"/>
        <color theme="1"/>
        <rFont val="Arial"/>
        <family val="2"/>
      </rPr>
      <t>nd</t>
    </r>
    <r>
      <rPr>
        <b/>
        <sz val="11"/>
        <color theme="1"/>
        <rFont val="Arial"/>
        <family val="2"/>
      </rPr>
      <t xml:space="preserve"> Trim.</t>
    </r>
  </si>
  <si>
    <r>
      <t>3</t>
    </r>
    <r>
      <rPr>
        <b/>
        <vertAlign val="superscript"/>
        <sz val="11"/>
        <color theme="1"/>
        <rFont val="Arial"/>
        <family val="2"/>
      </rPr>
      <t>rd</t>
    </r>
    <r>
      <rPr>
        <b/>
        <sz val="11"/>
        <color theme="1"/>
        <rFont val="Arial"/>
        <family val="2"/>
      </rPr>
      <t xml:space="preserve"> Trim.</t>
    </r>
  </si>
  <si>
    <r>
      <t>4</t>
    </r>
    <r>
      <rPr>
        <b/>
        <vertAlign val="superscript"/>
        <sz val="11"/>
        <color theme="1"/>
        <rFont val="Arial"/>
        <family val="2"/>
      </rPr>
      <t>th</t>
    </r>
    <r>
      <rPr>
        <b/>
        <sz val="11"/>
        <color theme="1"/>
        <rFont val="Arial"/>
        <family val="2"/>
      </rPr>
      <t xml:space="preserve"> Trim.</t>
    </r>
  </si>
  <si>
    <r>
      <t>1</t>
    </r>
    <r>
      <rPr>
        <b/>
        <vertAlign val="superscript"/>
        <sz val="11"/>
        <color theme="1"/>
        <rFont val="Arial"/>
        <family val="2"/>
      </rPr>
      <t>st</t>
    </r>
    <r>
      <rPr>
        <b/>
        <sz val="11"/>
        <color theme="1"/>
        <rFont val="Arial"/>
        <family val="2"/>
      </rPr>
      <t xml:space="preserve">    Trim.</t>
    </r>
  </si>
  <si>
    <t xml:space="preserve">Number of contracts to carry out studies and surveys to refine the inventory of damage and supervision works </t>
  </si>
  <si>
    <t>Number of contracts to carry out financial and technical audit</t>
  </si>
  <si>
    <t xml:space="preserve">Number of contracts hiring consultants to strengthen the MTPTC’s capacity to implement the program </t>
  </si>
  <si>
    <t>km of medium and low voltage line repaired</t>
  </si>
  <si>
    <t>Number of solar purified water plants installed</t>
  </si>
  <si>
    <t>Activities</t>
  </si>
  <si>
    <t xml:space="preserve">Annual Cost </t>
  </si>
  <si>
    <t>Number of restored PV systems (including solar mini grids and health centers)</t>
  </si>
  <si>
    <t>Number of restored connections to customers</t>
  </si>
  <si>
    <t># of buildings</t>
  </si>
  <si>
    <t># of connections</t>
  </si>
  <si>
    <t># of systems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</si>
</sst>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_(&quot;$&quot;* #,##0_);_(&quot;$&quot;* \(#,##0\);_(&quot;$&quot;* &quot;-&quot;??_);_(@_)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i/>
      <sz val="11"/>
      <color theme="1"/>
      <name val="Arial"/>
      <family val="2"/>
    </font>
    <font>
      <b/>
      <vertAlign val="superscript"/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Times New Roman"/>
      <family val="1"/>
    </font>
    <font>
      <sz val="11"/>
      <name val="Arial"/>
      <family val="2"/>
    </font>
    <font>
      <sz val="1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 applyFill="1"/>
    <xf numFmtId="0" fontId="3" fillId="0" borderId="0" xfId="0" applyFont="1"/>
    <xf numFmtId="0" fontId="2" fillId="0" borderId="0" xfId="0" applyFont="1" applyFill="1"/>
    <xf numFmtId="0" fontId="2" fillId="2" borderId="0" xfId="0" applyFont="1" applyFill="1"/>
    <xf numFmtId="0" fontId="5" fillId="6" borderId="4" xfId="0" applyFont="1" applyFill="1" applyBorder="1" applyAlignment="1">
      <alignment vertical="center"/>
    </xf>
    <xf numFmtId="164" fontId="3" fillId="0" borderId="0" xfId="1" applyNumberFormat="1" applyFont="1" applyFill="1"/>
    <xf numFmtId="10" fontId="3" fillId="0" borderId="0" xfId="1" applyNumberFormat="1" applyFont="1" applyFill="1"/>
    <xf numFmtId="164" fontId="3" fillId="0" borderId="0" xfId="0" applyNumberFormat="1" applyFont="1" applyFill="1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Fill="1"/>
    <xf numFmtId="0" fontId="7" fillId="2" borderId="0" xfId="0" applyFont="1" applyFill="1"/>
    <xf numFmtId="0" fontId="7" fillId="0" borderId="0" xfId="0" applyFont="1"/>
    <xf numFmtId="0" fontId="3" fillId="0" borderId="0" xfId="0" applyFont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vertical="center"/>
    </xf>
    <xf numFmtId="4" fontId="3" fillId="7" borderId="1" xfId="0" applyNumberFormat="1" applyFont="1" applyFill="1" applyBorder="1" applyAlignment="1">
      <alignment horizontal="center" vertical="center" wrapText="1"/>
    </xf>
    <xf numFmtId="4" fontId="2" fillId="7" borderId="1" xfId="0" applyNumberFormat="1" applyFont="1" applyFill="1" applyBorder="1" applyAlignment="1">
      <alignment horizontal="center" vertical="center" wrapText="1"/>
    </xf>
    <xf numFmtId="0" fontId="10" fillId="8" borderId="6" xfId="0" applyFont="1" applyFill="1" applyBorder="1" applyAlignment="1">
      <alignment horizontal="left" vertical="center"/>
    </xf>
    <xf numFmtId="9" fontId="3" fillId="4" borderId="1" xfId="1" applyFont="1" applyFill="1" applyBorder="1" applyAlignment="1">
      <alignment horizontal="center"/>
    </xf>
    <xf numFmtId="9" fontId="2" fillId="4" borderId="1" xfId="1" applyFont="1" applyFill="1" applyBorder="1" applyAlignment="1">
      <alignment horizontal="center" vertical="center" wrapText="1"/>
    </xf>
    <xf numFmtId="9" fontId="2" fillId="7" borderId="1" xfId="1" applyFont="1" applyFill="1" applyBorder="1" applyAlignment="1">
      <alignment horizontal="center" vertical="center" wrapText="1"/>
    </xf>
    <xf numFmtId="166" fontId="3" fillId="7" borderId="1" xfId="3" applyNumberFormat="1" applyFont="1" applyFill="1" applyBorder="1" applyAlignment="1">
      <alignment horizontal="center" vertical="center" wrapText="1"/>
    </xf>
    <xf numFmtId="166" fontId="2" fillId="7" borderId="1" xfId="3" applyNumberFormat="1" applyFont="1" applyFill="1" applyBorder="1" applyAlignment="1">
      <alignment horizontal="center" vertical="center" wrapText="1"/>
    </xf>
    <xf numFmtId="166" fontId="3" fillId="4" borderId="1" xfId="3" applyNumberFormat="1" applyFont="1" applyFill="1" applyBorder="1" applyAlignment="1">
      <alignment horizontal="center"/>
    </xf>
    <xf numFmtId="4" fontId="2" fillId="4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9" fillId="3" borderId="7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165" fontId="9" fillId="6" borderId="6" xfId="2" applyNumberFormat="1" applyFont="1" applyFill="1" applyBorder="1" applyAlignment="1">
      <alignment horizontal="right" vertical="center"/>
    </xf>
    <xf numFmtId="9" fontId="3" fillId="6" borderId="8" xfId="1" applyFont="1" applyFill="1" applyBorder="1" applyAlignment="1">
      <alignment horizontal="right" vertical="center"/>
    </xf>
    <xf numFmtId="165" fontId="10" fillId="8" borderId="6" xfId="2" applyNumberFormat="1" applyFont="1" applyFill="1" applyBorder="1" applyAlignment="1">
      <alignment horizontal="right" vertical="center"/>
    </xf>
    <xf numFmtId="9" fontId="3" fillId="8" borderId="4" xfId="1" applyFont="1" applyFill="1" applyBorder="1" applyAlignment="1">
      <alignment horizontal="right" vertical="center"/>
    </xf>
    <xf numFmtId="9" fontId="3" fillId="6" borderId="4" xfId="1" applyFont="1" applyFill="1" applyBorder="1" applyAlignment="1">
      <alignment horizontal="right" vertical="center"/>
    </xf>
    <xf numFmtId="3" fontId="9" fillId="6" borderId="6" xfId="0" applyNumberFormat="1" applyFont="1" applyFill="1" applyBorder="1" applyAlignment="1">
      <alignment horizontal="right" vertical="center"/>
    </xf>
    <xf numFmtId="9" fontId="9" fillId="6" borderId="6" xfId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6" fillId="5" borderId="4" xfId="0" applyFont="1" applyFill="1" applyBorder="1" applyAlignment="1">
      <alignment vertical="center"/>
    </xf>
    <xf numFmtId="0" fontId="12" fillId="0" borderId="4" xfId="0" applyFont="1" applyBorder="1" applyAlignment="1">
      <alignment horizontal="right" vertical="center"/>
    </xf>
    <xf numFmtId="0" fontId="13" fillId="6" borderId="4" xfId="0" applyFont="1" applyFill="1" applyBorder="1" applyAlignment="1">
      <alignment horizontal="right" vertical="center"/>
    </xf>
    <xf numFmtId="0" fontId="6" fillId="0" borderId="4" xfId="0" applyFont="1" applyBorder="1" applyAlignment="1">
      <alignment vertical="center"/>
    </xf>
    <xf numFmtId="9" fontId="14" fillId="4" borderId="1" xfId="1" applyFont="1" applyFill="1" applyBorder="1"/>
    <xf numFmtId="9" fontId="14" fillId="4" borderId="1" xfId="1" applyFont="1" applyFill="1" applyBorder="1"/>
    <xf numFmtId="9" fontId="14" fillId="4" borderId="1" xfId="1" applyFont="1" applyFill="1" applyBorder="1"/>
    <xf numFmtId="9" fontId="14" fillId="4" borderId="1" xfId="1" applyFont="1" applyFill="1" applyBorder="1"/>
    <xf numFmtId="0" fontId="15" fillId="0" borderId="0" xfId="0" applyFont="1" applyFill="1"/>
    <xf numFmtId="0" fontId="12" fillId="0" borderId="4" xfId="0" applyFont="1" applyFill="1" applyBorder="1" applyAlignment="1">
      <alignment horizontal="right" vertical="center"/>
    </xf>
    <xf numFmtId="0" fontId="16" fillId="0" borderId="4" xfId="0" applyFont="1" applyFill="1" applyBorder="1" applyAlignment="1">
      <alignment horizontal="right" vertical="center"/>
    </xf>
    <xf numFmtId="166" fontId="3" fillId="0" borderId="0" xfId="0" applyNumberFormat="1" applyFont="1"/>
    <xf numFmtId="166" fontId="2" fillId="0" borderId="0" xfId="0" applyNumberFormat="1" applyFont="1"/>
    <xf numFmtId="0" fontId="9" fillId="3" borderId="5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</cellXfs>
  <cellStyles count="4">
    <cellStyle name="Comma" xfId="2" builtinId="3"/>
    <cellStyle name="Currency" xfId="3" builtinId="4"/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33"/>
  <sheetViews>
    <sheetView zoomScale="85" zoomScaleNormal="85" workbookViewId="0">
      <selection activeCell="B27" sqref="B27"/>
    </sheetView>
  </sheetViews>
  <sheetFormatPr defaultColWidth="9.140625" defaultRowHeight="14.25" x14ac:dyDescent="0.2"/>
  <cols>
    <col min="1" max="1" width="74.140625" style="2" customWidth="1"/>
    <col min="2" max="2" width="21.140625" style="2" customWidth="1"/>
    <col min="3" max="3" width="12.85546875" style="2" customWidth="1"/>
    <col min="4" max="47" width="9.140625" style="1"/>
    <col min="48" max="16384" width="9.140625" style="2"/>
  </cols>
  <sheetData>
    <row r="1" spans="1:47" ht="45" customHeight="1" x14ac:dyDescent="0.2">
      <c r="A1" s="57" t="s">
        <v>19</v>
      </c>
      <c r="B1" s="57"/>
      <c r="C1" s="57"/>
    </row>
    <row r="2" spans="1:47" ht="15" customHeight="1" x14ac:dyDescent="0.2">
      <c r="A2" s="58"/>
      <c r="B2" s="58"/>
      <c r="C2" s="58"/>
    </row>
    <row r="3" spans="1:47" ht="13.7" x14ac:dyDescent="0.25">
      <c r="A3" s="56" t="s">
        <v>6</v>
      </c>
      <c r="B3" s="56"/>
      <c r="C3" s="56"/>
    </row>
    <row r="4" spans="1:47" ht="14.45" x14ac:dyDescent="0.25">
      <c r="A4" s="55" t="s">
        <v>1</v>
      </c>
      <c r="B4" s="55"/>
      <c r="C4" s="55"/>
    </row>
    <row r="5" spans="1:47" ht="15" thickBot="1" x14ac:dyDescent="0.3">
      <c r="A5" s="55"/>
      <c r="B5" s="55"/>
      <c r="C5" s="55"/>
    </row>
    <row r="6" spans="1:47" ht="15" x14ac:dyDescent="0.2">
      <c r="A6" s="51" t="s">
        <v>30</v>
      </c>
      <c r="B6" s="28" t="s">
        <v>31</v>
      </c>
      <c r="C6" s="53" t="s">
        <v>0</v>
      </c>
    </row>
    <row r="7" spans="1:47" s="4" customFormat="1" ht="15.75" thickBot="1" x14ac:dyDescent="0.3">
      <c r="A7" s="52"/>
      <c r="B7" s="29" t="s">
        <v>7</v>
      </c>
      <c r="C7" s="54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</row>
    <row r="8" spans="1:47" ht="15" customHeight="1" thickBot="1" x14ac:dyDescent="0.3">
      <c r="A8" s="16" t="s">
        <v>13</v>
      </c>
      <c r="B8" s="30">
        <f>B9+B10+B11</f>
        <v>2550</v>
      </c>
      <c r="C8" s="31">
        <f t="shared" ref="C8:C13" si="0">B8/$B$18</f>
        <v>0.1275</v>
      </c>
      <c r="D8" s="6"/>
    </row>
    <row r="9" spans="1:47" ht="14.45" thickBot="1" x14ac:dyDescent="0.3">
      <c r="A9" s="19" t="s">
        <v>25</v>
      </c>
      <c r="B9" s="32">
        <v>2000</v>
      </c>
      <c r="C9" s="33">
        <f t="shared" si="0"/>
        <v>0.1</v>
      </c>
      <c r="D9" s="7"/>
      <c r="E9" s="8"/>
    </row>
    <row r="10" spans="1:47" ht="15" customHeight="1" thickBot="1" x14ac:dyDescent="0.3">
      <c r="A10" s="19" t="s">
        <v>26</v>
      </c>
      <c r="B10" s="32">
        <v>450</v>
      </c>
      <c r="C10" s="33">
        <f t="shared" si="0"/>
        <v>2.2499999999999999E-2</v>
      </c>
      <c r="D10" s="7"/>
      <c r="E10" s="8"/>
    </row>
    <row r="11" spans="1:47" ht="15" customHeight="1" thickBot="1" x14ac:dyDescent="0.25">
      <c r="A11" s="19" t="s">
        <v>27</v>
      </c>
      <c r="B11" s="32">
        <v>100</v>
      </c>
      <c r="C11" s="33">
        <f t="shared" si="0"/>
        <v>5.0000000000000001E-3</v>
      </c>
      <c r="D11" s="7"/>
      <c r="E11" s="8"/>
    </row>
    <row r="12" spans="1:47" ht="14.45" thickBot="1" x14ac:dyDescent="0.3">
      <c r="A12" s="16" t="s">
        <v>14</v>
      </c>
      <c r="B12" s="30">
        <f>SUM(B13:B17)</f>
        <v>17450</v>
      </c>
      <c r="C12" s="34">
        <f t="shared" si="0"/>
        <v>0.87250000000000005</v>
      </c>
      <c r="D12" s="7"/>
      <c r="E12" s="8"/>
    </row>
    <row r="13" spans="1:47" ht="15" customHeight="1" thickBot="1" x14ac:dyDescent="0.3">
      <c r="A13" s="19" t="s">
        <v>18</v>
      </c>
      <c r="B13" s="32">
        <v>16450</v>
      </c>
      <c r="C13" s="33">
        <f t="shared" si="0"/>
        <v>0.82250000000000001</v>
      </c>
      <c r="D13" s="7"/>
      <c r="E13" s="8"/>
    </row>
    <row r="14" spans="1:47" ht="15" customHeight="1" thickBot="1" x14ac:dyDescent="0.3">
      <c r="A14" s="19" t="s">
        <v>32</v>
      </c>
      <c r="B14" s="32">
        <v>525</v>
      </c>
      <c r="C14" s="33">
        <f t="shared" ref="C14:C17" si="1">B14/$B$18</f>
        <v>2.6249999999999999E-2</v>
      </c>
      <c r="D14" s="7"/>
      <c r="E14" s="8"/>
    </row>
    <row r="15" spans="1:47" ht="15" customHeight="1" thickBot="1" x14ac:dyDescent="0.3">
      <c r="A15" s="19" t="s">
        <v>33</v>
      </c>
      <c r="B15" s="32">
        <v>74.8</v>
      </c>
      <c r="C15" s="33">
        <f t="shared" si="1"/>
        <v>3.7399999999999998E-3</v>
      </c>
      <c r="D15" s="7"/>
      <c r="E15" s="8"/>
    </row>
    <row r="16" spans="1:47" ht="15" customHeight="1" thickBot="1" x14ac:dyDescent="0.3">
      <c r="A16" s="19" t="s">
        <v>28</v>
      </c>
      <c r="B16" s="32">
        <v>340.2</v>
      </c>
      <c r="C16" s="33">
        <f t="shared" si="1"/>
        <v>1.7010000000000001E-2</v>
      </c>
      <c r="D16" s="7"/>
      <c r="E16" s="8"/>
    </row>
    <row r="17" spans="1:47" ht="15" customHeight="1" thickBot="1" x14ac:dyDescent="0.3">
      <c r="A17" s="19" t="s">
        <v>29</v>
      </c>
      <c r="B17" s="32">
        <v>60</v>
      </c>
      <c r="C17" s="33">
        <f t="shared" si="1"/>
        <v>3.0000000000000001E-3</v>
      </c>
      <c r="D17" s="7"/>
      <c r="E17" s="8"/>
    </row>
    <row r="18" spans="1:47" ht="15" customHeight="1" thickBot="1" x14ac:dyDescent="0.3">
      <c r="A18" s="16" t="s">
        <v>4</v>
      </c>
      <c r="B18" s="35">
        <f>B12+B8</f>
        <v>20000</v>
      </c>
      <c r="C18" s="36">
        <f>B18/B18</f>
        <v>1</v>
      </c>
      <c r="D18" s="7"/>
      <c r="E18" s="8"/>
    </row>
    <row r="20" spans="1:47" ht="13.7" x14ac:dyDescent="0.25">
      <c r="A20" s="9"/>
    </row>
    <row r="21" spans="1:47" ht="14.45" x14ac:dyDescent="0.25">
      <c r="A21" s="10"/>
    </row>
    <row r="22" spans="1:47" ht="14.45" x14ac:dyDescent="0.25">
      <c r="A22" s="10"/>
    </row>
    <row r="23" spans="1:47" ht="14.45" x14ac:dyDescent="0.25">
      <c r="A23" s="10"/>
    </row>
    <row r="24" spans="1:47" ht="14.45" x14ac:dyDescent="0.3">
      <c r="A24" s="10"/>
    </row>
    <row r="25" spans="1:47" s="4" customFormat="1" ht="14.1" x14ac:dyDescent="0.3">
      <c r="A25" s="9"/>
      <c r="B25" s="2"/>
      <c r="C25" s="2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</row>
    <row r="26" spans="1:47" ht="14.45" x14ac:dyDescent="0.3">
      <c r="A26" s="10"/>
    </row>
    <row r="27" spans="1:47" s="12" customFormat="1" ht="14.45" x14ac:dyDescent="0.3">
      <c r="A27" s="10"/>
      <c r="B27" s="2"/>
      <c r="C27" s="2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</row>
    <row r="28" spans="1:47" s="13" customFormat="1" ht="14.45" x14ac:dyDescent="0.3">
      <c r="A28" s="10"/>
      <c r="B28" s="2"/>
      <c r="C28" s="2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</row>
    <row r="29" spans="1:47" s="13" customFormat="1" ht="14.45" x14ac:dyDescent="0.3">
      <c r="A29" s="10"/>
      <c r="B29" s="2"/>
      <c r="C29" s="2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</row>
    <row r="30" spans="1:47" s="13" customFormat="1" ht="14.1" x14ac:dyDescent="0.3">
      <c r="A30" s="2"/>
      <c r="B30" s="2"/>
      <c r="C30" s="2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</row>
    <row r="31" spans="1:47" s="13" customFormat="1" ht="14.1" x14ac:dyDescent="0.3">
      <c r="A31" s="2"/>
      <c r="B31" s="2"/>
      <c r="C31" s="2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</row>
    <row r="32" spans="1:47" s="13" customFormat="1" ht="14.1" x14ac:dyDescent="0.3">
      <c r="A32" s="2"/>
      <c r="B32" s="2"/>
      <c r="C32" s="2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</row>
    <row r="33" spans="1:47" s="4" customFormat="1" ht="14.1" x14ac:dyDescent="0.3">
      <c r="A33" s="2"/>
      <c r="B33" s="2"/>
      <c r="C33" s="2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</row>
  </sheetData>
  <mergeCells count="7">
    <mergeCell ref="A6:A7"/>
    <mergeCell ref="C6:C7"/>
    <mergeCell ref="A4:C4"/>
    <mergeCell ref="A3:C3"/>
    <mergeCell ref="A1:C1"/>
    <mergeCell ref="A2:C2"/>
    <mergeCell ref="A5:C5"/>
  </mergeCells>
  <printOptions horizontalCentered="1"/>
  <pageMargins left="0.7" right="0.7" top="0.75" bottom="0.75" header="0.3" footer="0.3"/>
  <pageSetup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36"/>
  <sheetViews>
    <sheetView tabSelected="1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0" activeCellId="1" sqref="A29 A30"/>
    </sheetView>
  </sheetViews>
  <sheetFormatPr defaultColWidth="9.140625" defaultRowHeight="15" x14ac:dyDescent="0.25"/>
  <cols>
    <col min="1" max="1" width="77.5703125" style="2" customWidth="1"/>
    <col min="2" max="2" width="9.140625" style="2" bestFit="1" customWidth="1"/>
    <col min="3" max="5" width="9.140625" style="2" customWidth="1"/>
    <col min="6" max="6" width="16.42578125" style="27" customWidth="1"/>
    <col min="7" max="39" width="9.140625" style="1"/>
    <col min="40" max="16384" width="9.140625" style="2"/>
  </cols>
  <sheetData>
    <row r="1" spans="1:39" ht="15" customHeight="1" x14ac:dyDescent="0.2">
      <c r="A1" s="57" t="s">
        <v>3</v>
      </c>
      <c r="B1" s="57"/>
      <c r="C1" s="57"/>
      <c r="D1" s="57"/>
      <c r="E1" s="57"/>
      <c r="F1" s="57"/>
      <c r="AI1" s="2"/>
      <c r="AJ1" s="2"/>
      <c r="AK1" s="2"/>
      <c r="AL1" s="2"/>
      <c r="AM1" s="2"/>
    </row>
    <row r="2" spans="1:39" ht="15" customHeight="1" x14ac:dyDescent="0.2">
      <c r="A2" s="57" t="s">
        <v>17</v>
      </c>
      <c r="B2" s="57"/>
      <c r="C2" s="57"/>
      <c r="D2" s="57"/>
      <c r="E2" s="57"/>
      <c r="F2" s="57"/>
      <c r="AI2" s="2"/>
      <c r="AJ2" s="2"/>
      <c r="AK2" s="2"/>
      <c r="AL2" s="2"/>
      <c r="AM2" s="2"/>
    </row>
    <row r="3" spans="1:39" ht="15" customHeight="1" x14ac:dyDescent="0.2">
      <c r="A3" s="57" t="s">
        <v>8</v>
      </c>
      <c r="B3" s="57"/>
      <c r="C3" s="57"/>
      <c r="D3" s="57"/>
      <c r="E3" s="57"/>
      <c r="F3" s="57"/>
      <c r="AI3" s="2"/>
      <c r="AJ3" s="2"/>
      <c r="AK3" s="2"/>
      <c r="AL3" s="2"/>
      <c r="AM3" s="2"/>
    </row>
    <row r="4" spans="1:39" ht="15" customHeight="1" x14ac:dyDescent="0.2">
      <c r="A4" s="58"/>
      <c r="B4" s="58"/>
      <c r="C4" s="58"/>
      <c r="D4" s="58"/>
      <c r="E4" s="58"/>
      <c r="F4" s="58"/>
      <c r="AI4" s="2"/>
      <c r="AJ4" s="2"/>
      <c r="AK4" s="2"/>
      <c r="AL4" s="2"/>
      <c r="AM4" s="2"/>
    </row>
    <row r="5" spans="1:39" ht="15" customHeight="1" x14ac:dyDescent="0.2">
      <c r="A5" s="58" t="s">
        <v>5</v>
      </c>
      <c r="B5" s="58"/>
      <c r="C5" s="58"/>
      <c r="D5" s="58"/>
      <c r="E5" s="58"/>
      <c r="F5" s="58"/>
      <c r="AI5" s="2"/>
      <c r="AJ5" s="2"/>
      <c r="AK5" s="2"/>
      <c r="AL5" s="2"/>
      <c r="AM5" s="2"/>
    </row>
    <row r="6" spans="1:39" ht="15" customHeight="1" x14ac:dyDescent="0.2">
      <c r="A6" s="63" t="s">
        <v>1</v>
      </c>
      <c r="B6" s="64"/>
      <c r="C6" s="64"/>
      <c r="D6" s="64"/>
      <c r="E6" s="64"/>
      <c r="F6" s="64"/>
    </row>
    <row r="7" spans="1:39" x14ac:dyDescent="0.2">
      <c r="B7" s="59" t="s">
        <v>9</v>
      </c>
      <c r="C7" s="59"/>
      <c r="D7" s="59"/>
      <c r="E7" s="59"/>
      <c r="F7" s="59"/>
    </row>
    <row r="8" spans="1:39" ht="32.25" x14ac:dyDescent="0.2">
      <c r="B8" s="15" t="s">
        <v>20</v>
      </c>
      <c r="C8" s="15" t="s">
        <v>21</v>
      </c>
      <c r="D8" s="15" t="s">
        <v>22</v>
      </c>
      <c r="E8" s="15" t="s">
        <v>23</v>
      </c>
      <c r="F8" s="15" t="s">
        <v>2</v>
      </c>
    </row>
    <row r="9" spans="1:39" ht="15.75" thickBot="1" x14ac:dyDescent="0.25">
      <c r="A9" s="16" t="s">
        <v>13</v>
      </c>
      <c r="B9" s="17"/>
      <c r="C9" s="17"/>
      <c r="D9" s="17"/>
      <c r="E9" s="17"/>
      <c r="F9" s="18"/>
    </row>
    <row r="10" spans="1:39" ht="15.75" thickBot="1" x14ac:dyDescent="0.25">
      <c r="A10" s="19" t="s">
        <v>25</v>
      </c>
      <c r="B10" s="20">
        <f>25%+0.15</f>
        <v>0.4</v>
      </c>
      <c r="C10" s="20">
        <v>0.2</v>
      </c>
      <c r="D10" s="20">
        <v>0.2</v>
      </c>
      <c r="E10" s="20">
        <v>0.2</v>
      </c>
      <c r="F10" s="21">
        <f>B10+C10+D10+E10</f>
        <v>1</v>
      </c>
    </row>
    <row r="11" spans="1:39" ht="14.45" thickBot="1" x14ac:dyDescent="0.3">
      <c r="A11" s="19" t="s">
        <v>26</v>
      </c>
      <c r="B11" s="20">
        <v>0.15</v>
      </c>
      <c r="C11" s="20">
        <f>0.2</f>
        <v>0.2</v>
      </c>
      <c r="D11" s="20">
        <f>0.3</f>
        <v>0.3</v>
      </c>
      <c r="E11" s="20">
        <f>0.35</f>
        <v>0.35</v>
      </c>
      <c r="F11" s="21">
        <f t="shared" ref="F11:F12" si="0">B11+C11+D11+E11</f>
        <v>0.99999999999999989</v>
      </c>
    </row>
    <row r="12" spans="1:39" ht="15.75" thickBot="1" x14ac:dyDescent="0.25">
      <c r="A12" s="19" t="s">
        <v>27</v>
      </c>
      <c r="B12" s="20">
        <v>0.25</v>
      </c>
      <c r="C12" s="20">
        <v>0.25</v>
      </c>
      <c r="D12" s="20">
        <v>0.25</v>
      </c>
      <c r="E12" s="20">
        <v>0.25</v>
      </c>
      <c r="F12" s="21">
        <f t="shared" si="0"/>
        <v>1</v>
      </c>
    </row>
    <row r="13" spans="1:39" ht="14.45" thickBot="1" x14ac:dyDescent="0.3">
      <c r="A13" s="16" t="s">
        <v>14</v>
      </c>
      <c r="B13" s="17"/>
      <c r="C13" s="17"/>
      <c r="D13" s="17"/>
      <c r="E13" s="17"/>
      <c r="F13" s="22"/>
    </row>
    <row r="14" spans="1:39" ht="14.45" thickBot="1" x14ac:dyDescent="0.3">
      <c r="A14" s="19" t="s">
        <v>18</v>
      </c>
      <c r="B14" s="20"/>
      <c r="C14" s="20">
        <v>0.2</v>
      </c>
      <c r="D14" s="20">
        <v>0.35</v>
      </c>
      <c r="E14" s="20">
        <v>0.45</v>
      </c>
      <c r="F14" s="21">
        <f>B14+C14+D14+E14</f>
        <v>1</v>
      </c>
    </row>
    <row r="15" spans="1:39" ht="14.45" thickBot="1" x14ac:dyDescent="0.3">
      <c r="A15" s="19" t="s">
        <v>32</v>
      </c>
      <c r="B15" s="42">
        <v>0.2</v>
      </c>
      <c r="C15" s="42">
        <v>0.5</v>
      </c>
      <c r="D15" s="42">
        <v>0.2</v>
      </c>
      <c r="E15" s="42">
        <v>0.1</v>
      </c>
      <c r="F15" s="21"/>
    </row>
    <row r="16" spans="1:39" ht="14.45" thickBot="1" x14ac:dyDescent="0.3">
      <c r="A16" s="19" t="s">
        <v>33</v>
      </c>
      <c r="B16" s="43">
        <v>0</v>
      </c>
      <c r="C16" s="43">
        <v>0.5</v>
      </c>
      <c r="D16" s="43">
        <v>0.5</v>
      </c>
      <c r="E16" s="43">
        <v>0</v>
      </c>
      <c r="F16" s="21"/>
    </row>
    <row r="17" spans="1:8" ht="14.45" thickBot="1" x14ac:dyDescent="0.3">
      <c r="A17" s="19" t="s">
        <v>28</v>
      </c>
      <c r="B17" s="44">
        <v>0.2</v>
      </c>
      <c r="C17" s="44">
        <v>0.35</v>
      </c>
      <c r="D17" s="44">
        <v>0.35</v>
      </c>
      <c r="E17" s="44">
        <v>0.1</v>
      </c>
      <c r="F17" s="21"/>
    </row>
    <row r="18" spans="1:8" ht="14.45" thickBot="1" x14ac:dyDescent="0.3">
      <c r="A18" s="19" t="s">
        <v>29</v>
      </c>
      <c r="B18" s="45">
        <v>0</v>
      </c>
      <c r="C18" s="45">
        <v>0.25</v>
      </c>
      <c r="D18" s="45">
        <v>0.5</v>
      </c>
      <c r="E18" s="45">
        <v>0.25</v>
      </c>
      <c r="F18" s="21">
        <f t="shared" ref="F18" si="1">B18+C18+D18+E18</f>
        <v>1</v>
      </c>
    </row>
    <row r="19" spans="1:8" ht="14.45" thickBot="1" x14ac:dyDescent="0.3">
      <c r="A19" s="16" t="s">
        <v>4</v>
      </c>
      <c r="B19" s="17"/>
      <c r="C19" s="17"/>
      <c r="D19" s="17"/>
      <c r="E19" s="17"/>
      <c r="F19" s="22"/>
    </row>
    <row r="20" spans="1:8" ht="13.7" x14ac:dyDescent="0.25">
      <c r="B20" s="14"/>
      <c r="C20" s="14"/>
      <c r="D20" s="14"/>
      <c r="E20" s="14"/>
      <c r="F20" s="14"/>
      <c r="G20" s="2"/>
      <c r="H20" s="2"/>
    </row>
    <row r="21" spans="1:8" ht="13.7" x14ac:dyDescent="0.25">
      <c r="B21" s="60" t="s">
        <v>7</v>
      </c>
      <c r="C21" s="61"/>
      <c r="D21" s="61"/>
      <c r="E21" s="61"/>
      <c r="F21" s="62"/>
      <c r="G21" s="2"/>
      <c r="H21" s="2"/>
    </row>
    <row r="22" spans="1:8" ht="30" x14ac:dyDescent="0.25">
      <c r="B22" s="15" t="s">
        <v>20</v>
      </c>
      <c r="C22" s="15" t="s">
        <v>21</v>
      </c>
      <c r="D22" s="15" t="s">
        <v>22</v>
      </c>
      <c r="E22" s="15" t="s">
        <v>23</v>
      </c>
      <c r="F22" s="15" t="s">
        <v>2</v>
      </c>
      <c r="G22" s="2"/>
      <c r="H22" s="2"/>
    </row>
    <row r="23" spans="1:8" ht="14.45" thickBot="1" x14ac:dyDescent="0.3">
      <c r="A23" s="16" t="s">
        <v>13</v>
      </c>
      <c r="B23" s="23">
        <f t="shared" ref="B23:D23" si="2">SUM(B24:B26)</f>
        <v>892.5</v>
      </c>
      <c r="C23" s="23">
        <f t="shared" si="2"/>
        <v>515</v>
      </c>
      <c r="D23" s="23">
        <f t="shared" si="2"/>
        <v>560</v>
      </c>
      <c r="E23" s="23">
        <f>SUM(E24:E26)</f>
        <v>582.5</v>
      </c>
      <c r="F23" s="24">
        <f>SUM(F24:F26)</f>
        <v>2550</v>
      </c>
      <c r="G23" s="2"/>
      <c r="H23" s="2"/>
    </row>
    <row r="24" spans="1:8" ht="14.45" thickBot="1" x14ac:dyDescent="0.3">
      <c r="A24" s="19" t="s">
        <v>25</v>
      </c>
      <c r="B24" s="25">
        <f>B10*PO!$B$9</f>
        <v>800</v>
      </c>
      <c r="C24" s="25">
        <f>C10*PO!$B$9</f>
        <v>400</v>
      </c>
      <c r="D24" s="25">
        <f>D10*PO!$B$9</f>
        <v>400</v>
      </c>
      <c r="E24" s="25">
        <f>E10*PO!$B$9</f>
        <v>400</v>
      </c>
      <c r="F24" s="25">
        <f>F10*PO!$B$9</f>
        <v>2000</v>
      </c>
      <c r="G24" s="2"/>
      <c r="H24" s="2"/>
    </row>
    <row r="25" spans="1:8" ht="14.45" thickBot="1" x14ac:dyDescent="0.3">
      <c r="A25" s="19" t="s">
        <v>26</v>
      </c>
      <c r="B25" s="25">
        <f>B11*PO!$B$10</f>
        <v>67.5</v>
      </c>
      <c r="C25" s="25">
        <f>C11*PO!$B$10</f>
        <v>90</v>
      </c>
      <c r="D25" s="25">
        <f>D11*PO!$B$10</f>
        <v>135</v>
      </c>
      <c r="E25" s="25">
        <f>E11*PO!$B$10</f>
        <v>157.5</v>
      </c>
      <c r="F25" s="25">
        <f>F11*PO!$B$10</f>
        <v>449.99999999999994</v>
      </c>
      <c r="G25" s="2"/>
      <c r="H25" s="2"/>
    </row>
    <row r="26" spans="1:8" thickBot="1" x14ac:dyDescent="0.25">
      <c r="A26" s="19" t="s">
        <v>27</v>
      </c>
      <c r="B26" s="25">
        <f>B12*PO!$B$11</f>
        <v>25</v>
      </c>
      <c r="C26" s="25">
        <f>C12*PO!$B$11</f>
        <v>25</v>
      </c>
      <c r="D26" s="25">
        <f>D12*PO!$B$11</f>
        <v>25</v>
      </c>
      <c r="E26" s="25">
        <f>E12*PO!$B$11</f>
        <v>25</v>
      </c>
      <c r="F26" s="25">
        <f>F12*PO!$B$11</f>
        <v>100</v>
      </c>
    </row>
    <row r="27" spans="1:8" ht="14.45" thickBot="1" x14ac:dyDescent="0.3">
      <c r="A27" s="16" t="s">
        <v>14</v>
      </c>
      <c r="B27" s="23">
        <f>SUM(B28:B32)</f>
        <v>173.04000000000002</v>
      </c>
      <c r="C27" s="23">
        <f>SUM(C28:C32)</f>
        <v>3723.9700000000003</v>
      </c>
      <c r="D27" s="23">
        <f>SUM(D28:D32)</f>
        <v>6048.9699999999993</v>
      </c>
      <c r="E27" s="23">
        <f>SUM(E28:E32)</f>
        <v>7504.02</v>
      </c>
      <c r="F27" s="24">
        <f>SUM(F28:F32)</f>
        <v>17450</v>
      </c>
    </row>
    <row r="28" spans="1:8" ht="14.45" thickBot="1" x14ac:dyDescent="0.3">
      <c r="A28" s="19" t="s">
        <v>18</v>
      </c>
      <c r="B28" s="25">
        <f>B14*PO!$B$13</f>
        <v>0</v>
      </c>
      <c r="C28" s="25">
        <f>C14*PO!$B$13</f>
        <v>3290</v>
      </c>
      <c r="D28" s="25">
        <f>D14*PO!$B$13</f>
        <v>5757.5</v>
      </c>
      <c r="E28" s="25">
        <f>E14*PO!$B$13</f>
        <v>7402.5</v>
      </c>
      <c r="F28" s="25">
        <f>B28+C28+D28+E28</f>
        <v>16450</v>
      </c>
    </row>
    <row r="29" spans="1:8" ht="14.45" thickBot="1" x14ac:dyDescent="0.3">
      <c r="A29" s="19" t="s">
        <v>32</v>
      </c>
      <c r="B29" s="25">
        <f>B15*PO!$B$14</f>
        <v>105</v>
      </c>
      <c r="C29" s="25">
        <f>C15*PO!$B$14</f>
        <v>262.5</v>
      </c>
      <c r="D29" s="25">
        <f>D15*PO!$B$14</f>
        <v>105</v>
      </c>
      <c r="E29" s="25">
        <f>E15*PO!$B$14</f>
        <v>52.5</v>
      </c>
      <c r="F29" s="25">
        <f t="shared" ref="F29:F32" si="3">B29+C29+D29+E29</f>
        <v>525</v>
      </c>
    </row>
    <row r="30" spans="1:8" ht="14.45" thickBot="1" x14ac:dyDescent="0.3">
      <c r="A30" s="19" t="s">
        <v>33</v>
      </c>
      <c r="B30" s="25">
        <f>B16*PO!$B$15</f>
        <v>0</v>
      </c>
      <c r="C30" s="25">
        <f>C16*PO!$B$15</f>
        <v>37.4</v>
      </c>
      <c r="D30" s="25">
        <f>D16*PO!$B$15</f>
        <v>37.4</v>
      </c>
      <c r="E30" s="25">
        <f>E16*PO!$B$15</f>
        <v>0</v>
      </c>
      <c r="F30" s="25">
        <f t="shared" si="3"/>
        <v>74.8</v>
      </c>
    </row>
    <row r="31" spans="1:8" ht="14.45" thickBot="1" x14ac:dyDescent="0.3">
      <c r="A31" s="19" t="s">
        <v>28</v>
      </c>
      <c r="B31" s="25">
        <f>B17*PO!$B$16</f>
        <v>68.040000000000006</v>
      </c>
      <c r="C31" s="25">
        <f>C17*PO!$B$16</f>
        <v>119.07</v>
      </c>
      <c r="D31" s="25">
        <f>D17*PO!$B$16</f>
        <v>119.07</v>
      </c>
      <c r="E31" s="25">
        <f>E17*PO!$B$16</f>
        <v>34.020000000000003</v>
      </c>
      <c r="F31" s="25">
        <f t="shared" si="3"/>
        <v>340.2</v>
      </c>
    </row>
    <row r="32" spans="1:8" ht="14.45" thickBot="1" x14ac:dyDescent="0.3">
      <c r="A32" s="19" t="s">
        <v>29</v>
      </c>
      <c r="B32" s="25">
        <f>B18*PO!$B$17</f>
        <v>0</v>
      </c>
      <c r="C32" s="25">
        <f>C18*PO!$B$17</f>
        <v>15</v>
      </c>
      <c r="D32" s="25">
        <f>D18*PO!$B$17</f>
        <v>30</v>
      </c>
      <c r="E32" s="25">
        <f>E18*PO!$B$17</f>
        <v>15</v>
      </c>
      <c r="F32" s="25">
        <f t="shared" si="3"/>
        <v>60</v>
      </c>
    </row>
    <row r="33" spans="1:6" ht="14.45" thickBot="1" x14ac:dyDescent="0.3">
      <c r="A33" s="16" t="s">
        <v>4</v>
      </c>
      <c r="B33" s="20"/>
      <c r="C33" s="20"/>
      <c r="D33" s="20"/>
      <c r="E33" s="20"/>
      <c r="F33" s="26">
        <f>F23+F27</f>
        <v>20000</v>
      </c>
    </row>
    <row r="36" spans="1:6" ht="13.7" x14ac:dyDescent="0.25">
      <c r="B36" s="49"/>
      <c r="C36" s="49"/>
      <c r="D36" s="49"/>
      <c r="E36" s="49"/>
      <c r="F36" s="50"/>
    </row>
  </sheetData>
  <mergeCells count="8">
    <mergeCell ref="B7:F7"/>
    <mergeCell ref="B21:F21"/>
    <mergeCell ref="A1:F1"/>
    <mergeCell ref="A2:F2"/>
    <mergeCell ref="A3:F3"/>
    <mergeCell ref="A6:F6"/>
    <mergeCell ref="A4:F4"/>
    <mergeCell ref="A5:F5"/>
  </mergeCells>
  <printOptions horizontalCentered="1"/>
  <pageMargins left="0.7" right="0.7" top="0.75" bottom="0.75" header="0.3" footer="0.3"/>
  <pageSetup paperSize="5" scale="5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27"/>
  <sheetViews>
    <sheetView zoomScaleNormal="10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A22" sqref="A22"/>
    </sheetView>
  </sheetViews>
  <sheetFormatPr defaultColWidth="9.140625" defaultRowHeight="14.25" x14ac:dyDescent="0.2"/>
  <cols>
    <col min="1" max="1" width="86.5703125" style="2" customWidth="1"/>
    <col min="2" max="2" width="18" style="2" bestFit="1" customWidth="1"/>
    <col min="3" max="6" width="9.140625" style="2" customWidth="1"/>
    <col min="7" max="45" width="9.140625" style="1"/>
    <col min="46" max="16384" width="9.140625" style="2"/>
  </cols>
  <sheetData>
    <row r="1" spans="1:45" ht="15" customHeight="1" x14ac:dyDescent="0.2">
      <c r="A1" s="57" t="s">
        <v>3</v>
      </c>
      <c r="B1" s="57"/>
      <c r="C1" s="57"/>
      <c r="D1" s="57"/>
      <c r="E1" s="57"/>
      <c r="F1" s="57"/>
      <c r="AO1" s="2"/>
      <c r="AP1" s="2"/>
      <c r="AQ1" s="2"/>
      <c r="AR1" s="2"/>
      <c r="AS1" s="2"/>
    </row>
    <row r="2" spans="1:45" ht="15" customHeight="1" x14ac:dyDescent="0.2">
      <c r="A2" s="57" t="s">
        <v>17</v>
      </c>
      <c r="B2" s="57"/>
      <c r="C2" s="57"/>
      <c r="D2" s="57"/>
      <c r="E2" s="57"/>
      <c r="F2" s="57"/>
      <c r="AO2" s="2"/>
      <c r="AP2" s="2"/>
      <c r="AQ2" s="2"/>
      <c r="AR2" s="2"/>
      <c r="AS2" s="2"/>
    </row>
    <row r="3" spans="1:45" ht="15" customHeight="1" x14ac:dyDescent="0.2">
      <c r="A3" s="57" t="s">
        <v>8</v>
      </c>
      <c r="B3" s="57"/>
      <c r="C3" s="57"/>
      <c r="D3" s="57"/>
      <c r="E3" s="57"/>
      <c r="F3" s="57"/>
      <c r="AO3" s="2"/>
      <c r="AP3" s="2"/>
      <c r="AQ3" s="2"/>
      <c r="AR3" s="2"/>
      <c r="AS3" s="2"/>
    </row>
    <row r="4" spans="1:45" ht="15" customHeight="1" x14ac:dyDescent="0.2">
      <c r="A4" s="58"/>
      <c r="B4" s="58"/>
      <c r="C4" s="58"/>
      <c r="D4" s="58"/>
      <c r="E4" s="58"/>
      <c r="F4" s="58"/>
      <c r="AO4" s="2"/>
      <c r="AP4" s="2"/>
      <c r="AQ4" s="2"/>
      <c r="AR4" s="2"/>
      <c r="AS4" s="2"/>
    </row>
    <row r="5" spans="1:45" ht="15" customHeight="1" x14ac:dyDescent="0.2">
      <c r="A5" s="58" t="s">
        <v>10</v>
      </c>
      <c r="B5" s="58"/>
      <c r="C5" s="58"/>
      <c r="D5" s="58"/>
      <c r="E5" s="58"/>
      <c r="F5" s="58"/>
      <c r="AO5" s="2"/>
      <c r="AP5" s="2"/>
      <c r="AQ5" s="2"/>
      <c r="AR5" s="2"/>
      <c r="AS5" s="2"/>
    </row>
    <row r="6" spans="1:45" x14ac:dyDescent="0.2">
      <c r="C6" s="65"/>
      <c r="D6" s="65"/>
      <c r="E6" s="65"/>
      <c r="F6" s="65"/>
    </row>
    <row r="7" spans="1:45" x14ac:dyDescent="0.2">
      <c r="AP7" s="2"/>
      <c r="AQ7" s="2"/>
      <c r="AR7" s="2"/>
      <c r="AS7" s="2"/>
    </row>
    <row r="8" spans="1:45" x14ac:dyDescent="0.2">
      <c r="AP8" s="2"/>
      <c r="AQ8" s="2"/>
      <c r="AR8" s="2"/>
      <c r="AS8" s="2"/>
    </row>
    <row r="9" spans="1:45" ht="15" x14ac:dyDescent="0.2">
      <c r="C9" s="59" t="s">
        <v>9</v>
      </c>
      <c r="D9" s="59"/>
      <c r="E9" s="59"/>
      <c r="F9" s="59"/>
      <c r="AP9" s="2"/>
      <c r="AQ9" s="2"/>
      <c r="AR9" s="2"/>
      <c r="AS9" s="2"/>
    </row>
    <row r="10" spans="1:45" ht="32.25" x14ac:dyDescent="0.2">
      <c r="A10" s="37" t="s">
        <v>30</v>
      </c>
      <c r="B10" s="37" t="s">
        <v>11</v>
      </c>
      <c r="C10" s="15" t="s">
        <v>24</v>
      </c>
      <c r="D10" s="15" t="s">
        <v>21</v>
      </c>
      <c r="E10" s="15" t="s">
        <v>22</v>
      </c>
      <c r="F10" s="15" t="s">
        <v>23</v>
      </c>
      <c r="AP10" s="2"/>
      <c r="AQ10" s="2"/>
      <c r="AR10" s="2"/>
      <c r="AS10" s="2"/>
    </row>
    <row r="11" spans="1:45" ht="15" thickBot="1" x14ac:dyDescent="0.25">
      <c r="A11" s="5" t="s">
        <v>13</v>
      </c>
      <c r="B11" s="5"/>
      <c r="C11" s="5"/>
      <c r="D11" s="5"/>
      <c r="E11" s="5"/>
      <c r="F11" s="5"/>
      <c r="AP11" s="2"/>
      <c r="AQ11" s="2"/>
      <c r="AR11" s="2"/>
      <c r="AS11" s="2"/>
    </row>
    <row r="12" spans="1:45" ht="14.45" thickBot="1" x14ac:dyDescent="0.35">
      <c r="A12" s="19" t="s">
        <v>25</v>
      </c>
      <c r="B12" s="38" t="s">
        <v>15</v>
      </c>
      <c r="C12" s="39">
        <v>2</v>
      </c>
      <c r="D12" s="39"/>
      <c r="E12" s="39"/>
      <c r="F12" s="39"/>
      <c r="AP12" s="2"/>
      <c r="AQ12" s="2"/>
      <c r="AR12" s="2"/>
      <c r="AS12" s="2"/>
    </row>
    <row r="13" spans="1:45" ht="14.45" thickBot="1" x14ac:dyDescent="0.35">
      <c r="A13" s="19" t="s">
        <v>26</v>
      </c>
      <c r="B13" s="38" t="s">
        <v>15</v>
      </c>
      <c r="C13" s="39">
        <v>2</v>
      </c>
      <c r="D13" s="39"/>
      <c r="E13" s="39"/>
      <c r="F13" s="39"/>
      <c r="AP13" s="2"/>
      <c r="AQ13" s="2"/>
      <c r="AR13" s="2"/>
      <c r="AS13" s="2"/>
    </row>
    <row r="14" spans="1:45" ht="15" thickBot="1" x14ac:dyDescent="0.25">
      <c r="A14" s="19" t="s">
        <v>27</v>
      </c>
      <c r="B14" s="38" t="s">
        <v>16</v>
      </c>
      <c r="C14" s="39">
        <v>3</v>
      </c>
      <c r="D14" s="39">
        <v>3</v>
      </c>
      <c r="E14" s="39">
        <v>3</v>
      </c>
      <c r="F14" s="39">
        <v>3</v>
      </c>
      <c r="AP14" s="2"/>
      <c r="AQ14" s="2"/>
      <c r="AR14" s="2"/>
      <c r="AS14" s="2"/>
    </row>
    <row r="15" spans="1:45" ht="14.45" thickBot="1" x14ac:dyDescent="0.35">
      <c r="A15" s="5" t="s">
        <v>14</v>
      </c>
      <c r="B15" s="5"/>
      <c r="C15" s="40"/>
      <c r="D15" s="40"/>
      <c r="E15" s="40"/>
      <c r="F15" s="40"/>
      <c r="AP15" s="2"/>
      <c r="AQ15" s="2"/>
      <c r="AR15" s="2"/>
      <c r="AS15" s="2"/>
    </row>
    <row r="16" spans="1:45" ht="14.45" thickBot="1" x14ac:dyDescent="0.3">
      <c r="A16" s="19" t="s">
        <v>18</v>
      </c>
      <c r="B16" s="41" t="s">
        <v>12</v>
      </c>
      <c r="C16" s="47">
        <v>0</v>
      </c>
      <c r="D16" s="47">
        <v>50</v>
      </c>
      <c r="E16" s="47">
        <v>150</v>
      </c>
      <c r="F16" s="47">
        <v>250</v>
      </c>
      <c r="G16" s="46"/>
      <c r="AP16" s="2"/>
      <c r="AQ16" s="2"/>
      <c r="AR16" s="2"/>
      <c r="AS16" s="2"/>
    </row>
    <row r="17" spans="1:45" ht="14.45" thickBot="1" x14ac:dyDescent="0.3">
      <c r="A17" s="19" t="s">
        <v>32</v>
      </c>
      <c r="B17" s="41" t="s">
        <v>34</v>
      </c>
      <c r="C17" s="48">
        <v>35</v>
      </c>
      <c r="D17" s="48">
        <v>100</v>
      </c>
      <c r="E17" s="48">
        <v>40</v>
      </c>
      <c r="F17" s="48">
        <v>0</v>
      </c>
      <c r="G17" s="46"/>
      <c r="AP17" s="2"/>
      <c r="AQ17" s="2"/>
      <c r="AR17" s="2"/>
      <c r="AS17" s="2"/>
    </row>
    <row r="18" spans="1:45" ht="14.45" thickBot="1" x14ac:dyDescent="0.3">
      <c r="A18" s="19" t="s">
        <v>33</v>
      </c>
      <c r="B18" s="41" t="s">
        <v>35</v>
      </c>
      <c r="C18" s="48">
        <v>0</v>
      </c>
      <c r="D18" s="48">
        <v>0</v>
      </c>
      <c r="E18" s="48">
        <v>5</v>
      </c>
      <c r="F18" s="48">
        <v>0</v>
      </c>
      <c r="G18" s="46"/>
      <c r="AP18" s="2"/>
      <c r="AQ18" s="2"/>
      <c r="AR18" s="2"/>
      <c r="AS18" s="2"/>
    </row>
    <row r="19" spans="1:45" ht="14.45" thickBot="1" x14ac:dyDescent="0.3">
      <c r="A19" s="19" t="s">
        <v>28</v>
      </c>
      <c r="B19" s="41" t="s">
        <v>12</v>
      </c>
      <c r="C19" s="48">
        <v>10</v>
      </c>
      <c r="D19" s="48">
        <v>20</v>
      </c>
      <c r="E19" s="48">
        <v>14</v>
      </c>
      <c r="F19" s="48">
        <v>10</v>
      </c>
      <c r="G19" s="46"/>
      <c r="AP19" s="2"/>
      <c r="AQ19" s="2"/>
      <c r="AR19" s="2"/>
      <c r="AS19" s="2"/>
    </row>
    <row r="20" spans="1:45" ht="14.45" thickBot="1" x14ac:dyDescent="0.3">
      <c r="A20" s="19" t="s">
        <v>29</v>
      </c>
      <c r="B20" s="41" t="s">
        <v>36</v>
      </c>
      <c r="C20" s="48">
        <v>0</v>
      </c>
      <c r="D20" s="48">
        <v>0</v>
      </c>
      <c r="E20" s="48">
        <v>1</v>
      </c>
      <c r="F20" s="48">
        <v>1</v>
      </c>
      <c r="G20" s="46"/>
      <c r="AP20" s="2"/>
      <c r="AQ20" s="2"/>
      <c r="AR20" s="2"/>
      <c r="AS20" s="2"/>
    </row>
    <row r="21" spans="1:45" ht="13.7" x14ac:dyDescent="0.25">
      <c r="AP21" s="2"/>
      <c r="AQ21" s="2"/>
      <c r="AR21" s="2"/>
      <c r="AS21" s="2"/>
    </row>
    <row r="22" spans="1:45" ht="13.7" x14ac:dyDescent="0.25">
      <c r="AP22" s="2"/>
      <c r="AQ22" s="2"/>
      <c r="AR22" s="2"/>
      <c r="AS22" s="2"/>
    </row>
    <row r="23" spans="1:45" ht="13.7" x14ac:dyDescent="0.25">
      <c r="AP23" s="2"/>
      <c r="AQ23" s="2"/>
      <c r="AR23" s="2"/>
      <c r="AS23" s="2"/>
    </row>
    <row r="24" spans="1:45" ht="13.7" x14ac:dyDescent="0.25">
      <c r="AP24" s="2"/>
      <c r="AQ24" s="2"/>
      <c r="AR24" s="2"/>
      <c r="AS24" s="2"/>
    </row>
    <row r="25" spans="1:45" ht="13.7" x14ac:dyDescent="0.25">
      <c r="AP25" s="2"/>
      <c r="AQ25" s="2"/>
      <c r="AR25" s="2"/>
      <c r="AS25" s="2"/>
    </row>
    <row r="26" spans="1:45" ht="13.7" x14ac:dyDescent="0.25">
      <c r="AP26" s="2"/>
      <c r="AQ26" s="2"/>
      <c r="AR26" s="2"/>
      <c r="AS26" s="2"/>
    </row>
    <row r="27" spans="1:45" ht="13.7" x14ac:dyDescent="0.25">
      <c r="AP27" s="2"/>
      <c r="AQ27" s="2"/>
      <c r="AR27" s="2"/>
      <c r="AS27" s="2"/>
    </row>
  </sheetData>
  <mergeCells count="7">
    <mergeCell ref="C6:F6"/>
    <mergeCell ref="C9:F9"/>
    <mergeCell ref="A1:F1"/>
    <mergeCell ref="A2:F2"/>
    <mergeCell ref="A3:F3"/>
    <mergeCell ref="A4:F4"/>
    <mergeCell ref="A5:F5"/>
  </mergeCells>
  <printOptions horizontalCentered="1"/>
  <pageMargins left="0.7" right="0.7" top="0.75" bottom="0.75" header="0.3" footer="0.3"/>
  <pageSetup paperSize="5" scale="5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A323B46288CAD941A42671B9A766B6BF" ma:contentTypeVersion="0" ma:contentTypeDescription="A content type to manage public (operations) IDB documents" ma:contentTypeScope="" ma:versionID="4124b4dd50a3edff7f8c01f43dff8bef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09c5b69cee1cd2827bb8c1849e9b8ae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76c0645e-ed38-4b88-bd09-bd924f75b1ca}" ma:internalName="TaxCatchAll" ma:showField="CatchAllData" ma:web="62d80119-c9e5-4234-a178-fa32f7f2f46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76c0645e-ed38-4b88-bd09-bd924f75b1ca}" ma:internalName="TaxCatchAllLabel" ma:readOnly="true" ma:showField="CatchAllDataLabel" ma:web="62d80119-c9e5-4234-a178-fa32f7f2f46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INE/TSP</Division_x0020_or_x0020_Unit>
    <Other_x0020_Author xmlns="9c571b2f-e523-4ab2-ba2e-09e151a03ef4" xsi:nil="true"/>
    <Region xmlns="9c571b2f-e523-4ab2-ba2e-09e151a03ef4" xsi:nil="true"/>
    <IDBDocs_x0020_Number xmlns="9c571b2f-e523-4ab2-ba2e-09e151a03ef4">40728055</IDBDocs_x0020_Number>
    <Document_x0020_Author xmlns="9c571b2f-e523-4ab2-ba2e-09e151a03ef4">Guerrero, Pablo</Document_x0020_Author>
    <Publication_x0020_Type xmlns="9c571b2f-e523-4ab2-ba2e-09e151a03ef4" xsi:nil="true"/>
    <Operation_x0020_Type xmlns="9c571b2f-e523-4ab2-ba2e-09e151a03ef4" xsi:nil="true"/>
    <TaxCatchAll xmlns="9c571b2f-e523-4ab2-ba2e-09e151a03ef4">
      <Value>4</Value>
      <Value>3</Value>
    </TaxCatchAll>
    <Fiscal_x0020_Year_x0020_IDB xmlns="9c571b2f-e523-4ab2-ba2e-09e151a03ef4">2016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HA-L1130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EN-ENG</Webtopic>
    <Identifier xmlns="9c571b2f-e523-4ab2-ba2e-09e151a03ef4"> TECFILE</Identifier>
    <Publishing_x0020_House xmlns="9c571b2f-e523-4ab2-ba2e-09e151a03ef4" xsi:nil="true"/>
    <Document_x0020_Language_x0020_IDB xmlns="9c571b2f-e523-4ab2-ba2e-09e151a03ef4">English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A3E5285A-BDF5-4D28-B593-087269C38148}"/>
</file>

<file path=customXml/itemProps2.xml><?xml version="1.0" encoding="utf-8"?>
<ds:datastoreItem xmlns:ds="http://schemas.openxmlformats.org/officeDocument/2006/customXml" ds:itemID="{82A335EC-62EB-423B-BE47-3114ECE16C45}"/>
</file>

<file path=customXml/itemProps3.xml><?xml version="1.0" encoding="utf-8"?>
<ds:datastoreItem xmlns:ds="http://schemas.openxmlformats.org/officeDocument/2006/customXml" ds:itemID="{8590A154-CC47-4951-939B-17F437202379}"/>
</file>

<file path=customXml/itemProps4.xml><?xml version="1.0" encoding="utf-8"?>
<ds:datastoreItem xmlns:ds="http://schemas.openxmlformats.org/officeDocument/2006/customXml" ds:itemID="{2AE77A69-0CE4-4C30-9AD3-07BE263A3AED}"/>
</file>

<file path=customXml/itemProps5.xml><?xml version="1.0" encoding="utf-8"?>
<ds:datastoreItem xmlns:ds="http://schemas.openxmlformats.org/officeDocument/2006/customXml" ds:itemID="{0FF8D9D9-C620-402A-B581-B9FA88832F9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PO</vt:lpstr>
      <vt:lpstr>Product disbursement</vt:lpstr>
      <vt:lpstr>Product delivery</vt:lpstr>
      <vt:lpstr>PO!Print_Area</vt:lpstr>
      <vt:lpstr>'Product delivery'!Print_Area</vt:lpstr>
      <vt:lpstr>'Product disbursement'!Print_Area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REL_1 _ 2 PEP _ POA</dc:title>
  <dc:creator>Alejandrof</dc:creator>
  <cp:lastModifiedBy>IADB</cp:lastModifiedBy>
  <cp:lastPrinted>2013-08-27T15:58:44Z</cp:lastPrinted>
  <dcterms:created xsi:type="dcterms:W3CDTF">2011-10-03T14:22:36Z</dcterms:created>
  <dcterms:modified xsi:type="dcterms:W3CDTF">2016-11-22T16:27:11Z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0x01010046CF21643EE8D14686A648AA6DAD089200A323B46288CAD941A42671B9A766B6BF</vt:lpwstr>
  </property>
  <property fmtid="{D5CDD505-2E9C-101B-9397-08002B2CF9AE}" pid="5" name="TaxKeywordTaxHTField">
    <vt:lpwstr/>
  </property>
  <property fmtid="{D5CDD505-2E9C-101B-9397-08002B2CF9AE}" pid="6" name="Series Operations IDB">
    <vt:lpwstr>3;#Unclassified|a6dff32e-d477-44cd-a56b-85efe9e0a56c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3;#Unclassified|a6dff32e-d477-44cd-a56b-85efe9e0a56c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4;#IDBDocs|cca77002-e150-4b2d-ab1f-1d7a7cdcae16</vt:lpwstr>
  </property>
</Properties>
</file>