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6.xml" ContentType="application/vnd.openxmlformats-officedocument.drawing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45" windowHeight="5940" activeTab="4"/>
  </bookViews>
  <sheets>
    <sheet name="PA inicial" sheetId="4" r:id="rId1"/>
    <sheet name="PA nov 2013" sheetId="5" r:id="rId2"/>
    <sheet name="PA nov 2014" sheetId="9" r:id="rId3"/>
    <sheet name="PA ago 2015" sheetId="10" r:id="rId4"/>
    <sheet name="PA nov 2015" sheetId="11" r:id="rId5"/>
    <sheet name="Informações do Programa" sheetId="8" r:id="rId6"/>
    <sheet name="Folha anexa" sheetId="3" r:id="rId7"/>
  </sheets>
  <definedNames>
    <definedName name="_xlnm.Print_Area" localSheetId="5">'Informações do Programa'!$A:$G</definedName>
    <definedName name="_xlnm.Print_Area" localSheetId="3">'PA ago 2015'!$A$1:$M$97</definedName>
    <definedName name="_xlnm.Print_Area" localSheetId="0">'PA inicial'!$A$1:$M$60</definedName>
    <definedName name="_xlnm.Print_Area" localSheetId="1">'PA nov 2013'!$A$1:$M$65</definedName>
    <definedName name="_xlnm.Print_Area" localSheetId="2">'PA nov 2014'!$A$1:$M$99</definedName>
    <definedName name="_xlnm.Print_Area" localSheetId="4">'PA nov 2015'!$A$1:$M$99</definedName>
  </definedNames>
  <calcPr calcId="152511"/>
</workbook>
</file>

<file path=xl/calcChain.xml><?xml version="1.0" encoding="utf-8"?>
<calcChain xmlns="http://schemas.openxmlformats.org/spreadsheetml/2006/main">
  <c r="D72" i="11" l="1"/>
  <c r="D82" i="11" s="1"/>
  <c r="D45" i="11"/>
  <c r="G83" i="11" l="1"/>
  <c r="H83" i="11" l="1"/>
  <c r="D70" i="10"/>
  <c r="D44" i="10"/>
  <c r="D80" i="10" s="1"/>
  <c r="G81" i="10" s="1"/>
  <c r="H81" i="10" l="1"/>
  <c r="D68" i="9"/>
  <c r="D43" i="9"/>
  <c r="D78" i="9" s="1"/>
  <c r="G79" i="9" s="1"/>
  <c r="H79" i="9" s="1"/>
  <c r="D34" i="5" l="1"/>
  <c r="D23" i="5" l="1"/>
  <c r="D44" i="5" l="1"/>
  <c r="G45" i="5" s="1"/>
  <c r="D29" i="4"/>
  <c r="D21" i="4"/>
  <c r="H45" i="5" l="1"/>
  <c r="D39" i="4"/>
  <c r="G40" i="4" l="1"/>
  <c r="H40" i="4" s="1"/>
</calcChain>
</file>

<file path=xl/sharedStrings.xml><?xml version="1.0" encoding="utf-8"?>
<sst xmlns="http://schemas.openxmlformats.org/spreadsheetml/2006/main" count="2024" uniqueCount="336">
  <si>
    <t>Nº</t>
  </si>
  <si>
    <t>Descrição do Contrato</t>
  </si>
  <si>
    <t>Fonte</t>
  </si>
  <si>
    <t>BID</t>
  </si>
  <si>
    <t>Local</t>
  </si>
  <si>
    <t>Datas Estimadas</t>
  </si>
  <si>
    <t>Revisão</t>
  </si>
  <si>
    <t>(1)</t>
  </si>
  <si>
    <t>(2)</t>
  </si>
  <si>
    <t>Publicação</t>
  </si>
  <si>
    <t>Término</t>
  </si>
  <si>
    <t>Status</t>
  </si>
  <si>
    <t>(3)</t>
  </si>
  <si>
    <t>SUBTOTAL DE CONSULTORIA</t>
  </si>
  <si>
    <t>(%)</t>
  </si>
  <si>
    <t>P</t>
  </si>
  <si>
    <t>SUBTOTAL DE OBRAS</t>
  </si>
  <si>
    <t>BRASIL</t>
  </si>
  <si>
    <t>Anúncio</t>
  </si>
  <si>
    <t>Contrato</t>
  </si>
  <si>
    <t>1. SERVIÇOS DE CONSULTORIA</t>
  </si>
  <si>
    <t>3. BENS</t>
  </si>
  <si>
    <t>Comentário</t>
  </si>
  <si>
    <t xml:space="preserve">2. OBRAS </t>
  </si>
  <si>
    <t>4. SERVIÇOS TÉCNICOS (Serviços que não São de Consultoria)</t>
  </si>
  <si>
    <t>SUBTOTAL DE  SERVIÇOS TÉCNICOS</t>
  </si>
  <si>
    <t>LPI</t>
  </si>
  <si>
    <t>Notas:</t>
  </si>
  <si>
    <t>(4)</t>
  </si>
  <si>
    <t>(5)</t>
  </si>
  <si>
    <t>(6)</t>
  </si>
  <si>
    <t>VALOR TOTAL</t>
  </si>
  <si>
    <t>EXA</t>
  </si>
  <si>
    <t>(7)</t>
  </si>
  <si>
    <t>(8)</t>
  </si>
  <si>
    <t>SUBTOTAL DE BENS</t>
  </si>
  <si>
    <t>PLANO DE AQUISIÇÕES (PA)</t>
  </si>
  <si>
    <t>Nº          Compon. Associado</t>
  </si>
  <si>
    <t>Custo Estimado                (US$ 1.000)</t>
  </si>
  <si>
    <t>Método de      Aquisição</t>
  </si>
  <si>
    <t>PERCENTUAL POR FONTE (%)</t>
  </si>
  <si>
    <t>1.1</t>
  </si>
  <si>
    <t>1.2</t>
  </si>
  <si>
    <t>2.3</t>
  </si>
  <si>
    <t>1.3</t>
  </si>
  <si>
    <t>1.5</t>
  </si>
  <si>
    <t>3.1</t>
  </si>
  <si>
    <t>1.6</t>
  </si>
  <si>
    <t>3.2</t>
  </si>
  <si>
    <t>1.7</t>
  </si>
  <si>
    <t>Apoio ao Desenvolvimento Institucional</t>
  </si>
  <si>
    <t>3.3</t>
  </si>
  <si>
    <t>1.8</t>
  </si>
  <si>
    <t>Auditoria Contábil</t>
  </si>
  <si>
    <t>1.9</t>
  </si>
  <si>
    <t>2.1</t>
  </si>
  <si>
    <t>2.2</t>
  </si>
  <si>
    <t>2.4</t>
  </si>
  <si>
    <t>2.5</t>
  </si>
  <si>
    <t>2.6</t>
  </si>
  <si>
    <t>2.7</t>
  </si>
  <si>
    <t>2.8</t>
  </si>
  <si>
    <t>–</t>
  </si>
  <si>
    <t>Não há previsão</t>
  </si>
  <si>
    <t>A</t>
  </si>
  <si>
    <t>1.10</t>
  </si>
  <si>
    <t>C</t>
  </si>
  <si>
    <r>
      <rPr>
        <b/>
        <sz val="12"/>
        <rFont val="Calibri"/>
        <family val="2"/>
        <scheme val="minor"/>
      </rPr>
      <t>Métodos de Aquisição</t>
    </r>
    <r>
      <rPr>
        <sz val="12"/>
        <rFont val="Calibri"/>
        <family val="2"/>
        <scheme val="minor"/>
      </rPr>
      <t>: (</t>
    </r>
    <r>
      <rPr>
        <b/>
        <sz val="12"/>
        <rFont val="Calibri"/>
        <family val="2"/>
        <scheme val="minor"/>
      </rPr>
      <t>a) BID: LPI:</t>
    </r>
    <r>
      <rPr>
        <sz val="12"/>
        <rFont val="Calibri"/>
        <family val="2"/>
        <scheme val="minor"/>
      </rPr>
      <t xml:space="preserve"> Licitação Pública Internacional; </t>
    </r>
    <r>
      <rPr>
        <b/>
        <sz val="12"/>
        <rFont val="Calibri"/>
        <family val="2"/>
        <scheme val="minor"/>
      </rPr>
      <t>LPN:</t>
    </r>
    <r>
      <rPr>
        <sz val="12"/>
        <rFont val="Calibri"/>
        <family val="2"/>
        <scheme val="minor"/>
      </rPr>
      <t xml:space="preserve"> Licitação Pública Nacional; </t>
    </r>
    <r>
      <rPr>
        <b/>
        <sz val="12"/>
        <rFont val="Calibri"/>
        <family val="2"/>
        <scheme val="minor"/>
      </rPr>
      <t>CP:</t>
    </r>
    <r>
      <rPr>
        <sz val="12"/>
        <rFont val="Calibri"/>
        <family val="2"/>
        <scheme val="minor"/>
      </rPr>
      <t xml:space="preserve"> Comparação de Preços; </t>
    </r>
    <r>
      <rPr>
        <b/>
        <sz val="12"/>
        <rFont val="Calibri"/>
        <family val="2"/>
        <scheme val="minor"/>
      </rPr>
      <t>CD:</t>
    </r>
    <r>
      <rPr>
        <sz val="12"/>
        <rFont val="Calibri"/>
        <family val="2"/>
        <scheme val="minor"/>
      </rPr>
      <t xml:space="preserve"> Contratação Direta; </t>
    </r>
    <r>
      <rPr>
        <b/>
        <sz val="12"/>
        <rFont val="Calibri"/>
        <family val="2"/>
        <scheme val="minor"/>
      </rPr>
      <t>SBQC:</t>
    </r>
    <r>
      <rPr>
        <sz val="12"/>
        <rFont val="Calibri"/>
        <family val="2"/>
        <scheme val="minor"/>
      </rPr>
      <t xml:space="preserve"> Seleção Baseada na Qualidade e Custo; </t>
    </r>
    <r>
      <rPr>
        <b/>
        <sz val="12"/>
        <rFont val="Calibri"/>
        <family val="2"/>
        <scheme val="minor"/>
      </rPr>
      <t xml:space="preserve">SQC: </t>
    </r>
    <r>
      <rPr>
        <sz val="12"/>
        <rFont val="Calibri"/>
        <family val="2"/>
        <scheme val="minor"/>
      </rPr>
      <t xml:space="preserve">Seleção Baseada nas Qualificações dos Consultores; </t>
    </r>
    <r>
      <rPr>
        <b/>
        <sz val="12"/>
        <rFont val="Calibri"/>
        <family val="2"/>
        <scheme val="minor"/>
      </rPr>
      <t xml:space="preserve">SBMC: </t>
    </r>
    <r>
      <rPr>
        <sz val="12"/>
        <rFont val="Calibri"/>
        <family val="2"/>
        <scheme val="minor"/>
      </rPr>
      <t xml:space="preserve">Seleção Baseada no Menor Custo; </t>
    </r>
    <r>
      <rPr>
        <b/>
        <sz val="12"/>
        <rFont val="Calibri"/>
        <family val="2"/>
        <scheme val="minor"/>
      </rPr>
      <t xml:space="preserve">SBOF: </t>
    </r>
    <r>
      <rPr>
        <sz val="12"/>
        <rFont val="Calibri"/>
        <family val="2"/>
        <scheme val="minor"/>
      </rPr>
      <t>Seleção Baseada em Orçamento Fixo;</t>
    </r>
    <r>
      <rPr>
        <b/>
        <sz val="12"/>
        <rFont val="Calibri"/>
        <family val="2"/>
        <scheme val="minor"/>
      </rPr>
      <t xml:space="preserve"> SBQ</t>
    </r>
    <r>
      <rPr>
        <sz val="12"/>
        <rFont val="Calibri"/>
        <family val="2"/>
        <scheme val="minor"/>
      </rPr>
      <t xml:space="preserve">: Seleção Baseada na Qualidade; </t>
    </r>
    <r>
      <rPr>
        <b/>
        <sz val="12"/>
        <rFont val="Calibri"/>
        <family val="2"/>
        <scheme val="minor"/>
      </rPr>
      <t>CD:</t>
    </r>
    <r>
      <rPr>
        <sz val="12"/>
        <rFont val="Calibri"/>
        <family val="2"/>
        <scheme val="minor"/>
      </rPr>
      <t xml:space="preserve"> Contratação Direta; </t>
    </r>
    <r>
      <rPr>
        <b/>
        <sz val="12"/>
        <rFont val="Calibri"/>
        <family val="2"/>
        <scheme val="minor"/>
      </rPr>
      <t>CI:</t>
    </r>
    <r>
      <rPr>
        <sz val="12"/>
        <rFont val="Calibri"/>
        <family val="2"/>
        <scheme val="minor"/>
      </rPr>
      <t xml:space="preserve"> Consultor Individual;</t>
    </r>
    <r>
      <rPr>
        <b/>
        <sz val="12"/>
        <rFont val="Calibri"/>
        <family val="2"/>
        <scheme val="minor"/>
      </rPr>
      <t xml:space="preserve"> CV</t>
    </r>
    <r>
      <rPr>
        <sz val="12"/>
        <rFont val="Calibri"/>
        <family val="2"/>
        <scheme val="minor"/>
      </rPr>
      <t>: Convênio. (</t>
    </r>
    <r>
      <rPr>
        <b/>
        <sz val="12"/>
        <rFont val="Calibri"/>
        <family val="2"/>
        <scheme val="minor"/>
      </rPr>
      <t xml:space="preserve">b) Lei 8.666: C: </t>
    </r>
    <r>
      <rPr>
        <sz val="12"/>
        <rFont val="Calibri"/>
        <family val="2"/>
        <scheme val="minor"/>
      </rPr>
      <t>Carta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 Convite; </t>
    </r>
    <r>
      <rPr>
        <b/>
        <sz val="12"/>
        <rFont val="Calibri"/>
        <family val="2"/>
        <scheme val="minor"/>
      </rPr>
      <t>TP:</t>
    </r>
    <r>
      <rPr>
        <sz val="12"/>
        <rFont val="Calibri"/>
        <family val="2"/>
        <scheme val="minor"/>
      </rPr>
      <t xml:space="preserve"> Tomada de Preço; </t>
    </r>
    <r>
      <rPr>
        <b/>
        <sz val="12"/>
        <rFont val="Calibri"/>
        <family val="2"/>
        <scheme val="minor"/>
      </rPr>
      <t>CPN:</t>
    </r>
    <r>
      <rPr>
        <sz val="12"/>
        <rFont val="Calibri"/>
        <family val="2"/>
        <scheme val="minor"/>
      </rPr>
      <t xml:space="preserve"> Concorrência Pública Nacional; </t>
    </r>
    <r>
      <rPr>
        <b/>
        <sz val="12"/>
        <rFont val="Calibri"/>
        <family val="2"/>
        <scheme val="minor"/>
      </rPr>
      <t>PE:</t>
    </r>
    <r>
      <rPr>
        <sz val="12"/>
        <rFont val="Calibri"/>
        <family val="2"/>
        <scheme val="minor"/>
      </rPr>
      <t xml:space="preserve"> Pregão Eletrônico; </t>
    </r>
    <r>
      <rPr>
        <b/>
        <sz val="12"/>
        <rFont val="Calibri"/>
        <family val="2"/>
        <scheme val="minor"/>
      </rPr>
      <t>ARP:</t>
    </r>
    <r>
      <rPr>
        <sz val="12"/>
        <rFont val="Calibri"/>
        <family val="2"/>
        <scheme val="minor"/>
      </rPr>
      <t xml:space="preserve"> Ata de Registro de Preços,</t>
    </r>
    <r>
      <rPr>
        <b/>
        <sz val="12"/>
        <rFont val="Calibri"/>
        <family val="2"/>
        <scheme val="minor"/>
      </rPr>
      <t xml:space="preserve"> PP</t>
    </r>
    <r>
      <rPr>
        <sz val="12"/>
        <rFont val="Calibri"/>
        <family val="2"/>
        <scheme val="minor"/>
      </rPr>
      <t xml:space="preserve">: Pregão Presencial, </t>
    </r>
    <r>
      <rPr>
        <b/>
        <sz val="12"/>
        <rFont val="Calibri"/>
        <family val="2"/>
        <scheme val="minor"/>
      </rPr>
      <t>CD</t>
    </r>
    <r>
      <rPr>
        <sz val="12"/>
        <rFont val="Calibri"/>
        <family val="2"/>
        <scheme val="minor"/>
      </rPr>
      <t xml:space="preserve">: Contratação Direta, </t>
    </r>
    <r>
      <rPr>
        <b/>
        <sz val="12"/>
        <rFont val="Calibri"/>
        <family val="2"/>
        <scheme val="minor"/>
      </rPr>
      <t>CV</t>
    </r>
    <r>
      <rPr>
        <sz val="12"/>
        <rFont val="Calibri"/>
        <family val="2"/>
        <scheme val="minor"/>
      </rPr>
      <t>: Convênio</t>
    </r>
  </si>
  <si>
    <r>
      <rPr>
        <b/>
        <sz val="12"/>
        <rFont val="Calibri"/>
        <family val="2"/>
        <scheme val="minor"/>
      </rPr>
      <t>Histórico:</t>
    </r>
    <r>
      <rPr>
        <sz val="12"/>
        <rFont val="Calibri"/>
        <family val="2"/>
        <scheme val="minor"/>
      </rPr>
      <t xml:space="preserve"> Manter no PA todas as aquisições adjudicadas e/ou canceladas</t>
    </r>
  </si>
  <si>
    <t>EP</t>
  </si>
  <si>
    <t>1.4</t>
  </si>
  <si>
    <t>1.11</t>
  </si>
  <si>
    <t>1.12</t>
  </si>
  <si>
    <t>1.13</t>
  </si>
  <si>
    <t>1.14</t>
  </si>
  <si>
    <t>2.9</t>
  </si>
  <si>
    <t>PRISM</t>
  </si>
  <si>
    <r>
      <rPr>
        <b/>
        <sz val="12"/>
        <rFont val="Calibri"/>
        <family val="2"/>
        <scheme val="minor"/>
      </rPr>
      <t>Revisões BID</t>
    </r>
    <r>
      <rPr>
        <sz val="12"/>
        <rFont val="Calibri"/>
        <family val="2"/>
        <scheme val="minor"/>
      </rPr>
      <t>: EXA = e</t>
    </r>
    <r>
      <rPr>
        <i/>
        <sz val="12"/>
        <rFont val="Calibri"/>
        <family val="2"/>
        <scheme val="minor"/>
      </rPr>
      <t xml:space="preserve">x ante </t>
    </r>
    <r>
      <rPr>
        <sz val="12"/>
        <rFont val="Calibri"/>
        <family val="2"/>
        <scheme val="minor"/>
      </rPr>
      <t>e EXP =</t>
    </r>
    <r>
      <rPr>
        <i/>
        <sz val="12"/>
        <rFont val="Calibri"/>
        <family val="2"/>
        <scheme val="minor"/>
      </rPr>
      <t xml:space="preserve"> ex-post</t>
    </r>
  </si>
  <si>
    <r>
      <rPr>
        <b/>
        <sz val="12"/>
        <rFont val="Calibri"/>
        <family val="2"/>
        <scheme val="minor"/>
      </rPr>
      <t>Status</t>
    </r>
    <r>
      <rPr>
        <sz val="12"/>
        <rFont val="Calibri"/>
        <family val="2"/>
        <scheme val="minor"/>
      </rPr>
      <t>: Pendente (P); Em Processo (EP); Adjudicado/Contratado (A); Cancelado (C )</t>
    </r>
  </si>
  <si>
    <r>
      <rPr>
        <b/>
        <sz val="12"/>
        <rFont val="Calibri"/>
        <family val="2"/>
        <scheme val="minor"/>
      </rPr>
      <t>Alterações: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FF0000"/>
        <rFont val="Calibri"/>
        <family val="2"/>
        <scheme val="minor"/>
      </rPr>
      <t>vermelho</t>
    </r>
    <r>
      <rPr>
        <sz val="12"/>
        <rFont val="Calibri"/>
        <family val="2"/>
        <scheme val="minor"/>
      </rPr>
      <t xml:space="preserve"> as alterações feitas nas aquisições já constantes do PA</t>
    </r>
  </si>
  <si>
    <r>
      <rPr>
        <b/>
        <sz val="12"/>
        <rFont val="Calibri"/>
        <family val="2"/>
        <scheme val="minor"/>
      </rPr>
      <t>Inclusões: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00B0F0"/>
        <rFont val="Calibri"/>
        <family val="2"/>
        <scheme val="minor"/>
      </rPr>
      <t>azul</t>
    </r>
    <r>
      <rPr>
        <sz val="12"/>
        <rFont val="Calibri"/>
        <family val="2"/>
        <scheme val="minor"/>
      </rPr>
      <t xml:space="preserve"> as aquisições agora incluídas no PA</t>
    </r>
  </si>
  <si>
    <r>
      <rPr>
        <b/>
        <sz val="12"/>
        <rFont val="Calibri"/>
        <family val="2"/>
        <scheme val="minor"/>
      </rPr>
      <t>Cancelamentos: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00B050"/>
        <rFont val="Calibri"/>
        <family val="2"/>
        <scheme val="minor"/>
      </rPr>
      <t>verde</t>
    </r>
    <r>
      <rPr>
        <sz val="12"/>
        <rFont val="Calibri"/>
        <family val="2"/>
        <scheme val="minor"/>
      </rPr>
      <t xml:space="preserve"> os cancelamentos das aquisições constantes do PA</t>
    </r>
  </si>
  <si>
    <r>
      <rPr>
        <b/>
        <sz val="12"/>
        <rFont val="Calibri"/>
        <family val="2"/>
        <scheme val="minor"/>
      </rPr>
      <t>Folha Anexa</t>
    </r>
    <r>
      <rPr>
        <sz val="12"/>
        <rFont val="Calibri"/>
        <family val="2"/>
        <scheme val="minor"/>
      </rPr>
      <t>: Fazer comentários complementares ou esclarecedores, quando necessário, em folha anexa</t>
    </r>
  </si>
  <si>
    <t>fev/15</t>
  </si>
  <si>
    <t>dez/14</t>
  </si>
  <si>
    <t>ago/13</t>
  </si>
  <si>
    <t>nov/15</t>
  </si>
  <si>
    <t>fev/16</t>
  </si>
  <si>
    <t>jun/15</t>
  </si>
  <si>
    <t>mar/15</t>
  </si>
  <si>
    <t>mar/14</t>
  </si>
  <si>
    <t>jan/17</t>
  </si>
  <si>
    <t>jan/16</t>
  </si>
  <si>
    <t>BANCO INTERAMERICANO DE DESENVOLVIMENTO</t>
  </si>
  <si>
    <t>PLANO DE AQUISIÇÕES</t>
  </si>
  <si>
    <t>Informação Geral</t>
  </si>
  <si>
    <t>País: Brasil</t>
  </si>
  <si>
    <t>A – Introdução</t>
  </si>
  <si>
    <t>B – O Plano de Aquisições</t>
  </si>
  <si>
    <t>C – Revisão por parte do Banco das Decisões em Matéria de Contratações</t>
  </si>
  <si>
    <t>D – Aquisições para o Projeto</t>
  </si>
  <si>
    <t>D.1 – Aquisição de Bens</t>
  </si>
  <si>
    <t>D.2 – Aquisições de Obras</t>
  </si>
  <si>
    <t>As LPN – Licitações Públicas Nacionais somente admitirão contratos com valor limite de US$ 25,0 milhões para obras. Não haverá pré-qualificação.</t>
  </si>
  <si>
    <t>D.3 – Aquisições de Serviços de Consultoria</t>
  </si>
  <si>
    <t>As LPN – Licitações Públicas Nacionais somente admitirão contratos com valor limite de US$ 200 mil para serviços de consultoria. Não haverá pré-qualificação.</t>
  </si>
  <si>
    <t>D.4 – Lista de Aquisições de Bens, Obras e Serviços de Consultoria</t>
  </si>
  <si>
    <t>FOLHA ANEXA</t>
  </si>
  <si>
    <t>Não há observações a apresentar nesta Folha anexa.</t>
  </si>
  <si>
    <t>Obras Rodoviárias Grupo I</t>
  </si>
  <si>
    <t>abr/12</t>
  </si>
  <si>
    <t>-</t>
  </si>
  <si>
    <t>Obras Rodoviárias Grupo II</t>
  </si>
  <si>
    <t>Obras Rodoviárias Grupo III</t>
  </si>
  <si>
    <t>Correção de Passivos Ambientais</t>
  </si>
  <si>
    <t>2.4/2.5</t>
  </si>
  <si>
    <t>2.1/2.2/2.3</t>
  </si>
  <si>
    <t>Implantação do Plano Rodoviário Estadual</t>
  </si>
  <si>
    <t>abr/13</t>
  </si>
  <si>
    <t>abr/14</t>
  </si>
  <si>
    <t>Projetos de Engenharia Grupo II</t>
  </si>
  <si>
    <t>LPI/SBQC</t>
  </si>
  <si>
    <t>jul/12</t>
  </si>
  <si>
    <t>Projetos de Engenharia Grupo III</t>
  </si>
  <si>
    <t>jul/13</t>
  </si>
  <si>
    <t>Supervisão de Obras Grupo I</t>
  </si>
  <si>
    <t>Supervisão de Obras Grupo II</t>
  </si>
  <si>
    <t>LPI/SBQ</t>
  </si>
  <si>
    <t>LPI/LIL</t>
  </si>
  <si>
    <t>Atualização Nº: 00</t>
  </si>
  <si>
    <t>Atualizado em:  novembro/2012</t>
  </si>
  <si>
    <t>Programa de Infraestrutura Logística de Santa Catarina</t>
  </si>
  <si>
    <t>Contrato de Empréstimo: 2900/OC-BR</t>
  </si>
  <si>
    <t>Atualizado por: Flávio Volpato</t>
  </si>
  <si>
    <r>
      <t>Atualizado em:</t>
    </r>
    <r>
      <rPr>
        <b/>
        <sz val="11"/>
        <color rgb="FFFF0000"/>
        <rFont val="Calibri"/>
        <family val="2"/>
        <scheme val="minor"/>
      </rPr>
      <t xml:space="preserve">  novembro/2013</t>
    </r>
  </si>
  <si>
    <r>
      <t xml:space="preserve">Atualização Nº: </t>
    </r>
    <r>
      <rPr>
        <b/>
        <sz val="11"/>
        <color rgb="FFFF0000"/>
        <rFont val="Calibri"/>
        <family val="2"/>
        <scheme val="minor"/>
      </rPr>
      <t>01</t>
    </r>
  </si>
  <si>
    <t>mar/11</t>
  </si>
  <si>
    <t>out/13</t>
  </si>
  <si>
    <t>mai/12</t>
  </si>
  <si>
    <t>LPN</t>
  </si>
  <si>
    <t>Obras Rodoviárias Grupo IV</t>
  </si>
  <si>
    <t>2.2/2.3</t>
  </si>
  <si>
    <t>nov/13</t>
  </si>
  <si>
    <t>Cancelado no PA de nov/13</t>
  </si>
  <si>
    <t>fev/14</t>
  </si>
  <si>
    <t>Projetos de Engenharia Grupo I</t>
  </si>
  <si>
    <t>ago/12</t>
  </si>
  <si>
    <t>mai/13</t>
  </si>
  <si>
    <t>set/14</t>
  </si>
  <si>
    <t>jun/11</t>
  </si>
  <si>
    <t>jan/14</t>
  </si>
  <si>
    <t>Supervisão de Obras Grupo III</t>
  </si>
  <si>
    <t>Plano Básico Ambiental</t>
  </si>
  <si>
    <t>4.2</t>
  </si>
  <si>
    <r>
      <t>Atualizado em:</t>
    </r>
    <r>
      <rPr>
        <b/>
        <sz val="11"/>
        <color rgb="FFFF0000"/>
        <rFont val="Calibri"/>
        <family val="2"/>
        <scheme val="minor"/>
      </rPr>
      <t xml:space="preserve">  novembro/2014</t>
    </r>
  </si>
  <si>
    <r>
      <t xml:space="preserve">Atualização Nº: </t>
    </r>
    <r>
      <rPr>
        <b/>
        <sz val="11"/>
        <color rgb="FFFF0000"/>
        <rFont val="Calibri"/>
        <family val="2"/>
        <scheme val="minor"/>
      </rPr>
      <t>02</t>
    </r>
  </si>
  <si>
    <t>Projeto de Pavimentação do Acesso Entr. SC-161 - Sede Ouro</t>
  </si>
  <si>
    <t>CPN</t>
  </si>
  <si>
    <t>Construção da Rodovia SC-446, trecho Criciúma - BR-101 (via Expressa)</t>
  </si>
  <si>
    <t>Construção da Rodovia SC-446, trecho Criciúma - BR-101 (acesso secundário)</t>
  </si>
  <si>
    <t>Construção da Rodovia SC-417, trecho BR-101 - Garuva</t>
  </si>
  <si>
    <t>Pavimentação da Rodovia SC-161, trecho Romelândia - Anchieta</t>
  </si>
  <si>
    <t>Pavimentação da Rodovia SC-467, trecho Jaborá - Ouro</t>
  </si>
  <si>
    <t>Reabilitação da Rodovia SC-480, trecho São Lourenço do Oeste - São Domingos</t>
  </si>
  <si>
    <t>Reabilitação da Rodovia SC-355, trecho BR-153 - Jaborá (Fase 1)</t>
  </si>
  <si>
    <t>Reabilitação da Rodovia SC-427, trecho Rio do Campo - Passo Manso</t>
  </si>
  <si>
    <t>Reabilitação da Rodovia AE-110M, trecho BR-101 - Passo de Torres</t>
  </si>
  <si>
    <t>Reabilitação da Rodovia SC-114, trecho Painel - São Joaquim</t>
  </si>
  <si>
    <t>2.10</t>
  </si>
  <si>
    <t>2.11</t>
  </si>
  <si>
    <t>2.12</t>
  </si>
  <si>
    <t>2.13</t>
  </si>
  <si>
    <t>2.14</t>
  </si>
  <si>
    <t>2.15</t>
  </si>
  <si>
    <t>2.16</t>
  </si>
  <si>
    <t>Cancelado no PA de nov/14</t>
  </si>
  <si>
    <t>Projeto de Pontos Críticos e Passivos Ambientais (Supre Vale do Itajaí)</t>
  </si>
  <si>
    <t>Projeto de Pontos Críticos e Passivos Ambientais (Supres Meio Oeste, Oeste e Extremo Oeste)</t>
  </si>
  <si>
    <t>Projeto de Pontos Críticos e Passivos Ambientais (Supre Sul)</t>
  </si>
  <si>
    <t>Projeto de Pontos Críticos e Passivos Ambientais (Supre Planalto)</t>
  </si>
  <si>
    <t>Projeto de Pontos Críticos e Passivos Ambientais (Supre Litoral Centro e Norte)</t>
  </si>
  <si>
    <t>Supervisão Rodovia SC-390, trecho Pedras Grandes - Orleans</t>
  </si>
  <si>
    <t>jul/15</t>
  </si>
  <si>
    <t>Supervisão Rodovia SC-446, trecho Criciúma - BR-101 (via Expressa)</t>
  </si>
  <si>
    <t>Supervisão Rodovia SC-446, trecho Criciúma - BR-101 (acesso secundário)</t>
  </si>
  <si>
    <t>Supervisão Rodovia AE-110M, trecho BR-101 - Passo de Torres</t>
  </si>
  <si>
    <t>Supervisão Rodovia SC-417, trecho BR-101 - Garuva</t>
  </si>
  <si>
    <t>Supervisão Rodovia SC-161, trecho Romelândia - Anchieta</t>
  </si>
  <si>
    <t>Supervisão Rodovia SC-467, trecho Jaborá - Ouro</t>
  </si>
  <si>
    <t xml:space="preserve">Supervisão Rodovia SC-355, trecho BR-153 - Jaborá </t>
  </si>
  <si>
    <t>Supervisão Rodovia SC-480, trecho São Lourenço do Oeste - São Domingos</t>
  </si>
  <si>
    <t>Supervisão Rodovia SC-427, trecho Rio do Campo - Passo Manso</t>
  </si>
  <si>
    <t>Supervisão Rodovia SC-114, trecho Painel - São Joaquim</t>
  </si>
  <si>
    <t>ago/15</t>
  </si>
  <si>
    <t>Supervisão Rodovia SC-486, trecho BR-101 - Brusque (segmento 1)</t>
  </si>
  <si>
    <t>Supervisão Rodovia SC-290, trecho Div. SC/RS - Praia Grande (Fase 2)</t>
  </si>
  <si>
    <t>mai/17</t>
  </si>
  <si>
    <t>Supervisão de Obras (Pontos Críticos e Passivos Ambientais)</t>
  </si>
  <si>
    <t>Atualização da Socioeconomia e Pesquisa Origem/Destino</t>
  </si>
  <si>
    <t>Contagens Automáticas de Tráfego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</si>
  <si>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</si>
  <si>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</si>
  <si>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</si>
  <si>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</si>
  <si>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</si>
  <si>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</si>
  <si>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</si>
  <si>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</si>
  <si>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</si>
  <si>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</si>
  <si>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</si>
  <si>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</si>
  <si>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Pavimentação da Rodovia SC-390, trecho Pedras Grandes - Orleans</t>
  </si>
  <si>
    <t>Concluída</t>
  </si>
  <si>
    <t>Rescindido</t>
  </si>
  <si>
    <t>jan/15</t>
  </si>
  <si>
    <t>ago/14</t>
  </si>
  <si>
    <t>out/14</t>
  </si>
  <si>
    <t>jun/14</t>
  </si>
  <si>
    <t>Pavimentação do Acesso à Sede Ouro</t>
  </si>
  <si>
    <t>Pavimentação da Rodovia SC-290, trecho Div. SC/RS - Praia Grande (Fase 2)</t>
  </si>
  <si>
    <t xml:space="preserve">Reabilitação da Rodovia SC-486, trecho BR-101 - Brusque </t>
  </si>
  <si>
    <t>2.17</t>
  </si>
  <si>
    <t>2.18</t>
  </si>
  <si>
    <t>mar/17</t>
  </si>
  <si>
    <t>Pontos Críticos e Passivos Ambientais Grupo I</t>
  </si>
  <si>
    <t>jul/14</t>
  </si>
  <si>
    <t>2.19</t>
  </si>
  <si>
    <t>2.20</t>
  </si>
  <si>
    <t>Outros Pontos Críticos</t>
  </si>
  <si>
    <t>dez/11</t>
  </si>
  <si>
    <t>Demarcação do Endereçamento das Rodovias</t>
  </si>
  <si>
    <t>Reabilitação da Rodovia SC-355, trecho BR-153 - Jaborá (Fase 2)</t>
  </si>
  <si>
    <t>Pavimentação da Rodovia SC-390, trecho Pedras Grandes - Orleans (complemento)</t>
  </si>
  <si>
    <t>2.21</t>
  </si>
  <si>
    <t>2.22</t>
  </si>
  <si>
    <t>A-6437</t>
  </si>
  <si>
    <t>A-6438</t>
  </si>
  <si>
    <t>A-6448</t>
  </si>
  <si>
    <t>A-6400</t>
  </si>
  <si>
    <t>A-6439</t>
  </si>
  <si>
    <t>BRB-2399</t>
  </si>
  <si>
    <t>A-6447</t>
  </si>
  <si>
    <t>A-6469</t>
  </si>
  <si>
    <t>A-6440</t>
  </si>
  <si>
    <t>A-6441</t>
  </si>
  <si>
    <t>A-6442</t>
  </si>
  <si>
    <t>A-6443</t>
  </si>
  <si>
    <t>A-9963</t>
  </si>
  <si>
    <t>A-6545</t>
  </si>
  <si>
    <t>A-9961</t>
  </si>
  <si>
    <t>A-9962</t>
  </si>
  <si>
    <t>A-9964</t>
  </si>
  <si>
    <t>A-9965</t>
  </si>
  <si>
    <t>A-9966</t>
  </si>
  <si>
    <t>A-9967</t>
  </si>
  <si>
    <t>BR-10675</t>
  </si>
  <si>
    <t>BR-10674</t>
  </si>
  <si>
    <t>EXP</t>
  </si>
  <si>
    <t>nov/14</t>
  </si>
  <si>
    <t>PROGRAMA DE INFRAESTRUTURA LOGÍSTICA DE SANTA CATARINA</t>
  </si>
  <si>
    <t>Mutuário: Estado de Santa Catarina</t>
  </si>
  <si>
    <t xml:space="preserve">Executor: Departamento Estadual de Infraestrutura – DEINFRA  </t>
  </si>
  <si>
    <t>Projeto: Programa de Infraestrutura Logística de Santa Catarina</t>
  </si>
  <si>
    <t>Número do Projeto: BR-L1336</t>
  </si>
  <si>
    <t>Número do Contrato de Empréstimo: 2900/OC-BR</t>
  </si>
  <si>
    <t>Data de aprovação do Projeto pela Diretoria Executiva: 08 de fevereiro de 2012</t>
  </si>
  <si>
    <t>Data de assinatura do Contrato de Empréstimo: 09 de janeiro de 2013</t>
  </si>
  <si>
    <t>Data estimada para o último desembolso: 09 de janeiro de 2018</t>
  </si>
  <si>
    <t>Responsável:</t>
  </si>
  <si>
    <t>Presidente do DEINFRA</t>
  </si>
  <si>
    <t>Coordenador:</t>
  </si>
  <si>
    <t>Flávio Volpato</t>
  </si>
  <si>
    <t>Consultor de Programas Especiais do DEINFRA</t>
  </si>
  <si>
    <t>Endereço:</t>
  </si>
  <si>
    <r>
      <t>Rua Tenente Silveira, 162 – Ed. das Diretorias – 10</t>
    </r>
    <r>
      <rPr>
        <sz val="11"/>
        <color indexed="8"/>
        <rFont val="Calibri"/>
        <family val="2"/>
      </rPr>
      <t>°</t>
    </r>
    <r>
      <rPr>
        <sz val="11"/>
        <color theme="1"/>
        <rFont val="Calibri"/>
        <family val="2"/>
        <scheme val="minor"/>
      </rPr>
      <t xml:space="preserve"> andar</t>
    </r>
  </si>
  <si>
    <t>CEP: 88.010-300 – Florianópolis/SC, Brasil</t>
  </si>
  <si>
    <t>Tel: +55 48 3251-3166</t>
  </si>
  <si>
    <t>Fax: +55 48 3224-4543</t>
  </si>
  <si>
    <t>e-mail: colic@deinfra.sc.gov.br</t>
  </si>
  <si>
    <t>Portal: http://www.deinfra.sc.gov.br</t>
  </si>
  <si>
    <t>As contratações para o Projeto estão sendo realizadas de acordo com as “Políticas para a Aquisição de Bens e Contratação de Obras Financiados pelo Banco Interamericano de Desenvolvimento” (GN-2349-9), com as “Políticas para a Seleção e Contratação de Consultores Financiados pelo Banco Interamericano de Desenvolvimento” (GN-2350-9) e conforme estabelecido no Contrato de Empréstimo e no presente Plano de Aquisições.</t>
  </si>
  <si>
    <t>O Plano de Aquisições está sendo revisado anualmente no mês de novembro.</t>
  </si>
  <si>
    <t>O Executor e o Banco determinaram que inicialmente todas as contratações serão revisadas “ex-ante”. Em casos específicos, ou durante o transcurso da execução, será avaliada a possibilidade de estabelecer o procedimento de revisão “ex-post”.</t>
  </si>
  <si>
    <t>As LPN – Licitações Públicas Nacionais somente admitirão contratos com valor limite de US$ 5,0 milhões para bens e serviços diferentes dos de consultoria. Não haverá pré-qualificação.</t>
  </si>
  <si>
    <t>No quadro apresentado a seguir estão listadas as licitações requeridas para a execução do Projeto.</t>
  </si>
  <si>
    <t>11/dez/12</t>
  </si>
  <si>
    <t>17/jan/13</t>
  </si>
  <si>
    <t>18/jan/13</t>
  </si>
  <si>
    <t>23/jan/13</t>
  </si>
  <si>
    <t>21/jan/13</t>
  </si>
  <si>
    <t>22/ago/14</t>
  </si>
  <si>
    <t>02/set/14</t>
  </si>
  <si>
    <t>28/set/11</t>
  </si>
  <si>
    <t>26/fev/14</t>
  </si>
  <si>
    <t>18/jun/14</t>
  </si>
  <si>
    <t>11/jan/13</t>
  </si>
  <si>
    <t>18/jul/13</t>
  </si>
  <si>
    <t>16/jul/14</t>
  </si>
  <si>
    <t>03/jul/14</t>
  </si>
  <si>
    <r>
      <t>Atualizado em:</t>
    </r>
    <r>
      <rPr>
        <b/>
        <sz val="11"/>
        <color rgb="FFFF0000"/>
        <rFont val="Calibri"/>
        <family val="2"/>
        <scheme val="minor"/>
      </rPr>
      <t xml:space="preserve">  agosto 2015</t>
    </r>
  </si>
  <si>
    <r>
      <t xml:space="preserve">Atualização Nº: </t>
    </r>
    <r>
      <rPr>
        <b/>
        <sz val="11"/>
        <color rgb="FFFF0000"/>
        <rFont val="Calibri"/>
        <family val="2"/>
        <scheme val="minor"/>
      </rPr>
      <t>03</t>
    </r>
  </si>
  <si>
    <t>1.27</t>
  </si>
  <si>
    <t>set/15</t>
  </si>
  <si>
    <t>Em Contratação</t>
  </si>
  <si>
    <t>2.23</t>
  </si>
  <si>
    <t>ago/16</t>
  </si>
  <si>
    <t>Supervisão de Obras Grupo IV (Reabilitação)</t>
  </si>
  <si>
    <t>Obras Rodoviárias Grupo V (Reabilitação)</t>
  </si>
  <si>
    <t>A-6611</t>
  </si>
  <si>
    <t>Wanderley Teodoro Agostini</t>
  </si>
  <si>
    <r>
      <t>Atualizado em:</t>
    </r>
    <r>
      <rPr>
        <b/>
        <sz val="11"/>
        <color rgb="FFFF0000"/>
        <rFont val="Calibri"/>
        <family val="2"/>
        <scheme val="minor"/>
      </rPr>
      <t xml:space="preserve">  novembro 2015</t>
    </r>
  </si>
  <si>
    <r>
      <t xml:space="preserve">Atualização Nº: </t>
    </r>
    <r>
      <rPr>
        <b/>
        <sz val="11"/>
        <color rgb="FFFF0000"/>
        <rFont val="Calibri"/>
        <family val="2"/>
        <scheme val="minor"/>
      </rPr>
      <t>04</t>
    </r>
  </si>
  <si>
    <t>Contratado</t>
  </si>
  <si>
    <t>Concluído</t>
  </si>
  <si>
    <t>jul/16</t>
  </si>
  <si>
    <t>mai/15</t>
  </si>
  <si>
    <t>16/nov/15</t>
  </si>
  <si>
    <t>fev/17</t>
  </si>
  <si>
    <t>set/17</t>
  </si>
  <si>
    <t>set/16</t>
  </si>
  <si>
    <t>mai/16</t>
  </si>
  <si>
    <t>1.28</t>
  </si>
  <si>
    <t>Medição de Irregularidades e avaliação dos defeitos</t>
  </si>
  <si>
    <t>Pontos Críticos e Passivos Ambientais Grupo 2</t>
  </si>
  <si>
    <t>abr/16</t>
  </si>
  <si>
    <t>jun/16</t>
  </si>
  <si>
    <t>2.24</t>
  </si>
  <si>
    <t>Pontos Críticos e Passivos Ambientais Grupo 1</t>
  </si>
  <si>
    <t>Projetos em elaboração</t>
  </si>
  <si>
    <t>TP</t>
  </si>
  <si>
    <t>Cancelado no PA de ago/15</t>
  </si>
  <si>
    <t>mar/16</t>
  </si>
  <si>
    <t>NOVEMBRO DE 2015</t>
  </si>
  <si>
    <t>O Plano de Aquisições do Programa de Infraestrutura Logística de Santa Catarina, que cobre o período de novembro de 2015 a dezembro de 2017, foi acordado entre o Banco e o Departamento Estadual de Infraestrutura – DEINFRA.</t>
  </si>
  <si>
    <t>Executor responsável pelo Plano de Aquisições: Departamento Estadual de Infraestrutura - DEINFRA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</si>
</sst>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23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B0F0"/>
      <name val="Calibri"/>
      <family val="2"/>
      <scheme val="minor"/>
    </font>
    <font>
      <sz val="10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Tahoma"/>
      <family val="2"/>
    </font>
    <font>
      <sz val="10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1" fillId="0" borderId="0"/>
  </cellStyleXfs>
  <cellXfs count="243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164" fontId="1" fillId="0" borderId="6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5" fillId="0" borderId="0" xfId="0" applyFont="1"/>
    <xf numFmtId="0" fontId="3" fillId="0" borderId="0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wrapText="1"/>
    </xf>
    <xf numFmtId="49" fontId="8" fillId="0" borderId="0" xfId="0" applyNumberFormat="1" applyFont="1" applyAlignment="1">
      <alignment horizontal="center"/>
    </xf>
    <xf numFmtId="0" fontId="8" fillId="0" borderId="0" xfId="0" applyFont="1"/>
    <xf numFmtId="0" fontId="6" fillId="0" borderId="0" xfId="0" applyFont="1"/>
    <xf numFmtId="164" fontId="6" fillId="0" borderId="0" xfId="0" applyNumberFormat="1" applyFont="1"/>
    <xf numFmtId="0" fontId="8" fillId="0" borderId="0" xfId="0" applyFont="1" applyAlignment="1">
      <alignment vertical="top"/>
    </xf>
    <xf numFmtId="164" fontId="3" fillId="0" borderId="0" xfId="0" applyNumberFormat="1" applyFont="1"/>
    <xf numFmtId="0" fontId="6" fillId="0" borderId="0" xfId="0" applyFont="1" applyAlignment="1">
      <alignment vertical="top"/>
    </xf>
    <xf numFmtId="0" fontId="11" fillId="0" borderId="11" xfId="0" applyFont="1" applyBorder="1" applyAlignment="1">
      <alignment horizontal="left" vertical="center"/>
    </xf>
    <xf numFmtId="1" fontId="4" fillId="0" borderId="12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/>
    </xf>
    <xf numFmtId="1" fontId="4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Border="1" applyAlignment="1"/>
    <xf numFmtId="0" fontId="1" fillId="0" borderId="8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0" fontId="13" fillId="0" borderId="0" xfId="0" applyFont="1"/>
    <xf numFmtId="1" fontId="11" fillId="0" borderId="12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/>
    </xf>
    <xf numFmtId="3" fontId="4" fillId="0" borderId="23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/>
    </xf>
    <xf numFmtId="0" fontId="3" fillId="0" borderId="0" xfId="0" applyFont="1" applyFill="1"/>
    <xf numFmtId="0" fontId="5" fillId="0" borderId="0" xfId="0" applyFont="1" applyFill="1"/>
    <xf numFmtId="3" fontId="11" fillId="0" borderId="23" xfId="0" applyNumberFormat="1" applyFont="1" applyFill="1" applyBorder="1" applyAlignment="1">
      <alignment horizontal="center" vertical="center"/>
    </xf>
    <xf numFmtId="1" fontId="11" fillId="0" borderId="23" xfId="0" applyNumberFormat="1" applyFont="1" applyFill="1" applyBorder="1" applyAlignment="1">
      <alignment horizontal="center" vertical="center"/>
    </xf>
    <xf numFmtId="1" fontId="11" fillId="0" borderId="24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vertical="center"/>
    </xf>
    <xf numFmtId="3" fontId="17" fillId="0" borderId="23" xfId="0" applyNumberFormat="1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1" fontId="17" fillId="0" borderId="24" xfId="0" applyNumberFormat="1" applyFont="1" applyFill="1" applyBorder="1" applyAlignment="1">
      <alignment horizontal="center" vertical="center"/>
    </xf>
    <xf numFmtId="1" fontId="17" fillId="0" borderId="23" xfId="0" applyNumberFormat="1" applyFont="1" applyFill="1" applyBorder="1" applyAlignment="1">
      <alignment horizontal="center" vertical="center"/>
    </xf>
    <xf numFmtId="49" fontId="17" fillId="0" borderId="24" xfId="0" applyNumberFormat="1" applyFont="1" applyFill="1" applyBorder="1" applyAlignment="1">
      <alignment horizontal="center" vertical="center"/>
    </xf>
    <xf numFmtId="49" fontId="17" fillId="0" borderId="23" xfId="0" applyNumberFormat="1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vertical="center"/>
    </xf>
    <xf numFmtId="3" fontId="12" fillId="0" borderId="23" xfId="0" applyNumberFormat="1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>
      <alignment horizontal="center" vertical="center"/>
    </xf>
    <xf numFmtId="49" fontId="12" fillId="0" borderId="24" xfId="0" applyNumberFormat="1" applyFont="1" applyFill="1" applyBorder="1" applyAlignment="1">
      <alignment horizontal="center" vertical="center"/>
    </xf>
    <xf numFmtId="49" fontId="12" fillId="0" borderId="23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3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17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0" fontId="11" fillId="0" borderId="12" xfId="0" applyFont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1" fontId="17" fillId="0" borderId="11" xfId="0" applyNumberFormat="1" applyFont="1" applyFill="1" applyBorder="1" applyAlignment="1">
      <alignment horizontal="center" vertical="center"/>
    </xf>
    <xf numFmtId="3" fontId="17" fillId="0" borderId="1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3" borderId="0" xfId="0" applyFill="1" applyBorder="1" applyAlignment="1"/>
    <xf numFmtId="0" fontId="19" fillId="3" borderId="0" xfId="0" applyFont="1" applyFill="1" applyBorder="1" applyAlignment="1"/>
    <xf numFmtId="0" fontId="0" fillId="3" borderId="0" xfId="0" applyFill="1" applyBorder="1" applyAlignment="1">
      <alignment horizontal="justify" wrapText="1"/>
    </xf>
    <xf numFmtId="0" fontId="0" fillId="3" borderId="0" xfId="0" applyFill="1" applyBorder="1" applyAlignment="1">
      <alignment horizontal="left"/>
    </xf>
    <xf numFmtId="0" fontId="0" fillId="3" borderId="0" xfId="0" applyFill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/>
    <xf numFmtId="0" fontId="4" fillId="0" borderId="11" xfId="0" applyFont="1" applyFill="1" applyBorder="1" applyAlignment="1">
      <alignment vertical="center"/>
    </xf>
    <xf numFmtId="3" fontId="4" fillId="0" borderId="11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center"/>
    </xf>
    <xf numFmtId="3" fontId="22" fillId="0" borderId="11" xfId="0" applyNumberFormat="1" applyFont="1" applyFill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/>
    </xf>
    <xf numFmtId="3" fontId="11" fillId="0" borderId="11" xfId="0" applyNumberFormat="1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vertical="center"/>
    </xf>
    <xf numFmtId="3" fontId="22" fillId="0" borderId="23" xfId="0" applyNumberFormat="1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1" fontId="22" fillId="0" borderId="24" xfId="0" applyNumberFormat="1" applyFont="1" applyFill="1" applyBorder="1" applyAlignment="1">
      <alignment horizontal="center" vertical="center"/>
    </xf>
    <xf numFmtId="1" fontId="22" fillId="0" borderId="23" xfId="0" applyNumberFormat="1" applyFont="1" applyFill="1" applyBorder="1" applyAlignment="1">
      <alignment horizontal="center" vertical="center"/>
    </xf>
    <xf numFmtId="49" fontId="22" fillId="0" borderId="24" xfId="0" applyNumberFormat="1" applyFont="1" applyFill="1" applyBorder="1" applyAlignment="1">
      <alignment horizontal="center" vertical="center"/>
    </xf>
    <xf numFmtId="49" fontId="22" fillId="0" borderId="2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/>
    <xf numFmtId="49" fontId="4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3" fontId="11" fillId="0" borderId="11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3" fontId="17" fillId="0" borderId="11" xfId="0" applyNumberFormat="1" applyFont="1" applyFill="1" applyBorder="1" applyAlignment="1">
      <alignment horizontal="center" vertical="center"/>
    </xf>
    <xf numFmtId="1" fontId="17" fillId="0" borderId="11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0" fontId="4" fillId="0" borderId="24" xfId="0" quotePrefix="1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9" fillId="0" borderId="0" xfId="0" applyFont="1"/>
    <xf numFmtId="0" fontId="1" fillId="0" borderId="14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1" fontId="17" fillId="0" borderId="11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3" fontId="17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3" fontId="11" fillId="0" borderId="11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justify" wrapText="1"/>
    </xf>
    <xf numFmtId="0" fontId="13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3" borderId="0" xfId="0" applyNumberFormat="1" applyFill="1" applyBorder="1" applyAlignment="1">
      <alignment horizontal="justify" wrapText="1"/>
    </xf>
    <xf numFmtId="0" fontId="0" fillId="3" borderId="0" xfId="0" applyFill="1" applyBorder="1" applyAlignment="1">
      <alignment horizontal="left" wrapText="1"/>
    </xf>
  </cellXfs>
  <cellStyles count="2">
    <cellStyle name="Normal" xfId="0" builtinId="0"/>
    <cellStyle name="Normal 28" xfId="1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56030</xdr:colOff>
      <xdr:row>0</xdr:row>
      <xdr:rowOff>67236</xdr:rowOff>
    </xdr:from>
    <xdr:to>
      <xdr:col>1</xdr:col>
      <xdr:colOff>952500</xdr:colOff>
      <xdr:row>2</xdr:row>
      <xdr:rowOff>115867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0" y="67236"/>
          <a:ext cx="1165411" cy="42963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66676</xdr:rowOff>
    </xdr:from>
    <xdr:to>
      <xdr:col>1</xdr:col>
      <xdr:colOff>901570</xdr:colOff>
      <xdr:row>2</xdr:row>
      <xdr:rowOff>28575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66676"/>
          <a:ext cx="930145" cy="342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Normal="100" zoomScalePageLayoutView="110" workbookViewId="0">
      <selection activeCell="B19" sqref="B19"/>
    </sheetView>
  </sheetViews>
  <sheetFormatPr defaultColWidth="8.85546875" defaultRowHeight="15" x14ac:dyDescent="0.25"/>
  <cols>
    <col min="1" max="1" width="4" style="13" customWidth="1"/>
    <col min="2" max="2" width="38.85546875" style="13" customWidth="1"/>
    <col min="3" max="3" width="9.85546875" style="13" bestFit="1" customWidth="1"/>
    <col min="4" max="4" width="14.85546875" style="13" customWidth="1"/>
    <col min="5" max="5" width="10" style="13" customWidth="1"/>
    <col min="6" max="7" width="8" style="13" customWidth="1"/>
    <col min="8" max="8" width="7.28515625" style="13" customWidth="1"/>
    <col min="9" max="10" width="10" style="29" customWidth="1"/>
    <col min="11" max="11" width="5.85546875" style="13" customWidth="1"/>
    <col min="12" max="12" width="8.85546875" style="13" customWidth="1"/>
    <col min="13" max="13" width="24.42578125" style="13" bestFit="1" customWidth="1"/>
    <col min="14" max="16384" width="8.85546875" style="13"/>
  </cols>
  <sheetData>
    <row r="1" spans="1:19" x14ac:dyDescent="0.25">
      <c r="A1" s="209" t="s">
        <v>17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9" x14ac:dyDescent="0.25">
      <c r="A2" s="209" t="s">
        <v>131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9" x14ac:dyDescent="0.25">
      <c r="A3" s="209" t="s">
        <v>132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9" x14ac:dyDescent="0.25">
      <c r="A4" s="209" t="s">
        <v>36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9" x14ac:dyDescent="0.25">
      <c r="A5" s="36"/>
      <c r="B5" s="14" t="s">
        <v>130</v>
      </c>
      <c r="C5" s="14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9" x14ac:dyDescent="0.25">
      <c r="A6" s="36"/>
      <c r="B6" s="12" t="s">
        <v>129</v>
      </c>
      <c r="C6" s="12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9" x14ac:dyDescent="0.25">
      <c r="A7" s="36"/>
      <c r="B7" s="12" t="s">
        <v>133</v>
      </c>
      <c r="C7" s="12"/>
      <c r="D7" s="37"/>
      <c r="E7" s="37"/>
      <c r="F7" s="37"/>
      <c r="G7" s="37"/>
      <c r="H7" s="37"/>
      <c r="I7" s="37"/>
      <c r="J7" s="37"/>
      <c r="K7" s="37"/>
      <c r="L7" s="37"/>
      <c r="M7" s="37"/>
    </row>
    <row r="9" spans="1:19" ht="14.45" customHeight="1" x14ac:dyDescent="0.25">
      <c r="A9" s="211" t="s">
        <v>0</v>
      </c>
      <c r="B9" s="211" t="s">
        <v>1</v>
      </c>
      <c r="C9" s="214" t="s">
        <v>37</v>
      </c>
      <c r="D9" s="214" t="s">
        <v>38</v>
      </c>
      <c r="E9" s="214" t="s">
        <v>39</v>
      </c>
      <c r="F9" s="211" t="s">
        <v>6</v>
      </c>
      <c r="G9" s="217" t="s">
        <v>2</v>
      </c>
      <c r="H9" s="218"/>
      <c r="I9" s="217" t="s">
        <v>5</v>
      </c>
      <c r="J9" s="219"/>
      <c r="K9" s="211" t="s">
        <v>11</v>
      </c>
      <c r="L9" s="211" t="s">
        <v>76</v>
      </c>
      <c r="M9" s="222" t="s">
        <v>22</v>
      </c>
    </row>
    <row r="10" spans="1:19" x14ac:dyDescent="0.25">
      <c r="A10" s="212"/>
      <c r="B10" s="212"/>
      <c r="C10" s="215"/>
      <c r="D10" s="215"/>
      <c r="E10" s="215"/>
      <c r="F10" s="212"/>
      <c r="G10" s="38" t="s">
        <v>3</v>
      </c>
      <c r="H10" s="38" t="s">
        <v>4</v>
      </c>
      <c r="I10" s="15" t="s">
        <v>9</v>
      </c>
      <c r="J10" s="15" t="s">
        <v>10</v>
      </c>
      <c r="K10" s="212"/>
      <c r="L10" s="220"/>
      <c r="M10" s="223"/>
    </row>
    <row r="11" spans="1:19" ht="15.75" x14ac:dyDescent="0.25">
      <c r="A11" s="213"/>
      <c r="B11" s="213"/>
      <c r="C11" s="216"/>
      <c r="D11" s="216"/>
      <c r="E11" s="16" t="s">
        <v>7</v>
      </c>
      <c r="F11" s="16" t="s">
        <v>8</v>
      </c>
      <c r="G11" s="41" t="s">
        <v>14</v>
      </c>
      <c r="H11" s="41" t="s">
        <v>14</v>
      </c>
      <c r="I11" s="17" t="s">
        <v>18</v>
      </c>
      <c r="J11" s="17" t="s">
        <v>19</v>
      </c>
      <c r="K11" s="16" t="s">
        <v>12</v>
      </c>
      <c r="L11" s="221"/>
      <c r="M11" s="223"/>
      <c r="P11" s="18"/>
    </row>
    <row r="12" spans="1:19" s="20" customFormat="1" ht="9" customHeight="1" x14ac:dyDescent="0.25">
      <c r="A12" s="206"/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8"/>
      <c r="N12" s="19"/>
      <c r="O12" s="19"/>
      <c r="P12" s="18"/>
      <c r="Q12" s="13"/>
      <c r="R12" s="13"/>
      <c r="S12" s="13"/>
    </row>
    <row r="13" spans="1:19" x14ac:dyDescent="0.25">
      <c r="A13" s="191" t="s">
        <v>20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3"/>
      <c r="M13" s="194"/>
    </row>
    <row r="14" spans="1:19" x14ac:dyDescent="0.25">
      <c r="A14" s="2" t="s">
        <v>41</v>
      </c>
      <c r="B14" s="4" t="s">
        <v>120</v>
      </c>
      <c r="C14" s="2" t="s">
        <v>41</v>
      </c>
      <c r="D14" s="42">
        <v>3500</v>
      </c>
      <c r="E14" s="5" t="s">
        <v>121</v>
      </c>
      <c r="F14" s="2" t="s">
        <v>32</v>
      </c>
      <c r="G14" s="32">
        <v>90</v>
      </c>
      <c r="H14" s="33">
        <v>10</v>
      </c>
      <c r="I14" s="47" t="s">
        <v>122</v>
      </c>
      <c r="J14" s="48" t="s">
        <v>111</v>
      </c>
      <c r="K14" s="2" t="s">
        <v>15</v>
      </c>
      <c r="L14" s="5"/>
      <c r="M14" s="10"/>
    </row>
    <row r="15" spans="1:19" x14ac:dyDescent="0.25">
      <c r="A15" s="6" t="s">
        <v>42</v>
      </c>
      <c r="B15" s="7" t="s">
        <v>123</v>
      </c>
      <c r="C15" s="6" t="s">
        <v>41</v>
      </c>
      <c r="D15" s="43">
        <v>4000</v>
      </c>
      <c r="E15" s="8" t="s">
        <v>121</v>
      </c>
      <c r="F15" s="6" t="s">
        <v>32</v>
      </c>
      <c r="G15" s="34">
        <v>90</v>
      </c>
      <c r="H15" s="35">
        <v>10</v>
      </c>
      <c r="I15" s="49" t="s">
        <v>124</v>
      </c>
      <c r="J15" s="50" t="s">
        <v>111</v>
      </c>
      <c r="K15" s="6" t="s">
        <v>15</v>
      </c>
      <c r="L15" s="8"/>
      <c r="M15" s="31"/>
    </row>
    <row r="16" spans="1:19" x14ac:dyDescent="0.25">
      <c r="A16" s="6" t="s">
        <v>44</v>
      </c>
      <c r="B16" s="7" t="s">
        <v>125</v>
      </c>
      <c r="C16" s="6" t="s">
        <v>59</v>
      </c>
      <c r="D16" s="43">
        <v>12000</v>
      </c>
      <c r="E16" s="8" t="s">
        <v>121</v>
      </c>
      <c r="F16" s="6" t="s">
        <v>32</v>
      </c>
      <c r="G16" s="34">
        <v>90</v>
      </c>
      <c r="H16" s="35">
        <v>10</v>
      </c>
      <c r="I16" s="49" t="s">
        <v>110</v>
      </c>
      <c r="J16" s="50" t="s">
        <v>111</v>
      </c>
      <c r="K16" s="6" t="s">
        <v>15</v>
      </c>
      <c r="L16" s="8"/>
      <c r="M16" s="31"/>
    </row>
    <row r="17" spans="1:16" x14ac:dyDescent="0.25">
      <c r="A17" s="6" t="s">
        <v>70</v>
      </c>
      <c r="B17" s="7" t="s">
        <v>126</v>
      </c>
      <c r="C17" s="6" t="s">
        <v>59</v>
      </c>
      <c r="D17" s="43">
        <v>4100</v>
      </c>
      <c r="E17" s="8" t="s">
        <v>121</v>
      </c>
      <c r="F17" s="6" t="s">
        <v>32</v>
      </c>
      <c r="G17" s="34">
        <v>90</v>
      </c>
      <c r="H17" s="35">
        <v>10</v>
      </c>
      <c r="I17" s="49" t="s">
        <v>118</v>
      </c>
      <c r="J17" s="50" t="s">
        <v>111</v>
      </c>
      <c r="K17" s="6" t="s">
        <v>15</v>
      </c>
      <c r="L17" s="8"/>
      <c r="M17" s="31"/>
    </row>
    <row r="18" spans="1:16" x14ac:dyDescent="0.25">
      <c r="A18" s="6" t="s">
        <v>45</v>
      </c>
      <c r="B18" s="7" t="s">
        <v>151</v>
      </c>
      <c r="C18" s="6" t="s">
        <v>59</v>
      </c>
      <c r="D18" s="43">
        <v>3850</v>
      </c>
      <c r="E18" s="8" t="s">
        <v>121</v>
      </c>
      <c r="F18" s="6" t="s">
        <v>32</v>
      </c>
      <c r="G18" s="34">
        <v>90</v>
      </c>
      <c r="H18" s="35">
        <v>10</v>
      </c>
      <c r="I18" s="49" t="s">
        <v>119</v>
      </c>
      <c r="J18" s="50" t="s">
        <v>111</v>
      </c>
      <c r="K18" s="6" t="s">
        <v>15</v>
      </c>
      <c r="L18" s="8"/>
      <c r="M18" s="31"/>
    </row>
    <row r="19" spans="1:16" x14ac:dyDescent="0.25">
      <c r="A19" s="6" t="s">
        <v>47</v>
      </c>
      <c r="B19" s="7" t="s">
        <v>50</v>
      </c>
      <c r="C19" s="6" t="s">
        <v>51</v>
      </c>
      <c r="D19" s="43">
        <v>1200</v>
      </c>
      <c r="E19" s="8" t="s">
        <v>127</v>
      </c>
      <c r="F19" s="6" t="s">
        <v>32</v>
      </c>
      <c r="G19" s="34">
        <v>50</v>
      </c>
      <c r="H19" s="35">
        <v>50</v>
      </c>
      <c r="I19" s="49" t="s">
        <v>118</v>
      </c>
      <c r="J19" s="50" t="s">
        <v>111</v>
      </c>
      <c r="K19" s="6" t="s">
        <v>15</v>
      </c>
      <c r="L19" s="8"/>
      <c r="M19" s="31"/>
    </row>
    <row r="20" spans="1:16" x14ac:dyDescent="0.25">
      <c r="A20" s="6" t="s">
        <v>49</v>
      </c>
      <c r="B20" s="7" t="s">
        <v>53</v>
      </c>
      <c r="C20" s="6" t="s">
        <v>44</v>
      </c>
      <c r="D20" s="43">
        <v>200</v>
      </c>
      <c r="E20" s="8" t="s">
        <v>128</v>
      </c>
      <c r="F20" s="6" t="s">
        <v>32</v>
      </c>
      <c r="G20" s="34">
        <v>100</v>
      </c>
      <c r="H20" s="35">
        <v>0</v>
      </c>
      <c r="I20" s="49" t="s">
        <v>85</v>
      </c>
      <c r="J20" s="50" t="s">
        <v>111</v>
      </c>
      <c r="K20" s="6" t="s">
        <v>15</v>
      </c>
      <c r="L20" s="8"/>
      <c r="M20" s="31"/>
    </row>
    <row r="21" spans="1:16" x14ac:dyDescent="0.25">
      <c r="A21" s="177" t="s">
        <v>13</v>
      </c>
      <c r="B21" s="178"/>
      <c r="C21" s="179"/>
      <c r="D21" s="44">
        <f>SUM(D14:D20)</f>
        <v>28850</v>
      </c>
      <c r="E21" s="195"/>
      <c r="F21" s="196"/>
      <c r="G21" s="196"/>
      <c r="H21" s="196"/>
      <c r="I21" s="196"/>
      <c r="J21" s="196"/>
      <c r="K21" s="196"/>
      <c r="L21" s="196"/>
      <c r="M21" s="197"/>
    </row>
    <row r="22" spans="1:16" ht="9" customHeight="1" x14ac:dyDescent="0.25">
      <c r="A22" s="198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200"/>
    </row>
    <row r="23" spans="1:16" x14ac:dyDescent="0.25">
      <c r="A23" s="188" t="s">
        <v>23</v>
      </c>
      <c r="B23" s="189"/>
      <c r="C23" s="189"/>
      <c r="D23" s="189"/>
      <c r="E23" s="189"/>
      <c r="F23" s="189"/>
      <c r="G23" s="189"/>
      <c r="H23" s="189"/>
      <c r="I23" s="189"/>
      <c r="J23" s="189"/>
      <c r="K23" s="201"/>
      <c r="L23" s="201"/>
      <c r="M23" s="202"/>
    </row>
    <row r="24" spans="1:16" ht="15.75" x14ac:dyDescent="0.25">
      <c r="A24" s="2" t="s">
        <v>55</v>
      </c>
      <c r="B24" s="4" t="s">
        <v>109</v>
      </c>
      <c r="C24" s="2" t="s">
        <v>116</v>
      </c>
      <c r="D24" s="42">
        <v>187299</v>
      </c>
      <c r="E24" s="5" t="s">
        <v>26</v>
      </c>
      <c r="F24" s="2" t="s">
        <v>32</v>
      </c>
      <c r="G24" s="32">
        <v>70</v>
      </c>
      <c r="H24" s="33">
        <v>30</v>
      </c>
      <c r="I24" s="47" t="s">
        <v>110</v>
      </c>
      <c r="J24" s="48" t="s">
        <v>111</v>
      </c>
      <c r="K24" s="2" t="s">
        <v>15</v>
      </c>
      <c r="L24" s="5"/>
      <c r="M24" s="10"/>
      <c r="P24" s="18"/>
    </row>
    <row r="25" spans="1:16" ht="15.75" x14ac:dyDescent="0.25">
      <c r="A25" s="6" t="s">
        <v>56</v>
      </c>
      <c r="B25" s="7" t="s">
        <v>112</v>
      </c>
      <c r="C25" s="6" t="s">
        <v>116</v>
      </c>
      <c r="D25" s="43">
        <v>53199</v>
      </c>
      <c r="E25" s="8" t="s">
        <v>26</v>
      </c>
      <c r="F25" s="6" t="s">
        <v>32</v>
      </c>
      <c r="G25" s="34">
        <v>70</v>
      </c>
      <c r="H25" s="35">
        <v>30</v>
      </c>
      <c r="I25" s="49" t="s">
        <v>118</v>
      </c>
      <c r="J25" s="50" t="s">
        <v>111</v>
      </c>
      <c r="K25" s="6" t="s">
        <v>15</v>
      </c>
      <c r="L25" s="8"/>
      <c r="M25" s="31"/>
      <c r="P25" s="18"/>
    </row>
    <row r="26" spans="1:16" ht="15.75" x14ac:dyDescent="0.25">
      <c r="A26" s="6" t="s">
        <v>43</v>
      </c>
      <c r="B26" s="7" t="s">
        <v>113</v>
      </c>
      <c r="C26" s="6" t="s">
        <v>116</v>
      </c>
      <c r="D26" s="43">
        <v>49092</v>
      </c>
      <c r="E26" s="8" t="s">
        <v>26</v>
      </c>
      <c r="F26" s="6" t="s">
        <v>32</v>
      </c>
      <c r="G26" s="34">
        <v>73</v>
      </c>
      <c r="H26" s="35">
        <v>27</v>
      </c>
      <c r="I26" s="49" t="s">
        <v>119</v>
      </c>
      <c r="J26" s="50" t="s">
        <v>111</v>
      </c>
      <c r="K26" s="6" t="s">
        <v>15</v>
      </c>
      <c r="L26" s="8"/>
      <c r="M26" s="31"/>
      <c r="P26" s="18"/>
    </row>
    <row r="27" spans="1:16" ht="15.75" x14ac:dyDescent="0.25">
      <c r="A27" s="6" t="s">
        <v>57</v>
      </c>
      <c r="B27" s="7" t="s">
        <v>114</v>
      </c>
      <c r="C27" s="6" t="s">
        <v>115</v>
      </c>
      <c r="D27" s="43">
        <v>5500</v>
      </c>
      <c r="E27" s="8" t="s">
        <v>26</v>
      </c>
      <c r="F27" s="6" t="s">
        <v>32</v>
      </c>
      <c r="G27" s="34">
        <v>50</v>
      </c>
      <c r="H27" s="35">
        <v>50</v>
      </c>
      <c r="I27" s="49" t="s">
        <v>118</v>
      </c>
      <c r="J27" s="50" t="s">
        <v>111</v>
      </c>
      <c r="K27" s="6" t="s">
        <v>15</v>
      </c>
      <c r="L27" s="8"/>
      <c r="M27" s="31"/>
      <c r="P27" s="18"/>
    </row>
    <row r="28" spans="1:16" ht="15.75" x14ac:dyDescent="0.25">
      <c r="A28" s="6" t="s">
        <v>58</v>
      </c>
      <c r="B28" s="7" t="s">
        <v>117</v>
      </c>
      <c r="C28" s="6" t="s">
        <v>46</v>
      </c>
      <c r="D28" s="43">
        <v>1500</v>
      </c>
      <c r="E28" s="8" t="s">
        <v>26</v>
      </c>
      <c r="F28" s="6" t="s">
        <v>32</v>
      </c>
      <c r="G28" s="34">
        <v>45</v>
      </c>
      <c r="H28" s="35">
        <v>55</v>
      </c>
      <c r="I28" s="49" t="s">
        <v>110</v>
      </c>
      <c r="J28" s="50" t="s">
        <v>111</v>
      </c>
      <c r="K28" s="6" t="s">
        <v>15</v>
      </c>
      <c r="L28" s="8"/>
      <c r="M28" s="31"/>
      <c r="P28" s="18"/>
    </row>
    <row r="29" spans="1:16" x14ac:dyDescent="0.25">
      <c r="A29" s="177" t="s">
        <v>16</v>
      </c>
      <c r="B29" s="178"/>
      <c r="C29" s="179"/>
      <c r="D29" s="44">
        <f>SUM(D24:D28)</f>
        <v>296590</v>
      </c>
      <c r="E29" s="195"/>
      <c r="F29" s="196"/>
      <c r="G29" s="196"/>
      <c r="H29" s="196"/>
      <c r="I29" s="196"/>
      <c r="J29" s="196"/>
      <c r="K29" s="196"/>
      <c r="L29" s="196"/>
      <c r="M29" s="197"/>
    </row>
    <row r="30" spans="1:16" ht="9" customHeight="1" x14ac:dyDescent="0.25">
      <c r="A30" s="198"/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200"/>
    </row>
    <row r="31" spans="1:16" x14ac:dyDescent="0.25">
      <c r="A31" s="188" t="s">
        <v>21</v>
      </c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90"/>
    </row>
    <row r="32" spans="1:16" x14ac:dyDescent="0.25">
      <c r="A32" s="3" t="s">
        <v>62</v>
      </c>
      <c r="B32" s="3" t="s">
        <v>62</v>
      </c>
      <c r="C32" s="3" t="s">
        <v>62</v>
      </c>
      <c r="D32" s="9" t="s">
        <v>62</v>
      </c>
      <c r="E32" s="3" t="s">
        <v>62</v>
      </c>
      <c r="F32" s="3" t="s">
        <v>62</v>
      </c>
      <c r="G32" s="3" t="s">
        <v>62</v>
      </c>
      <c r="H32" s="3" t="s">
        <v>62</v>
      </c>
      <c r="I32" s="3" t="s">
        <v>62</v>
      </c>
      <c r="J32" s="3" t="s">
        <v>62</v>
      </c>
      <c r="K32" s="3" t="s">
        <v>62</v>
      </c>
      <c r="L32" s="3"/>
      <c r="M32" s="11" t="s">
        <v>63</v>
      </c>
    </row>
    <row r="33" spans="1:13" x14ac:dyDescent="0.25">
      <c r="A33" s="177" t="s">
        <v>35</v>
      </c>
      <c r="B33" s="178"/>
      <c r="C33" s="179"/>
      <c r="D33" s="45" t="s">
        <v>62</v>
      </c>
      <c r="E33" s="203"/>
      <c r="F33" s="204"/>
      <c r="G33" s="204"/>
      <c r="H33" s="204"/>
      <c r="I33" s="204"/>
      <c r="J33" s="204"/>
      <c r="K33" s="204"/>
      <c r="L33" s="204"/>
      <c r="M33" s="205"/>
    </row>
    <row r="34" spans="1:13" ht="9" customHeight="1" x14ac:dyDescent="0.25">
      <c r="A34" s="198"/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200"/>
    </row>
    <row r="35" spans="1:13" x14ac:dyDescent="0.25">
      <c r="A35" s="188" t="s">
        <v>24</v>
      </c>
      <c r="B35" s="189"/>
      <c r="C35" s="189"/>
      <c r="D35" s="189"/>
      <c r="E35" s="189"/>
      <c r="F35" s="189"/>
      <c r="G35" s="189"/>
      <c r="H35" s="189"/>
      <c r="I35" s="189"/>
      <c r="J35" s="189"/>
      <c r="K35" s="189"/>
      <c r="L35" s="189"/>
      <c r="M35" s="190"/>
    </row>
    <row r="36" spans="1:13" x14ac:dyDescent="0.25">
      <c r="A36" s="3" t="s">
        <v>62</v>
      </c>
      <c r="B36" s="3" t="s">
        <v>62</v>
      </c>
      <c r="C36" s="3" t="s">
        <v>62</v>
      </c>
      <c r="D36" s="9" t="s">
        <v>62</v>
      </c>
      <c r="E36" s="3" t="s">
        <v>62</v>
      </c>
      <c r="F36" s="3" t="s">
        <v>62</v>
      </c>
      <c r="G36" s="3" t="s">
        <v>62</v>
      </c>
      <c r="H36" s="3" t="s">
        <v>62</v>
      </c>
      <c r="I36" s="3" t="s">
        <v>62</v>
      </c>
      <c r="J36" s="3" t="s">
        <v>62</v>
      </c>
      <c r="K36" s="3" t="s">
        <v>62</v>
      </c>
      <c r="L36" s="3"/>
      <c r="M36" s="11" t="s">
        <v>63</v>
      </c>
    </row>
    <row r="37" spans="1:13" x14ac:dyDescent="0.25">
      <c r="A37" s="177" t="s">
        <v>25</v>
      </c>
      <c r="B37" s="178"/>
      <c r="C37" s="179"/>
      <c r="D37" s="45" t="s">
        <v>62</v>
      </c>
      <c r="E37" s="180"/>
      <c r="F37" s="181"/>
      <c r="G37" s="181"/>
      <c r="H37" s="181"/>
      <c r="I37" s="181"/>
      <c r="J37" s="181"/>
      <c r="K37" s="181"/>
      <c r="L37" s="181"/>
      <c r="M37" s="182"/>
    </row>
    <row r="38" spans="1:13" s="1" customFormat="1" ht="14.45" customHeight="1" x14ac:dyDescent="0.25">
      <c r="A38" s="183"/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5"/>
    </row>
    <row r="39" spans="1:13" ht="21" customHeight="1" x14ac:dyDescent="0.25">
      <c r="A39" s="177" t="s">
        <v>31</v>
      </c>
      <c r="B39" s="178"/>
      <c r="C39" s="179"/>
      <c r="D39" s="46">
        <f>SUM(D21,D29,D33,D37)</f>
        <v>325440</v>
      </c>
      <c r="E39" s="180"/>
      <c r="F39" s="181"/>
      <c r="G39" s="181"/>
      <c r="H39" s="181"/>
      <c r="I39" s="181"/>
      <c r="J39" s="181"/>
      <c r="K39" s="181"/>
      <c r="L39" s="181"/>
      <c r="M39" s="182"/>
    </row>
    <row r="40" spans="1:13" ht="21" customHeight="1" x14ac:dyDescent="0.25">
      <c r="A40" s="177" t="s">
        <v>40</v>
      </c>
      <c r="B40" s="178"/>
      <c r="C40" s="179"/>
      <c r="D40" s="44">
        <v>100</v>
      </c>
      <c r="E40" s="186"/>
      <c r="F40" s="186"/>
      <c r="G40" s="44">
        <f>ROUND((SUMPRODUCT($D14:$D20,G14:G20)+SUMPRODUCT($D24:$D28,G24:G28))/$D$39,0)</f>
        <v>72</v>
      </c>
      <c r="H40" s="44">
        <f>D40-G40</f>
        <v>28</v>
      </c>
      <c r="I40" s="187"/>
      <c r="J40" s="187"/>
      <c r="K40" s="187"/>
      <c r="L40" s="187"/>
      <c r="M40" s="187"/>
    </row>
    <row r="41" spans="1:13" ht="29.25" customHeight="1" thickBot="1" x14ac:dyDescent="0.3">
      <c r="A41" s="21"/>
      <c r="B41" s="172" t="s">
        <v>27</v>
      </c>
      <c r="C41" s="172"/>
      <c r="D41" s="173"/>
      <c r="E41" s="173"/>
      <c r="F41" s="173"/>
      <c r="G41" s="173"/>
      <c r="H41" s="173"/>
      <c r="I41" s="173"/>
      <c r="J41" s="173"/>
      <c r="K41" s="173"/>
      <c r="L41" s="173"/>
      <c r="M41" s="173"/>
    </row>
    <row r="42" spans="1:13" ht="70.900000000000006" customHeight="1" x14ac:dyDescent="0.25">
      <c r="A42" s="22" t="s">
        <v>7</v>
      </c>
      <c r="B42" s="174" t="s">
        <v>67</v>
      </c>
      <c r="C42" s="174"/>
      <c r="D42" s="175"/>
      <c r="E42" s="175"/>
      <c r="F42" s="175"/>
      <c r="G42" s="175"/>
      <c r="H42" s="175"/>
      <c r="I42" s="175"/>
      <c r="J42" s="175"/>
      <c r="K42" s="175"/>
      <c r="L42" s="175"/>
      <c r="M42" s="175"/>
    </row>
    <row r="43" spans="1:13" ht="12" customHeight="1" x14ac:dyDescent="0.25">
      <c r="A43" s="22"/>
      <c r="B43" s="23"/>
      <c r="C43" s="23"/>
      <c r="D43" s="40"/>
      <c r="E43" s="40"/>
      <c r="F43" s="40"/>
      <c r="G43" s="40"/>
      <c r="H43" s="40"/>
      <c r="I43" s="40"/>
      <c r="J43" s="40"/>
      <c r="K43" s="40"/>
      <c r="L43" s="40"/>
      <c r="M43" s="40"/>
    </row>
    <row r="44" spans="1:13" ht="15.75" x14ac:dyDescent="0.25">
      <c r="A44" s="24" t="s">
        <v>8</v>
      </c>
      <c r="B44" s="176" t="s">
        <v>77</v>
      </c>
      <c r="C44" s="176"/>
      <c r="D44" s="176"/>
      <c r="E44" s="25"/>
      <c r="F44" s="25"/>
      <c r="G44" s="26"/>
      <c r="H44" s="26"/>
      <c r="I44" s="27"/>
      <c r="J44" s="27"/>
      <c r="K44" s="26"/>
      <c r="L44" s="26"/>
      <c r="M44" s="26"/>
    </row>
    <row r="45" spans="1:13" ht="12" customHeight="1" x14ac:dyDescent="0.25">
      <c r="A45" s="24"/>
      <c r="B45" s="39"/>
      <c r="C45" s="39"/>
      <c r="D45" s="39"/>
      <c r="E45" s="25"/>
      <c r="F45" s="25"/>
      <c r="G45" s="26"/>
      <c r="H45" s="26"/>
      <c r="I45" s="27"/>
      <c r="J45" s="27"/>
      <c r="K45" s="26"/>
      <c r="L45" s="26"/>
      <c r="M45" s="26"/>
    </row>
    <row r="46" spans="1:13" ht="12" customHeight="1" x14ac:dyDescent="0.25">
      <c r="A46" s="24" t="s">
        <v>12</v>
      </c>
      <c r="B46" s="25" t="s">
        <v>78</v>
      </c>
      <c r="C46" s="25"/>
      <c r="D46" s="25"/>
      <c r="E46" s="25"/>
      <c r="F46" s="25"/>
      <c r="G46" s="26"/>
      <c r="H46" s="26"/>
      <c r="I46" s="27"/>
      <c r="J46" s="27"/>
      <c r="K46" s="26"/>
      <c r="L46" s="26"/>
      <c r="M46" s="26"/>
    </row>
    <row r="47" spans="1:13" ht="12" customHeight="1" x14ac:dyDescent="0.25">
      <c r="A47" s="24"/>
      <c r="B47" s="25"/>
      <c r="C47" s="25"/>
      <c r="D47" s="25"/>
      <c r="E47" s="25"/>
      <c r="F47" s="25"/>
      <c r="G47" s="26"/>
      <c r="H47" s="26"/>
      <c r="I47" s="27"/>
      <c r="J47" s="27"/>
      <c r="K47" s="26"/>
      <c r="L47" s="26"/>
      <c r="M47" s="26"/>
    </row>
    <row r="48" spans="1:13" ht="15.75" x14ac:dyDescent="0.25">
      <c r="A48" s="24" t="s">
        <v>28</v>
      </c>
      <c r="B48" s="28" t="s">
        <v>79</v>
      </c>
      <c r="C48" s="28"/>
      <c r="D48" s="28"/>
      <c r="E48" s="28"/>
      <c r="F48" s="27"/>
      <c r="G48" s="27"/>
      <c r="H48" s="26"/>
      <c r="I48" s="26"/>
      <c r="J48" s="13"/>
    </row>
    <row r="49" spans="1:19" ht="12" customHeight="1" x14ac:dyDescent="0.25">
      <c r="A49" s="24"/>
      <c r="B49" s="28"/>
      <c r="C49" s="28"/>
      <c r="D49" s="28"/>
      <c r="E49" s="28"/>
      <c r="F49" s="27"/>
      <c r="G49" s="27"/>
      <c r="H49" s="26"/>
      <c r="I49" s="26"/>
      <c r="J49" s="13"/>
    </row>
    <row r="50" spans="1:19" ht="15.75" x14ac:dyDescent="0.25">
      <c r="A50" s="24" t="s">
        <v>29</v>
      </c>
      <c r="B50" s="28" t="s">
        <v>80</v>
      </c>
      <c r="C50" s="28"/>
      <c r="D50" s="28"/>
      <c r="E50" s="28"/>
      <c r="F50" s="27"/>
      <c r="G50" s="27"/>
      <c r="H50" s="26"/>
      <c r="I50" s="26"/>
    </row>
    <row r="51" spans="1:19" ht="12" customHeight="1" x14ac:dyDescent="0.25">
      <c r="A51" s="24"/>
      <c r="B51" s="28"/>
      <c r="C51" s="28"/>
      <c r="D51" s="28"/>
      <c r="E51" s="30"/>
      <c r="F51" s="30"/>
      <c r="G51" s="26"/>
      <c r="H51" s="26"/>
    </row>
    <row r="52" spans="1:19" ht="15.75" x14ac:dyDescent="0.25">
      <c r="A52" s="24" t="s">
        <v>30</v>
      </c>
      <c r="B52" s="28" t="s">
        <v>81</v>
      </c>
      <c r="C52" s="28"/>
      <c r="D52" s="28"/>
      <c r="E52" s="30"/>
      <c r="F52" s="30"/>
      <c r="G52" s="25"/>
      <c r="H52" s="26"/>
    </row>
    <row r="53" spans="1:19" s="29" customFormat="1" ht="12" customHeight="1" x14ac:dyDescent="0.25">
      <c r="A53" s="24"/>
      <c r="B53" s="28"/>
      <c r="C53" s="28"/>
      <c r="D53" s="28"/>
      <c r="E53" s="30"/>
      <c r="F53" s="30"/>
      <c r="G53" s="26"/>
      <c r="H53" s="26"/>
      <c r="K53" s="13"/>
      <c r="L53" s="13"/>
      <c r="M53" s="13"/>
      <c r="N53" s="13"/>
      <c r="O53" s="13"/>
      <c r="P53" s="13"/>
      <c r="Q53" s="13"/>
      <c r="R53" s="13"/>
      <c r="S53" s="13"/>
    </row>
    <row r="54" spans="1:19" s="29" customFormat="1" ht="15.75" x14ac:dyDescent="0.25">
      <c r="A54" s="24" t="s">
        <v>33</v>
      </c>
      <c r="B54" s="25" t="s">
        <v>82</v>
      </c>
      <c r="C54" s="25"/>
      <c r="D54" s="25"/>
      <c r="E54" s="25"/>
      <c r="F54" s="25"/>
      <c r="G54" s="25"/>
      <c r="H54" s="25"/>
      <c r="K54" s="13"/>
      <c r="L54" s="13"/>
      <c r="M54" s="13"/>
      <c r="N54" s="13"/>
      <c r="O54" s="13"/>
      <c r="P54" s="13"/>
      <c r="Q54" s="13"/>
      <c r="R54" s="13"/>
      <c r="S54" s="13"/>
    </row>
    <row r="55" spans="1:19" s="29" customFormat="1" ht="12" customHeight="1" x14ac:dyDescent="0.25">
      <c r="A55" s="13"/>
      <c r="B55" s="13"/>
      <c r="C55" s="13"/>
      <c r="D55" s="13"/>
      <c r="E55" s="13"/>
      <c r="F55" s="13"/>
      <c r="G55" s="13"/>
      <c r="H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29" customFormat="1" ht="15.75" x14ac:dyDescent="0.25">
      <c r="A56" s="24" t="s">
        <v>34</v>
      </c>
      <c r="B56" s="25" t="s">
        <v>68</v>
      </c>
      <c r="C56" s="25"/>
      <c r="D56" s="25"/>
      <c r="E56" s="25"/>
      <c r="F56" s="25"/>
      <c r="G56" s="13"/>
      <c r="H56" s="13"/>
      <c r="K56" s="13"/>
      <c r="L56" s="13"/>
      <c r="M56" s="13"/>
      <c r="N56" s="13"/>
      <c r="O56" s="13"/>
      <c r="P56" s="13"/>
      <c r="Q56" s="13"/>
      <c r="R56" s="13"/>
      <c r="S56" s="13"/>
    </row>
  </sheetData>
  <mergeCells count="40">
    <mergeCell ref="A12:M12"/>
    <mergeCell ref="A1:M1"/>
    <mergeCell ref="A2:M2"/>
    <mergeCell ref="A3:M3"/>
    <mergeCell ref="A4:M4"/>
    <mergeCell ref="A9:A11"/>
    <mergeCell ref="B9:B11"/>
    <mergeCell ref="C9:C11"/>
    <mergeCell ref="D9:D11"/>
    <mergeCell ref="E9:E10"/>
    <mergeCell ref="F9:F10"/>
    <mergeCell ref="G9:H9"/>
    <mergeCell ref="I9:J9"/>
    <mergeCell ref="K9:K10"/>
    <mergeCell ref="L9:L11"/>
    <mergeCell ref="M9:M11"/>
    <mergeCell ref="A35:M35"/>
    <mergeCell ref="A13:M13"/>
    <mergeCell ref="A21:C21"/>
    <mergeCell ref="E21:M21"/>
    <mergeCell ref="A22:M22"/>
    <mergeCell ref="A23:M23"/>
    <mergeCell ref="A29:C29"/>
    <mergeCell ref="E29:M29"/>
    <mergeCell ref="A30:M30"/>
    <mergeCell ref="A31:M31"/>
    <mergeCell ref="A33:C33"/>
    <mergeCell ref="E33:M33"/>
    <mergeCell ref="A34:M34"/>
    <mergeCell ref="B41:M41"/>
    <mergeCell ref="B42:M42"/>
    <mergeCell ref="B44:D44"/>
    <mergeCell ref="A37:C37"/>
    <mergeCell ref="E37:M37"/>
    <mergeCell ref="A38:M38"/>
    <mergeCell ref="A39:C39"/>
    <mergeCell ref="E39:M39"/>
    <mergeCell ref="A40:C40"/>
    <mergeCell ref="E40:F40"/>
    <mergeCell ref="I40:M40"/>
  </mergeCells>
  <printOptions horizontalCentered="1"/>
  <pageMargins left="0.78740157480314965" right="0.78740157480314965" top="0.78740157480314965" bottom="0.59055118110236227" header="0.31496062992125984" footer="0.31496062992125984"/>
  <pageSetup scale="74" fitToHeight="3" orientation="landscape" horizontalDpi="4294967295" verticalDpi="4294967295" r:id="rId1"/>
  <headerFooter>
    <oddHeader>&amp;R&amp;"-,Bold"&amp;8
Página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zoomScale="85" zoomScaleNormal="85" zoomScalePageLayoutView="110" workbookViewId="0">
      <selection activeCell="A16" sqref="A16:XFD16"/>
    </sheetView>
  </sheetViews>
  <sheetFormatPr defaultColWidth="8.85546875" defaultRowHeight="15" x14ac:dyDescent="0.25"/>
  <cols>
    <col min="1" max="1" width="4" style="13" customWidth="1"/>
    <col min="2" max="2" width="38.85546875" style="13" customWidth="1"/>
    <col min="3" max="3" width="9.85546875" style="13" bestFit="1" customWidth="1"/>
    <col min="4" max="4" width="14.85546875" style="13" customWidth="1"/>
    <col min="5" max="5" width="10" style="13" customWidth="1"/>
    <col min="6" max="7" width="8" style="13" customWidth="1"/>
    <col min="8" max="8" width="7.28515625" style="13" customWidth="1"/>
    <col min="9" max="10" width="10" style="29" customWidth="1"/>
    <col min="11" max="11" width="5.85546875" style="13" customWidth="1"/>
    <col min="12" max="12" width="8.85546875" style="13" customWidth="1"/>
    <col min="13" max="13" width="24.42578125" style="13" bestFit="1" customWidth="1"/>
    <col min="14" max="16384" width="8.85546875" style="13"/>
  </cols>
  <sheetData>
    <row r="1" spans="1:19" x14ac:dyDescent="0.25">
      <c r="A1" s="209" t="s">
        <v>17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9" x14ac:dyDescent="0.25">
      <c r="A2" s="209" t="s">
        <v>131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9" x14ac:dyDescent="0.25">
      <c r="A3" s="209" t="s">
        <v>132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9" x14ac:dyDescent="0.25">
      <c r="A4" s="209" t="s">
        <v>36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9" x14ac:dyDescent="0.25">
      <c r="A5" s="36"/>
      <c r="B5" s="14" t="s">
        <v>134</v>
      </c>
      <c r="C5" s="14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9" x14ac:dyDescent="0.25">
      <c r="A6" s="36"/>
      <c r="B6" s="12" t="s">
        <v>135</v>
      </c>
      <c r="C6" s="12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9" x14ac:dyDescent="0.25">
      <c r="A7" s="36"/>
      <c r="B7" s="12" t="s">
        <v>133</v>
      </c>
      <c r="C7" s="12"/>
      <c r="D7" s="37"/>
      <c r="E7" s="37"/>
      <c r="F7" s="37"/>
      <c r="G7" s="37"/>
      <c r="H7" s="37"/>
      <c r="I7" s="37"/>
      <c r="J7" s="37"/>
      <c r="K7" s="37"/>
      <c r="L7" s="37"/>
      <c r="M7" s="37"/>
    </row>
    <row r="9" spans="1:19" ht="14.45" customHeight="1" x14ac:dyDescent="0.25">
      <c r="A9" s="211" t="s">
        <v>0</v>
      </c>
      <c r="B9" s="211" t="s">
        <v>1</v>
      </c>
      <c r="C9" s="214" t="s">
        <v>37</v>
      </c>
      <c r="D9" s="214" t="s">
        <v>38</v>
      </c>
      <c r="E9" s="214" t="s">
        <v>39</v>
      </c>
      <c r="F9" s="211" t="s">
        <v>6</v>
      </c>
      <c r="G9" s="217" t="s">
        <v>2</v>
      </c>
      <c r="H9" s="218"/>
      <c r="I9" s="217" t="s">
        <v>5</v>
      </c>
      <c r="J9" s="219"/>
      <c r="K9" s="211" t="s">
        <v>11</v>
      </c>
      <c r="L9" s="211" t="s">
        <v>76</v>
      </c>
      <c r="M9" s="222" t="s">
        <v>22</v>
      </c>
    </row>
    <row r="10" spans="1:19" x14ac:dyDescent="0.25">
      <c r="A10" s="212"/>
      <c r="B10" s="212"/>
      <c r="C10" s="215"/>
      <c r="D10" s="215"/>
      <c r="E10" s="215"/>
      <c r="F10" s="212"/>
      <c r="G10" s="38" t="s">
        <v>3</v>
      </c>
      <c r="H10" s="38" t="s">
        <v>4</v>
      </c>
      <c r="I10" s="15" t="s">
        <v>9</v>
      </c>
      <c r="J10" s="15" t="s">
        <v>10</v>
      </c>
      <c r="K10" s="212"/>
      <c r="L10" s="220"/>
      <c r="M10" s="223"/>
    </row>
    <row r="11" spans="1:19" ht="15.75" x14ac:dyDescent="0.25">
      <c r="A11" s="213"/>
      <c r="B11" s="213"/>
      <c r="C11" s="216"/>
      <c r="D11" s="216"/>
      <c r="E11" s="16" t="s">
        <v>7</v>
      </c>
      <c r="F11" s="16" t="s">
        <v>8</v>
      </c>
      <c r="G11" s="41" t="s">
        <v>14</v>
      </c>
      <c r="H11" s="41" t="s">
        <v>14</v>
      </c>
      <c r="I11" s="17" t="s">
        <v>18</v>
      </c>
      <c r="J11" s="17" t="s">
        <v>19</v>
      </c>
      <c r="K11" s="16" t="s">
        <v>12</v>
      </c>
      <c r="L11" s="221"/>
      <c r="M11" s="223"/>
      <c r="P11" s="18"/>
    </row>
    <row r="12" spans="1:19" s="20" customFormat="1" ht="9" customHeight="1" x14ac:dyDescent="0.25">
      <c r="A12" s="206"/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8"/>
      <c r="N12" s="19"/>
      <c r="O12" s="19"/>
      <c r="P12" s="18"/>
      <c r="Q12" s="13"/>
      <c r="R12" s="13"/>
      <c r="S12" s="13"/>
    </row>
    <row r="13" spans="1:19" x14ac:dyDescent="0.25">
      <c r="A13" s="224" t="s">
        <v>20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6"/>
      <c r="M13" s="227"/>
    </row>
    <row r="14" spans="1:19" s="67" customFormat="1" x14ac:dyDescent="0.25">
      <c r="A14" s="95" t="s">
        <v>41</v>
      </c>
      <c r="B14" s="96" t="s">
        <v>120</v>
      </c>
      <c r="C14" s="95" t="s">
        <v>41</v>
      </c>
      <c r="D14" s="103">
        <v>5000</v>
      </c>
      <c r="E14" s="98" t="s">
        <v>121</v>
      </c>
      <c r="F14" s="95" t="s">
        <v>32</v>
      </c>
      <c r="G14" s="99">
        <v>90</v>
      </c>
      <c r="H14" s="100">
        <v>10</v>
      </c>
      <c r="I14" s="104" t="s">
        <v>90</v>
      </c>
      <c r="J14" s="101" t="s">
        <v>111</v>
      </c>
      <c r="K14" s="95" t="s">
        <v>15</v>
      </c>
      <c r="L14" s="98"/>
      <c r="M14" s="102"/>
    </row>
    <row r="15" spans="1:19" s="67" customFormat="1" x14ac:dyDescent="0.25">
      <c r="A15" s="58" t="s">
        <v>42</v>
      </c>
      <c r="B15" s="59" t="s">
        <v>123</v>
      </c>
      <c r="C15" s="58" t="s">
        <v>41</v>
      </c>
      <c r="D15" s="69">
        <v>3444</v>
      </c>
      <c r="E15" s="61" t="s">
        <v>121</v>
      </c>
      <c r="F15" s="58" t="s">
        <v>32</v>
      </c>
      <c r="G15" s="62">
        <v>90</v>
      </c>
      <c r="H15" s="63">
        <v>10</v>
      </c>
      <c r="I15" s="72" t="s">
        <v>148</v>
      </c>
      <c r="J15" s="65" t="s">
        <v>111</v>
      </c>
      <c r="K15" s="58" t="s">
        <v>15</v>
      </c>
      <c r="L15" s="61"/>
      <c r="M15" s="66"/>
    </row>
    <row r="16" spans="1:19" s="67" customFormat="1" x14ac:dyDescent="0.25">
      <c r="A16" s="58" t="s">
        <v>44</v>
      </c>
      <c r="B16" s="59" t="s">
        <v>125</v>
      </c>
      <c r="C16" s="58" t="s">
        <v>59</v>
      </c>
      <c r="D16" s="69">
        <v>1500</v>
      </c>
      <c r="E16" s="75" t="s">
        <v>139</v>
      </c>
      <c r="F16" s="58" t="s">
        <v>32</v>
      </c>
      <c r="G16" s="71">
        <v>0</v>
      </c>
      <c r="H16" s="70">
        <v>100</v>
      </c>
      <c r="I16" s="72" t="s">
        <v>149</v>
      </c>
      <c r="J16" s="73" t="s">
        <v>150</v>
      </c>
      <c r="K16" s="74" t="s">
        <v>64</v>
      </c>
      <c r="L16" s="61"/>
      <c r="M16" s="66"/>
    </row>
    <row r="17" spans="1:16" s="67" customFormat="1" x14ac:dyDescent="0.25">
      <c r="A17" s="58" t="s">
        <v>70</v>
      </c>
      <c r="B17" s="59" t="s">
        <v>126</v>
      </c>
      <c r="C17" s="58" t="s">
        <v>59</v>
      </c>
      <c r="D17" s="69">
        <v>12700</v>
      </c>
      <c r="E17" s="61" t="s">
        <v>121</v>
      </c>
      <c r="F17" s="58" t="s">
        <v>32</v>
      </c>
      <c r="G17" s="62">
        <v>90</v>
      </c>
      <c r="H17" s="63">
        <v>10</v>
      </c>
      <c r="I17" s="72" t="s">
        <v>110</v>
      </c>
      <c r="J17" s="73" t="s">
        <v>87</v>
      </c>
      <c r="K17" s="74" t="s">
        <v>64</v>
      </c>
      <c r="L17" s="61"/>
      <c r="M17" s="66"/>
    </row>
    <row r="18" spans="1:16" s="67" customFormat="1" x14ac:dyDescent="0.25">
      <c r="A18" s="58" t="s">
        <v>45</v>
      </c>
      <c r="B18" s="59" t="s">
        <v>151</v>
      </c>
      <c r="C18" s="58" t="s">
        <v>59</v>
      </c>
      <c r="D18" s="69">
        <v>3900</v>
      </c>
      <c r="E18" s="61" t="s">
        <v>121</v>
      </c>
      <c r="F18" s="58" t="s">
        <v>32</v>
      </c>
      <c r="G18" s="62">
        <v>90</v>
      </c>
      <c r="H18" s="63">
        <v>10</v>
      </c>
      <c r="I18" s="64" t="s">
        <v>137</v>
      </c>
      <c r="J18" s="65" t="s">
        <v>111</v>
      </c>
      <c r="K18" s="58" t="s">
        <v>15</v>
      </c>
      <c r="L18" s="61"/>
      <c r="M18" s="66"/>
    </row>
    <row r="19" spans="1:16" s="67" customFormat="1" x14ac:dyDescent="0.25">
      <c r="A19" s="86" t="s">
        <v>47</v>
      </c>
      <c r="B19" s="87" t="s">
        <v>50</v>
      </c>
      <c r="C19" s="86" t="s">
        <v>51</v>
      </c>
      <c r="D19" s="88">
        <v>1200</v>
      </c>
      <c r="E19" s="89" t="s">
        <v>127</v>
      </c>
      <c r="F19" s="86" t="s">
        <v>32</v>
      </c>
      <c r="G19" s="90">
        <v>50</v>
      </c>
      <c r="H19" s="91">
        <v>50</v>
      </c>
      <c r="I19" s="92" t="s">
        <v>118</v>
      </c>
      <c r="J19" s="93" t="s">
        <v>111</v>
      </c>
      <c r="K19" s="86" t="s">
        <v>66</v>
      </c>
      <c r="L19" s="61"/>
      <c r="M19" s="94" t="s">
        <v>143</v>
      </c>
    </row>
    <row r="20" spans="1:16" s="67" customFormat="1" x14ac:dyDescent="0.25">
      <c r="A20" s="86" t="s">
        <v>49</v>
      </c>
      <c r="B20" s="87" t="s">
        <v>53</v>
      </c>
      <c r="C20" s="86" t="s">
        <v>44</v>
      </c>
      <c r="D20" s="88">
        <v>200</v>
      </c>
      <c r="E20" s="89" t="s">
        <v>128</v>
      </c>
      <c r="F20" s="86" t="s">
        <v>32</v>
      </c>
      <c r="G20" s="90">
        <v>100</v>
      </c>
      <c r="H20" s="91">
        <v>0</v>
      </c>
      <c r="I20" s="92" t="s">
        <v>85</v>
      </c>
      <c r="J20" s="93" t="s">
        <v>111</v>
      </c>
      <c r="K20" s="86" t="s">
        <v>66</v>
      </c>
      <c r="L20" s="61"/>
      <c r="M20" s="94" t="s">
        <v>143</v>
      </c>
    </row>
    <row r="21" spans="1:16" s="67" customFormat="1" x14ac:dyDescent="0.25">
      <c r="A21" s="76" t="s">
        <v>52</v>
      </c>
      <c r="B21" s="77" t="s">
        <v>145</v>
      </c>
      <c r="C21" s="76" t="s">
        <v>41</v>
      </c>
      <c r="D21" s="78">
        <v>56</v>
      </c>
      <c r="E21" s="79" t="s">
        <v>139</v>
      </c>
      <c r="F21" s="76" t="s">
        <v>32</v>
      </c>
      <c r="G21" s="80">
        <v>0</v>
      </c>
      <c r="H21" s="81">
        <v>100</v>
      </c>
      <c r="I21" s="82" t="s">
        <v>146</v>
      </c>
      <c r="J21" s="83" t="s">
        <v>147</v>
      </c>
      <c r="K21" s="76" t="s">
        <v>64</v>
      </c>
      <c r="L21" s="106"/>
      <c r="M21" s="84"/>
    </row>
    <row r="22" spans="1:16" s="105" customFormat="1" x14ac:dyDescent="0.25">
      <c r="A22" s="76" t="s">
        <v>54</v>
      </c>
      <c r="B22" s="77" t="s">
        <v>152</v>
      </c>
      <c r="C22" s="76" t="s">
        <v>153</v>
      </c>
      <c r="D22" s="78">
        <v>2000</v>
      </c>
      <c r="E22" s="79" t="s">
        <v>121</v>
      </c>
      <c r="F22" s="76" t="s">
        <v>32</v>
      </c>
      <c r="G22" s="80">
        <v>100</v>
      </c>
      <c r="H22" s="81">
        <v>0</v>
      </c>
      <c r="I22" s="82" t="s">
        <v>137</v>
      </c>
      <c r="J22" s="83" t="s">
        <v>111</v>
      </c>
      <c r="K22" s="76" t="s">
        <v>15</v>
      </c>
      <c r="L22" s="79"/>
      <c r="M22" s="84"/>
      <c r="O22" s="67"/>
    </row>
    <row r="23" spans="1:16" x14ac:dyDescent="0.25">
      <c r="A23" s="177" t="s">
        <v>13</v>
      </c>
      <c r="B23" s="178"/>
      <c r="C23" s="179"/>
      <c r="D23" s="44">
        <f>SUM(D14:D18,D21:D22)</f>
        <v>28600</v>
      </c>
      <c r="E23" s="195"/>
      <c r="F23" s="196"/>
      <c r="G23" s="196"/>
      <c r="H23" s="196"/>
      <c r="I23" s="196"/>
      <c r="J23" s="196"/>
      <c r="K23" s="196"/>
      <c r="L23" s="196"/>
      <c r="M23" s="197"/>
    </row>
    <row r="24" spans="1:16" ht="9" customHeight="1" x14ac:dyDescent="0.25">
      <c r="A24" s="198"/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200"/>
    </row>
    <row r="25" spans="1:16" x14ac:dyDescent="0.25">
      <c r="A25" s="188" t="s">
        <v>23</v>
      </c>
      <c r="B25" s="189"/>
      <c r="C25" s="189"/>
      <c r="D25" s="189"/>
      <c r="E25" s="189"/>
      <c r="F25" s="189"/>
      <c r="G25" s="189"/>
      <c r="H25" s="189"/>
      <c r="I25" s="189"/>
      <c r="J25" s="189"/>
      <c r="K25" s="201"/>
      <c r="L25" s="201"/>
      <c r="M25" s="202"/>
    </row>
    <row r="26" spans="1:16" ht="15.75" x14ac:dyDescent="0.25">
      <c r="A26" s="2" t="s">
        <v>55</v>
      </c>
      <c r="B26" s="4" t="s">
        <v>109</v>
      </c>
      <c r="C26" s="56" t="s">
        <v>56</v>
      </c>
      <c r="D26" s="55">
        <v>12970</v>
      </c>
      <c r="E26" s="5" t="s">
        <v>26</v>
      </c>
      <c r="F26" s="2" t="s">
        <v>32</v>
      </c>
      <c r="G26" s="53">
        <v>0</v>
      </c>
      <c r="H26" s="54">
        <v>100</v>
      </c>
      <c r="I26" s="51" t="s">
        <v>136</v>
      </c>
      <c r="J26" s="57" t="s">
        <v>137</v>
      </c>
      <c r="K26" s="56" t="s">
        <v>64</v>
      </c>
      <c r="L26" s="5"/>
      <c r="M26" s="10"/>
      <c r="O26" s="67"/>
      <c r="P26" s="18"/>
    </row>
    <row r="27" spans="1:16" s="67" customFormat="1" ht="15.75" x14ac:dyDescent="0.25">
      <c r="A27" s="58" t="s">
        <v>56</v>
      </c>
      <c r="B27" s="59" t="s">
        <v>112</v>
      </c>
      <c r="C27" s="58" t="s">
        <v>116</v>
      </c>
      <c r="D27" s="69">
        <v>164047</v>
      </c>
      <c r="E27" s="61" t="s">
        <v>26</v>
      </c>
      <c r="F27" s="58" t="s">
        <v>32</v>
      </c>
      <c r="G27" s="71">
        <v>75</v>
      </c>
      <c r="H27" s="70">
        <v>25</v>
      </c>
      <c r="I27" s="72" t="s">
        <v>138</v>
      </c>
      <c r="J27" s="73" t="s">
        <v>92</v>
      </c>
      <c r="K27" s="74" t="s">
        <v>64</v>
      </c>
      <c r="L27" s="61"/>
      <c r="M27" s="66"/>
      <c r="P27" s="68"/>
    </row>
    <row r="28" spans="1:16" s="67" customFormat="1" ht="15.75" x14ac:dyDescent="0.25">
      <c r="A28" s="58" t="s">
        <v>43</v>
      </c>
      <c r="B28" s="59" t="s">
        <v>113</v>
      </c>
      <c r="C28" s="58" t="s">
        <v>116</v>
      </c>
      <c r="D28" s="69">
        <v>1573</v>
      </c>
      <c r="E28" s="75" t="s">
        <v>139</v>
      </c>
      <c r="F28" s="58" t="s">
        <v>32</v>
      </c>
      <c r="G28" s="71">
        <v>0</v>
      </c>
      <c r="H28" s="70">
        <v>100</v>
      </c>
      <c r="I28" s="72" t="s">
        <v>137</v>
      </c>
      <c r="J28" s="65" t="s">
        <v>111</v>
      </c>
      <c r="K28" s="58" t="s">
        <v>15</v>
      </c>
      <c r="L28" s="61"/>
      <c r="M28" s="66"/>
      <c r="P28" s="68"/>
    </row>
    <row r="29" spans="1:16" s="67" customFormat="1" ht="15.75" x14ac:dyDescent="0.25">
      <c r="A29" s="86" t="s">
        <v>57</v>
      </c>
      <c r="B29" s="87" t="s">
        <v>114</v>
      </c>
      <c r="C29" s="86" t="s">
        <v>115</v>
      </c>
      <c r="D29" s="88">
        <v>5500</v>
      </c>
      <c r="E29" s="89" t="s">
        <v>26</v>
      </c>
      <c r="F29" s="86" t="s">
        <v>32</v>
      </c>
      <c r="G29" s="90">
        <v>50</v>
      </c>
      <c r="H29" s="91">
        <v>50</v>
      </c>
      <c r="I29" s="92" t="s">
        <v>118</v>
      </c>
      <c r="J29" s="93" t="s">
        <v>111</v>
      </c>
      <c r="K29" s="86" t="s">
        <v>66</v>
      </c>
      <c r="L29" s="89"/>
      <c r="M29" s="94" t="s">
        <v>143</v>
      </c>
      <c r="P29" s="68"/>
    </row>
    <row r="30" spans="1:16" s="67" customFormat="1" ht="15.75" x14ac:dyDescent="0.25">
      <c r="A30" s="58" t="s">
        <v>58</v>
      </c>
      <c r="B30" s="59" t="s">
        <v>117</v>
      </c>
      <c r="C30" s="58" t="s">
        <v>46</v>
      </c>
      <c r="D30" s="60">
        <v>1500</v>
      </c>
      <c r="E30" s="75" t="s">
        <v>139</v>
      </c>
      <c r="F30" s="58" t="s">
        <v>32</v>
      </c>
      <c r="G30" s="71">
        <v>100</v>
      </c>
      <c r="H30" s="70">
        <v>0</v>
      </c>
      <c r="I30" s="72" t="s">
        <v>144</v>
      </c>
      <c r="J30" s="65" t="s">
        <v>111</v>
      </c>
      <c r="K30" s="58" t="s">
        <v>15</v>
      </c>
      <c r="L30" s="61"/>
      <c r="M30" s="66"/>
      <c r="P30" s="68"/>
    </row>
    <row r="31" spans="1:16" s="67" customFormat="1" ht="15.75" x14ac:dyDescent="0.25">
      <c r="A31" s="76" t="s">
        <v>59</v>
      </c>
      <c r="B31" s="77" t="s">
        <v>140</v>
      </c>
      <c r="C31" s="76" t="s">
        <v>141</v>
      </c>
      <c r="D31" s="78">
        <v>111000</v>
      </c>
      <c r="E31" s="79" t="s">
        <v>26</v>
      </c>
      <c r="F31" s="76" t="s">
        <v>32</v>
      </c>
      <c r="G31" s="80">
        <v>70</v>
      </c>
      <c r="H31" s="81">
        <v>30</v>
      </c>
      <c r="I31" s="82" t="s">
        <v>142</v>
      </c>
      <c r="J31" s="83" t="s">
        <v>111</v>
      </c>
      <c r="K31" s="76" t="s">
        <v>15</v>
      </c>
      <c r="L31" s="79"/>
      <c r="M31" s="84"/>
      <c r="P31" s="68"/>
    </row>
    <row r="32" spans="1:16" s="67" customFormat="1" ht="15.75" x14ac:dyDescent="0.25">
      <c r="A32" s="76" t="s">
        <v>60</v>
      </c>
      <c r="B32" s="77" t="s">
        <v>225</v>
      </c>
      <c r="C32" s="76" t="s">
        <v>115</v>
      </c>
      <c r="D32" s="78">
        <v>6000</v>
      </c>
      <c r="E32" s="79" t="s">
        <v>139</v>
      </c>
      <c r="F32" s="76" t="s">
        <v>32</v>
      </c>
      <c r="G32" s="80">
        <v>100</v>
      </c>
      <c r="H32" s="81">
        <v>0</v>
      </c>
      <c r="I32" s="82" t="s">
        <v>144</v>
      </c>
      <c r="J32" s="83" t="s">
        <v>111</v>
      </c>
      <c r="K32" s="76" t="s">
        <v>15</v>
      </c>
      <c r="L32" s="79"/>
      <c r="M32" s="84"/>
      <c r="P32" s="68"/>
    </row>
    <row r="33" spans="1:16" s="67" customFormat="1" ht="15.75" x14ac:dyDescent="0.25">
      <c r="A33" s="76" t="s">
        <v>61</v>
      </c>
      <c r="B33" s="77" t="s">
        <v>225</v>
      </c>
      <c r="C33" s="76" t="s">
        <v>115</v>
      </c>
      <c r="D33" s="78">
        <v>5350</v>
      </c>
      <c r="E33" s="79" t="s">
        <v>139</v>
      </c>
      <c r="F33" s="76" t="s">
        <v>32</v>
      </c>
      <c r="G33" s="80">
        <v>100</v>
      </c>
      <c r="H33" s="81">
        <v>0</v>
      </c>
      <c r="I33" s="82" t="s">
        <v>226</v>
      </c>
      <c r="J33" s="83" t="s">
        <v>111</v>
      </c>
      <c r="K33" s="76" t="s">
        <v>15</v>
      </c>
      <c r="L33" s="79"/>
      <c r="M33" s="84"/>
      <c r="P33" s="68"/>
    </row>
    <row r="34" spans="1:16" x14ac:dyDescent="0.25">
      <c r="A34" s="177" t="s">
        <v>16</v>
      </c>
      <c r="B34" s="178"/>
      <c r="C34" s="179"/>
      <c r="D34" s="44">
        <f>SUM(D26:D28,D30:D33)</f>
        <v>302440</v>
      </c>
      <c r="E34" s="195"/>
      <c r="F34" s="196"/>
      <c r="G34" s="196"/>
      <c r="H34" s="196"/>
      <c r="I34" s="196"/>
      <c r="J34" s="196"/>
      <c r="K34" s="196"/>
      <c r="L34" s="196"/>
      <c r="M34" s="197"/>
    </row>
    <row r="35" spans="1:16" ht="9" customHeight="1" x14ac:dyDescent="0.25">
      <c r="A35" s="198"/>
      <c r="B35" s="199"/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200"/>
    </row>
    <row r="36" spans="1:16" x14ac:dyDescent="0.25">
      <c r="A36" s="188" t="s">
        <v>21</v>
      </c>
      <c r="B36" s="189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190"/>
    </row>
    <row r="37" spans="1:16" x14ac:dyDescent="0.25">
      <c r="A37" s="3" t="s">
        <v>62</v>
      </c>
      <c r="B37" s="3" t="s">
        <v>62</v>
      </c>
      <c r="C37" s="3" t="s">
        <v>62</v>
      </c>
      <c r="D37" s="9" t="s">
        <v>62</v>
      </c>
      <c r="E37" s="3" t="s">
        <v>62</v>
      </c>
      <c r="F37" s="3" t="s">
        <v>62</v>
      </c>
      <c r="G37" s="3" t="s">
        <v>62</v>
      </c>
      <c r="H37" s="3" t="s">
        <v>62</v>
      </c>
      <c r="I37" s="3" t="s">
        <v>62</v>
      </c>
      <c r="J37" s="3" t="s">
        <v>62</v>
      </c>
      <c r="K37" s="3" t="s">
        <v>62</v>
      </c>
      <c r="L37" s="3"/>
      <c r="M37" s="11" t="s">
        <v>63</v>
      </c>
    </row>
    <row r="38" spans="1:16" x14ac:dyDescent="0.25">
      <c r="A38" s="177" t="s">
        <v>35</v>
      </c>
      <c r="B38" s="178"/>
      <c r="C38" s="179"/>
      <c r="D38" s="45" t="s">
        <v>62</v>
      </c>
      <c r="E38" s="203"/>
      <c r="F38" s="204"/>
      <c r="G38" s="204"/>
      <c r="H38" s="204"/>
      <c r="I38" s="204"/>
      <c r="J38" s="204"/>
      <c r="K38" s="204"/>
      <c r="L38" s="204"/>
      <c r="M38" s="205"/>
    </row>
    <row r="39" spans="1:16" ht="9" customHeight="1" x14ac:dyDescent="0.25">
      <c r="A39" s="198"/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200"/>
    </row>
    <row r="40" spans="1:16" x14ac:dyDescent="0.25">
      <c r="A40" s="188" t="s">
        <v>24</v>
      </c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90"/>
    </row>
    <row r="41" spans="1:16" x14ac:dyDescent="0.25">
      <c r="A41" s="3" t="s">
        <v>62</v>
      </c>
      <c r="B41" s="3" t="s">
        <v>62</v>
      </c>
      <c r="C41" s="3" t="s">
        <v>62</v>
      </c>
      <c r="D41" s="9" t="s">
        <v>62</v>
      </c>
      <c r="E41" s="3" t="s">
        <v>62</v>
      </c>
      <c r="F41" s="3" t="s">
        <v>62</v>
      </c>
      <c r="G41" s="3" t="s">
        <v>62</v>
      </c>
      <c r="H41" s="3" t="s">
        <v>62</v>
      </c>
      <c r="I41" s="3" t="s">
        <v>62</v>
      </c>
      <c r="J41" s="3" t="s">
        <v>62</v>
      </c>
      <c r="K41" s="3" t="s">
        <v>62</v>
      </c>
      <c r="L41" s="3"/>
      <c r="M41" s="11" t="s">
        <v>63</v>
      </c>
    </row>
    <row r="42" spans="1:16" x14ac:dyDescent="0.25">
      <c r="A42" s="177" t="s">
        <v>25</v>
      </c>
      <c r="B42" s="178"/>
      <c r="C42" s="179"/>
      <c r="D42" s="45" t="s">
        <v>62</v>
      </c>
      <c r="E42" s="180"/>
      <c r="F42" s="181"/>
      <c r="G42" s="181"/>
      <c r="H42" s="181"/>
      <c r="I42" s="181"/>
      <c r="J42" s="181"/>
      <c r="K42" s="181"/>
      <c r="L42" s="181"/>
      <c r="M42" s="182"/>
    </row>
    <row r="43" spans="1:16" s="1" customFormat="1" ht="14.45" customHeight="1" x14ac:dyDescent="0.25">
      <c r="A43" s="183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5"/>
    </row>
    <row r="44" spans="1:16" ht="21" customHeight="1" x14ac:dyDescent="0.25">
      <c r="A44" s="177" t="s">
        <v>31</v>
      </c>
      <c r="B44" s="178"/>
      <c r="C44" s="179"/>
      <c r="D44" s="46">
        <f>SUM(D23,D34,D38,D42)</f>
        <v>331040</v>
      </c>
      <c r="E44" s="180"/>
      <c r="F44" s="181"/>
      <c r="G44" s="181"/>
      <c r="H44" s="181"/>
      <c r="I44" s="181"/>
      <c r="J44" s="181"/>
      <c r="K44" s="181"/>
      <c r="L44" s="181"/>
      <c r="M44" s="182"/>
    </row>
    <row r="45" spans="1:16" ht="21" customHeight="1" x14ac:dyDescent="0.25">
      <c r="A45" s="177" t="s">
        <v>40</v>
      </c>
      <c r="B45" s="178"/>
      <c r="C45" s="179"/>
      <c r="D45" s="44">
        <v>100</v>
      </c>
      <c r="E45" s="186"/>
      <c r="F45" s="186"/>
      <c r="G45" s="44">
        <f>ROUND((SUMPRODUCT($D14:$D22,G14:G22)+SUMPRODUCT($D26:$D33,G26:G33)-D19*G19-D20*G20-D29*G29)/$D$44,0)</f>
        <v>72</v>
      </c>
      <c r="H45" s="44">
        <f>D45-G45</f>
        <v>28</v>
      </c>
      <c r="I45" s="187"/>
      <c r="J45" s="187"/>
      <c r="K45" s="187"/>
      <c r="L45" s="187"/>
      <c r="M45" s="187"/>
    </row>
    <row r="46" spans="1:16" ht="29.25" customHeight="1" thickBot="1" x14ac:dyDescent="0.3">
      <c r="A46" s="21"/>
      <c r="B46" s="172" t="s">
        <v>27</v>
      </c>
      <c r="C46" s="172"/>
      <c r="D46" s="173"/>
      <c r="E46" s="173"/>
      <c r="F46" s="173"/>
      <c r="G46" s="173"/>
      <c r="H46" s="173"/>
      <c r="I46" s="173"/>
      <c r="J46" s="173"/>
      <c r="K46" s="173"/>
      <c r="L46" s="173"/>
      <c r="M46" s="173"/>
    </row>
    <row r="47" spans="1:16" ht="70.900000000000006" customHeight="1" x14ac:dyDescent="0.25">
      <c r="A47" s="22" t="s">
        <v>7</v>
      </c>
      <c r="B47" s="174" t="s">
        <v>67</v>
      </c>
      <c r="C47" s="174"/>
      <c r="D47" s="175"/>
      <c r="E47" s="175"/>
      <c r="F47" s="175"/>
      <c r="G47" s="175"/>
      <c r="H47" s="175"/>
      <c r="I47" s="175"/>
      <c r="J47" s="175"/>
      <c r="K47" s="175"/>
      <c r="L47" s="175"/>
      <c r="M47" s="175"/>
    </row>
    <row r="48" spans="1:16" ht="12" customHeight="1" x14ac:dyDescent="0.25">
      <c r="A48" s="22"/>
      <c r="B48" s="23"/>
      <c r="C48" s="23"/>
      <c r="D48" s="40"/>
      <c r="E48" s="40"/>
      <c r="F48" s="40"/>
      <c r="G48" s="40"/>
      <c r="H48" s="40"/>
      <c r="I48" s="40"/>
      <c r="J48" s="40"/>
      <c r="K48" s="40"/>
      <c r="L48" s="40"/>
      <c r="M48" s="40"/>
    </row>
    <row r="49" spans="1:19" ht="15.75" x14ac:dyDescent="0.25">
      <c r="A49" s="24" t="s">
        <v>8</v>
      </c>
      <c r="B49" s="176" t="s">
        <v>77</v>
      </c>
      <c r="C49" s="176"/>
      <c r="D49" s="176"/>
      <c r="E49" s="25"/>
      <c r="F49" s="25"/>
      <c r="G49" s="26"/>
      <c r="H49" s="26"/>
      <c r="I49" s="27"/>
      <c r="J49" s="27"/>
      <c r="K49" s="26"/>
      <c r="L49" s="26"/>
      <c r="M49" s="26"/>
    </row>
    <row r="50" spans="1:19" ht="12" customHeight="1" x14ac:dyDescent="0.25">
      <c r="A50" s="24"/>
      <c r="B50" s="39"/>
      <c r="C50" s="39"/>
      <c r="D50" s="39"/>
      <c r="E50" s="25"/>
      <c r="F50" s="25"/>
      <c r="G50" s="26"/>
      <c r="H50" s="26"/>
      <c r="I50" s="27"/>
      <c r="J50" s="27"/>
      <c r="K50" s="26"/>
      <c r="L50" s="26"/>
      <c r="M50" s="26"/>
    </row>
    <row r="51" spans="1:19" ht="12" customHeight="1" x14ac:dyDescent="0.25">
      <c r="A51" s="24" t="s">
        <v>12</v>
      </c>
      <c r="B51" s="25" t="s">
        <v>78</v>
      </c>
      <c r="C51" s="25"/>
      <c r="D51" s="25"/>
      <c r="E51" s="25"/>
      <c r="F51" s="25"/>
      <c r="G51" s="26"/>
      <c r="H51" s="26"/>
      <c r="I51" s="27"/>
      <c r="J51" s="27"/>
      <c r="K51" s="26"/>
      <c r="L51" s="26"/>
      <c r="M51" s="26"/>
    </row>
    <row r="52" spans="1:19" ht="12" customHeight="1" x14ac:dyDescent="0.25">
      <c r="A52" s="24"/>
      <c r="B52" s="25"/>
      <c r="C52" s="25"/>
      <c r="D52" s="25"/>
      <c r="E52" s="25"/>
      <c r="F52" s="25"/>
      <c r="G52" s="26"/>
      <c r="H52" s="26"/>
      <c r="I52" s="27"/>
      <c r="J52" s="27"/>
      <c r="K52" s="26"/>
      <c r="L52" s="26"/>
      <c r="M52" s="26"/>
    </row>
    <row r="53" spans="1:19" ht="15.75" x14ac:dyDescent="0.25">
      <c r="A53" s="24" t="s">
        <v>28</v>
      </c>
      <c r="B53" s="28" t="s">
        <v>79</v>
      </c>
      <c r="C53" s="28"/>
      <c r="D53" s="28"/>
      <c r="E53" s="28"/>
      <c r="F53" s="27"/>
      <c r="G53" s="27"/>
      <c r="H53" s="26"/>
      <c r="I53" s="26"/>
      <c r="J53" s="13"/>
    </row>
    <row r="54" spans="1:19" ht="12" customHeight="1" x14ac:dyDescent="0.25">
      <c r="A54" s="24"/>
      <c r="B54" s="28"/>
      <c r="C54" s="28"/>
      <c r="D54" s="28"/>
      <c r="E54" s="28"/>
      <c r="F54" s="27"/>
      <c r="G54" s="27"/>
      <c r="H54" s="26"/>
      <c r="I54" s="26"/>
      <c r="J54" s="13"/>
    </row>
    <row r="55" spans="1:19" ht="15.75" x14ac:dyDescent="0.25">
      <c r="A55" s="24" t="s">
        <v>29</v>
      </c>
      <c r="B55" s="28" t="s">
        <v>80</v>
      </c>
      <c r="C55" s="28"/>
      <c r="D55" s="28"/>
      <c r="E55" s="28"/>
      <c r="F55" s="27"/>
      <c r="G55" s="27"/>
      <c r="H55" s="26"/>
      <c r="I55" s="26"/>
    </row>
    <row r="56" spans="1:19" ht="12" customHeight="1" x14ac:dyDescent="0.25">
      <c r="A56" s="24"/>
      <c r="B56" s="28"/>
      <c r="C56" s="28"/>
      <c r="D56" s="28"/>
      <c r="E56" s="30"/>
      <c r="F56" s="30"/>
      <c r="G56" s="26"/>
      <c r="H56" s="26"/>
    </row>
    <row r="57" spans="1:19" ht="15.75" x14ac:dyDescent="0.25">
      <c r="A57" s="24" t="s">
        <v>30</v>
      </c>
      <c r="B57" s="28" t="s">
        <v>81</v>
      </c>
      <c r="C57" s="28"/>
      <c r="D57" s="28"/>
      <c r="E57" s="30"/>
      <c r="F57" s="30"/>
      <c r="G57" s="25"/>
      <c r="H57" s="26"/>
    </row>
    <row r="58" spans="1:19" s="29" customFormat="1" ht="12" customHeight="1" x14ac:dyDescent="0.25">
      <c r="A58" s="24"/>
      <c r="B58" s="28"/>
      <c r="C58" s="28"/>
      <c r="D58" s="28"/>
      <c r="E58" s="30"/>
      <c r="F58" s="30"/>
      <c r="G58" s="26"/>
      <c r="H58" s="26"/>
      <c r="K58" s="13"/>
      <c r="L58" s="13"/>
      <c r="M58" s="13"/>
      <c r="N58" s="13"/>
      <c r="O58" s="13"/>
      <c r="P58" s="13"/>
      <c r="Q58" s="13"/>
      <c r="R58" s="13"/>
      <c r="S58" s="13"/>
    </row>
    <row r="59" spans="1:19" s="29" customFormat="1" ht="15.75" x14ac:dyDescent="0.25">
      <c r="A59" s="24" t="s">
        <v>33</v>
      </c>
      <c r="B59" s="25" t="s">
        <v>82</v>
      </c>
      <c r="C59" s="25"/>
      <c r="D59" s="25"/>
      <c r="E59" s="25"/>
      <c r="F59" s="25"/>
      <c r="G59" s="25"/>
      <c r="H59" s="25"/>
      <c r="K59" s="13"/>
      <c r="L59" s="13"/>
      <c r="M59" s="13"/>
      <c r="N59" s="13"/>
      <c r="O59" s="13"/>
      <c r="P59" s="13"/>
      <c r="Q59" s="13"/>
      <c r="R59" s="13"/>
      <c r="S59" s="13"/>
    </row>
    <row r="60" spans="1:19" s="29" customFormat="1" ht="12" customHeight="1" x14ac:dyDescent="0.25">
      <c r="A60" s="13"/>
      <c r="B60" s="13"/>
      <c r="C60" s="13"/>
      <c r="D60" s="13"/>
      <c r="E60" s="13"/>
      <c r="F60" s="13"/>
      <c r="G60" s="13"/>
      <c r="H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 s="29" customFormat="1" ht="15.75" x14ac:dyDescent="0.25">
      <c r="A61" s="24" t="s">
        <v>34</v>
      </c>
      <c r="B61" s="25" t="s">
        <v>68</v>
      </c>
      <c r="C61" s="25"/>
      <c r="D61" s="25"/>
      <c r="E61" s="25"/>
      <c r="F61" s="25"/>
      <c r="G61" s="13"/>
      <c r="H61" s="13"/>
      <c r="K61" s="13"/>
      <c r="L61" s="13"/>
      <c r="M61" s="13"/>
      <c r="N61" s="13"/>
      <c r="O61" s="13"/>
      <c r="P61" s="13"/>
      <c r="Q61" s="13"/>
      <c r="R61" s="13"/>
      <c r="S61" s="13"/>
    </row>
  </sheetData>
  <mergeCells count="40">
    <mergeCell ref="A12:M12"/>
    <mergeCell ref="A1:M1"/>
    <mergeCell ref="A2:M2"/>
    <mergeCell ref="A3:M3"/>
    <mergeCell ref="A4:M4"/>
    <mergeCell ref="A9:A11"/>
    <mergeCell ref="B9:B11"/>
    <mergeCell ref="C9:C11"/>
    <mergeCell ref="D9:D11"/>
    <mergeCell ref="E9:E10"/>
    <mergeCell ref="F9:F10"/>
    <mergeCell ref="G9:H9"/>
    <mergeCell ref="I9:J9"/>
    <mergeCell ref="K9:K10"/>
    <mergeCell ref="L9:L11"/>
    <mergeCell ref="M9:M11"/>
    <mergeCell ref="A40:M40"/>
    <mergeCell ref="A13:M13"/>
    <mergeCell ref="A23:C23"/>
    <mergeCell ref="E23:M23"/>
    <mergeCell ref="A24:M24"/>
    <mergeCell ref="A25:M25"/>
    <mergeCell ref="A34:C34"/>
    <mergeCell ref="E34:M34"/>
    <mergeCell ref="A35:M35"/>
    <mergeCell ref="A36:M36"/>
    <mergeCell ref="A38:C38"/>
    <mergeCell ref="E38:M38"/>
    <mergeCell ref="A39:M39"/>
    <mergeCell ref="B46:M46"/>
    <mergeCell ref="B47:M47"/>
    <mergeCell ref="B49:D49"/>
    <mergeCell ref="A42:C42"/>
    <mergeCell ref="E42:M42"/>
    <mergeCell ref="A43:M43"/>
    <mergeCell ref="A44:C44"/>
    <mergeCell ref="E44:M44"/>
    <mergeCell ref="A45:C45"/>
    <mergeCell ref="E45:F45"/>
    <mergeCell ref="I45:M45"/>
  </mergeCells>
  <printOptions horizontalCentered="1"/>
  <pageMargins left="0.78740157480314965" right="0.78740157480314965" top="0.78740157480314965" bottom="0.59055118110236227" header="0.31496062992125984" footer="0.31496062992125984"/>
  <pageSetup scale="74" fitToHeight="3" orientation="landscape" horizontalDpi="4294967295" verticalDpi="4294967295" r:id="rId1"/>
  <headerFooter>
    <oddHeader>&amp;R&amp;"-,Bold"&amp;8
Página 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opLeftCell="A40" zoomScale="85" zoomScaleNormal="85" zoomScalePageLayoutView="110" workbookViewId="0">
      <selection activeCell="B16" sqref="B16"/>
    </sheetView>
  </sheetViews>
  <sheetFormatPr defaultColWidth="8.85546875" defaultRowHeight="15" x14ac:dyDescent="0.25"/>
  <cols>
    <col min="1" max="1" width="4" style="13" customWidth="1"/>
    <col min="2" max="2" width="74" style="13" customWidth="1"/>
    <col min="3" max="3" width="9.85546875" style="13" bestFit="1" customWidth="1"/>
    <col min="4" max="4" width="14.85546875" style="13" customWidth="1"/>
    <col min="5" max="5" width="10" style="13" customWidth="1"/>
    <col min="6" max="7" width="8" style="13" customWidth="1"/>
    <col min="8" max="8" width="7.28515625" style="13" customWidth="1"/>
    <col min="9" max="10" width="10" style="29" customWidth="1"/>
    <col min="11" max="11" width="5.85546875" style="13" customWidth="1"/>
    <col min="12" max="12" width="8.85546875" style="13" customWidth="1"/>
    <col min="13" max="13" width="24.42578125" style="13" bestFit="1" customWidth="1"/>
    <col min="14" max="16384" width="8.85546875" style="13"/>
  </cols>
  <sheetData>
    <row r="1" spans="1:19" x14ac:dyDescent="0.25">
      <c r="A1" s="209" t="s">
        <v>17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9" x14ac:dyDescent="0.25">
      <c r="A2" s="209" t="s">
        <v>131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9" x14ac:dyDescent="0.25">
      <c r="A3" s="209" t="s">
        <v>132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9" x14ac:dyDescent="0.25">
      <c r="A4" s="209" t="s">
        <v>36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9" x14ac:dyDescent="0.25">
      <c r="A5" s="114"/>
      <c r="B5" s="14" t="s">
        <v>154</v>
      </c>
      <c r="C5" s="14"/>
      <c r="D5" s="115"/>
      <c r="E5" s="115"/>
      <c r="F5" s="115"/>
      <c r="G5" s="115"/>
      <c r="H5" s="115"/>
      <c r="I5" s="115"/>
      <c r="J5" s="115"/>
      <c r="K5" s="115"/>
      <c r="L5" s="115"/>
      <c r="M5" s="115"/>
    </row>
    <row r="6" spans="1:19" x14ac:dyDescent="0.25">
      <c r="A6" s="114"/>
      <c r="B6" s="12" t="s">
        <v>155</v>
      </c>
      <c r="C6" s="12"/>
      <c r="D6" s="115"/>
      <c r="E6" s="115"/>
      <c r="F6" s="115"/>
      <c r="G6" s="115"/>
      <c r="H6" s="115"/>
      <c r="I6" s="115"/>
      <c r="J6" s="115"/>
      <c r="K6" s="115"/>
      <c r="L6" s="115"/>
      <c r="M6" s="115"/>
    </row>
    <row r="7" spans="1:19" x14ac:dyDescent="0.25">
      <c r="A7" s="114"/>
      <c r="B7" s="12" t="s">
        <v>133</v>
      </c>
      <c r="C7" s="12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9" spans="1:19" ht="14.45" customHeight="1" x14ac:dyDescent="0.25">
      <c r="A9" s="211" t="s">
        <v>0</v>
      </c>
      <c r="B9" s="211" t="s">
        <v>1</v>
      </c>
      <c r="C9" s="214" t="s">
        <v>37</v>
      </c>
      <c r="D9" s="214" t="s">
        <v>38</v>
      </c>
      <c r="E9" s="214" t="s">
        <v>39</v>
      </c>
      <c r="F9" s="211" t="s">
        <v>6</v>
      </c>
      <c r="G9" s="217" t="s">
        <v>2</v>
      </c>
      <c r="H9" s="218"/>
      <c r="I9" s="217" t="s">
        <v>5</v>
      </c>
      <c r="J9" s="219"/>
      <c r="K9" s="211" t="s">
        <v>11</v>
      </c>
      <c r="L9" s="211" t="s">
        <v>76</v>
      </c>
      <c r="M9" s="222" t="s">
        <v>22</v>
      </c>
    </row>
    <row r="10" spans="1:19" x14ac:dyDescent="0.25">
      <c r="A10" s="212"/>
      <c r="B10" s="212"/>
      <c r="C10" s="215"/>
      <c r="D10" s="215"/>
      <c r="E10" s="215"/>
      <c r="F10" s="212"/>
      <c r="G10" s="116" t="s">
        <v>3</v>
      </c>
      <c r="H10" s="116" t="s">
        <v>4</v>
      </c>
      <c r="I10" s="15" t="s">
        <v>9</v>
      </c>
      <c r="J10" s="15" t="s">
        <v>10</v>
      </c>
      <c r="K10" s="212"/>
      <c r="L10" s="220"/>
      <c r="M10" s="223"/>
    </row>
    <row r="11" spans="1:19" ht="15.75" x14ac:dyDescent="0.25">
      <c r="A11" s="213"/>
      <c r="B11" s="213"/>
      <c r="C11" s="216"/>
      <c r="D11" s="216"/>
      <c r="E11" s="16" t="s">
        <v>7</v>
      </c>
      <c r="F11" s="16" t="s">
        <v>8</v>
      </c>
      <c r="G11" s="117" t="s">
        <v>14</v>
      </c>
      <c r="H11" s="117" t="s">
        <v>14</v>
      </c>
      <c r="I11" s="17" t="s">
        <v>18</v>
      </c>
      <c r="J11" s="17" t="s">
        <v>19</v>
      </c>
      <c r="K11" s="16" t="s">
        <v>12</v>
      </c>
      <c r="L11" s="221"/>
      <c r="M11" s="223"/>
      <c r="P11" s="18"/>
    </row>
    <row r="12" spans="1:19" s="20" customFormat="1" ht="9" customHeight="1" x14ac:dyDescent="0.25">
      <c r="A12" s="206"/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8"/>
      <c r="N12" s="19"/>
      <c r="O12" s="19"/>
      <c r="P12" s="18"/>
      <c r="Q12" s="13"/>
      <c r="R12" s="13"/>
      <c r="S12" s="13"/>
    </row>
    <row r="13" spans="1:19" x14ac:dyDescent="0.25">
      <c r="A13" s="224" t="s">
        <v>20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6"/>
      <c r="M13" s="227"/>
    </row>
    <row r="14" spans="1:19" s="67" customFormat="1" x14ac:dyDescent="0.25">
      <c r="A14" s="95" t="s">
        <v>41</v>
      </c>
      <c r="B14" s="96" t="s">
        <v>123</v>
      </c>
      <c r="C14" s="95" t="s">
        <v>41</v>
      </c>
      <c r="D14" s="97">
        <v>5000</v>
      </c>
      <c r="E14" s="98" t="s">
        <v>121</v>
      </c>
      <c r="F14" s="95" t="s">
        <v>32</v>
      </c>
      <c r="G14" s="99">
        <v>90</v>
      </c>
      <c r="H14" s="100">
        <v>10</v>
      </c>
      <c r="I14" s="104" t="s">
        <v>89</v>
      </c>
      <c r="J14" s="101" t="s">
        <v>111</v>
      </c>
      <c r="K14" s="95" t="s">
        <v>15</v>
      </c>
      <c r="L14" s="98"/>
      <c r="M14" s="102"/>
    </row>
    <row r="15" spans="1:19" s="67" customFormat="1" x14ac:dyDescent="0.25">
      <c r="A15" s="86" t="s">
        <v>42</v>
      </c>
      <c r="B15" s="87" t="s">
        <v>123</v>
      </c>
      <c r="C15" s="86" t="s">
        <v>41</v>
      </c>
      <c r="D15" s="88">
        <v>3444</v>
      </c>
      <c r="E15" s="89" t="s">
        <v>121</v>
      </c>
      <c r="F15" s="86" t="s">
        <v>32</v>
      </c>
      <c r="G15" s="90">
        <v>90</v>
      </c>
      <c r="H15" s="91">
        <v>10</v>
      </c>
      <c r="I15" s="92" t="s">
        <v>148</v>
      </c>
      <c r="J15" s="93" t="s">
        <v>111</v>
      </c>
      <c r="K15" s="86" t="s">
        <v>66</v>
      </c>
      <c r="L15" s="89"/>
      <c r="M15" s="94" t="s">
        <v>175</v>
      </c>
    </row>
    <row r="16" spans="1:19" s="67" customFormat="1" x14ac:dyDescent="0.25">
      <c r="A16" s="58" t="s">
        <v>44</v>
      </c>
      <c r="B16" s="109" t="s">
        <v>181</v>
      </c>
      <c r="C16" s="58" t="s">
        <v>59</v>
      </c>
      <c r="D16" s="60">
        <v>1500</v>
      </c>
      <c r="E16" s="75" t="s">
        <v>157</v>
      </c>
      <c r="F16" s="74" t="s">
        <v>258</v>
      </c>
      <c r="G16" s="62">
        <v>0</v>
      </c>
      <c r="H16" s="63">
        <v>100</v>
      </c>
      <c r="I16" s="64" t="s">
        <v>149</v>
      </c>
      <c r="J16" s="73" t="s">
        <v>182</v>
      </c>
      <c r="K16" s="58" t="s">
        <v>64</v>
      </c>
      <c r="L16" s="61"/>
      <c r="M16" s="85"/>
    </row>
    <row r="17" spans="1:13" s="67" customFormat="1" x14ac:dyDescent="0.25">
      <c r="A17" s="86" t="s">
        <v>70</v>
      </c>
      <c r="B17" s="87" t="s">
        <v>126</v>
      </c>
      <c r="C17" s="86" t="s">
        <v>59</v>
      </c>
      <c r="D17" s="88">
        <v>12700</v>
      </c>
      <c r="E17" s="89" t="s">
        <v>121</v>
      </c>
      <c r="F17" s="86" t="s">
        <v>32</v>
      </c>
      <c r="G17" s="90">
        <v>90</v>
      </c>
      <c r="H17" s="91">
        <v>10</v>
      </c>
      <c r="I17" s="92" t="s">
        <v>110</v>
      </c>
      <c r="J17" s="93" t="s">
        <v>87</v>
      </c>
      <c r="K17" s="86" t="s">
        <v>66</v>
      </c>
      <c r="L17" s="61"/>
      <c r="M17" s="94" t="s">
        <v>175</v>
      </c>
    </row>
    <row r="18" spans="1:13" s="67" customFormat="1" x14ac:dyDescent="0.25">
      <c r="A18" s="86" t="s">
        <v>45</v>
      </c>
      <c r="B18" s="87" t="s">
        <v>151</v>
      </c>
      <c r="C18" s="86" t="s">
        <v>59</v>
      </c>
      <c r="D18" s="88">
        <v>3900</v>
      </c>
      <c r="E18" s="89" t="s">
        <v>121</v>
      </c>
      <c r="F18" s="86" t="s">
        <v>32</v>
      </c>
      <c r="G18" s="90">
        <v>90</v>
      </c>
      <c r="H18" s="91">
        <v>10</v>
      </c>
      <c r="I18" s="92" t="s">
        <v>137</v>
      </c>
      <c r="J18" s="93" t="s">
        <v>111</v>
      </c>
      <c r="K18" s="86" t="s">
        <v>66</v>
      </c>
      <c r="L18" s="61"/>
      <c r="M18" s="94" t="s">
        <v>175</v>
      </c>
    </row>
    <row r="19" spans="1:13" s="67" customFormat="1" x14ac:dyDescent="0.25">
      <c r="A19" s="86" t="s">
        <v>47</v>
      </c>
      <c r="B19" s="87" t="s">
        <v>50</v>
      </c>
      <c r="C19" s="86" t="s">
        <v>51</v>
      </c>
      <c r="D19" s="88">
        <v>1200</v>
      </c>
      <c r="E19" s="89" t="s">
        <v>127</v>
      </c>
      <c r="F19" s="86" t="s">
        <v>32</v>
      </c>
      <c r="G19" s="90">
        <v>50</v>
      </c>
      <c r="H19" s="91">
        <v>50</v>
      </c>
      <c r="I19" s="92" t="s">
        <v>118</v>
      </c>
      <c r="J19" s="93" t="s">
        <v>111</v>
      </c>
      <c r="K19" s="86" t="s">
        <v>66</v>
      </c>
      <c r="L19" s="61"/>
      <c r="M19" s="94" t="s">
        <v>143</v>
      </c>
    </row>
    <row r="20" spans="1:13" s="67" customFormat="1" x14ac:dyDescent="0.25">
      <c r="A20" s="86" t="s">
        <v>49</v>
      </c>
      <c r="B20" s="87" t="s">
        <v>53</v>
      </c>
      <c r="C20" s="86" t="s">
        <v>44</v>
      </c>
      <c r="D20" s="88">
        <v>200</v>
      </c>
      <c r="E20" s="89" t="s">
        <v>128</v>
      </c>
      <c r="F20" s="86" t="s">
        <v>32</v>
      </c>
      <c r="G20" s="90">
        <v>100</v>
      </c>
      <c r="H20" s="91">
        <v>0</v>
      </c>
      <c r="I20" s="92" t="s">
        <v>85</v>
      </c>
      <c r="J20" s="93" t="s">
        <v>111</v>
      </c>
      <c r="K20" s="86" t="s">
        <v>66</v>
      </c>
      <c r="L20" s="61"/>
      <c r="M20" s="94" t="s">
        <v>143</v>
      </c>
    </row>
    <row r="21" spans="1:13" s="67" customFormat="1" x14ac:dyDescent="0.25">
      <c r="A21" s="58" t="s">
        <v>52</v>
      </c>
      <c r="B21" s="109" t="s">
        <v>156</v>
      </c>
      <c r="C21" s="58" t="s">
        <v>41</v>
      </c>
      <c r="D21" s="60">
        <v>56</v>
      </c>
      <c r="E21" s="75" t="s">
        <v>157</v>
      </c>
      <c r="F21" s="74" t="s">
        <v>258</v>
      </c>
      <c r="G21" s="62">
        <v>0</v>
      </c>
      <c r="H21" s="63">
        <v>100</v>
      </c>
      <c r="I21" s="72" t="s">
        <v>286</v>
      </c>
      <c r="J21" s="65" t="s">
        <v>147</v>
      </c>
      <c r="K21" s="58" t="s">
        <v>64</v>
      </c>
      <c r="L21" s="107"/>
      <c r="M21" s="85"/>
    </row>
    <row r="22" spans="1:13" s="67" customFormat="1" x14ac:dyDescent="0.25">
      <c r="A22" s="58" t="s">
        <v>54</v>
      </c>
      <c r="B22" s="59" t="s">
        <v>152</v>
      </c>
      <c r="C22" s="58" t="s">
        <v>153</v>
      </c>
      <c r="D22" s="69">
        <v>2900</v>
      </c>
      <c r="E22" s="75" t="s">
        <v>121</v>
      </c>
      <c r="F22" s="58" t="s">
        <v>32</v>
      </c>
      <c r="G22" s="71">
        <v>0</v>
      </c>
      <c r="H22" s="70">
        <v>100</v>
      </c>
      <c r="I22" s="72" t="s">
        <v>142</v>
      </c>
      <c r="J22" s="73" t="s">
        <v>91</v>
      </c>
      <c r="K22" s="74" t="s">
        <v>64</v>
      </c>
      <c r="L22" s="61"/>
      <c r="M22" s="85"/>
    </row>
    <row r="23" spans="1:13" s="67" customFormat="1" x14ac:dyDescent="0.25">
      <c r="A23" s="119" t="s">
        <v>65</v>
      </c>
      <c r="B23" s="110" t="s">
        <v>176</v>
      </c>
      <c r="C23" s="119" t="s">
        <v>41</v>
      </c>
      <c r="D23" s="121">
        <v>704</v>
      </c>
      <c r="E23" s="119" t="s">
        <v>121</v>
      </c>
      <c r="F23" s="119" t="s">
        <v>32</v>
      </c>
      <c r="G23" s="120">
        <v>90</v>
      </c>
      <c r="H23" s="120">
        <v>10</v>
      </c>
      <c r="I23" s="118" t="s">
        <v>119</v>
      </c>
      <c r="J23" s="118" t="s">
        <v>111</v>
      </c>
      <c r="K23" s="119" t="s">
        <v>69</v>
      </c>
      <c r="L23" s="119"/>
      <c r="M23" s="84"/>
    </row>
    <row r="24" spans="1:13" s="67" customFormat="1" x14ac:dyDescent="0.25">
      <c r="A24" s="119" t="s">
        <v>71</v>
      </c>
      <c r="B24" s="110" t="s">
        <v>177</v>
      </c>
      <c r="C24" s="119" t="s">
        <v>41</v>
      </c>
      <c r="D24" s="121">
        <v>536</v>
      </c>
      <c r="E24" s="119" t="s">
        <v>121</v>
      </c>
      <c r="F24" s="119" t="s">
        <v>32</v>
      </c>
      <c r="G24" s="120">
        <v>90</v>
      </c>
      <c r="H24" s="120">
        <v>10</v>
      </c>
      <c r="I24" s="118" t="s">
        <v>119</v>
      </c>
      <c r="J24" s="118" t="s">
        <v>111</v>
      </c>
      <c r="K24" s="119" t="s">
        <v>69</v>
      </c>
      <c r="L24" s="119"/>
      <c r="M24" s="84"/>
    </row>
    <row r="25" spans="1:13" s="67" customFormat="1" x14ac:dyDescent="0.25">
      <c r="A25" s="119" t="s">
        <v>72</v>
      </c>
      <c r="B25" s="110" t="s">
        <v>178</v>
      </c>
      <c r="C25" s="119" t="s">
        <v>41</v>
      </c>
      <c r="D25" s="121">
        <v>359</v>
      </c>
      <c r="E25" s="119" t="s">
        <v>121</v>
      </c>
      <c r="F25" s="119" t="s">
        <v>32</v>
      </c>
      <c r="G25" s="120">
        <v>90</v>
      </c>
      <c r="H25" s="120">
        <v>10</v>
      </c>
      <c r="I25" s="118" t="s">
        <v>119</v>
      </c>
      <c r="J25" s="118" t="s">
        <v>111</v>
      </c>
      <c r="K25" s="119" t="s">
        <v>69</v>
      </c>
      <c r="L25" s="119"/>
      <c r="M25" s="84"/>
    </row>
    <row r="26" spans="1:13" s="67" customFormat="1" x14ac:dyDescent="0.25">
      <c r="A26" s="119" t="s">
        <v>73</v>
      </c>
      <c r="B26" s="110" t="s">
        <v>179</v>
      </c>
      <c r="C26" s="119" t="s">
        <v>41</v>
      </c>
      <c r="D26" s="121">
        <v>340</v>
      </c>
      <c r="E26" s="119" t="s">
        <v>121</v>
      </c>
      <c r="F26" s="119" t="s">
        <v>32</v>
      </c>
      <c r="G26" s="120">
        <v>90</v>
      </c>
      <c r="H26" s="120">
        <v>10</v>
      </c>
      <c r="I26" s="118" t="s">
        <v>119</v>
      </c>
      <c r="J26" s="118" t="s">
        <v>111</v>
      </c>
      <c r="K26" s="119" t="s">
        <v>69</v>
      </c>
      <c r="L26" s="119"/>
      <c r="M26" s="84"/>
    </row>
    <row r="27" spans="1:13" s="67" customFormat="1" x14ac:dyDescent="0.25">
      <c r="A27" s="119" t="s">
        <v>74</v>
      </c>
      <c r="B27" s="110" t="s">
        <v>180</v>
      </c>
      <c r="C27" s="119" t="s">
        <v>41</v>
      </c>
      <c r="D27" s="121">
        <v>340</v>
      </c>
      <c r="E27" s="119" t="s">
        <v>121</v>
      </c>
      <c r="F27" s="119" t="s">
        <v>32</v>
      </c>
      <c r="G27" s="120">
        <v>90</v>
      </c>
      <c r="H27" s="120">
        <v>10</v>
      </c>
      <c r="I27" s="118" t="s">
        <v>119</v>
      </c>
      <c r="J27" s="118" t="s">
        <v>111</v>
      </c>
      <c r="K27" s="119" t="s">
        <v>69</v>
      </c>
      <c r="L27" s="119"/>
      <c r="M27" s="84"/>
    </row>
    <row r="28" spans="1:13" s="67" customFormat="1" x14ac:dyDescent="0.25">
      <c r="A28" s="228" t="s">
        <v>200</v>
      </c>
      <c r="B28" s="110" t="s">
        <v>183</v>
      </c>
      <c r="C28" s="228" t="s">
        <v>59</v>
      </c>
      <c r="D28" s="231">
        <v>2400</v>
      </c>
      <c r="E28" s="228" t="s">
        <v>121</v>
      </c>
      <c r="F28" s="228" t="s">
        <v>32</v>
      </c>
      <c r="G28" s="229">
        <v>90</v>
      </c>
      <c r="H28" s="229">
        <v>10</v>
      </c>
      <c r="I28" s="230" t="s">
        <v>287</v>
      </c>
      <c r="J28" s="230" t="s">
        <v>87</v>
      </c>
      <c r="K28" s="228" t="s">
        <v>64</v>
      </c>
      <c r="L28" s="228" t="s">
        <v>250</v>
      </c>
      <c r="M28" s="228"/>
    </row>
    <row r="29" spans="1:13" s="67" customFormat="1" x14ac:dyDescent="0.25">
      <c r="A29" s="228"/>
      <c r="B29" s="110" t="s">
        <v>184</v>
      </c>
      <c r="C29" s="228"/>
      <c r="D29" s="231"/>
      <c r="E29" s="228"/>
      <c r="F29" s="228"/>
      <c r="G29" s="229"/>
      <c r="H29" s="229"/>
      <c r="I29" s="230"/>
      <c r="J29" s="230"/>
      <c r="K29" s="228"/>
      <c r="L29" s="228"/>
      <c r="M29" s="228"/>
    </row>
    <row r="30" spans="1:13" s="67" customFormat="1" x14ac:dyDescent="0.25">
      <c r="A30" s="228"/>
      <c r="B30" s="110" t="s">
        <v>185</v>
      </c>
      <c r="C30" s="228"/>
      <c r="D30" s="231"/>
      <c r="E30" s="228"/>
      <c r="F30" s="228"/>
      <c r="G30" s="229"/>
      <c r="H30" s="229"/>
      <c r="I30" s="230"/>
      <c r="J30" s="230"/>
      <c r="K30" s="228"/>
      <c r="L30" s="228"/>
      <c r="M30" s="228"/>
    </row>
    <row r="31" spans="1:13" s="67" customFormat="1" x14ac:dyDescent="0.25">
      <c r="A31" s="119" t="s">
        <v>201</v>
      </c>
      <c r="B31" s="110" t="s">
        <v>186</v>
      </c>
      <c r="C31" s="119" t="s">
        <v>59</v>
      </c>
      <c r="D31" s="121">
        <v>1100</v>
      </c>
      <c r="E31" s="119" t="s">
        <v>121</v>
      </c>
      <c r="F31" s="119" t="s">
        <v>32</v>
      </c>
      <c r="G31" s="120">
        <v>90</v>
      </c>
      <c r="H31" s="120">
        <v>10</v>
      </c>
      <c r="I31" s="118" t="s">
        <v>288</v>
      </c>
      <c r="J31" s="118" t="s">
        <v>83</v>
      </c>
      <c r="K31" s="119" t="s">
        <v>64</v>
      </c>
      <c r="L31" s="119" t="s">
        <v>251</v>
      </c>
      <c r="M31" s="84"/>
    </row>
    <row r="32" spans="1:13" s="67" customFormat="1" x14ac:dyDescent="0.25">
      <c r="A32" s="119" t="s">
        <v>202</v>
      </c>
      <c r="B32" s="110" t="s">
        <v>187</v>
      </c>
      <c r="C32" s="119" t="s">
        <v>59</v>
      </c>
      <c r="D32" s="121">
        <v>1200</v>
      </c>
      <c r="E32" s="119" t="s">
        <v>121</v>
      </c>
      <c r="F32" s="119" t="s">
        <v>32</v>
      </c>
      <c r="G32" s="120">
        <v>90</v>
      </c>
      <c r="H32" s="120">
        <v>10</v>
      </c>
      <c r="I32" s="118" t="s">
        <v>289</v>
      </c>
      <c r="J32" s="118" t="s">
        <v>83</v>
      </c>
      <c r="K32" s="119" t="s">
        <v>64</v>
      </c>
      <c r="L32" s="119" t="s">
        <v>248</v>
      </c>
      <c r="M32" s="84"/>
    </row>
    <row r="33" spans="1:16" s="67" customFormat="1" x14ac:dyDescent="0.25">
      <c r="A33" s="228" t="s">
        <v>203</v>
      </c>
      <c r="B33" s="110" t="s">
        <v>188</v>
      </c>
      <c r="C33" s="228" t="s">
        <v>59</v>
      </c>
      <c r="D33" s="231">
        <v>2000</v>
      </c>
      <c r="E33" s="228" t="s">
        <v>121</v>
      </c>
      <c r="F33" s="228" t="s">
        <v>32</v>
      </c>
      <c r="G33" s="229">
        <v>90</v>
      </c>
      <c r="H33" s="229">
        <v>10</v>
      </c>
      <c r="I33" s="230" t="s">
        <v>288</v>
      </c>
      <c r="J33" s="230" t="s">
        <v>193</v>
      </c>
      <c r="K33" s="228" t="s">
        <v>64</v>
      </c>
      <c r="L33" s="228" t="s">
        <v>252</v>
      </c>
      <c r="M33" s="228"/>
    </row>
    <row r="34" spans="1:16" s="67" customFormat="1" x14ac:dyDescent="0.25">
      <c r="A34" s="228"/>
      <c r="B34" s="110" t="s">
        <v>189</v>
      </c>
      <c r="C34" s="228"/>
      <c r="D34" s="231"/>
      <c r="E34" s="228"/>
      <c r="F34" s="228"/>
      <c r="G34" s="229"/>
      <c r="H34" s="229"/>
      <c r="I34" s="230"/>
      <c r="J34" s="230"/>
      <c r="K34" s="228"/>
      <c r="L34" s="228"/>
      <c r="M34" s="228"/>
    </row>
    <row r="35" spans="1:16" s="67" customFormat="1" x14ac:dyDescent="0.25">
      <c r="A35" s="119" t="s">
        <v>204</v>
      </c>
      <c r="B35" s="110" t="s">
        <v>190</v>
      </c>
      <c r="C35" s="119" t="s">
        <v>59</v>
      </c>
      <c r="D35" s="121">
        <v>854</v>
      </c>
      <c r="E35" s="119" t="s">
        <v>121</v>
      </c>
      <c r="F35" s="119" t="s">
        <v>32</v>
      </c>
      <c r="G35" s="120">
        <v>90</v>
      </c>
      <c r="H35" s="120">
        <v>10</v>
      </c>
      <c r="I35" s="118" t="s">
        <v>290</v>
      </c>
      <c r="J35" s="118" t="s">
        <v>83</v>
      </c>
      <c r="K35" s="119" t="s">
        <v>64</v>
      </c>
      <c r="L35" s="119" t="s">
        <v>253</v>
      </c>
      <c r="M35" s="84"/>
    </row>
    <row r="36" spans="1:16" s="67" customFormat="1" x14ac:dyDescent="0.25">
      <c r="A36" s="119" t="s">
        <v>205</v>
      </c>
      <c r="B36" s="110" t="s">
        <v>191</v>
      </c>
      <c r="C36" s="119" t="s">
        <v>59</v>
      </c>
      <c r="D36" s="121">
        <v>700</v>
      </c>
      <c r="E36" s="119" t="s">
        <v>121</v>
      </c>
      <c r="F36" s="119" t="s">
        <v>32</v>
      </c>
      <c r="G36" s="120">
        <v>90</v>
      </c>
      <c r="H36" s="120">
        <v>10</v>
      </c>
      <c r="I36" s="118" t="s">
        <v>287</v>
      </c>
      <c r="J36" s="118" t="s">
        <v>84</v>
      </c>
      <c r="K36" s="119" t="s">
        <v>64</v>
      </c>
      <c r="L36" s="119" t="s">
        <v>254</v>
      </c>
      <c r="M36" s="84"/>
    </row>
    <row r="37" spans="1:16" s="67" customFormat="1" x14ac:dyDescent="0.25">
      <c r="A37" s="119" t="s">
        <v>206</v>
      </c>
      <c r="B37" s="110" t="s">
        <v>192</v>
      </c>
      <c r="C37" s="119" t="s">
        <v>59</v>
      </c>
      <c r="D37" s="121">
        <v>1800</v>
      </c>
      <c r="E37" s="119" t="s">
        <v>121</v>
      </c>
      <c r="F37" s="119" t="s">
        <v>32</v>
      </c>
      <c r="G37" s="120">
        <v>90</v>
      </c>
      <c r="H37" s="120">
        <v>10</v>
      </c>
      <c r="I37" s="118" t="s">
        <v>287</v>
      </c>
      <c r="J37" s="118" t="s">
        <v>86</v>
      </c>
      <c r="K37" s="119" t="s">
        <v>64</v>
      </c>
      <c r="L37" s="119" t="s">
        <v>255</v>
      </c>
      <c r="M37" s="84"/>
    </row>
    <row r="38" spans="1:16" s="67" customFormat="1" x14ac:dyDescent="0.25">
      <c r="A38" s="119" t="s">
        <v>207</v>
      </c>
      <c r="B38" s="110" t="s">
        <v>194</v>
      </c>
      <c r="C38" s="119" t="s">
        <v>59</v>
      </c>
      <c r="D38" s="121">
        <v>3700</v>
      </c>
      <c r="E38" s="119" t="s">
        <v>121</v>
      </c>
      <c r="F38" s="119" t="s">
        <v>32</v>
      </c>
      <c r="G38" s="120">
        <v>90</v>
      </c>
      <c r="H38" s="120">
        <v>10</v>
      </c>
      <c r="I38" s="118" t="s">
        <v>291</v>
      </c>
      <c r="J38" s="118" t="s">
        <v>196</v>
      </c>
      <c r="K38" s="119" t="s">
        <v>64</v>
      </c>
      <c r="L38" s="119" t="s">
        <v>256</v>
      </c>
      <c r="M38" s="84"/>
    </row>
    <row r="39" spans="1:16" s="67" customFormat="1" x14ac:dyDescent="0.25">
      <c r="A39" s="119" t="s">
        <v>208</v>
      </c>
      <c r="B39" s="110" t="s">
        <v>195</v>
      </c>
      <c r="C39" s="119" t="s">
        <v>59</v>
      </c>
      <c r="D39" s="121">
        <v>1800</v>
      </c>
      <c r="E39" s="119" t="s">
        <v>121</v>
      </c>
      <c r="F39" s="119" t="s">
        <v>32</v>
      </c>
      <c r="G39" s="120">
        <v>90</v>
      </c>
      <c r="H39" s="120">
        <v>10</v>
      </c>
      <c r="I39" s="118" t="s">
        <v>292</v>
      </c>
      <c r="J39" s="118" t="s">
        <v>196</v>
      </c>
      <c r="K39" s="119" t="s">
        <v>64</v>
      </c>
      <c r="L39" s="119" t="s">
        <v>257</v>
      </c>
      <c r="M39" s="84"/>
    </row>
    <row r="40" spans="1:16" s="67" customFormat="1" x14ac:dyDescent="0.25">
      <c r="A40" s="119" t="s">
        <v>209</v>
      </c>
      <c r="B40" s="110" t="s">
        <v>197</v>
      </c>
      <c r="C40" s="119" t="s">
        <v>59</v>
      </c>
      <c r="D40" s="121">
        <v>1300</v>
      </c>
      <c r="E40" s="119" t="s">
        <v>139</v>
      </c>
      <c r="F40" s="119" t="s">
        <v>258</v>
      </c>
      <c r="G40" s="120">
        <v>0</v>
      </c>
      <c r="H40" s="120">
        <v>100</v>
      </c>
      <c r="I40" s="118" t="s">
        <v>182</v>
      </c>
      <c r="J40" s="118" t="s">
        <v>111</v>
      </c>
      <c r="K40" s="119" t="s">
        <v>15</v>
      </c>
      <c r="L40" s="119"/>
      <c r="M40" s="84"/>
    </row>
    <row r="41" spans="1:16" s="67" customFormat="1" x14ac:dyDescent="0.25">
      <c r="A41" s="119" t="s">
        <v>210</v>
      </c>
      <c r="B41" s="110" t="s">
        <v>198</v>
      </c>
      <c r="C41" s="119" t="s">
        <v>48</v>
      </c>
      <c r="D41" s="121">
        <v>1200</v>
      </c>
      <c r="E41" s="119" t="s">
        <v>157</v>
      </c>
      <c r="F41" s="119" t="s">
        <v>258</v>
      </c>
      <c r="G41" s="120">
        <v>0</v>
      </c>
      <c r="H41" s="120">
        <v>100</v>
      </c>
      <c r="I41" s="118" t="s">
        <v>217</v>
      </c>
      <c r="J41" s="118" t="s">
        <v>111</v>
      </c>
      <c r="K41" s="119" t="s">
        <v>69</v>
      </c>
      <c r="L41" s="119"/>
      <c r="M41" s="84"/>
    </row>
    <row r="42" spans="1:16" s="67" customFormat="1" x14ac:dyDescent="0.25">
      <c r="A42" s="119" t="s">
        <v>211</v>
      </c>
      <c r="B42" s="110" t="s">
        <v>199</v>
      </c>
      <c r="C42" s="119" t="s">
        <v>48</v>
      </c>
      <c r="D42" s="121">
        <v>6000</v>
      </c>
      <c r="E42" s="119" t="s">
        <v>157</v>
      </c>
      <c r="F42" s="119" t="s">
        <v>258</v>
      </c>
      <c r="G42" s="120">
        <v>0</v>
      </c>
      <c r="H42" s="120">
        <v>100</v>
      </c>
      <c r="I42" s="118" t="s">
        <v>217</v>
      </c>
      <c r="J42" s="118" t="s">
        <v>111</v>
      </c>
      <c r="K42" s="119" t="s">
        <v>69</v>
      </c>
      <c r="L42" s="119"/>
      <c r="M42" s="84"/>
    </row>
    <row r="43" spans="1:16" x14ac:dyDescent="0.25">
      <c r="A43" s="177" t="s">
        <v>13</v>
      </c>
      <c r="B43" s="178"/>
      <c r="C43" s="179"/>
      <c r="D43" s="44">
        <f>SUM(D14,D16,D21:D42)</f>
        <v>35789</v>
      </c>
      <c r="E43" s="195"/>
      <c r="F43" s="196"/>
      <c r="G43" s="196"/>
      <c r="H43" s="196"/>
      <c r="I43" s="196"/>
      <c r="J43" s="196"/>
      <c r="K43" s="196"/>
      <c r="L43" s="196"/>
      <c r="M43" s="197"/>
    </row>
    <row r="44" spans="1:16" ht="9" customHeight="1" x14ac:dyDescent="0.25">
      <c r="A44" s="198"/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200"/>
    </row>
    <row r="45" spans="1:16" x14ac:dyDescent="0.25">
      <c r="A45" s="188" t="s">
        <v>23</v>
      </c>
      <c r="B45" s="189"/>
      <c r="C45" s="189"/>
      <c r="D45" s="189"/>
      <c r="E45" s="189"/>
      <c r="F45" s="189"/>
      <c r="G45" s="189"/>
      <c r="H45" s="189"/>
      <c r="I45" s="189"/>
      <c r="J45" s="189"/>
      <c r="K45" s="201"/>
      <c r="L45" s="201"/>
      <c r="M45" s="202"/>
    </row>
    <row r="46" spans="1:16" ht="15.75" x14ac:dyDescent="0.25">
      <c r="A46" s="2" t="s">
        <v>55</v>
      </c>
      <c r="B46" s="108" t="s">
        <v>212</v>
      </c>
      <c r="C46" s="2" t="s">
        <v>56</v>
      </c>
      <c r="D46" s="55">
        <v>12900</v>
      </c>
      <c r="E46" s="5" t="s">
        <v>26</v>
      </c>
      <c r="F46" s="2" t="s">
        <v>32</v>
      </c>
      <c r="G46" s="32">
        <v>0</v>
      </c>
      <c r="H46" s="33">
        <v>100</v>
      </c>
      <c r="I46" s="47" t="s">
        <v>293</v>
      </c>
      <c r="J46" s="57" t="s">
        <v>88</v>
      </c>
      <c r="K46" s="2" t="s">
        <v>64</v>
      </c>
      <c r="L46" s="111" t="s">
        <v>239</v>
      </c>
      <c r="M46" s="10"/>
      <c r="O46" s="67"/>
      <c r="P46" s="18"/>
    </row>
    <row r="47" spans="1:16" s="67" customFormat="1" ht="15.75" x14ac:dyDescent="0.25">
      <c r="A47" s="86" t="s">
        <v>56</v>
      </c>
      <c r="B47" s="87" t="s">
        <v>112</v>
      </c>
      <c r="C47" s="86" t="s">
        <v>116</v>
      </c>
      <c r="D47" s="88">
        <v>164047</v>
      </c>
      <c r="E47" s="89" t="s">
        <v>26</v>
      </c>
      <c r="F47" s="86" t="s">
        <v>32</v>
      </c>
      <c r="G47" s="90">
        <v>75</v>
      </c>
      <c r="H47" s="91">
        <v>25</v>
      </c>
      <c r="I47" s="92" t="s">
        <v>138</v>
      </c>
      <c r="J47" s="93" t="s">
        <v>92</v>
      </c>
      <c r="K47" s="86" t="s">
        <v>66</v>
      </c>
      <c r="L47" s="89"/>
      <c r="M47" s="94" t="s">
        <v>175</v>
      </c>
      <c r="P47" s="68"/>
    </row>
    <row r="48" spans="1:16" s="67" customFormat="1" ht="15.75" x14ac:dyDescent="0.25">
      <c r="A48" s="58" t="s">
        <v>43</v>
      </c>
      <c r="B48" s="109" t="s">
        <v>219</v>
      </c>
      <c r="C48" s="74" t="s">
        <v>56</v>
      </c>
      <c r="D48" s="69">
        <v>1400</v>
      </c>
      <c r="E48" s="75" t="s">
        <v>157</v>
      </c>
      <c r="F48" s="74" t="s">
        <v>258</v>
      </c>
      <c r="G48" s="62">
        <v>0</v>
      </c>
      <c r="H48" s="63">
        <v>100</v>
      </c>
      <c r="I48" s="72" t="s">
        <v>294</v>
      </c>
      <c r="J48" s="73" t="s">
        <v>83</v>
      </c>
      <c r="K48" s="74" t="s">
        <v>64</v>
      </c>
      <c r="L48" s="75" t="s">
        <v>241</v>
      </c>
      <c r="M48" s="85"/>
      <c r="P48" s="68"/>
    </row>
    <row r="49" spans="1:16" s="67" customFormat="1" ht="15.75" x14ac:dyDescent="0.25">
      <c r="A49" s="86" t="s">
        <v>57</v>
      </c>
      <c r="B49" s="87" t="s">
        <v>114</v>
      </c>
      <c r="C49" s="86" t="s">
        <v>115</v>
      </c>
      <c r="D49" s="88">
        <v>5500</v>
      </c>
      <c r="E49" s="89" t="s">
        <v>26</v>
      </c>
      <c r="F49" s="86" t="s">
        <v>32</v>
      </c>
      <c r="G49" s="90">
        <v>50</v>
      </c>
      <c r="H49" s="91">
        <v>50</v>
      </c>
      <c r="I49" s="92" t="s">
        <v>118</v>
      </c>
      <c r="J49" s="93" t="s">
        <v>111</v>
      </c>
      <c r="K49" s="86" t="s">
        <v>66</v>
      </c>
      <c r="L49" s="89"/>
      <c r="M49" s="94" t="s">
        <v>143</v>
      </c>
      <c r="P49" s="68"/>
    </row>
    <row r="50" spans="1:16" s="67" customFormat="1" ht="15.75" x14ac:dyDescent="0.25">
      <c r="A50" s="58" t="s">
        <v>58</v>
      </c>
      <c r="B50" s="109" t="s">
        <v>231</v>
      </c>
      <c r="C50" s="58" t="s">
        <v>46</v>
      </c>
      <c r="D50" s="69">
        <v>980</v>
      </c>
      <c r="E50" s="75" t="s">
        <v>157</v>
      </c>
      <c r="F50" s="74" t="s">
        <v>258</v>
      </c>
      <c r="G50" s="71">
        <v>0</v>
      </c>
      <c r="H50" s="70">
        <v>100</v>
      </c>
      <c r="I50" s="72" t="s">
        <v>295</v>
      </c>
      <c r="J50" s="73" t="s">
        <v>193</v>
      </c>
      <c r="K50" s="74" t="s">
        <v>64</v>
      </c>
      <c r="L50" s="61"/>
      <c r="M50" s="85"/>
      <c r="P50" s="68"/>
    </row>
    <row r="51" spans="1:16" s="67" customFormat="1" ht="15.75" x14ac:dyDescent="0.25">
      <c r="A51" s="86" t="s">
        <v>59</v>
      </c>
      <c r="B51" s="87" t="s">
        <v>140</v>
      </c>
      <c r="C51" s="86" t="s">
        <v>141</v>
      </c>
      <c r="D51" s="88">
        <v>111000</v>
      </c>
      <c r="E51" s="89" t="s">
        <v>26</v>
      </c>
      <c r="F51" s="86" t="s">
        <v>32</v>
      </c>
      <c r="G51" s="90">
        <v>70</v>
      </c>
      <c r="H51" s="91">
        <v>30</v>
      </c>
      <c r="I51" s="92" t="s">
        <v>142</v>
      </c>
      <c r="J51" s="93" t="s">
        <v>111</v>
      </c>
      <c r="K51" s="86" t="s">
        <v>66</v>
      </c>
      <c r="L51" s="89"/>
      <c r="M51" s="94" t="s">
        <v>143</v>
      </c>
      <c r="P51" s="68"/>
    </row>
    <row r="52" spans="1:16" s="67" customFormat="1" ht="15.75" x14ac:dyDescent="0.25">
      <c r="A52" s="58" t="s">
        <v>60</v>
      </c>
      <c r="B52" s="59" t="s">
        <v>225</v>
      </c>
      <c r="C52" s="58" t="s">
        <v>115</v>
      </c>
      <c r="D52" s="69">
        <v>20000</v>
      </c>
      <c r="E52" s="61" t="s">
        <v>139</v>
      </c>
      <c r="F52" s="74" t="s">
        <v>258</v>
      </c>
      <c r="G52" s="71">
        <v>80</v>
      </c>
      <c r="H52" s="70">
        <v>20</v>
      </c>
      <c r="I52" s="72" t="s">
        <v>182</v>
      </c>
      <c r="J52" s="65" t="s">
        <v>111</v>
      </c>
      <c r="K52" s="58" t="s">
        <v>15</v>
      </c>
      <c r="L52" s="61"/>
      <c r="M52" s="85"/>
      <c r="P52" s="68"/>
    </row>
    <row r="53" spans="1:16" s="67" customFormat="1" ht="15.75" x14ac:dyDescent="0.25">
      <c r="A53" s="58" t="s">
        <v>61</v>
      </c>
      <c r="B53" s="109" t="s">
        <v>229</v>
      </c>
      <c r="C53" s="74" t="s">
        <v>57</v>
      </c>
      <c r="D53" s="69">
        <v>979</v>
      </c>
      <c r="E53" s="75" t="s">
        <v>157</v>
      </c>
      <c r="F53" s="74" t="s">
        <v>258</v>
      </c>
      <c r="G53" s="71">
        <v>0</v>
      </c>
      <c r="H53" s="70">
        <v>100</v>
      </c>
      <c r="I53" s="72" t="s">
        <v>230</v>
      </c>
      <c r="J53" s="73" t="s">
        <v>216</v>
      </c>
      <c r="K53" s="74" t="s">
        <v>64</v>
      </c>
      <c r="L53" s="61"/>
      <c r="M53" s="85"/>
      <c r="P53" s="68"/>
    </row>
    <row r="54" spans="1:16" s="67" customFormat="1" ht="15.75" x14ac:dyDescent="0.25">
      <c r="A54" s="76" t="s">
        <v>75</v>
      </c>
      <c r="B54" s="77" t="s">
        <v>158</v>
      </c>
      <c r="C54" s="76" t="s">
        <v>55</v>
      </c>
      <c r="D54" s="78">
        <v>39500</v>
      </c>
      <c r="E54" s="79" t="s">
        <v>26</v>
      </c>
      <c r="F54" s="76" t="s">
        <v>32</v>
      </c>
      <c r="G54" s="80">
        <v>80</v>
      </c>
      <c r="H54" s="81">
        <v>20</v>
      </c>
      <c r="I54" s="82" t="s">
        <v>296</v>
      </c>
      <c r="J54" s="83" t="s">
        <v>92</v>
      </c>
      <c r="K54" s="76" t="s">
        <v>64</v>
      </c>
      <c r="L54" s="79" t="s">
        <v>236</v>
      </c>
      <c r="M54" s="84"/>
      <c r="P54" s="68"/>
    </row>
    <row r="55" spans="1:16" s="67" customFormat="1" ht="15.75" x14ac:dyDescent="0.25">
      <c r="A55" s="76" t="s">
        <v>168</v>
      </c>
      <c r="B55" s="77" t="s">
        <v>159</v>
      </c>
      <c r="C55" s="76" t="s">
        <v>55</v>
      </c>
      <c r="D55" s="78">
        <v>7000</v>
      </c>
      <c r="E55" s="79" t="s">
        <v>26</v>
      </c>
      <c r="F55" s="76" t="s">
        <v>32</v>
      </c>
      <c r="G55" s="80">
        <v>0</v>
      </c>
      <c r="H55" s="81">
        <v>100</v>
      </c>
      <c r="I55" s="82" t="s">
        <v>296</v>
      </c>
      <c r="J55" s="83" t="s">
        <v>215</v>
      </c>
      <c r="K55" s="76" t="s">
        <v>64</v>
      </c>
      <c r="L55" s="79" t="s">
        <v>237</v>
      </c>
      <c r="M55" s="84"/>
      <c r="P55" s="68"/>
    </row>
    <row r="56" spans="1:16" s="67" customFormat="1" ht="15.75" x14ac:dyDescent="0.25">
      <c r="A56" s="76" t="s">
        <v>169</v>
      </c>
      <c r="B56" s="77" t="s">
        <v>160</v>
      </c>
      <c r="C56" s="76" t="s">
        <v>55</v>
      </c>
      <c r="D56" s="78">
        <v>12800</v>
      </c>
      <c r="E56" s="79" t="s">
        <v>26</v>
      </c>
      <c r="F56" s="76" t="s">
        <v>32</v>
      </c>
      <c r="G56" s="80">
        <v>80</v>
      </c>
      <c r="H56" s="81">
        <v>20</v>
      </c>
      <c r="I56" s="82" t="s">
        <v>296</v>
      </c>
      <c r="J56" s="83" t="s">
        <v>215</v>
      </c>
      <c r="K56" s="76" t="s">
        <v>64</v>
      </c>
      <c r="L56" s="79" t="s">
        <v>238</v>
      </c>
      <c r="M56" s="84"/>
      <c r="P56" s="68"/>
    </row>
    <row r="57" spans="1:16" s="67" customFormat="1" ht="15.75" x14ac:dyDescent="0.25">
      <c r="A57" s="76" t="s">
        <v>170</v>
      </c>
      <c r="B57" s="77" t="s">
        <v>161</v>
      </c>
      <c r="C57" s="76" t="s">
        <v>56</v>
      </c>
      <c r="D57" s="78">
        <v>14000</v>
      </c>
      <c r="E57" s="79" t="s">
        <v>26</v>
      </c>
      <c r="F57" s="76" t="s">
        <v>32</v>
      </c>
      <c r="G57" s="80">
        <v>80</v>
      </c>
      <c r="H57" s="81">
        <v>20</v>
      </c>
      <c r="I57" s="82" t="s">
        <v>296</v>
      </c>
      <c r="J57" s="83" t="s">
        <v>215</v>
      </c>
      <c r="K57" s="76" t="s">
        <v>64</v>
      </c>
      <c r="L57" s="79" t="s">
        <v>240</v>
      </c>
      <c r="M57" s="84"/>
      <c r="P57" s="68"/>
    </row>
    <row r="58" spans="1:16" s="67" customFormat="1" ht="15.75" x14ac:dyDescent="0.25">
      <c r="A58" s="76" t="s">
        <v>171</v>
      </c>
      <c r="B58" s="77" t="s">
        <v>162</v>
      </c>
      <c r="C58" s="76" t="s">
        <v>56</v>
      </c>
      <c r="D58" s="78">
        <v>27200</v>
      </c>
      <c r="E58" s="79" t="s">
        <v>26</v>
      </c>
      <c r="F58" s="76" t="s">
        <v>32</v>
      </c>
      <c r="G58" s="80">
        <v>80</v>
      </c>
      <c r="H58" s="81">
        <v>20</v>
      </c>
      <c r="I58" s="82" t="s">
        <v>296</v>
      </c>
      <c r="J58" s="83" t="s">
        <v>182</v>
      </c>
      <c r="K58" s="76" t="s">
        <v>64</v>
      </c>
      <c r="L58" s="79" t="s">
        <v>242</v>
      </c>
      <c r="M58" s="84"/>
      <c r="P58" s="68"/>
    </row>
    <row r="59" spans="1:16" s="67" customFormat="1" ht="15.75" x14ac:dyDescent="0.25">
      <c r="A59" s="76" t="s">
        <v>172</v>
      </c>
      <c r="B59" s="77" t="s">
        <v>163</v>
      </c>
      <c r="C59" s="76" t="s">
        <v>43</v>
      </c>
      <c r="D59" s="78">
        <v>18461</v>
      </c>
      <c r="E59" s="79" t="s">
        <v>26</v>
      </c>
      <c r="F59" s="76" t="s">
        <v>32</v>
      </c>
      <c r="G59" s="80">
        <v>80</v>
      </c>
      <c r="H59" s="81">
        <v>20</v>
      </c>
      <c r="I59" s="82" t="s">
        <v>296</v>
      </c>
      <c r="J59" s="83" t="s">
        <v>90</v>
      </c>
      <c r="K59" s="76" t="s">
        <v>64</v>
      </c>
      <c r="L59" s="79" t="s">
        <v>244</v>
      </c>
      <c r="M59" s="84" t="s">
        <v>213</v>
      </c>
      <c r="P59" s="68"/>
    </row>
    <row r="60" spans="1:16" s="67" customFormat="1" ht="15.75" x14ac:dyDescent="0.25">
      <c r="A60" s="76" t="s">
        <v>173</v>
      </c>
      <c r="B60" s="77" t="s">
        <v>164</v>
      </c>
      <c r="C60" s="76" t="s">
        <v>43</v>
      </c>
      <c r="D60" s="78">
        <v>3500</v>
      </c>
      <c r="E60" s="79" t="s">
        <v>26</v>
      </c>
      <c r="F60" s="76" t="s">
        <v>32</v>
      </c>
      <c r="G60" s="80">
        <v>80</v>
      </c>
      <c r="H60" s="81">
        <v>20</v>
      </c>
      <c r="I60" s="82" t="s">
        <v>296</v>
      </c>
      <c r="J60" s="83" t="s">
        <v>216</v>
      </c>
      <c r="K60" s="76" t="s">
        <v>64</v>
      </c>
      <c r="L60" s="79" t="s">
        <v>245</v>
      </c>
      <c r="M60" s="84" t="s">
        <v>214</v>
      </c>
      <c r="P60" s="68"/>
    </row>
    <row r="61" spans="1:16" s="67" customFormat="1" ht="15.75" x14ac:dyDescent="0.25">
      <c r="A61" s="76" t="s">
        <v>174</v>
      </c>
      <c r="B61" s="77" t="s">
        <v>165</v>
      </c>
      <c r="C61" s="76" t="s">
        <v>43</v>
      </c>
      <c r="D61" s="78">
        <v>8200</v>
      </c>
      <c r="E61" s="79" t="s">
        <v>26</v>
      </c>
      <c r="F61" s="76" t="s">
        <v>32</v>
      </c>
      <c r="G61" s="80">
        <v>80</v>
      </c>
      <c r="H61" s="81">
        <v>20</v>
      </c>
      <c r="I61" s="82" t="s">
        <v>296</v>
      </c>
      <c r="J61" s="83" t="s">
        <v>217</v>
      </c>
      <c r="K61" s="76" t="s">
        <v>64</v>
      </c>
      <c r="L61" s="79" t="s">
        <v>246</v>
      </c>
      <c r="M61" s="84"/>
      <c r="P61" s="68"/>
    </row>
    <row r="62" spans="1:16" s="67" customFormat="1" ht="15.75" x14ac:dyDescent="0.25">
      <c r="A62" s="76" t="s">
        <v>222</v>
      </c>
      <c r="B62" s="77" t="s">
        <v>166</v>
      </c>
      <c r="C62" s="76" t="s">
        <v>43</v>
      </c>
      <c r="D62" s="78">
        <v>1400</v>
      </c>
      <c r="E62" s="79" t="s">
        <v>26</v>
      </c>
      <c r="F62" s="76" t="s">
        <v>32</v>
      </c>
      <c r="G62" s="80">
        <v>80</v>
      </c>
      <c r="H62" s="81">
        <v>20</v>
      </c>
      <c r="I62" s="82" t="s">
        <v>296</v>
      </c>
      <c r="J62" s="83" t="s">
        <v>218</v>
      </c>
      <c r="K62" s="76" t="s">
        <v>64</v>
      </c>
      <c r="L62" s="79" t="s">
        <v>247</v>
      </c>
      <c r="M62" s="84" t="s">
        <v>213</v>
      </c>
      <c r="P62" s="68"/>
    </row>
    <row r="63" spans="1:16" s="67" customFormat="1" ht="15.75" x14ac:dyDescent="0.25">
      <c r="A63" s="76" t="s">
        <v>223</v>
      </c>
      <c r="B63" s="77" t="s">
        <v>167</v>
      </c>
      <c r="C63" s="76" t="s">
        <v>43</v>
      </c>
      <c r="D63" s="78">
        <v>31700</v>
      </c>
      <c r="E63" s="79" t="s">
        <v>26</v>
      </c>
      <c r="F63" s="76" t="s">
        <v>32</v>
      </c>
      <c r="G63" s="80">
        <v>80</v>
      </c>
      <c r="H63" s="81">
        <v>20</v>
      </c>
      <c r="I63" s="82" t="s">
        <v>297</v>
      </c>
      <c r="J63" s="83" t="s">
        <v>92</v>
      </c>
      <c r="K63" s="76" t="s">
        <v>64</v>
      </c>
      <c r="L63" s="79" t="s">
        <v>248</v>
      </c>
      <c r="M63" s="84"/>
      <c r="P63" s="68"/>
    </row>
    <row r="64" spans="1:16" s="67" customFormat="1" ht="15.75" x14ac:dyDescent="0.25">
      <c r="A64" s="76" t="s">
        <v>227</v>
      </c>
      <c r="B64" s="77" t="s">
        <v>220</v>
      </c>
      <c r="C64" s="76" t="s">
        <v>56</v>
      </c>
      <c r="D64" s="78">
        <v>24800</v>
      </c>
      <c r="E64" s="79" t="s">
        <v>26</v>
      </c>
      <c r="F64" s="76" t="s">
        <v>32</v>
      </c>
      <c r="G64" s="80">
        <v>60</v>
      </c>
      <c r="H64" s="81">
        <v>40</v>
      </c>
      <c r="I64" s="82" t="s">
        <v>298</v>
      </c>
      <c r="J64" s="83" t="s">
        <v>91</v>
      </c>
      <c r="K64" s="76" t="s">
        <v>64</v>
      </c>
      <c r="L64" s="79" t="s">
        <v>243</v>
      </c>
      <c r="M64" s="84"/>
      <c r="P64" s="68"/>
    </row>
    <row r="65" spans="1:16" s="67" customFormat="1" ht="15.75" x14ac:dyDescent="0.25">
      <c r="A65" s="76" t="s">
        <v>228</v>
      </c>
      <c r="B65" s="77" t="s">
        <v>221</v>
      </c>
      <c r="C65" s="76" t="s">
        <v>43</v>
      </c>
      <c r="D65" s="78">
        <v>58800</v>
      </c>
      <c r="E65" s="79" t="s">
        <v>26</v>
      </c>
      <c r="F65" s="76" t="s">
        <v>32</v>
      </c>
      <c r="G65" s="80">
        <v>80</v>
      </c>
      <c r="H65" s="81">
        <v>20</v>
      </c>
      <c r="I65" s="82" t="s">
        <v>299</v>
      </c>
      <c r="J65" s="83" t="s">
        <v>224</v>
      </c>
      <c r="K65" s="76" t="s">
        <v>64</v>
      </c>
      <c r="L65" s="79" t="s">
        <v>249</v>
      </c>
      <c r="M65" s="84"/>
      <c r="P65" s="68"/>
    </row>
    <row r="66" spans="1:16" s="67" customFormat="1" ht="15.75" x14ac:dyDescent="0.25">
      <c r="A66" s="76" t="s">
        <v>234</v>
      </c>
      <c r="B66" s="77" t="s">
        <v>232</v>
      </c>
      <c r="C66" s="76" t="s">
        <v>43</v>
      </c>
      <c r="D66" s="78">
        <v>15600</v>
      </c>
      <c r="E66" s="79" t="s">
        <v>26</v>
      </c>
      <c r="F66" s="76" t="s">
        <v>32</v>
      </c>
      <c r="G66" s="80">
        <v>80</v>
      </c>
      <c r="H66" s="81">
        <v>20</v>
      </c>
      <c r="I66" s="82" t="s">
        <v>259</v>
      </c>
      <c r="J66" s="83" t="s">
        <v>111</v>
      </c>
      <c r="K66" s="76" t="s">
        <v>69</v>
      </c>
      <c r="L66" s="79"/>
      <c r="M66" s="84"/>
      <c r="P66" s="68"/>
    </row>
    <row r="67" spans="1:16" s="67" customFormat="1" ht="15.75" x14ac:dyDescent="0.25">
      <c r="A67" s="76" t="s">
        <v>235</v>
      </c>
      <c r="B67" s="77" t="s">
        <v>233</v>
      </c>
      <c r="C67" s="76" t="s">
        <v>56</v>
      </c>
      <c r="D67" s="78">
        <v>2600</v>
      </c>
      <c r="E67" s="79" t="s">
        <v>139</v>
      </c>
      <c r="F67" s="76" t="s">
        <v>258</v>
      </c>
      <c r="G67" s="80">
        <v>0</v>
      </c>
      <c r="H67" s="81">
        <v>100</v>
      </c>
      <c r="I67" s="82" t="s">
        <v>259</v>
      </c>
      <c r="J67" s="83" t="s">
        <v>111</v>
      </c>
      <c r="K67" s="76" t="s">
        <v>15</v>
      </c>
      <c r="L67" s="79"/>
      <c r="M67" s="84"/>
      <c r="P67" s="68"/>
    </row>
    <row r="68" spans="1:16" x14ac:dyDescent="0.25">
      <c r="A68" s="177" t="s">
        <v>16</v>
      </c>
      <c r="B68" s="178"/>
      <c r="C68" s="179"/>
      <c r="D68" s="44">
        <f>SUM(D46,D48,D50,D52:D67)</f>
        <v>301820</v>
      </c>
      <c r="E68" s="195"/>
      <c r="F68" s="196"/>
      <c r="G68" s="196"/>
      <c r="H68" s="196"/>
      <c r="I68" s="196"/>
      <c r="J68" s="196"/>
      <c r="K68" s="196"/>
      <c r="L68" s="196"/>
      <c r="M68" s="197"/>
    </row>
    <row r="69" spans="1:16" ht="9" customHeight="1" x14ac:dyDescent="0.25">
      <c r="A69" s="198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200"/>
    </row>
    <row r="70" spans="1:16" x14ac:dyDescent="0.25">
      <c r="A70" s="188" t="s">
        <v>21</v>
      </c>
      <c r="B70" s="189"/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90"/>
    </row>
    <row r="71" spans="1:16" x14ac:dyDescent="0.25">
      <c r="A71" s="3" t="s">
        <v>62</v>
      </c>
      <c r="B71" s="3" t="s">
        <v>62</v>
      </c>
      <c r="C71" s="3" t="s">
        <v>62</v>
      </c>
      <c r="D71" s="9" t="s">
        <v>62</v>
      </c>
      <c r="E71" s="3" t="s">
        <v>62</v>
      </c>
      <c r="F71" s="3" t="s">
        <v>62</v>
      </c>
      <c r="G71" s="3" t="s">
        <v>62</v>
      </c>
      <c r="H71" s="3" t="s">
        <v>62</v>
      </c>
      <c r="I71" s="3" t="s">
        <v>62</v>
      </c>
      <c r="J71" s="3" t="s">
        <v>62</v>
      </c>
      <c r="K71" s="3" t="s">
        <v>62</v>
      </c>
      <c r="L71" s="3"/>
      <c r="M71" s="11" t="s">
        <v>63</v>
      </c>
    </row>
    <row r="72" spans="1:16" x14ac:dyDescent="0.25">
      <c r="A72" s="177" t="s">
        <v>35</v>
      </c>
      <c r="B72" s="178"/>
      <c r="C72" s="179"/>
      <c r="D72" s="45" t="s">
        <v>62</v>
      </c>
      <c r="E72" s="203"/>
      <c r="F72" s="204"/>
      <c r="G72" s="204"/>
      <c r="H72" s="204"/>
      <c r="I72" s="204"/>
      <c r="J72" s="204"/>
      <c r="K72" s="204"/>
      <c r="L72" s="204"/>
      <c r="M72" s="205"/>
    </row>
    <row r="73" spans="1:16" ht="9" customHeight="1" x14ac:dyDescent="0.25">
      <c r="A73" s="198"/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200"/>
    </row>
    <row r="74" spans="1:16" x14ac:dyDescent="0.25">
      <c r="A74" s="188" t="s">
        <v>24</v>
      </c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90"/>
    </row>
    <row r="75" spans="1:16" x14ac:dyDescent="0.25">
      <c r="A75" s="3" t="s">
        <v>62</v>
      </c>
      <c r="B75" s="3" t="s">
        <v>62</v>
      </c>
      <c r="C75" s="3" t="s">
        <v>62</v>
      </c>
      <c r="D75" s="9" t="s">
        <v>62</v>
      </c>
      <c r="E75" s="3" t="s">
        <v>62</v>
      </c>
      <c r="F75" s="3" t="s">
        <v>62</v>
      </c>
      <c r="G75" s="3" t="s">
        <v>62</v>
      </c>
      <c r="H75" s="3" t="s">
        <v>62</v>
      </c>
      <c r="I75" s="3" t="s">
        <v>62</v>
      </c>
      <c r="J75" s="3" t="s">
        <v>62</v>
      </c>
      <c r="K75" s="3" t="s">
        <v>62</v>
      </c>
      <c r="L75" s="3"/>
      <c r="M75" s="11" t="s">
        <v>63</v>
      </c>
    </row>
    <row r="76" spans="1:16" x14ac:dyDescent="0.25">
      <c r="A76" s="177" t="s">
        <v>25</v>
      </c>
      <c r="B76" s="178"/>
      <c r="C76" s="179"/>
      <c r="D76" s="45" t="s">
        <v>62</v>
      </c>
      <c r="E76" s="180"/>
      <c r="F76" s="181"/>
      <c r="G76" s="181"/>
      <c r="H76" s="181"/>
      <c r="I76" s="181"/>
      <c r="J76" s="181"/>
      <c r="K76" s="181"/>
      <c r="L76" s="181"/>
      <c r="M76" s="182"/>
    </row>
    <row r="77" spans="1:16" s="1" customFormat="1" ht="14.45" customHeight="1" x14ac:dyDescent="0.25">
      <c r="A77" s="183"/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5"/>
    </row>
    <row r="78" spans="1:16" ht="21" customHeight="1" x14ac:dyDescent="0.25">
      <c r="A78" s="177" t="s">
        <v>31</v>
      </c>
      <c r="B78" s="178"/>
      <c r="C78" s="179"/>
      <c r="D78" s="46">
        <f>SUM(D43,D68,D72,D76)</f>
        <v>337609</v>
      </c>
      <c r="E78" s="180"/>
      <c r="F78" s="181"/>
      <c r="G78" s="181"/>
      <c r="H78" s="181"/>
      <c r="I78" s="181"/>
      <c r="J78" s="181"/>
      <c r="K78" s="181"/>
      <c r="L78" s="181"/>
      <c r="M78" s="182"/>
    </row>
    <row r="79" spans="1:16" ht="21" customHeight="1" x14ac:dyDescent="0.25">
      <c r="A79" s="177" t="s">
        <v>40</v>
      </c>
      <c r="B79" s="178"/>
      <c r="C79" s="179"/>
      <c r="D79" s="44">
        <v>100</v>
      </c>
      <c r="E79" s="186"/>
      <c r="F79" s="186"/>
      <c r="G79" s="44">
        <f>ROUND((SUMPRODUCT($D14:$D42,G14:G42)+SUMPRODUCT($D46:$D67,G46:G67)-D15*G15-D17*G17-D18*G18-D19*G19-D20*G20-D47*G47-D49*G49-D51*G51)/$D$78,0)</f>
        <v>70</v>
      </c>
      <c r="H79" s="44">
        <f>D79-G79</f>
        <v>30</v>
      </c>
      <c r="I79" s="187"/>
      <c r="J79" s="187"/>
      <c r="K79" s="187"/>
      <c r="L79" s="187"/>
      <c r="M79" s="187"/>
    </row>
    <row r="80" spans="1:16" ht="29.25" customHeight="1" thickBot="1" x14ac:dyDescent="0.3">
      <c r="A80" s="21"/>
      <c r="B80" s="172" t="s">
        <v>27</v>
      </c>
      <c r="C80" s="172"/>
      <c r="D80" s="173"/>
      <c r="E80" s="173"/>
      <c r="F80" s="173"/>
      <c r="G80" s="173"/>
      <c r="H80" s="173"/>
      <c r="I80" s="173"/>
      <c r="J80" s="173"/>
      <c r="K80" s="173"/>
      <c r="L80" s="173"/>
      <c r="M80" s="173"/>
    </row>
    <row r="81" spans="1:19" ht="70.900000000000006" customHeight="1" x14ac:dyDescent="0.25">
      <c r="A81" s="22" t="s">
        <v>7</v>
      </c>
      <c r="B81" s="174" t="s">
        <v>67</v>
      </c>
      <c r="C81" s="174"/>
      <c r="D81" s="175"/>
      <c r="E81" s="175"/>
      <c r="F81" s="175"/>
      <c r="G81" s="175"/>
      <c r="H81" s="175"/>
      <c r="I81" s="175"/>
      <c r="J81" s="175"/>
      <c r="K81" s="175"/>
      <c r="L81" s="175"/>
      <c r="M81" s="175"/>
    </row>
    <row r="82" spans="1:19" ht="12" customHeight="1" x14ac:dyDescent="0.25">
      <c r="A82" s="22"/>
      <c r="B82" s="23"/>
      <c r="C82" s="23"/>
      <c r="D82" s="112"/>
      <c r="E82" s="112"/>
      <c r="F82" s="112"/>
      <c r="G82" s="112"/>
      <c r="H82" s="112"/>
      <c r="I82" s="112"/>
      <c r="J82" s="112"/>
      <c r="K82" s="112"/>
      <c r="L82" s="112"/>
      <c r="M82" s="112"/>
    </row>
    <row r="83" spans="1:19" ht="15.75" x14ac:dyDescent="0.25">
      <c r="A83" s="24" t="s">
        <v>8</v>
      </c>
      <c r="B83" s="176" t="s">
        <v>77</v>
      </c>
      <c r="C83" s="176"/>
      <c r="D83" s="176"/>
      <c r="E83" s="25"/>
      <c r="F83" s="25"/>
      <c r="G83" s="26"/>
      <c r="H83" s="26"/>
      <c r="I83" s="27"/>
      <c r="J83" s="27"/>
      <c r="K83" s="26"/>
      <c r="L83" s="26"/>
      <c r="M83" s="26"/>
    </row>
    <row r="84" spans="1:19" ht="12" customHeight="1" x14ac:dyDescent="0.25">
      <c r="A84" s="24"/>
      <c r="B84" s="113"/>
      <c r="C84" s="113"/>
      <c r="D84" s="113"/>
      <c r="E84" s="25"/>
      <c r="F84" s="25"/>
      <c r="G84" s="26"/>
      <c r="H84" s="26"/>
      <c r="I84" s="27"/>
      <c r="J84" s="27"/>
      <c r="K84" s="26"/>
      <c r="L84" s="26"/>
      <c r="M84" s="26"/>
    </row>
    <row r="85" spans="1:19" ht="12" customHeight="1" x14ac:dyDescent="0.25">
      <c r="A85" s="24" t="s">
        <v>12</v>
      </c>
      <c r="B85" s="25" t="s">
        <v>78</v>
      </c>
      <c r="C85" s="25"/>
      <c r="D85" s="25"/>
      <c r="E85" s="25"/>
      <c r="F85" s="25"/>
      <c r="G85" s="26"/>
      <c r="H85" s="26"/>
      <c r="I85" s="27"/>
      <c r="J85" s="27"/>
      <c r="K85" s="26"/>
      <c r="L85" s="26"/>
      <c r="M85" s="26"/>
    </row>
    <row r="86" spans="1:19" ht="12" customHeight="1" x14ac:dyDescent="0.25">
      <c r="A86" s="24"/>
      <c r="B86" s="25"/>
      <c r="C86" s="25"/>
      <c r="D86" s="25"/>
      <c r="E86" s="25"/>
      <c r="F86" s="25"/>
      <c r="G86" s="26"/>
      <c r="H86" s="26"/>
      <c r="I86" s="27"/>
      <c r="J86" s="27"/>
      <c r="K86" s="26"/>
      <c r="L86" s="26"/>
      <c r="M86" s="26"/>
    </row>
    <row r="87" spans="1:19" ht="15.75" x14ac:dyDescent="0.25">
      <c r="A87" s="24" t="s">
        <v>28</v>
      </c>
      <c r="B87" s="28" t="s">
        <v>79</v>
      </c>
      <c r="C87" s="28"/>
      <c r="D87" s="28"/>
      <c r="E87" s="28"/>
      <c r="F87" s="27"/>
      <c r="G87" s="27"/>
      <c r="H87" s="26"/>
      <c r="I87" s="26"/>
      <c r="J87" s="13"/>
    </row>
    <row r="88" spans="1:19" ht="12" customHeight="1" x14ac:dyDescent="0.25">
      <c r="A88" s="24"/>
      <c r="B88" s="28"/>
      <c r="C88" s="28"/>
      <c r="D88" s="28"/>
      <c r="E88" s="28"/>
      <c r="F88" s="27"/>
      <c r="G88" s="27"/>
      <c r="H88" s="26"/>
      <c r="I88" s="26"/>
      <c r="J88" s="13"/>
    </row>
    <row r="89" spans="1:19" ht="15.75" x14ac:dyDescent="0.25">
      <c r="A89" s="24" t="s">
        <v>29</v>
      </c>
      <c r="B89" s="28" t="s">
        <v>80</v>
      </c>
      <c r="C89" s="28"/>
      <c r="D89" s="28"/>
      <c r="E89" s="28"/>
      <c r="F89" s="27"/>
      <c r="G89" s="27"/>
      <c r="H89" s="26"/>
      <c r="I89" s="26"/>
    </row>
    <row r="90" spans="1:19" ht="12" customHeight="1" x14ac:dyDescent="0.25">
      <c r="A90" s="24"/>
      <c r="B90" s="28"/>
      <c r="C90" s="28"/>
      <c r="D90" s="28"/>
      <c r="E90" s="30"/>
      <c r="F90" s="30"/>
      <c r="G90" s="26"/>
      <c r="H90" s="26"/>
    </row>
    <row r="91" spans="1:19" ht="15.75" x14ac:dyDescent="0.25">
      <c r="A91" s="24" t="s">
        <v>30</v>
      </c>
      <c r="B91" s="28" t="s">
        <v>81</v>
      </c>
      <c r="C91" s="28"/>
      <c r="D91" s="28"/>
      <c r="E91" s="30"/>
      <c r="F91" s="30"/>
      <c r="G91" s="25"/>
      <c r="H91" s="26"/>
    </row>
    <row r="92" spans="1:19" s="29" customFormat="1" ht="12" customHeight="1" x14ac:dyDescent="0.25">
      <c r="A92" s="24"/>
      <c r="B92" s="28"/>
      <c r="C92" s="28"/>
      <c r="D92" s="28"/>
      <c r="E92" s="30"/>
      <c r="F92" s="30"/>
      <c r="G92" s="26"/>
      <c r="H92" s="26"/>
      <c r="K92" s="13"/>
      <c r="L92" s="13"/>
      <c r="M92" s="13"/>
      <c r="N92" s="13"/>
      <c r="O92" s="13"/>
      <c r="P92" s="13"/>
      <c r="Q92" s="13"/>
      <c r="R92" s="13"/>
      <c r="S92" s="13"/>
    </row>
    <row r="93" spans="1:19" s="29" customFormat="1" ht="15.75" x14ac:dyDescent="0.25">
      <c r="A93" s="24" t="s">
        <v>33</v>
      </c>
      <c r="B93" s="25" t="s">
        <v>82</v>
      </c>
      <c r="C93" s="25"/>
      <c r="D93" s="25"/>
      <c r="E93" s="25"/>
      <c r="F93" s="25"/>
      <c r="G93" s="25"/>
      <c r="H93" s="25"/>
      <c r="K93" s="13"/>
      <c r="L93" s="13"/>
      <c r="M93" s="13"/>
      <c r="N93" s="13"/>
      <c r="O93" s="13"/>
      <c r="P93" s="13"/>
      <c r="Q93" s="13"/>
      <c r="R93" s="13"/>
      <c r="S93" s="13"/>
    </row>
    <row r="94" spans="1:19" s="29" customFormat="1" ht="12" customHeight="1" x14ac:dyDescent="0.25">
      <c r="A94" s="13"/>
      <c r="B94" s="13"/>
      <c r="C94" s="13"/>
      <c r="D94" s="13"/>
      <c r="E94" s="13"/>
      <c r="F94" s="13"/>
      <c r="G94" s="13"/>
      <c r="H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s="29" customFormat="1" ht="15.75" x14ac:dyDescent="0.25">
      <c r="A95" s="24" t="s">
        <v>34</v>
      </c>
      <c r="B95" s="25" t="s">
        <v>68</v>
      </c>
      <c r="C95" s="25"/>
      <c r="D95" s="25"/>
      <c r="E95" s="25"/>
      <c r="F95" s="25"/>
      <c r="G95" s="13"/>
      <c r="H95" s="13"/>
      <c r="K95" s="13"/>
      <c r="L95" s="13"/>
      <c r="M95" s="13"/>
      <c r="N95" s="13"/>
      <c r="O95" s="13"/>
      <c r="P95" s="13"/>
      <c r="Q95" s="13"/>
      <c r="R95" s="13"/>
      <c r="S95" s="13"/>
    </row>
  </sheetData>
  <mergeCells count="64">
    <mergeCell ref="M9:M11"/>
    <mergeCell ref="M28:M30"/>
    <mergeCell ref="A12:M12"/>
    <mergeCell ref="A1:M1"/>
    <mergeCell ref="A2:M2"/>
    <mergeCell ref="A3:M3"/>
    <mergeCell ref="A4:M4"/>
    <mergeCell ref="A9:A11"/>
    <mergeCell ref="B9:B11"/>
    <mergeCell ref="C9:C11"/>
    <mergeCell ref="D9:D11"/>
    <mergeCell ref="E9:E10"/>
    <mergeCell ref="F9:F10"/>
    <mergeCell ref="G9:H9"/>
    <mergeCell ref="I9:J9"/>
    <mergeCell ref="K9:K10"/>
    <mergeCell ref="L9:L11"/>
    <mergeCell ref="C33:C34"/>
    <mergeCell ref="D33:D34"/>
    <mergeCell ref="E33:E34"/>
    <mergeCell ref="F33:F34"/>
    <mergeCell ref="A13:M13"/>
    <mergeCell ref="A28:A30"/>
    <mergeCell ref="C28:C30"/>
    <mergeCell ref="D28:D30"/>
    <mergeCell ref="E28:E30"/>
    <mergeCell ref="F28:F30"/>
    <mergeCell ref="G28:G30"/>
    <mergeCell ref="H28:H30"/>
    <mergeCell ref="I28:I30"/>
    <mergeCell ref="J28:J30"/>
    <mergeCell ref="K28:K30"/>
    <mergeCell ref="L28:L30"/>
    <mergeCell ref="G33:G34"/>
    <mergeCell ref="H33:H34"/>
    <mergeCell ref="A70:M70"/>
    <mergeCell ref="I33:I34"/>
    <mergeCell ref="J33:J34"/>
    <mergeCell ref="K33:K34"/>
    <mergeCell ref="L33:L34"/>
    <mergeCell ref="M33:M34"/>
    <mergeCell ref="A43:C43"/>
    <mergeCell ref="E43:M43"/>
    <mergeCell ref="A44:M44"/>
    <mergeCell ref="A45:M45"/>
    <mergeCell ref="A68:C68"/>
    <mergeCell ref="E68:M68"/>
    <mergeCell ref="A69:M69"/>
    <mergeCell ref="A33:A34"/>
    <mergeCell ref="A72:C72"/>
    <mergeCell ref="E72:M72"/>
    <mergeCell ref="A73:M73"/>
    <mergeCell ref="A74:M74"/>
    <mergeCell ref="A76:C76"/>
    <mergeCell ref="E76:M76"/>
    <mergeCell ref="B80:M80"/>
    <mergeCell ref="B81:M81"/>
    <mergeCell ref="B83:D83"/>
    <mergeCell ref="A77:M77"/>
    <mergeCell ref="A78:C78"/>
    <mergeCell ref="E78:M78"/>
    <mergeCell ref="A79:C79"/>
    <mergeCell ref="E79:F79"/>
    <mergeCell ref="I79:M79"/>
  </mergeCells>
  <printOptions horizontalCentered="1"/>
  <pageMargins left="0.78740157480314965" right="0.78740157480314965" top="0.78740157480314965" bottom="0.59055118110236227" header="0.31496062992125984" footer="0.31496062992125984"/>
  <pageSetup scale="61" fitToHeight="3" orientation="landscape" r:id="rId1"/>
  <headerFooter>
    <oddHeader>&amp;R&amp;"-,Bold"&amp;8
Página 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7"/>
  <sheetViews>
    <sheetView topLeftCell="A43" zoomScale="85" zoomScaleNormal="85" zoomScalePageLayoutView="110" workbookViewId="0">
      <selection activeCell="M68" sqref="M68"/>
    </sheetView>
  </sheetViews>
  <sheetFormatPr defaultColWidth="8.85546875" defaultRowHeight="15" x14ac:dyDescent="0.25"/>
  <cols>
    <col min="1" max="1" width="4" style="13" customWidth="1"/>
    <col min="2" max="2" width="74" style="13" customWidth="1"/>
    <col min="3" max="3" width="9.85546875" style="13" bestFit="1" customWidth="1"/>
    <col min="4" max="4" width="14.85546875" style="13" customWidth="1"/>
    <col min="5" max="5" width="10" style="13" customWidth="1"/>
    <col min="6" max="7" width="8" style="13" customWidth="1"/>
    <col min="8" max="8" width="7.28515625" style="13" customWidth="1"/>
    <col min="9" max="10" width="10" style="29" customWidth="1"/>
    <col min="11" max="11" width="5.85546875" style="13" customWidth="1"/>
    <col min="12" max="12" width="8.85546875" style="13" customWidth="1"/>
    <col min="13" max="13" width="24.42578125" style="13" bestFit="1" customWidth="1"/>
    <col min="14" max="16384" width="8.85546875" style="13"/>
  </cols>
  <sheetData>
    <row r="1" spans="1:19" x14ac:dyDescent="0.25">
      <c r="A1" s="209" t="s">
        <v>17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9" x14ac:dyDescent="0.25">
      <c r="A2" s="209" t="s">
        <v>131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9" x14ac:dyDescent="0.25">
      <c r="A3" s="209" t="s">
        <v>132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9" x14ac:dyDescent="0.25">
      <c r="A4" s="209" t="s">
        <v>36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9" x14ac:dyDescent="0.25">
      <c r="A5" s="128"/>
      <c r="B5" s="14" t="s">
        <v>300</v>
      </c>
      <c r="C5" s="14"/>
      <c r="D5" s="129"/>
      <c r="E5" s="129"/>
      <c r="F5" s="129"/>
      <c r="G5" s="129"/>
      <c r="H5" s="129"/>
      <c r="I5" s="129"/>
      <c r="J5" s="129"/>
      <c r="K5" s="129"/>
      <c r="L5" s="129"/>
      <c r="M5" s="129"/>
    </row>
    <row r="6" spans="1:19" x14ac:dyDescent="0.25">
      <c r="A6" s="128"/>
      <c r="B6" s="12" t="s">
        <v>301</v>
      </c>
      <c r="C6" s="12"/>
      <c r="D6" s="129"/>
      <c r="E6" s="129"/>
      <c r="F6" s="129"/>
      <c r="G6" s="129"/>
      <c r="H6" s="129"/>
      <c r="I6" s="129"/>
      <c r="J6" s="129"/>
      <c r="K6" s="129"/>
      <c r="L6" s="129"/>
      <c r="M6" s="129"/>
    </row>
    <row r="7" spans="1:19" x14ac:dyDescent="0.25">
      <c r="A7" s="128"/>
      <c r="B7" s="12" t="s">
        <v>133</v>
      </c>
      <c r="C7" s="12"/>
      <c r="D7" s="129"/>
      <c r="E7" s="129"/>
      <c r="F7" s="129"/>
      <c r="G7" s="129"/>
      <c r="H7" s="129"/>
      <c r="I7" s="129"/>
      <c r="J7" s="129"/>
      <c r="K7" s="129"/>
      <c r="L7" s="129"/>
      <c r="M7" s="129"/>
    </row>
    <row r="9" spans="1:19" ht="14.45" customHeight="1" x14ac:dyDescent="0.25">
      <c r="A9" s="211" t="s">
        <v>0</v>
      </c>
      <c r="B9" s="211" t="s">
        <v>1</v>
      </c>
      <c r="C9" s="214" t="s">
        <v>37</v>
      </c>
      <c r="D9" s="214" t="s">
        <v>38</v>
      </c>
      <c r="E9" s="214" t="s">
        <v>39</v>
      </c>
      <c r="F9" s="211" t="s">
        <v>6</v>
      </c>
      <c r="G9" s="217" t="s">
        <v>2</v>
      </c>
      <c r="H9" s="218"/>
      <c r="I9" s="217" t="s">
        <v>5</v>
      </c>
      <c r="J9" s="219"/>
      <c r="K9" s="211" t="s">
        <v>11</v>
      </c>
      <c r="L9" s="211" t="s">
        <v>76</v>
      </c>
      <c r="M9" s="222" t="s">
        <v>22</v>
      </c>
    </row>
    <row r="10" spans="1:19" x14ac:dyDescent="0.25">
      <c r="A10" s="212"/>
      <c r="B10" s="212"/>
      <c r="C10" s="215"/>
      <c r="D10" s="215"/>
      <c r="E10" s="215"/>
      <c r="F10" s="212"/>
      <c r="G10" s="130" t="s">
        <v>3</v>
      </c>
      <c r="H10" s="130" t="s">
        <v>4</v>
      </c>
      <c r="I10" s="15" t="s">
        <v>9</v>
      </c>
      <c r="J10" s="15" t="s">
        <v>10</v>
      </c>
      <c r="K10" s="212"/>
      <c r="L10" s="220"/>
      <c r="M10" s="223"/>
    </row>
    <row r="11" spans="1:19" ht="15.75" x14ac:dyDescent="0.25">
      <c r="A11" s="213"/>
      <c r="B11" s="213"/>
      <c r="C11" s="216"/>
      <c r="D11" s="216"/>
      <c r="E11" s="16" t="s">
        <v>7</v>
      </c>
      <c r="F11" s="16" t="s">
        <v>8</v>
      </c>
      <c r="G11" s="131" t="s">
        <v>14</v>
      </c>
      <c r="H11" s="131" t="s">
        <v>14</v>
      </c>
      <c r="I11" s="17" t="s">
        <v>18</v>
      </c>
      <c r="J11" s="17" t="s">
        <v>19</v>
      </c>
      <c r="K11" s="16" t="s">
        <v>12</v>
      </c>
      <c r="L11" s="221"/>
      <c r="M11" s="223"/>
      <c r="P11" s="18"/>
    </row>
    <row r="12" spans="1:19" s="20" customFormat="1" ht="9" customHeight="1" x14ac:dyDescent="0.25">
      <c r="A12" s="206"/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8"/>
      <c r="N12" s="19"/>
      <c r="O12" s="19"/>
      <c r="P12" s="18"/>
      <c r="Q12" s="13"/>
      <c r="R12" s="13"/>
      <c r="S12" s="13"/>
    </row>
    <row r="13" spans="1:19" x14ac:dyDescent="0.25">
      <c r="A13" s="224" t="s">
        <v>20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6"/>
      <c r="M13" s="227"/>
    </row>
    <row r="14" spans="1:19" s="67" customFormat="1" x14ac:dyDescent="0.25">
      <c r="A14" s="95" t="s">
        <v>41</v>
      </c>
      <c r="B14" s="96" t="s">
        <v>123</v>
      </c>
      <c r="C14" s="95" t="s">
        <v>41</v>
      </c>
      <c r="D14" s="103">
        <v>7000</v>
      </c>
      <c r="E14" s="98" t="s">
        <v>121</v>
      </c>
      <c r="F14" s="95" t="s">
        <v>32</v>
      </c>
      <c r="G14" s="99">
        <v>90</v>
      </c>
      <c r="H14" s="100">
        <v>10</v>
      </c>
      <c r="I14" s="104" t="s">
        <v>303</v>
      </c>
      <c r="J14" s="101" t="s">
        <v>111</v>
      </c>
      <c r="K14" s="95" t="s">
        <v>15</v>
      </c>
      <c r="L14" s="98"/>
      <c r="M14" s="102"/>
    </row>
    <row r="15" spans="1:19" s="67" customFormat="1" x14ac:dyDescent="0.25">
      <c r="A15" s="86" t="s">
        <v>42</v>
      </c>
      <c r="B15" s="87" t="s">
        <v>123</v>
      </c>
      <c r="C15" s="86" t="s">
        <v>41</v>
      </c>
      <c r="D15" s="88">
        <v>3444</v>
      </c>
      <c r="E15" s="89" t="s">
        <v>121</v>
      </c>
      <c r="F15" s="86" t="s">
        <v>32</v>
      </c>
      <c r="G15" s="90">
        <v>90</v>
      </c>
      <c r="H15" s="91">
        <v>10</v>
      </c>
      <c r="I15" s="92" t="s">
        <v>148</v>
      </c>
      <c r="J15" s="93" t="s">
        <v>111</v>
      </c>
      <c r="K15" s="86" t="s">
        <v>66</v>
      </c>
      <c r="L15" s="89"/>
      <c r="M15" s="94" t="s">
        <v>175</v>
      </c>
    </row>
    <row r="16" spans="1:19" s="67" customFormat="1" x14ac:dyDescent="0.25">
      <c r="A16" s="58" t="s">
        <v>44</v>
      </c>
      <c r="B16" s="59" t="s">
        <v>181</v>
      </c>
      <c r="C16" s="58" t="s">
        <v>59</v>
      </c>
      <c r="D16" s="69">
        <v>1256</v>
      </c>
      <c r="E16" s="61" t="s">
        <v>157</v>
      </c>
      <c r="F16" s="58" t="s">
        <v>258</v>
      </c>
      <c r="G16" s="62">
        <v>0</v>
      </c>
      <c r="H16" s="63">
        <v>100</v>
      </c>
      <c r="I16" s="64" t="s">
        <v>149</v>
      </c>
      <c r="J16" s="65" t="s">
        <v>182</v>
      </c>
      <c r="K16" s="58" t="s">
        <v>64</v>
      </c>
      <c r="L16" s="61"/>
      <c r="M16" s="85"/>
    </row>
    <row r="17" spans="1:13" s="67" customFormat="1" x14ac:dyDescent="0.25">
      <c r="A17" s="86" t="s">
        <v>70</v>
      </c>
      <c r="B17" s="87" t="s">
        <v>126</v>
      </c>
      <c r="C17" s="86" t="s">
        <v>59</v>
      </c>
      <c r="D17" s="88">
        <v>12700</v>
      </c>
      <c r="E17" s="89" t="s">
        <v>121</v>
      </c>
      <c r="F17" s="86" t="s">
        <v>32</v>
      </c>
      <c r="G17" s="90">
        <v>90</v>
      </c>
      <c r="H17" s="91">
        <v>10</v>
      </c>
      <c r="I17" s="92" t="s">
        <v>110</v>
      </c>
      <c r="J17" s="93" t="s">
        <v>87</v>
      </c>
      <c r="K17" s="86" t="s">
        <v>66</v>
      </c>
      <c r="L17" s="61"/>
      <c r="M17" s="94" t="s">
        <v>175</v>
      </c>
    </row>
    <row r="18" spans="1:13" s="67" customFormat="1" x14ac:dyDescent="0.25">
      <c r="A18" s="86" t="s">
        <v>45</v>
      </c>
      <c r="B18" s="87" t="s">
        <v>151</v>
      </c>
      <c r="C18" s="86" t="s">
        <v>59</v>
      </c>
      <c r="D18" s="88">
        <v>3900</v>
      </c>
      <c r="E18" s="89" t="s">
        <v>121</v>
      </c>
      <c r="F18" s="86" t="s">
        <v>32</v>
      </c>
      <c r="G18" s="90">
        <v>90</v>
      </c>
      <c r="H18" s="91">
        <v>10</v>
      </c>
      <c r="I18" s="92" t="s">
        <v>137</v>
      </c>
      <c r="J18" s="93" t="s">
        <v>111</v>
      </c>
      <c r="K18" s="86" t="s">
        <v>66</v>
      </c>
      <c r="L18" s="61"/>
      <c r="M18" s="94" t="s">
        <v>175</v>
      </c>
    </row>
    <row r="19" spans="1:13" s="67" customFormat="1" x14ac:dyDescent="0.25">
      <c r="A19" s="86" t="s">
        <v>47</v>
      </c>
      <c r="B19" s="87" t="s">
        <v>50</v>
      </c>
      <c r="C19" s="86" t="s">
        <v>51</v>
      </c>
      <c r="D19" s="88">
        <v>1200</v>
      </c>
      <c r="E19" s="89" t="s">
        <v>127</v>
      </c>
      <c r="F19" s="86" t="s">
        <v>32</v>
      </c>
      <c r="G19" s="90">
        <v>50</v>
      </c>
      <c r="H19" s="91">
        <v>50</v>
      </c>
      <c r="I19" s="92" t="s">
        <v>118</v>
      </c>
      <c r="J19" s="93" t="s">
        <v>111</v>
      </c>
      <c r="K19" s="86" t="s">
        <v>66</v>
      </c>
      <c r="L19" s="61"/>
      <c r="M19" s="94" t="s">
        <v>143</v>
      </c>
    </row>
    <row r="20" spans="1:13" s="67" customFormat="1" x14ac:dyDescent="0.25">
      <c r="A20" s="86" t="s">
        <v>49</v>
      </c>
      <c r="B20" s="87" t="s">
        <v>53</v>
      </c>
      <c r="C20" s="86" t="s">
        <v>44</v>
      </c>
      <c r="D20" s="88">
        <v>200</v>
      </c>
      <c r="E20" s="89" t="s">
        <v>128</v>
      </c>
      <c r="F20" s="86" t="s">
        <v>32</v>
      </c>
      <c r="G20" s="90">
        <v>100</v>
      </c>
      <c r="H20" s="91">
        <v>0</v>
      </c>
      <c r="I20" s="92" t="s">
        <v>85</v>
      </c>
      <c r="J20" s="93" t="s">
        <v>111</v>
      </c>
      <c r="K20" s="86" t="s">
        <v>66</v>
      </c>
      <c r="L20" s="61"/>
      <c r="M20" s="94" t="s">
        <v>143</v>
      </c>
    </row>
    <row r="21" spans="1:13" s="67" customFormat="1" x14ac:dyDescent="0.25">
      <c r="A21" s="58" t="s">
        <v>52</v>
      </c>
      <c r="B21" s="59" t="s">
        <v>156</v>
      </c>
      <c r="C21" s="58" t="s">
        <v>41</v>
      </c>
      <c r="D21" s="60">
        <v>56</v>
      </c>
      <c r="E21" s="61" t="s">
        <v>157</v>
      </c>
      <c r="F21" s="58" t="s">
        <v>258</v>
      </c>
      <c r="G21" s="62">
        <v>0</v>
      </c>
      <c r="H21" s="63">
        <v>100</v>
      </c>
      <c r="I21" s="64" t="s">
        <v>286</v>
      </c>
      <c r="J21" s="65" t="s">
        <v>147</v>
      </c>
      <c r="K21" s="58" t="s">
        <v>64</v>
      </c>
      <c r="L21" s="107"/>
      <c r="M21" s="85"/>
    </row>
    <row r="22" spans="1:13" s="67" customFormat="1" x14ac:dyDescent="0.25">
      <c r="A22" s="58" t="s">
        <v>54</v>
      </c>
      <c r="B22" s="59" t="s">
        <v>152</v>
      </c>
      <c r="C22" s="58" t="s">
        <v>153</v>
      </c>
      <c r="D22" s="69">
        <v>2470</v>
      </c>
      <c r="E22" s="61" t="s">
        <v>121</v>
      </c>
      <c r="F22" s="58" t="s">
        <v>32</v>
      </c>
      <c r="G22" s="62">
        <v>0</v>
      </c>
      <c r="H22" s="63">
        <v>100</v>
      </c>
      <c r="I22" s="64" t="s">
        <v>142</v>
      </c>
      <c r="J22" s="65" t="s">
        <v>91</v>
      </c>
      <c r="K22" s="58" t="s">
        <v>64</v>
      </c>
      <c r="L22" s="61"/>
      <c r="M22" s="85"/>
    </row>
    <row r="23" spans="1:13" s="67" customFormat="1" x14ac:dyDescent="0.25">
      <c r="A23" s="107" t="s">
        <v>65</v>
      </c>
      <c r="B23" s="134" t="s">
        <v>176</v>
      </c>
      <c r="C23" s="107" t="s">
        <v>41</v>
      </c>
      <c r="D23" s="144">
        <v>439</v>
      </c>
      <c r="E23" s="107" t="s">
        <v>121</v>
      </c>
      <c r="F23" s="107" t="s">
        <v>32</v>
      </c>
      <c r="G23" s="136">
        <v>90</v>
      </c>
      <c r="H23" s="136">
        <v>10</v>
      </c>
      <c r="I23" s="137" t="s">
        <v>119</v>
      </c>
      <c r="J23" s="137" t="s">
        <v>111</v>
      </c>
      <c r="K23" s="107" t="s">
        <v>69</v>
      </c>
      <c r="L23" s="107"/>
      <c r="M23" s="66" t="s">
        <v>304</v>
      </c>
    </row>
    <row r="24" spans="1:13" s="67" customFormat="1" x14ac:dyDescent="0.25">
      <c r="A24" s="107" t="s">
        <v>71</v>
      </c>
      <c r="B24" s="134" t="s">
        <v>177</v>
      </c>
      <c r="C24" s="107" t="s">
        <v>41</v>
      </c>
      <c r="D24" s="144">
        <v>383</v>
      </c>
      <c r="E24" s="107" t="s">
        <v>121</v>
      </c>
      <c r="F24" s="107" t="s">
        <v>32</v>
      </c>
      <c r="G24" s="136">
        <v>90</v>
      </c>
      <c r="H24" s="136">
        <v>10</v>
      </c>
      <c r="I24" s="137" t="s">
        <v>119</v>
      </c>
      <c r="J24" s="137" t="s">
        <v>111</v>
      </c>
      <c r="K24" s="107" t="s">
        <v>69</v>
      </c>
      <c r="L24" s="107"/>
      <c r="M24" s="66" t="s">
        <v>304</v>
      </c>
    </row>
    <row r="25" spans="1:13" s="67" customFormat="1" x14ac:dyDescent="0.25">
      <c r="A25" s="107" t="s">
        <v>72</v>
      </c>
      <c r="B25" s="134" t="s">
        <v>178</v>
      </c>
      <c r="C25" s="107" t="s">
        <v>41</v>
      </c>
      <c r="D25" s="144">
        <v>201</v>
      </c>
      <c r="E25" s="107" t="s">
        <v>121</v>
      </c>
      <c r="F25" s="107" t="s">
        <v>32</v>
      </c>
      <c r="G25" s="136">
        <v>90</v>
      </c>
      <c r="H25" s="136">
        <v>10</v>
      </c>
      <c r="I25" s="137" t="s">
        <v>119</v>
      </c>
      <c r="J25" s="137" t="s">
        <v>111</v>
      </c>
      <c r="K25" s="107" t="s">
        <v>69</v>
      </c>
      <c r="L25" s="107"/>
      <c r="M25" s="66" t="s">
        <v>304</v>
      </c>
    </row>
    <row r="26" spans="1:13" s="67" customFormat="1" x14ac:dyDescent="0.25">
      <c r="A26" s="107" t="s">
        <v>73</v>
      </c>
      <c r="B26" s="134" t="s">
        <v>179</v>
      </c>
      <c r="C26" s="107" t="s">
        <v>41</v>
      </c>
      <c r="D26" s="144">
        <v>210</v>
      </c>
      <c r="E26" s="107" t="s">
        <v>121</v>
      </c>
      <c r="F26" s="107" t="s">
        <v>32</v>
      </c>
      <c r="G26" s="136">
        <v>90</v>
      </c>
      <c r="H26" s="136">
        <v>10</v>
      </c>
      <c r="I26" s="137" t="s">
        <v>119</v>
      </c>
      <c r="J26" s="137" t="s">
        <v>111</v>
      </c>
      <c r="K26" s="107" t="s">
        <v>69</v>
      </c>
      <c r="L26" s="107"/>
      <c r="M26" s="66" t="s">
        <v>304</v>
      </c>
    </row>
    <row r="27" spans="1:13" s="67" customFormat="1" x14ac:dyDescent="0.25">
      <c r="A27" s="107" t="s">
        <v>74</v>
      </c>
      <c r="B27" s="134" t="s">
        <v>180</v>
      </c>
      <c r="C27" s="107" t="s">
        <v>41</v>
      </c>
      <c r="D27" s="144">
        <v>245</v>
      </c>
      <c r="E27" s="107" t="s">
        <v>121</v>
      </c>
      <c r="F27" s="107" t="s">
        <v>32</v>
      </c>
      <c r="G27" s="136">
        <v>90</v>
      </c>
      <c r="H27" s="136">
        <v>10</v>
      </c>
      <c r="I27" s="137" t="s">
        <v>119</v>
      </c>
      <c r="J27" s="137" t="s">
        <v>111</v>
      </c>
      <c r="K27" s="107" t="s">
        <v>69</v>
      </c>
      <c r="L27" s="107"/>
      <c r="M27" s="66" t="s">
        <v>304</v>
      </c>
    </row>
    <row r="28" spans="1:13" s="67" customFormat="1" x14ac:dyDescent="0.25">
      <c r="A28" s="232" t="s">
        <v>200</v>
      </c>
      <c r="B28" s="134" t="s">
        <v>183</v>
      </c>
      <c r="C28" s="232" t="s">
        <v>59</v>
      </c>
      <c r="D28" s="233">
        <v>2469</v>
      </c>
      <c r="E28" s="232" t="s">
        <v>121</v>
      </c>
      <c r="F28" s="232" t="s">
        <v>32</v>
      </c>
      <c r="G28" s="234">
        <v>90</v>
      </c>
      <c r="H28" s="234">
        <v>10</v>
      </c>
      <c r="I28" s="235" t="s">
        <v>287</v>
      </c>
      <c r="J28" s="235" t="s">
        <v>87</v>
      </c>
      <c r="K28" s="232" t="s">
        <v>64</v>
      </c>
      <c r="L28" s="232" t="s">
        <v>250</v>
      </c>
      <c r="M28" s="232"/>
    </row>
    <row r="29" spans="1:13" s="67" customFormat="1" x14ac:dyDescent="0.25">
      <c r="A29" s="232"/>
      <c r="B29" s="134" t="s">
        <v>184</v>
      </c>
      <c r="C29" s="232"/>
      <c r="D29" s="233"/>
      <c r="E29" s="232"/>
      <c r="F29" s="232"/>
      <c r="G29" s="234"/>
      <c r="H29" s="234"/>
      <c r="I29" s="235"/>
      <c r="J29" s="235"/>
      <c r="K29" s="232"/>
      <c r="L29" s="232"/>
      <c r="M29" s="232"/>
    </row>
    <row r="30" spans="1:13" s="67" customFormat="1" x14ac:dyDescent="0.25">
      <c r="A30" s="232"/>
      <c r="B30" s="134" t="s">
        <v>185</v>
      </c>
      <c r="C30" s="232"/>
      <c r="D30" s="233"/>
      <c r="E30" s="232"/>
      <c r="F30" s="232"/>
      <c r="G30" s="234"/>
      <c r="H30" s="234"/>
      <c r="I30" s="235"/>
      <c r="J30" s="235"/>
      <c r="K30" s="232"/>
      <c r="L30" s="232"/>
      <c r="M30" s="232"/>
    </row>
    <row r="31" spans="1:13" s="67" customFormat="1" x14ac:dyDescent="0.25">
      <c r="A31" s="107" t="s">
        <v>201</v>
      </c>
      <c r="B31" s="134" t="s">
        <v>186</v>
      </c>
      <c r="C31" s="107" t="s">
        <v>59</v>
      </c>
      <c r="D31" s="144">
        <v>1203</v>
      </c>
      <c r="E31" s="107" t="s">
        <v>121</v>
      </c>
      <c r="F31" s="107" t="s">
        <v>32</v>
      </c>
      <c r="G31" s="136">
        <v>90</v>
      </c>
      <c r="H31" s="136">
        <v>10</v>
      </c>
      <c r="I31" s="137" t="s">
        <v>288</v>
      </c>
      <c r="J31" s="137" t="s">
        <v>83</v>
      </c>
      <c r="K31" s="107" t="s">
        <v>64</v>
      </c>
      <c r="L31" s="107" t="s">
        <v>251</v>
      </c>
      <c r="M31" s="85"/>
    </row>
    <row r="32" spans="1:13" s="67" customFormat="1" x14ac:dyDescent="0.25">
      <c r="A32" s="107" t="s">
        <v>202</v>
      </c>
      <c r="B32" s="134" t="s">
        <v>187</v>
      </c>
      <c r="C32" s="107" t="s">
        <v>59</v>
      </c>
      <c r="D32" s="135">
        <v>1200</v>
      </c>
      <c r="E32" s="107" t="s">
        <v>121</v>
      </c>
      <c r="F32" s="107" t="s">
        <v>32</v>
      </c>
      <c r="G32" s="136">
        <v>90</v>
      </c>
      <c r="H32" s="136">
        <v>10</v>
      </c>
      <c r="I32" s="137" t="s">
        <v>289</v>
      </c>
      <c r="J32" s="137" t="s">
        <v>83</v>
      </c>
      <c r="K32" s="107" t="s">
        <v>64</v>
      </c>
      <c r="L32" s="107" t="s">
        <v>248</v>
      </c>
      <c r="M32" s="85"/>
    </row>
    <row r="33" spans="1:16" s="67" customFormat="1" x14ac:dyDescent="0.25">
      <c r="A33" s="232" t="s">
        <v>203</v>
      </c>
      <c r="B33" s="134" t="s">
        <v>188</v>
      </c>
      <c r="C33" s="232" t="s">
        <v>59</v>
      </c>
      <c r="D33" s="233">
        <v>2266</v>
      </c>
      <c r="E33" s="232" t="s">
        <v>121</v>
      </c>
      <c r="F33" s="232" t="s">
        <v>32</v>
      </c>
      <c r="G33" s="234">
        <v>90</v>
      </c>
      <c r="H33" s="234">
        <v>10</v>
      </c>
      <c r="I33" s="235" t="s">
        <v>288</v>
      </c>
      <c r="J33" s="235" t="s">
        <v>193</v>
      </c>
      <c r="K33" s="232" t="s">
        <v>64</v>
      </c>
      <c r="L33" s="232" t="s">
        <v>252</v>
      </c>
      <c r="M33" s="232"/>
    </row>
    <row r="34" spans="1:16" s="67" customFormat="1" x14ac:dyDescent="0.25">
      <c r="A34" s="232"/>
      <c r="B34" s="134" t="s">
        <v>189</v>
      </c>
      <c r="C34" s="232"/>
      <c r="D34" s="233"/>
      <c r="E34" s="232"/>
      <c r="F34" s="232"/>
      <c r="G34" s="234"/>
      <c r="H34" s="234"/>
      <c r="I34" s="235"/>
      <c r="J34" s="235"/>
      <c r="K34" s="232"/>
      <c r="L34" s="232"/>
      <c r="M34" s="232"/>
    </row>
    <row r="35" spans="1:16" s="67" customFormat="1" x14ac:dyDescent="0.25">
      <c r="A35" s="107" t="s">
        <v>204</v>
      </c>
      <c r="B35" s="134" t="s">
        <v>190</v>
      </c>
      <c r="C35" s="107" t="s">
        <v>59</v>
      </c>
      <c r="D35" s="135">
        <v>854</v>
      </c>
      <c r="E35" s="107" t="s">
        <v>121</v>
      </c>
      <c r="F35" s="107" t="s">
        <v>32</v>
      </c>
      <c r="G35" s="136">
        <v>90</v>
      </c>
      <c r="H35" s="136">
        <v>10</v>
      </c>
      <c r="I35" s="137" t="s">
        <v>290</v>
      </c>
      <c r="J35" s="137" t="s">
        <v>83</v>
      </c>
      <c r="K35" s="107" t="s">
        <v>64</v>
      </c>
      <c r="L35" s="107" t="s">
        <v>253</v>
      </c>
      <c r="M35" s="85"/>
    </row>
    <row r="36" spans="1:16" s="67" customFormat="1" x14ac:dyDescent="0.25">
      <c r="A36" s="107" t="s">
        <v>205</v>
      </c>
      <c r="B36" s="134" t="s">
        <v>191</v>
      </c>
      <c r="C36" s="107" t="s">
        <v>59</v>
      </c>
      <c r="D36" s="144">
        <v>682</v>
      </c>
      <c r="E36" s="107" t="s">
        <v>121</v>
      </c>
      <c r="F36" s="107" t="s">
        <v>32</v>
      </c>
      <c r="G36" s="136">
        <v>90</v>
      </c>
      <c r="H36" s="136">
        <v>10</v>
      </c>
      <c r="I36" s="137" t="s">
        <v>287</v>
      </c>
      <c r="J36" s="137" t="s">
        <v>84</v>
      </c>
      <c r="K36" s="107" t="s">
        <v>64</v>
      </c>
      <c r="L36" s="107" t="s">
        <v>254</v>
      </c>
      <c r="M36" s="85"/>
    </row>
    <row r="37" spans="1:16" s="67" customFormat="1" x14ac:dyDescent="0.25">
      <c r="A37" s="107" t="s">
        <v>206</v>
      </c>
      <c r="B37" s="134" t="s">
        <v>192</v>
      </c>
      <c r="C37" s="107" t="s">
        <v>59</v>
      </c>
      <c r="D37" s="144">
        <v>1635</v>
      </c>
      <c r="E37" s="107" t="s">
        <v>121</v>
      </c>
      <c r="F37" s="107" t="s">
        <v>32</v>
      </c>
      <c r="G37" s="136">
        <v>90</v>
      </c>
      <c r="H37" s="136">
        <v>10</v>
      </c>
      <c r="I37" s="137" t="s">
        <v>287</v>
      </c>
      <c r="J37" s="137" t="s">
        <v>86</v>
      </c>
      <c r="K37" s="107" t="s">
        <v>64</v>
      </c>
      <c r="L37" s="107" t="s">
        <v>255</v>
      </c>
      <c r="M37" s="85"/>
    </row>
    <row r="38" spans="1:16" s="67" customFormat="1" x14ac:dyDescent="0.25">
      <c r="A38" s="107" t="s">
        <v>207</v>
      </c>
      <c r="B38" s="134" t="s">
        <v>194</v>
      </c>
      <c r="C38" s="107" t="s">
        <v>59</v>
      </c>
      <c r="D38" s="144">
        <v>2958</v>
      </c>
      <c r="E38" s="107" t="s">
        <v>121</v>
      </c>
      <c r="F38" s="107" t="s">
        <v>32</v>
      </c>
      <c r="G38" s="136">
        <v>90</v>
      </c>
      <c r="H38" s="136">
        <v>10</v>
      </c>
      <c r="I38" s="137" t="s">
        <v>291</v>
      </c>
      <c r="J38" s="137" t="s">
        <v>196</v>
      </c>
      <c r="K38" s="107" t="s">
        <v>64</v>
      </c>
      <c r="L38" s="107" t="s">
        <v>256</v>
      </c>
      <c r="M38" s="85"/>
    </row>
    <row r="39" spans="1:16" s="67" customFormat="1" x14ac:dyDescent="0.25">
      <c r="A39" s="107" t="s">
        <v>208</v>
      </c>
      <c r="B39" s="134" t="s">
        <v>195</v>
      </c>
      <c r="C39" s="107" t="s">
        <v>59</v>
      </c>
      <c r="D39" s="144">
        <v>1350</v>
      </c>
      <c r="E39" s="107" t="s">
        <v>121</v>
      </c>
      <c r="F39" s="107" t="s">
        <v>32</v>
      </c>
      <c r="G39" s="136">
        <v>90</v>
      </c>
      <c r="H39" s="136">
        <v>10</v>
      </c>
      <c r="I39" s="137" t="s">
        <v>292</v>
      </c>
      <c r="J39" s="137" t="s">
        <v>196</v>
      </c>
      <c r="K39" s="107" t="s">
        <v>64</v>
      </c>
      <c r="L39" s="107" t="s">
        <v>257</v>
      </c>
      <c r="M39" s="85"/>
    </row>
    <row r="40" spans="1:16" s="67" customFormat="1" x14ac:dyDescent="0.25">
      <c r="A40" s="107" t="s">
        <v>209</v>
      </c>
      <c r="B40" s="134" t="s">
        <v>197</v>
      </c>
      <c r="C40" s="107" t="s">
        <v>59</v>
      </c>
      <c r="D40" s="144">
        <v>1200</v>
      </c>
      <c r="E40" s="107" t="s">
        <v>139</v>
      </c>
      <c r="F40" s="107" t="s">
        <v>258</v>
      </c>
      <c r="G40" s="136">
        <v>0</v>
      </c>
      <c r="H40" s="136">
        <v>100</v>
      </c>
      <c r="I40" s="137" t="s">
        <v>182</v>
      </c>
      <c r="J40" s="137" t="s">
        <v>111</v>
      </c>
      <c r="K40" s="107" t="s">
        <v>15</v>
      </c>
      <c r="L40" s="107"/>
      <c r="M40" s="85"/>
    </row>
    <row r="41" spans="1:16" s="67" customFormat="1" x14ac:dyDescent="0.25">
      <c r="A41" s="107" t="s">
        <v>210</v>
      </c>
      <c r="B41" s="134" t="s">
        <v>198</v>
      </c>
      <c r="C41" s="107" t="s">
        <v>48</v>
      </c>
      <c r="D41" s="144">
        <v>877</v>
      </c>
      <c r="E41" s="107" t="s">
        <v>157</v>
      </c>
      <c r="F41" s="107" t="s">
        <v>258</v>
      </c>
      <c r="G41" s="136">
        <v>0</v>
      </c>
      <c r="H41" s="136">
        <v>100</v>
      </c>
      <c r="I41" s="137" t="s">
        <v>217</v>
      </c>
      <c r="J41" s="137" t="s">
        <v>111</v>
      </c>
      <c r="K41" s="107" t="s">
        <v>69</v>
      </c>
      <c r="L41" s="107"/>
      <c r="M41" s="85"/>
    </row>
    <row r="42" spans="1:16" s="67" customFormat="1" x14ac:dyDescent="0.25">
      <c r="A42" s="107" t="s">
        <v>211</v>
      </c>
      <c r="B42" s="134" t="s">
        <v>199</v>
      </c>
      <c r="C42" s="107" t="s">
        <v>48</v>
      </c>
      <c r="D42" s="144">
        <v>2242</v>
      </c>
      <c r="E42" s="107" t="s">
        <v>157</v>
      </c>
      <c r="F42" s="107" t="s">
        <v>258</v>
      </c>
      <c r="G42" s="136">
        <v>0</v>
      </c>
      <c r="H42" s="136">
        <v>100</v>
      </c>
      <c r="I42" s="137" t="s">
        <v>217</v>
      </c>
      <c r="J42" s="137" t="s">
        <v>111</v>
      </c>
      <c r="K42" s="107" t="s">
        <v>69</v>
      </c>
      <c r="L42" s="107"/>
      <c r="M42" s="85"/>
    </row>
    <row r="43" spans="1:16" s="67" customFormat="1" x14ac:dyDescent="0.25">
      <c r="A43" s="138" t="s">
        <v>302</v>
      </c>
      <c r="B43" s="139" t="s">
        <v>307</v>
      </c>
      <c r="C43" s="138" t="s">
        <v>59</v>
      </c>
      <c r="D43" s="140">
        <v>1000</v>
      </c>
      <c r="E43" s="138" t="s">
        <v>121</v>
      </c>
      <c r="F43" s="138" t="s">
        <v>32</v>
      </c>
      <c r="G43" s="141">
        <v>90</v>
      </c>
      <c r="H43" s="141">
        <v>10</v>
      </c>
      <c r="I43" s="142" t="s">
        <v>303</v>
      </c>
      <c r="J43" s="142" t="s">
        <v>111</v>
      </c>
      <c r="K43" s="138" t="s">
        <v>15</v>
      </c>
      <c r="L43" s="138"/>
      <c r="M43" s="143"/>
    </row>
    <row r="44" spans="1:16" x14ac:dyDescent="0.25">
      <c r="A44" s="177" t="s">
        <v>13</v>
      </c>
      <c r="B44" s="178"/>
      <c r="C44" s="179"/>
      <c r="D44" s="44">
        <f>SUM(D14,D16,D21:D43)</f>
        <v>32196</v>
      </c>
      <c r="E44" s="195"/>
      <c r="F44" s="196"/>
      <c r="G44" s="196"/>
      <c r="H44" s="196"/>
      <c r="I44" s="196"/>
      <c r="J44" s="196"/>
      <c r="K44" s="196"/>
      <c r="L44" s="196"/>
      <c r="M44" s="197"/>
    </row>
    <row r="45" spans="1:16" ht="9" customHeight="1" x14ac:dyDescent="0.25">
      <c r="A45" s="198"/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200"/>
    </row>
    <row r="46" spans="1:16" x14ac:dyDescent="0.25">
      <c r="A46" s="188" t="s">
        <v>23</v>
      </c>
      <c r="B46" s="189"/>
      <c r="C46" s="189"/>
      <c r="D46" s="189"/>
      <c r="E46" s="189"/>
      <c r="F46" s="189"/>
      <c r="G46" s="189"/>
      <c r="H46" s="189"/>
      <c r="I46" s="189"/>
      <c r="J46" s="189"/>
      <c r="K46" s="201"/>
      <c r="L46" s="201"/>
      <c r="M46" s="202"/>
    </row>
    <row r="47" spans="1:16" ht="15.75" x14ac:dyDescent="0.25">
      <c r="A47" s="2" t="s">
        <v>55</v>
      </c>
      <c r="B47" s="4" t="s">
        <v>212</v>
      </c>
      <c r="C47" s="2" t="s">
        <v>56</v>
      </c>
      <c r="D47" s="55">
        <v>10626</v>
      </c>
      <c r="E47" s="5" t="s">
        <v>26</v>
      </c>
      <c r="F47" s="2" t="s">
        <v>32</v>
      </c>
      <c r="G47" s="32">
        <v>0</v>
      </c>
      <c r="H47" s="33">
        <v>100</v>
      </c>
      <c r="I47" s="47" t="s">
        <v>293</v>
      </c>
      <c r="J47" s="48" t="s">
        <v>88</v>
      </c>
      <c r="K47" s="2" t="s">
        <v>64</v>
      </c>
      <c r="L47" s="5" t="s">
        <v>239</v>
      </c>
      <c r="M47" s="10"/>
      <c r="O47" s="67"/>
      <c r="P47" s="18"/>
    </row>
    <row r="48" spans="1:16" s="67" customFormat="1" ht="15.75" x14ac:dyDescent="0.25">
      <c r="A48" s="86" t="s">
        <v>56</v>
      </c>
      <c r="B48" s="87" t="s">
        <v>112</v>
      </c>
      <c r="C48" s="86" t="s">
        <v>116</v>
      </c>
      <c r="D48" s="88">
        <v>164047</v>
      </c>
      <c r="E48" s="89" t="s">
        <v>26</v>
      </c>
      <c r="F48" s="86" t="s">
        <v>32</v>
      </c>
      <c r="G48" s="90">
        <v>75</v>
      </c>
      <c r="H48" s="91">
        <v>25</v>
      </c>
      <c r="I48" s="92" t="s">
        <v>138</v>
      </c>
      <c r="J48" s="93" t="s">
        <v>92</v>
      </c>
      <c r="K48" s="86" t="s">
        <v>66</v>
      </c>
      <c r="L48" s="89"/>
      <c r="M48" s="94" t="s">
        <v>175</v>
      </c>
      <c r="P48" s="68"/>
    </row>
    <row r="49" spans="1:16" s="67" customFormat="1" ht="15.75" x14ac:dyDescent="0.25">
      <c r="A49" s="58" t="s">
        <v>43</v>
      </c>
      <c r="B49" s="59" t="s">
        <v>219</v>
      </c>
      <c r="C49" s="58" t="s">
        <v>56</v>
      </c>
      <c r="D49" s="69">
        <v>1240</v>
      </c>
      <c r="E49" s="61" t="s">
        <v>157</v>
      </c>
      <c r="F49" s="58" t="s">
        <v>258</v>
      </c>
      <c r="G49" s="62">
        <v>0</v>
      </c>
      <c r="H49" s="63">
        <v>100</v>
      </c>
      <c r="I49" s="64" t="s">
        <v>294</v>
      </c>
      <c r="J49" s="65" t="s">
        <v>83</v>
      </c>
      <c r="K49" s="58" t="s">
        <v>64</v>
      </c>
      <c r="L49" s="61" t="s">
        <v>241</v>
      </c>
      <c r="M49" s="85"/>
      <c r="P49" s="68"/>
    </row>
    <row r="50" spans="1:16" s="67" customFormat="1" ht="15.75" x14ac:dyDescent="0.25">
      <c r="A50" s="86" t="s">
        <v>57</v>
      </c>
      <c r="B50" s="87" t="s">
        <v>114</v>
      </c>
      <c r="C50" s="86" t="s">
        <v>115</v>
      </c>
      <c r="D50" s="88">
        <v>5500</v>
      </c>
      <c r="E50" s="89" t="s">
        <v>26</v>
      </c>
      <c r="F50" s="86" t="s">
        <v>32</v>
      </c>
      <c r="G50" s="90">
        <v>50</v>
      </c>
      <c r="H50" s="91">
        <v>50</v>
      </c>
      <c r="I50" s="92" t="s">
        <v>118</v>
      </c>
      <c r="J50" s="93" t="s">
        <v>111</v>
      </c>
      <c r="K50" s="86" t="s">
        <v>66</v>
      </c>
      <c r="L50" s="89"/>
      <c r="M50" s="94" t="s">
        <v>143</v>
      </c>
      <c r="P50" s="68"/>
    </row>
    <row r="51" spans="1:16" s="67" customFormat="1" ht="15.75" x14ac:dyDescent="0.25">
      <c r="A51" s="58" t="s">
        <v>58</v>
      </c>
      <c r="B51" s="59" t="s">
        <v>231</v>
      </c>
      <c r="C51" s="58" t="s">
        <v>46</v>
      </c>
      <c r="D51" s="60">
        <v>980</v>
      </c>
      <c r="E51" s="61" t="s">
        <v>157</v>
      </c>
      <c r="F51" s="58" t="s">
        <v>258</v>
      </c>
      <c r="G51" s="62">
        <v>0</v>
      </c>
      <c r="H51" s="63">
        <v>100</v>
      </c>
      <c r="I51" s="64" t="s">
        <v>295</v>
      </c>
      <c r="J51" s="65" t="s">
        <v>193</v>
      </c>
      <c r="K51" s="58" t="s">
        <v>64</v>
      </c>
      <c r="L51" s="61"/>
      <c r="M51" s="85"/>
      <c r="P51" s="68"/>
    </row>
    <row r="52" spans="1:16" s="67" customFormat="1" ht="15.75" x14ac:dyDescent="0.25">
      <c r="A52" s="86" t="s">
        <v>59</v>
      </c>
      <c r="B52" s="87" t="s">
        <v>140</v>
      </c>
      <c r="C52" s="86" t="s">
        <v>141</v>
      </c>
      <c r="D52" s="88">
        <v>111000</v>
      </c>
      <c r="E52" s="89" t="s">
        <v>26</v>
      </c>
      <c r="F52" s="86" t="s">
        <v>32</v>
      </c>
      <c r="G52" s="90">
        <v>70</v>
      </c>
      <c r="H52" s="91">
        <v>30</v>
      </c>
      <c r="I52" s="92" t="s">
        <v>142</v>
      </c>
      <c r="J52" s="93" t="s">
        <v>111</v>
      </c>
      <c r="K52" s="86" t="s">
        <v>66</v>
      </c>
      <c r="L52" s="89"/>
      <c r="M52" s="94" t="s">
        <v>143</v>
      </c>
      <c r="P52" s="68"/>
    </row>
    <row r="53" spans="1:16" s="67" customFormat="1" ht="15.75" x14ac:dyDescent="0.25">
      <c r="A53" s="58" t="s">
        <v>60</v>
      </c>
      <c r="B53" s="59" t="s">
        <v>225</v>
      </c>
      <c r="C53" s="58" t="s">
        <v>115</v>
      </c>
      <c r="D53" s="69">
        <v>17300</v>
      </c>
      <c r="E53" s="61" t="s">
        <v>139</v>
      </c>
      <c r="F53" s="58" t="s">
        <v>258</v>
      </c>
      <c r="G53" s="71">
        <v>100</v>
      </c>
      <c r="H53" s="70">
        <v>0</v>
      </c>
      <c r="I53" s="64" t="s">
        <v>182</v>
      </c>
      <c r="J53" s="65" t="s">
        <v>111</v>
      </c>
      <c r="K53" s="58" t="s">
        <v>15</v>
      </c>
      <c r="L53" s="61"/>
      <c r="M53" s="85"/>
      <c r="P53" s="68"/>
    </row>
    <row r="54" spans="1:16" s="67" customFormat="1" ht="15.75" x14ac:dyDescent="0.25">
      <c r="A54" s="58" t="s">
        <v>61</v>
      </c>
      <c r="B54" s="59" t="s">
        <v>229</v>
      </c>
      <c r="C54" s="58" t="s">
        <v>57</v>
      </c>
      <c r="D54" s="60">
        <v>979</v>
      </c>
      <c r="E54" s="61" t="s">
        <v>157</v>
      </c>
      <c r="F54" s="58" t="s">
        <v>258</v>
      </c>
      <c r="G54" s="62">
        <v>0</v>
      </c>
      <c r="H54" s="63">
        <v>100</v>
      </c>
      <c r="I54" s="64" t="s">
        <v>230</v>
      </c>
      <c r="J54" s="65" t="s">
        <v>216</v>
      </c>
      <c r="K54" s="58" t="s">
        <v>64</v>
      </c>
      <c r="L54" s="61"/>
      <c r="M54" s="85"/>
      <c r="P54" s="68"/>
    </row>
    <row r="55" spans="1:16" s="67" customFormat="1" ht="15.75" x14ac:dyDescent="0.25">
      <c r="A55" s="58" t="s">
        <v>75</v>
      </c>
      <c r="B55" s="59" t="s">
        <v>158</v>
      </c>
      <c r="C55" s="58" t="s">
        <v>55</v>
      </c>
      <c r="D55" s="69">
        <v>38880</v>
      </c>
      <c r="E55" s="61" t="s">
        <v>26</v>
      </c>
      <c r="F55" s="58" t="s">
        <v>32</v>
      </c>
      <c r="G55" s="62">
        <v>80</v>
      </c>
      <c r="H55" s="63">
        <v>20</v>
      </c>
      <c r="I55" s="64" t="s">
        <v>296</v>
      </c>
      <c r="J55" s="65" t="s">
        <v>92</v>
      </c>
      <c r="K55" s="58" t="s">
        <v>64</v>
      </c>
      <c r="L55" s="61" t="s">
        <v>236</v>
      </c>
      <c r="M55" s="85"/>
      <c r="P55" s="68"/>
    </row>
    <row r="56" spans="1:16" s="67" customFormat="1" ht="15.75" x14ac:dyDescent="0.25">
      <c r="A56" s="58" t="s">
        <v>168</v>
      </c>
      <c r="B56" s="59" t="s">
        <v>159</v>
      </c>
      <c r="C56" s="58" t="s">
        <v>55</v>
      </c>
      <c r="D56" s="69">
        <v>7642</v>
      </c>
      <c r="E56" s="61" t="s">
        <v>26</v>
      </c>
      <c r="F56" s="58" t="s">
        <v>32</v>
      </c>
      <c r="G56" s="62">
        <v>0</v>
      </c>
      <c r="H56" s="63">
        <v>100</v>
      </c>
      <c r="I56" s="64" t="s">
        <v>296</v>
      </c>
      <c r="J56" s="65" t="s">
        <v>215</v>
      </c>
      <c r="K56" s="58" t="s">
        <v>64</v>
      </c>
      <c r="L56" s="61" t="s">
        <v>237</v>
      </c>
      <c r="M56" s="85"/>
      <c r="P56" s="68"/>
    </row>
    <row r="57" spans="1:16" s="67" customFormat="1" ht="15.75" x14ac:dyDescent="0.25">
      <c r="A57" s="58" t="s">
        <v>169</v>
      </c>
      <c r="B57" s="59" t="s">
        <v>160</v>
      </c>
      <c r="C57" s="58" t="s">
        <v>55</v>
      </c>
      <c r="D57" s="69">
        <v>13376</v>
      </c>
      <c r="E57" s="61" t="s">
        <v>26</v>
      </c>
      <c r="F57" s="58" t="s">
        <v>32</v>
      </c>
      <c r="G57" s="62">
        <v>80</v>
      </c>
      <c r="H57" s="63">
        <v>20</v>
      </c>
      <c r="I57" s="64" t="s">
        <v>296</v>
      </c>
      <c r="J57" s="65" t="s">
        <v>215</v>
      </c>
      <c r="K57" s="58" t="s">
        <v>64</v>
      </c>
      <c r="L57" s="61" t="s">
        <v>238</v>
      </c>
      <c r="M57" s="85"/>
      <c r="P57" s="68"/>
    </row>
    <row r="58" spans="1:16" s="67" customFormat="1" ht="15.75" x14ac:dyDescent="0.25">
      <c r="A58" s="58" t="s">
        <v>170</v>
      </c>
      <c r="B58" s="59" t="s">
        <v>161</v>
      </c>
      <c r="C58" s="58" t="s">
        <v>56</v>
      </c>
      <c r="D58" s="69">
        <v>12628</v>
      </c>
      <c r="E58" s="61" t="s">
        <v>26</v>
      </c>
      <c r="F58" s="58" t="s">
        <v>32</v>
      </c>
      <c r="G58" s="62">
        <v>80</v>
      </c>
      <c r="H58" s="63">
        <v>20</v>
      </c>
      <c r="I58" s="64" t="s">
        <v>296</v>
      </c>
      <c r="J58" s="65" t="s">
        <v>215</v>
      </c>
      <c r="K58" s="58" t="s">
        <v>64</v>
      </c>
      <c r="L58" s="61" t="s">
        <v>240</v>
      </c>
      <c r="M58" s="85"/>
      <c r="P58" s="68"/>
    </row>
    <row r="59" spans="1:16" s="67" customFormat="1" ht="15.75" x14ac:dyDescent="0.25">
      <c r="A59" s="58" t="s">
        <v>171</v>
      </c>
      <c r="B59" s="59" t="s">
        <v>162</v>
      </c>
      <c r="C59" s="58" t="s">
        <v>56</v>
      </c>
      <c r="D59" s="69">
        <v>25504</v>
      </c>
      <c r="E59" s="61" t="s">
        <v>26</v>
      </c>
      <c r="F59" s="58" t="s">
        <v>32</v>
      </c>
      <c r="G59" s="62">
        <v>80</v>
      </c>
      <c r="H59" s="63">
        <v>20</v>
      </c>
      <c r="I59" s="64" t="s">
        <v>296</v>
      </c>
      <c r="J59" s="65" t="s">
        <v>182</v>
      </c>
      <c r="K59" s="58" t="s">
        <v>64</v>
      </c>
      <c r="L59" s="61" t="s">
        <v>242</v>
      </c>
      <c r="M59" s="85"/>
      <c r="P59" s="68"/>
    </row>
    <row r="60" spans="1:16" s="67" customFormat="1" ht="15.75" x14ac:dyDescent="0.25">
      <c r="A60" s="58" t="s">
        <v>172</v>
      </c>
      <c r="B60" s="59" t="s">
        <v>163</v>
      </c>
      <c r="C60" s="58" t="s">
        <v>43</v>
      </c>
      <c r="D60" s="60">
        <v>18461</v>
      </c>
      <c r="E60" s="61" t="s">
        <v>26</v>
      </c>
      <c r="F60" s="58" t="s">
        <v>32</v>
      </c>
      <c r="G60" s="62">
        <v>80</v>
      </c>
      <c r="H60" s="63">
        <v>20</v>
      </c>
      <c r="I60" s="64" t="s">
        <v>296</v>
      </c>
      <c r="J60" s="65" t="s">
        <v>90</v>
      </c>
      <c r="K60" s="58" t="s">
        <v>64</v>
      </c>
      <c r="L60" s="61" t="s">
        <v>244</v>
      </c>
      <c r="M60" s="85" t="s">
        <v>213</v>
      </c>
      <c r="P60" s="68"/>
    </row>
    <row r="61" spans="1:16" s="67" customFormat="1" ht="15.75" x14ac:dyDescent="0.25">
      <c r="A61" s="58" t="s">
        <v>173</v>
      </c>
      <c r="B61" s="59" t="s">
        <v>164</v>
      </c>
      <c r="C61" s="58" t="s">
        <v>43</v>
      </c>
      <c r="D61" s="69">
        <v>3443</v>
      </c>
      <c r="E61" s="61" t="s">
        <v>26</v>
      </c>
      <c r="F61" s="58" t="s">
        <v>32</v>
      </c>
      <c r="G61" s="62">
        <v>80</v>
      </c>
      <c r="H61" s="63">
        <v>20</v>
      </c>
      <c r="I61" s="64" t="s">
        <v>296</v>
      </c>
      <c r="J61" s="65" t="s">
        <v>216</v>
      </c>
      <c r="K61" s="58" t="s">
        <v>64</v>
      </c>
      <c r="L61" s="61" t="s">
        <v>245</v>
      </c>
      <c r="M61" s="85" t="s">
        <v>214</v>
      </c>
      <c r="P61" s="68"/>
    </row>
    <row r="62" spans="1:16" s="67" customFormat="1" ht="15.75" x14ac:dyDescent="0.25">
      <c r="A62" s="58" t="s">
        <v>174</v>
      </c>
      <c r="B62" s="59" t="s">
        <v>165</v>
      </c>
      <c r="C62" s="58" t="s">
        <v>43</v>
      </c>
      <c r="D62" s="69">
        <v>7290</v>
      </c>
      <c r="E62" s="61" t="s">
        <v>26</v>
      </c>
      <c r="F62" s="58" t="s">
        <v>32</v>
      </c>
      <c r="G62" s="62">
        <v>80</v>
      </c>
      <c r="H62" s="63">
        <v>20</v>
      </c>
      <c r="I62" s="64" t="s">
        <v>296</v>
      </c>
      <c r="J62" s="65" t="s">
        <v>217</v>
      </c>
      <c r="K62" s="58" t="s">
        <v>64</v>
      </c>
      <c r="L62" s="61" t="s">
        <v>246</v>
      </c>
      <c r="M62" s="85"/>
      <c r="P62" s="68"/>
    </row>
    <row r="63" spans="1:16" s="67" customFormat="1" ht="15.75" x14ac:dyDescent="0.25">
      <c r="A63" s="58" t="s">
        <v>222</v>
      </c>
      <c r="B63" s="59" t="s">
        <v>166</v>
      </c>
      <c r="C63" s="58" t="s">
        <v>43</v>
      </c>
      <c r="D63" s="69">
        <v>1384</v>
      </c>
      <c r="E63" s="61" t="s">
        <v>26</v>
      </c>
      <c r="F63" s="58" t="s">
        <v>32</v>
      </c>
      <c r="G63" s="62">
        <v>80</v>
      </c>
      <c r="H63" s="63">
        <v>20</v>
      </c>
      <c r="I63" s="64" t="s">
        <v>296</v>
      </c>
      <c r="J63" s="65" t="s">
        <v>218</v>
      </c>
      <c r="K63" s="58" t="s">
        <v>64</v>
      </c>
      <c r="L63" s="61" t="s">
        <v>247</v>
      </c>
      <c r="M63" s="85" t="s">
        <v>213</v>
      </c>
      <c r="P63" s="68"/>
    </row>
    <row r="64" spans="1:16" s="67" customFormat="1" ht="15.75" x14ac:dyDescent="0.25">
      <c r="A64" s="58" t="s">
        <v>223</v>
      </c>
      <c r="B64" s="59" t="s">
        <v>167</v>
      </c>
      <c r="C64" s="58" t="s">
        <v>43</v>
      </c>
      <c r="D64" s="69">
        <v>23848</v>
      </c>
      <c r="E64" s="61" t="s">
        <v>26</v>
      </c>
      <c r="F64" s="58" t="s">
        <v>32</v>
      </c>
      <c r="G64" s="62">
        <v>80</v>
      </c>
      <c r="H64" s="63">
        <v>20</v>
      </c>
      <c r="I64" s="64" t="s">
        <v>297</v>
      </c>
      <c r="J64" s="65" t="s">
        <v>92</v>
      </c>
      <c r="K64" s="58" t="s">
        <v>64</v>
      </c>
      <c r="L64" s="61" t="s">
        <v>248</v>
      </c>
      <c r="M64" s="85"/>
      <c r="P64" s="68"/>
    </row>
    <row r="65" spans="1:16" s="67" customFormat="1" ht="15.75" x14ac:dyDescent="0.25">
      <c r="A65" s="58" t="s">
        <v>227</v>
      </c>
      <c r="B65" s="59" t="s">
        <v>220</v>
      </c>
      <c r="C65" s="58" t="s">
        <v>56</v>
      </c>
      <c r="D65" s="69">
        <v>19891</v>
      </c>
      <c r="E65" s="61" t="s">
        <v>26</v>
      </c>
      <c r="F65" s="58" t="s">
        <v>32</v>
      </c>
      <c r="G65" s="71">
        <v>10</v>
      </c>
      <c r="H65" s="70">
        <v>90</v>
      </c>
      <c r="I65" s="64" t="s">
        <v>298</v>
      </c>
      <c r="J65" s="65" t="s">
        <v>91</v>
      </c>
      <c r="K65" s="58" t="s">
        <v>64</v>
      </c>
      <c r="L65" s="61" t="s">
        <v>243</v>
      </c>
      <c r="M65" s="85"/>
      <c r="P65" s="68"/>
    </row>
    <row r="66" spans="1:16" s="67" customFormat="1" ht="15.75" x14ac:dyDescent="0.25">
      <c r="A66" s="58" t="s">
        <v>228</v>
      </c>
      <c r="B66" s="59" t="s">
        <v>221</v>
      </c>
      <c r="C66" s="58" t="s">
        <v>43</v>
      </c>
      <c r="D66" s="69">
        <v>48994</v>
      </c>
      <c r="E66" s="61" t="s">
        <v>26</v>
      </c>
      <c r="F66" s="58" t="s">
        <v>32</v>
      </c>
      <c r="G66" s="62">
        <v>80</v>
      </c>
      <c r="H66" s="63">
        <v>20</v>
      </c>
      <c r="I66" s="64" t="s">
        <v>299</v>
      </c>
      <c r="J66" s="65" t="s">
        <v>224</v>
      </c>
      <c r="K66" s="58" t="s">
        <v>64</v>
      </c>
      <c r="L66" s="61" t="s">
        <v>249</v>
      </c>
      <c r="M66" s="85"/>
      <c r="P66" s="68"/>
    </row>
    <row r="67" spans="1:16" s="67" customFormat="1" ht="15.75" x14ac:dyDescent="0.25">
      <c r="A67" s="58" t="s">
        <v>234</v>
      </c>
      <c r="B67" s="59" t="s">
        <v>232</v>
      </c>
      <c r="C67" s="58" t="s">
        <v>43</v>
      </c>
      <c r="D67" s="69">
        <v>10848</v>
      </c>
      <c r="E67" s="61" t="s">
        <v>26</v>
      </c>
      <c r="F67" s="58" t="s">
        <v>32</v>
      </c>
      <c r="G67" s="62">
        <v>80</v>
      </c>
      <c r="H67" s="63">
        <v>20</v>
      </c>
      <c r="I67" s="64" t="s">
        <v>259</v>
      </c>
      <c r="J67" s="73" t="s">
        <v>306</v>
      </c>
      <c r="K67" s="74" t="s">
        <v>64</v>
      </c>
      <c r="L67" s="75" t="s">
        <v>309</v>
      </c>
      <c r="M67" s="85"/>
      <c r="P67" s="68"/>
    </row>
    <row r="68" spans="1:16" s="67" customFormat="1" ht="15.75" x14ac:dyDescent="0.25">
      <c r="A68" s="86" t="s">
        <v>235</v>
      </c>
      <c r="B68" s="87" t="s">
        <v>233</v>
      </c>
      <c r="C68" s="86" t="s">
        <v>56</v>
      </c>
      <c r="D68" s="88">
        <v>2600</v>
      </c>
      <c r="E68" s="89" t="s">
        <v>139</v>
      </c>
      <c r="F68" s="86" t="s">
        <v>258</v>
      </c>
      <c r="G68" s="90">
        <v>0</v>
      </c>
      <c r="H68" s="91">
        <v>100</v>
      </c>
      <c r="I68" s="92" t="s">
        <v>259</v>
      </c>
      <c r="J68" s="93" t="s">
        <v>111</v>
      </c>
      <c r="K68" s="86" t="s">
        <v>66</v>
      </c>
      <c r="L68" s="89"/>
      <c r="M68" s="94" t="s">
        <v>331</v>
      </c>
      <c r="P68" s="68"/>
    </row>
    <row r="69" spans="1:16" s="67" customFormat="1" ht="15.75" x14ac:dyDescent="0.25">
      <c r="A69" s="145" t="s">
        <v>305</v>
      </c>
      <c r="B69" s="146" t="s">
        <v>308</v>
      </c>
      <c r="C69" s="145" t="s">
        <v>43</v>
      </c>
      <c r="D69" s="147">
        <v>26981</v>
      </c>
      <c r="E69" s="148" t="s">
        <v>26</v>
      </c>
      <c r="F69" s="145" t="s">
        <v>32</v>
      </c>
      <c r="G69" s="149">
        <v>60</v>
      </c>
      <c r="H69" s="150">
        <v>40</v>
      </c>
      <c r="I69" s="151" t="s">
        <v>303</v>
      </c>
      <c r="J69" s="152" t="s">
        <v>111</v>
      </c>
      <c r="K69" s="145" t="s">
        <v>69</v>
      </c>
      <c r="L69" s="148"/>
      <c r="M69" s="143"/>
      <c r="P69" s="68"/>
    </row>
    <row r="70" spans="1:16" x14ac:dyDescent="0.25">
      <c r="A70" s="177" t="s">
        <v>16</v>
      </c>
      <c r="B70" s="178"/>
      <c r="C70" s="179"/>
      <c r="D70" s="44">
        <f>SUM(D47,D49,D51,D53:D67,D69)</f>
        <v>290295</v>
      </c>
      <c r="E70" s="195"/>
      <c r="F70" s="196"/>
      <c r="G70" s="196"/>
      <c r="H70" s="196"/>
      <c r="I70" s="196"/>
      <c r="J70" s="196"/>
      <c r="K70" s="196"/>
      <c r="L70" s="196"/>
      <c r="M70" s="197"/>
      <c r="O70" s="67"/>
    </row>
    <row r="71" spans="1:16" ht="9" customHeight="1" x14ac:dyDescent="0.25">
      <c r="A71" s="198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200"/>
    </row>
    <row r="72" spans="1:16" x14ac:dyDescent="0.25">
      <c r="A72" s="188" t="s">
        <v>21</v>
      </c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90"/>
    </row>
    <row r="73" spans="1:16" x14ac:dyDescent="0.25">
      <c r="A73" s="3" t="s">
        <v>62</v>
      </c>
      <c r="B73" s="3" t="s">
        <v>62</v>
      </c>
      <c r="C73" s="3" t="s">
        <v>62</v>
      </c>
      <c r="D73" s="9" t="s">
        <v>62</v>
      </c>
      <c r="E73" s="3" t="s">
        <v>62</v>
      </c>
      <c r="F73" s="3" t="s">
        <v>62</v>
      </c>
      <c r="G73" s="3" t="s">
        <v>62</v>
      </c>
      <c r="H73" s="3" t="s">
        <v>62</v>
      </c>
      <c r="I73" s="3" t="s">
        <v>62</v>
      </c>
      <c r="J73" s="3" t="s">
        <v>62</v>
      </c>
      <c r="K73" s="3" t="s">
        <v>62</v>
      </c>
      <c r="L73" s="3"/>
      <c r="M73" s="11" t="s">
        <v>63</v>
      </c>
    </row>
    <row r="74" spans="1:16" x14ac:dyDescent="0.25">
      <c r="A74" s="177" t="s">
        <v>35</v>
      </c>
      <c r="B74" s="178"/>
      <c r="C74" s="179"/>
      <c r="D74" s="45" t="s">
        <v>62</v>
      </c>
      <c r="E74" s="203"/>
      <c r="F74" s="204"/>
      <c r="G74" s="204"/>
      <c r="H74" s="204"/>
      <c r="I74" s="204"/>
      <c r="J74" s="204"/>
      <c r="K74" s="204"/>
      <c r="L74" s="204"/>
      <c r="M74" s="205"/>
    </row>
    <row r="75" spans="1:16" ht="9" customHeight="1" x14ac:dyDescent="0.25">
      <c r="A75" s="198"/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200"/>
    </row>
    <row r="76" spans="1:16" x14ac:dyDescent="0.25">
      <c r="A76" s="188" t="s">
        <v>24</v>
      </c>
      <c r="B76" s="189"/>
      <c r="C76" s="189"/>
      <c r="D76" s="189"/>
      <c r="E76" s="189"/>
      <c r="F76" s="189"/>
      <c r="G76" s="189"/>
      <c r="H76" s="189"/>
      <c r="I76" s="189"/>
      <c r="J76" s="189"/>
      <c r="K76" s="189"/>
      <c r="L76" s="189"/>
      <c r="M76" s="190"/>
    </row>
    <row r="77" spans="1:16" x14ac:dyDescent="0.25">
      <c r="A77" s="3" t="s">
        <v>62</v>
      </c>
      <c r="B77" s="3" t="s">
        <v>62</v>
      </c>
      <c r="C77" s="3" t="s">
        <v>62</v>
      </c>
      <c r="D77" s="9" t="s">
        <v>62</v>
      </c>
      <c r="E77" s="3" t="s">
        <v>62</v>
      </c>
      <c r="F77" s="3" t="s">
        <v>62</v>
      </c>
      <c r="G77" s="3" t="s">
        <v>62</v>
      </c>
      <c r="H77" s="3" t="s">
        <v>62</v>
      </c>
      <c r="I77" s="3" t="s">
        <v>62</v>
      </c>
      <c r="J77" s="3" t="s">
        <v>62</v>
      </c>
      <c r="K77" s="3" t="s">
        <v>62</v>
      </c>
      <c r="L77" s="3"/>
      <c r="M77" s="11" t="s">
        <v>63</v>
      </c>
    </row>
    <row r="78" spans="1:16" x14ac:dyDescent="0.25">
      <c r="A78" s="177" t="s">
        <v>25</v>
      </c>
      <c r="B78" s="178"/>
      <c r="C78" s="179"/>
      <c r="D78" s="45" t="s">
        <v>62</v>
      </c>
      <c r="E78" s="180"/>
      <c r="F78" s="181"/>
      <c r="G78" s="181"/>
      <c r="H78" s="181"/>
      <c r="I78" s="181"/>
      <c r="J78" s="181"/>
      <c r="K78" s="181"/>
      <c r="L78" s="181"/>
      <c r="M78" s="182"/>
    </row>
    <row r="79" spans="1:16" s="1" customFormat="1" ht="14.45" customHeight="1" x14ac:dyDescent="0.25">
      <c r="A79" s="183"/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5"/>
    </row>
    <row r="80" spans="1:16" ht="21" customHeight="1" x14ac:dyDescent="0.25">
      <c r="A80" s="177" t="s">
        <v>31</v>
      </c>
      <c r="B80" s="178"/>
      <c r="C80" s="179"/>
      <c r="D80" s="46">
        <f>SUM(D44,D70,D74,D78)</f>
        <v>322491</v>
      </c>
      <c r="E80" s="180"/>
      <c r="F80" s="181"/>
      <c r="G80" s="181"/>
      <c r="H80" s="181"/>
      <c r="I80" s="181"/>
      <c r="J80" s="181"/>
      <c r="K80" s="181"/>
      <c r="L80" s="181"/>
      <c r="M80" s="182"/>
    </row>
    <row r="81" spans="1:19" ht="21" customHeight="1" x14ac:dyDescent="0.25">
      <c r="A81" s="177" t="s">
        <v>40</v>
      </c>
      <c r="B81" s="178"/>
      <c r="C81" s="179"/>
      <c r="D81" s="44">
        <v>100</v>
      </c>
      <c r="E81" s="186"/>
      <c r="F81" s="186"/>
      <c r="G81" s="44">
        <f>ROUND((SUMPRODUCT($D14:$D43,G14:G43)+SUMPRODUCT($D47:$D69,G47:G69)-D15*G15-D17*G17-D18*G18-D19*G19-D20*G20-D48*G48-D50*G50-D52*G52-D68*G68)/$D$80,0)</f>
        <v>68</v>
      </c>
      <c r="H81" s="44">
        <f>D81-G81</f>
        <v>32</v>
      </c>
      <c r="I81" s="187"/>
      <c r="J81" s="187"/>
      <c r="K81" s="187"/>
      <c r="L81" s="187"/>
      <c r="M81" s="187"/>
    </row>
    <row r="82" spans="1:19" ht="29.25" customHeight="1" thickBot="1" x14ac:dyDescent="0.3">
      <c r="A82" s="21"/>
      <c r="B82" s="172" t="s">
        <v>27</v>
      </c>
      <c r="C82" s="172"/>
      <c r="D82" s="173"/>
      <c r="E82" s="173"/>
      <c r="F82" s="173"/>
      <c r="G82" s="173"/>
      <c r="H82" s="173"/>
      <c r="I82" s="173"/>
      <c r="J82" s="173"/>
      <c r="K82" s="173"/>
      <c r="L82" s="173"/>
      <c r="M82" s="173"/>
    </row>
    <row r="83" spans="1:19" ht="70.900000000000006" customHeight="1" x14ac:dyDescent="0.25">
      <c r="A83" s="22" t="s">
        <v>7</v>
      </c>
      <c r="B83" s="174" t="s">
        <v>67</v>
      </c>
      <c r="C83" s="174"/>
      <c r="D83" s="175"/>
      <c r="E83" s="175"/>
      <c r="F83" s="175"/>
      <c r="G83" s="175"/>
      <c r="H83" s="175"/>
      <c r="I83" s="175"/>
      <c r="J83" s="175"/>
      <c r="K83" s="175"/>
      <c r="L83" s="175"/>
      <c r="M83" s="175"/>
    </row>
    <row r="84" spans="1:19" ht="12" customHeight="1" x14ac:dyDescent="0.25">
      <c r="A84" s="22"/>
      <c r="B84" s="23"/>
      <c r="C84" s="23"/>
      <c r="D84" s="132"/>
      <c r="E84" s="132"/>
      <c r="F84" s="132"/>
      <c r="G84" s="132"/>
      <c r="H84" s="132"/>
      <c r="I84" s="132"/>
      <c r="J84" s="132"/>
      <c r="K84" s="132"/>
      <c r="L84" s="132"/>
      <c r="M84" s="132"/>
    </row>
    <row r="85" spans="1:19" ht="15.75" x14ac:dyDescent="0.25">
      <c r="A85" s="24" t="s">
        <v>8</v>
      </c>
      <c r="B85" s="176" t="s">
        <v>77</v>
      </c>
      <c r="C85" s="176"/>
      <c r="D85" s="176"/>
      <c r="E85" s="25"/>
      <c r="F85" s="25"/>
      <c r="G85" s="26"/>
      <c r="H85" s="26"/>
      <c r="I85" s="27"/>
      <c r="J85" s="27"/>
      <c r="K85" s="26"/>
      <c r="L85" s="26"/>
      <c r="M85" s="26"/>
    </row>
    <row r="86" spans="1:19" ht="12" customHeight="1" x14ac:dyDescent="0.25">
      <c r="A86" s="24"/>
      <c r="B86" s="133"/>
      <c r="C86" s="133"/>
      <c r="D86" s="133"/>
      <c r="E86" s="25"/>
      <c r="F86" s="25"/>
      <c r="G86" s="26"/>
      <c r="H86" s="26"/>
      <c r="I86" s="27"/>
      <c r="J86" s="27"/>
      <c r="K86" s="26"/>
      <c r="L86" s="26"/>
      <c r="M86" s="26"/>
    </row>
    <row r="87" spans="1:19" ht="12" customHeight="1" x14ac:dyDescent="0.25">
      <c r="A87" s="24" t="s">
        <v>12</v>
      </c>
      <c r="B87" s="25" t="s">
        <v>78</v>
      </c>
      <c r="C87" s="25"/>
      <c r="D87" s="25"/>
      <c r="E87" s="25"/>
      <c r="F87" s="25"/>
      <c r="G87" s="26"/>
      <c r="H87" s="26"/>
      <c r="I87" s="27"/>
      <c r="J87" s="27"/>
      <c r="K87" s="26"/>
      <c r="L87" s="26"/>
      <c r="M87" s="26"/>
    </row>
    <row r="88" spans="1:19" ht="12" customHeight="1" x14ac:dyDescent="0.25">
      <c r="A88" s="24"/>
      <c r="B88" s="25"/>
      <c r="C88" s="25"/>
      <c r="D88" s="25"/>
      <c r="E88" s="25"/>
      <c r="F88" s="25"/>
      <c r="G88" s="26"/>
      <c r="H88" s="26"/>
      <c r="I88" s="27"/>
      <c r="J88" s="27"/>
      <c r="K88" s="26"/>
      <c r="L88" s="26"/>
      <c r="M88" s="26"/>
    </row>
    <row r="89" spans="1:19" ht="15.75" x14ac:dyDescent="0.25">
      <c r="A89" s="24" t="s">
        <v>28</v>
      </c>
      <c r="B89" s="28" t="s">
        <v>79</v>
      </c>
      <c r="C89" s="28"/>
      <c r="D89" s="28"/>
      <c r="E89" s="28"/>
      <c r="F89" s="27"/>
      <c r="G89" s="27"/>
      <c r="H89" s="26"/>
      <c r="I89" s="26"/>
      <c r="J89" s="13"/>
    </row>
    <row r="90" spans="1:19" ht="12" customHeight="1" x14ac:dyDescent="0.25">
      <c r="A90" s="24"/>
      <c r="B90" s="28"/>
      <c r="C90" s="28"/>
      <c r="D90" s="28"/>
      <c r="E90" s="28"/>
      <c r="F90" s="27"/>
      <c r="G90" s="27"/>
      <c r="H90" s="26"/>
      <c r="I90" s="26"/>
      <c r="J90" s="13"/>
    </row>
    <row r="91" spans="1:19" ht="15.75" x14ac:dyDescent="0.25">
      <c r="A91" s="24" t="s">
        <v>29</v>
      </c>
      <c r="B91" s="28" t="s">
        <v>80</v>
      </c>
      <c r="C91" s="28"/>
      <c r="D91" s="28"/>
      <c r="E91" s="28"/>
      <c r="F91" s="27"/>
      <c r="G91" s="27"/>
      <c r="H91" s="26"/>
      <c r="I91" s="26"/>
    </row>
    <row r="92" spans="1:19" ht="12" customHeight="1" x14ac:dyDescent="0.25">
      <c r="A92" s="24"/>
      <c r="B92" s="28"/>
      <c r="C92" s="28"/>
      <c r="D92" s="28"/>
      <c r="E92" s="30"/>
      <c r="F92" s="30"/>
      <c r="G92" s="26"/>
      <c r="H92" s="26"/>
    </row>
    <row r="93" spans="1:19" ht="15.75" x14ac:dyDescent="0.25">
      <c r="A93" s="24" t="s">
        <v>30</v>
      </c>
      <c r="B93" s="28" t="s">
        <v>81</v>
      </c>
      <c r="C93" s="28"/>
      <c r="D93" s="28"/>
      <c r="E93" s="30"/>
      <c r="F93" s="30"/>
      <c r="G93" s="25"/>
      <c r="H93" s="26"/>
    </row>
    <row r="94" spans="1:19" s="29" customFormat="1" ht="12" customHeight="1" x14ac:dyDescent="0.25">
      <c r="A94" s="24"/>
      <c r="B94" s="28"/>
      <c r="C94" s="28"/>
      <c r="D94" s="28"/>
      <c r="E94" s="30"/>
      <c r="F94" s="30"/>
      <c r="G94" s="26"/>
      <c r="H94" s="26"/>
      <c r="K94" s="13"/>
      <c r="L94" s="13"/>
      <c r="M94" s="13"/>
      <c r="N94" s="13"/>
      <c r="O94" s="13"/>
      <c r="P94" s="13"/>
      <c r="Q94" s="13"/>
      <c r="R94" s="13"/>
      <c r="S94" s="13"/>
    </row>
    <row r="95" spans="1:19" s="29" customFormat="1" ht="15.75" x14ac:dyDescent="0.25">
      <c r="A95" s="24" t="s">
        <v>33</v>
      </c>
      <c r="B95" s="25" t="s">
        <v>82</v>
      </c>
      <c r="C95" s="25"/>
      <c r="D95" s="25"/>
      <c r="E95" s="25"/>
      <c r="F95" s="25"/>
      <c r="G95" s="25"/>
      <c r="H95" s="25"/>
      <c r="K95" s="13"/>
      <c r="L95" s="13"/>
      <c r="M95" s="13"/>
      <c r="N95" s="13"/>
      <c r="O95" s="13"/>
      <c r="P95" s="13"/>
      <c r="Q95" s="13"/>
      <c r="R95" s="13"/>
      <c r="S95" s="13"/>
    </row>
    <row r="96" spans="1:19" s="29" customFormat="1" ht="12" customHeight="1" x14ac:dyDescent="0.25">
      <c r="A96" s="13"/>
      <c r="B96" s="13"/>
      <c r="C96" s="13"/>
      <c r="D96" s="13"/>
      <c r="E96" s="13"/>
      <c r="F96" s="13"/>
      <c r="G96" s="13"/>
      <c r="H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s="29" customFormat="1" ht="15.75" x14ac:dyDescent="0.25">
      <c r="A97" s="24" t="s">
        <v>34</v>
      </c>
      <c r="B97" s="25" t="s">
        <v>68</v>
      </c>
      <c r="C97" s="25"/>
      <c r="D97" s="25"/>
      <c r="E97" s="25"/>
      <c r="F97" s="25"/>
      <c r="G97" s="13"/>
      <c r="H97" s="13"/>
      <c r="K97" s="13"/>
      <c r="L97" s="13"/>
      <c r="M97" s="13"/>
      <c r="N97" s="13"/>
      <c r="O97" s="13"/>
      <c r="P97" s="13"/>
      <c r="Q97" s="13"/>
      <c r="R97" s="13"/>
      <c r="S97" s="13"/>
    </row>
  </sheetData>
  <mergeCells count="64">
    <mergeCell ref="A78:C78"/>
    <mergeCell ref="E78:M78"/>
    <mergeCell ref="B82:M82"/>
    <mergeCell ref="B83:M83"/>
    <mergeCell ref="B85:D85"/>
    <mergeCell ref="A79:M79"/>
    <mergeCell ref="A80:C80"/>
    <mergeCell ref="E80:M80"/>
    <mergeCell ref="A81:C81"/>
    <mergeCell ref="E81:F81"/>
    <mergeCell ref="I81:M81"/>
    <mergeCell ref="A33:A34"/>
    <mergeCell ref="A74:C74"/>
    <mergeCell ref="E74:M74"/>
    <mergeCell ref="A75:M75"/>
    <mergeCell ref="A76:M76"/>
    <mergeCell ref="L28:L30"/>
    <mergeCell ref="G33:G34"/>
    <mergeCell ref="H33:H34"/>
    <mergeCell ref="A72:M72"/>
    <mergeCell ref="I33:I34"/>
    <mergeCell ref="J33:J34"/>
    <mergeCell ref="K33:K34"/>
    <mergeCell ref="L33:L34"/>
    <mergeCell ref="M33:M34"/>
    <mergeCell ref="A44:C44"/>
    <mergeCell ref="E44:M44"/>
    <mergeCell ref="A45:M45"/>
    <mergeCell ref="A46:M46"/>
    <mergeCell ref="A70:C70"/>
    <mergeCell ref="E70:M70"/>
    <mergeCell ref="A71:M71"/>
    <mergeCell ref="L9:L11"/>
    <mergeCell ref="C33:C34"/>
    <mergeCell ref="D33:D34"/>
    <mergeCell ref="E33:E34"/>
    <mergeCell ref="F33:F34"/>
    <mergeCell ref="A13:M13"/>
    <mergeCell ref="A28:A30"/>
    <mergeCell ref="C28:C30"/>
    <mergeCell ref="D28:D30"/>
    <mergeCell ref="E28:E30"/>
    <mergeCell ref="F28:F30"/>
    <mergeCell ref="G28:G30"/>
    <mergeCell ref="H28:H30"/>
    <mergeCell ref="I28:I30"/>
    <mergeCell ref="J28:J30"/>
    <mergeCell ref="K28:K30"/>
    <mergeCell ref="M9:M11"/>
    <mergeCell ref="M28:M30"/>
    <mergeCell ref="A12:M12"/>
    <mergeCell ref="A1:M1"/>
    <mergeCell ref="A2:M2"/>
    <mergeCell ref="A3:M3"/>
    <mergeCell ref="A4:M4"/>
    <mergeCell ref="A9:A11"/>
    <mergeCell ref="B9:B11"/>
    <mergeCell ref="C9:C11"/>
    <mergeCell ref="D9:D11"/>
    <mergeCell ref="E9:E10"/>
    <mergeCell ref="F9:F10"/>
    <mergeCell ref="G9:H9"/>
    <mergeCell ref="I9:J9"/>
    <mergeCell ref="K9:K10"/>
  </mergeCells>
  <printOptions horizontalCentered="1"/>
  <pageMargins left="0.78740157480314965" right="0.78740157480314965" top="0.78740157480314965" bottom="0.59055118110236227" header="0.31496062992125984" footer="0.31496062992125984"/>
  <pageSetup paperSize="9" scale="66" fitToHeight="0" orientation="landscape" r:id="rId1"/>
  <headerFooter>
    <oddHeader>&amp;R&amp;"-,Bold"&amp;8
Página &amp;P</oddHeader>
  </headerFooter>
  <rowBreaks count="2" manualBreakCount="2">
    <brk id="45" max="16383" man="1"/>
    <brk id="8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9"/>
  <sheetViews>
    <sheetView tabSelected="1" zoomScale="85" zoomScaleNormal="85" zoomScalePageLayoutView="110" workbookViewId="0">
      <selection activeCell="B5" sqref="B5"/>
    </sheetView>
  </sheetViews>
  <sheetFormatPr defaultColWidth="8.85546875" defaultRowHeight="15" x14ac:dyDescent="0.25"/>
  <cols>
    <col min="1" max="1" width="4" style="13" customWidth="1"/>
    <col min="2" max="2" width="74" style="13" customWidth="1"/>
    <col min="3" max="3" width="9.85546875" style="13" bestFit="1" customWidth="1"/>
    <col min="4" max="4" width="14.85546875" style="13" customWidth="1"/>
    <col min="5" max="5" width="10" style="13" customWidth="1"/>
    <col min="6" max="7" width="8" style="13" customWidth="1"/>
    <col min="8" max="8" width="7.28515625" style="13" customWidth="1"/>
    <col min="9" max="10" width="10" style="29" customWidth="1"/>
    <col min="11" max="11" width="5.85546875" style="13" customWidth="1"/>
    <col min="12" max="12" width="8.85546875" style="13" customWidth="1"/>
    <col min="13" max="13" width="24.42578125" style="13" bestFit="1" customWidth="1"/>
    <col min="14" max="16384" width="8.85546875" style="13"/>
  </cols>
  <sheetData>
    <row r="1" spans="1:19" x14ac:dyDescent="0.25">
      <c r="A1" s="209" t="s">
        <v>17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9" x14ac:dyDescent="0.25">
      <c r="A2" s="209" t="s">
        <v>131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9" x14ac:dyDescent="0.25">
      <c r="A3" s="209" t="s">
        <v>132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9" x14ac:dyDescent="0.25">
      <c r="A4" s="209" t="s">
        <v>36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9" x14ac:dyDescent="0.25">
      <c r="A5" s="153"/>
      <c r="B5" s="14" t="s">
        <v>311</v>
      </c>
      <c r="C5" s="14"/>
      <c r="D5" s="154"/>
      <c r="E5" s="154"/>
      <c r="F5" s="154"/>
      <c r="G5" s="154"/>
      <c r="H5" s="154"/>
      <c r="I5" s="154"/>
      <c r="J5" s="154"/>
      <c r="K5" s="154"/>
      <c r="L5" s="154"/>
      <c r="M5" s="154"/>
    </row>
    <row r="6" spans="1:19" x14ac:dyDescent="0.25">
      <c r="A6" s="153"/>
      <c r="B6" s="12" t="s">
        <v>312</v>
      </c>
      <c r="C6" s="12"/>
      <c r="D6" s="154"/>
      <c r="E6" s="154"/>
      <c r="F6" s="154"/>
      <c r="G6" s="154"/>
      <c r="H6" s="154"/>
      <c r="I6" s="154"/>
      <c r="J6" s="154"/>
      <c r="K6" s="154"/>
      <c r="L6" s="154"/>
      <c r="M6" s="154"/>
    </row>
    <row r="7" spans="1:19" x14ac:dyDescent="0.25">
      <c r="A7" s="153"/>
      <c r="B7" s="12" t="s">
        <v>133</v>
      </c>
      <c r="C7" s="12"/>
      <c r="D7" s="154"/>
      <c r="E7" s="154"/>
      <c r="F7" s="154"/>
      <c r="G7" s="154"/>
      <c r="H7" s="154"/>
      <c r="I7" s="154"/>
      <c r="J7" s="154"/>
      <c r="K7" s="154"/>
      <c r="L7" s="154"/>
      <c r="M7" s="154"/>
    </row>
    <row r="9" spans="1:19" ht="14.45" customHeight="1" x14ac:dyDescent="0.25">
      <c r="A9" s="211" t="s">
        <v>0</v>
      </c>
      <c r="B9" s="211" t="s">
        <v>1</v>
      </c>
      <c r="C9" s="214" t="s">
        <v>37</v>
      </c>
      <c r="D9" s="214" t="s">
        <v>38</v>
      </c>
      <c r="E9" s="214" t="s">
        <v>39</v>
      </c>
      <c r="F9" s="211" t="s">
        <v>6</v>
      </c>
      <c r="G9" s="217" t="s">
        <v>2</v>
      </c>
      <c r="H9" s="218"/>
      <c r="I9" s="217" t="s">
        <v>5</v>
      </c>
      <c r="J9" s="219"/>
      <c r="K9" s="211" t="s">
        <v>11</v>
      </c>
      <c r="L9" s="211" t="s">
        <v>76</v>
      </c>
      <c r="M9" s="222" t="s">
        <v>22</v>
      </c>
    </row>
    <row r="10" spans="1:19" x14ac:dyDescent="0.25">
      <c r="A10" s="212"/>
      <c r="B10" s="212"/>
      <c r="C10" s="215"/>
      <c r="D10" s="215"/>
      <c r="E10" s="215"/>
      <c r="F10" s="212"/>
      <c r="G10" s="155" t="s">
        <v>3</v>
      </c>
      <c r="H10" s="155" t="s">
        <v>4</v>
      </c>
      <c r="I10" s="15" t="s">
        <v>9</v>
      </c>
      <c r="J10" s="15" t="s">
        <v>10</v>
      </c>
      <c r="K10" s="212"/>
      <c r="L10" s="220"/>
      <c r="M10" s="223"/>
    </row>
    <row r="11" spans="1:19" ht="15.75" x14ac:dyDescent="0.25">
      <c r="A11" s="213"/>
      <c r="B11" s="213"/>
      <c r="C11" s="216"/>
      <c r="D11" s="216"/>
      <c r="E11" s="16" t="s">
        <v>7</v>
      </c>
      <c r="F11" s="16" t="s">
        <v>8</v>
      </c>
      <c r="G11" s="156" t="s">
        <v>14</v>
      </c>
      <c r="H11" s="156" t="s">
        <v>14</v>
      </c>
      <c r="I11" s="17" t="s">
        <v>18</v>
      </c>
      <c r="J11" s="17" t="s">
        <v>19</v>
      </c>
      <c r="K11" s="16" t="s">
        <v>12</v>
      </c>
      <c r="L11" s="221"/>
      <c r="M11" s="223"/>
      <c r="P11" s="18"/>
    </row>
    <row r="12" spans="1:19" s="20" customFormat="1" ht="9" customHeight="1" x14ac:dyDescent="0.25">
      <c r="A12" s="206"/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8"/>
      <c r="N12" s="19"/>
      <c r="O12" s="19"/>
      <c r="P12" s="18"/>
      <c r="Q12" s="13"/>
      <c r="R12" s="13"/>
      <c r="S12" s="13"/>
    </row>
    <row r="13" spans="1:19" x14ac:dyDescent="0.25">
      <c r="A13" s="224" t="s">
        <v>20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6"/>
      <c r="M13" s="227"/>
    </row>
    <row r="14" spans="1:19" s="67" customFormat="1" x14ac:dyDescent="0.25">
      <c r="A14" s="95" t="s">
        <v>41</v>
      </c>
      <c r="B14" s="96" t="s">
        <v>123</v>
      </c>
      <c r="C14" s="95" t="s">
        <v>41</v>
      </c>
      <c r="D14" s="97">
        <v>7000</v>
      </c>
      <c r="E14" s="98" t="s">
        <v>121</v>
      </c>
      <c r="F14" s="95" t="s">
        <v>32</v>
      </c>
      <c r="G14" s="99">
        <v>90</v>
      </c>
      <c r="H14" s="100">
        <v>10</v>
      </c>
      <c r="I14" s="163" t="s">
        <v>303</v>
      </c>
      <c r="J14" s="101" t="s">
        <v>111</v>
      </c>
      <c r="K14" s="95" t="s">
        <v>15</v>
      </c>
      <c r="L14" s="98"/>
      <c r="M14" s="102"/>
    </row>
    <row r="15" spans="1:19" s="67" customFormat="1" x14ac:dyDescent="0.25">
      <c r="A15" s="86" t="s">
        <v>42</v>
      </c>
      <c r="B15" s="87" t="s">
        <v>123</v>
      </c>
      <c r="C15" s="86" t="s">
        <v>41</v>
      </c>
      <c r="D15" s="88">
        <v>3444</v>
      </c>
      <c r="E15" s="89" t="s">
        <v>121</v>
      </c>
      <c r="F15" s="86" t="s">
        <v>32</v>
      </c>
      <c r="G15" s="90">
        <v>90</v>
      </c>
      <c r="H15" s="91">
        <v>10</v>
      </c>
      <c r="I15" s="92" t="s">
        <v>148</v>
      </c>
      <c r="J15" s="93" t="s">
        <v>111</v>
      </c>
      <c r="K15" s="86" t="s">
        <v>66</v>
      </c>
      <c r="L15" s="89"/>
      <c r="M15" s="94" t="s">
        <v>175</v>
      </c>
    </row>
    <row r="16" spans="1:19" s="67" customFormat="1" x14ac:dyDescent="0.25">
      <c r="A16" s="58" t="s">
        <v>44</v>
      </c>
      <c r="B16" s="59" t="s">
        <v>181</v>
      </c>
      <c r="C16" s="58" t="s">
        <v>59</v>
      </c>
      <c r="D16" s="69">
        <v>1305</v>
      </c>
      <c r="E16" s="61" t="s">
        <v>157</v>
      </c>
      <c r="F16" s="58" t="s">
        <v>258</v>
      </c>
      <c r="G16" s="62">
        <v>0</v>
      </c>
      <c r="H16" s="63">
        <v>100</v>
      </c>
      <c r="I16" s="64" t="s">
        <v>149</v>
      </c>
      <c r="J16" s="65" t="s">
        <v>182</v>
      </c>
      <c r="K16" s="58" t="s">
        <v>64</v>
      </c>
      <c r="L16" s="61"/>
      <c r="M16" s="66" t="s">
        <v>314</v>
      </c>
    </row>
    <row r="17" spans="1:13" s="67" customFormat="1" x14ac:dyDescent="0.25">
      <c r="A17" s="86" t="s">
        <v>70</v>
      </c>
      <c r="B17" s="87" t="s">
        <v>126</v>
      </c>
      <c r="C17" s="86" t="s">
        <v>59</v>
      </c>
      <c r="D17" s="88">
        <v>12700</v>
      </c>
      <c r="E17" s="89" t="s">
        <v>121</v>
      </c>
      <c r="F17" s="86" t="s">
        <v>32</v>
      </c>
      <c r="G17" s="90">
        <v>90</v>
      </c>
      <c r="H17" s="91">
        <v>10</v>
      </c>
      <c r="I17" s="92" t="s">
        <v>110</v>
      </c>
      <c r="J17" s="93" t="s">
        <v>87</v>
      </c>
      <c r="K17" s="86" t="s">
        <v>66</v>
      </c>
      <c r="L17" s="61"/>
      <c r="M17" s="94" t="s">
        <v>175</v>
      </c>
    </row>
    <row r="18" spans="1:13" s="67" customFormat="1" x14ac:dyDescent="0.25">
      <c r="A18" s="86" t="s">
        <v>45</v>
      </c>
      <c r="B18" s="87" t="s">
        <v>151</v>
      </c>
      <c r="C18" s="86" t="s">
        <v>59</v>
      </c>
      <c r="D18" s="88">
        <v>3900</v>
      </c>
      <c r="E18" s="89" t="s">
        <v>121</v>
      </c>
      <c r="F18" s="86" t="s">
        <v>32</v>
      </c>
      <c r="G18" s="90">
        <v>90</v>
      </c>
      <c r="H18" s="91">
        <v>10</v>
      </c>
      <c r="I18" s="92" t="s">
        <v>137</v>
      </c>
      <c r="J18" s="93" t="s">
        <v>111</v>
      </c>
      <c r="K18" s="86" t="s">
        <v>66</v>
      </c>
      <c r="L18" s="61"/>
      <c r="M18" s="94" t="s">
        <v>175</v>
      </c>
    </row>
    <row r="19" spans="1:13" s="67" customFormat="1" x14ac:dyDescent="0.25">
      <c r="A19" s="86" t="s">
        <v>47</v>
      </c>
      <c r="B19" s="87" t="s">
        <v>50</v>
      </c>
      <c r="C19" s="86" t="s">
        <v>51</v>
      </c>
      <c r="D19" s="88">
        <v>1200</v>
      </c>
      <c r="E19" s="89" t="s">
        <v>127</v>
      </c>
      <c r="F19" s="86" t="s">
        <v>32</v>
      </c>
      <c r="G19" s="90">
        <v>50</v>
      </c>
      <c r="H19" s="91">
        <v>50</v>
      </c>
      <c r="I19" s="92" t="s">
        <v>118</v>
      </c>
      <c r="J19" s="93" t="s">
        <v>111</v>
      </c>
      <c r="K19" s="86" t="s">
        <v>66</v>
      </c>
      <c r="L19" s="61"/>
      <c r="M19" s="94" t="s">
        <v>143</v>
      </c>
    </row>
    <row r="20" spans="1:13" s="67" customFormat="1" x14ac:dyDescent="0.25">
      <c r="A20" s="86" t="s">
        <v>49</v>
      </c>
      <c r="B20" s="87" t="s">
        <v>53</v>
      </c>
      <c r="C20" s="86" t="s">
        <v>44</v>
      </c>
      <c r="D20" s="88">
        <v>200</v>
      </c>
      <c r="E20" s="89" t="s">
        <v>128</v>
      </c>
      <c r="F20" s="86" t="s">
        <v>32</v>
      </c>
      <c r="G20" s="90">
        <v>100</v>
      </c>
      <c r="H20" s="91">
        <v>0</v>
      </c>
      <c r="I20" s="92" t="s">
        <v>85</v>
      </c>
      <c r="J20" s="93" t="s">
        <v>111</v>
      </c>
      <c r="K20" s="86" t="s">
        <v>66</v>
      </c>
      <c r="L20" s="61"/>
      <c r="M20" s="94" t="s">
        <v>143</v>
      </c>
    </row>
    <row r="21" spans="1:13" s="67" customFormat="1" x14ac:dyDescent="0.25">
      <c r="A21" s="58" t="s">
        <v>52</v>
      </c>
      <c r="B21" s="59" t="s">
        <v>156</v>
      </c>
      <c r="C21" s="58" t="s">
        <v>41</v>
      </c>
      <c r="D21" s="60">
        <v>56</v>
      </c>
      <c r="E21" s="61" t="s">
        <v>157</v>
      </c>
      <c r="F21" s="58" t="s">
        <v>258</v>
      </c>
      <c r="G21" s="62">
        <v>0</v>
      </c>
      <c r="H21" s="63">
        <v>100</v>
      </c>
      <c r="I21" s="64" t="s">
        <v>286</v>
      </c>
      <c r="J21" s="65" t="s">
        <v>147</v>
      </c>
      <c r="K21" s="58" t="s">
        <v>64</v>
      </c>
      <c r="L21" s="160"/>
      <c r="M21" s="85" t="s">
        <v>314</v>
      </c>
    </row>
    <row r="22" spans="1:13" s="67" customFormat="1" x14ac:dyDescent="0.25">
      <c r="A22" s="58" t="s">
        <v>54</v>
      </c>
      <c r="B22" s="59" t="s">
        <v>152</v>
      </c>
      <c r="C22" s="58" t="s">
        <v>153</v>
      </c>
      <c r="D22" s="69">
        <v>2250</v>
      </c>
      <c r="E22" s="61" t="s">
        <v>121</v>
      </c>
      <c r="F22" s="58" t="s">
        <v>32</v>
      </c>
      <c r="G22" s="62">
        <v>0</v>
      </c>
      <c r="H22" s="63">
        <v>100</v>
      </c>
      <c r="I22" s="64" t="s">
        <v>142</v>
      </c>
      <c r="J22" s="65" t="s">
        <v>91</v>
      </c>
      <c r="K22" s="58" t="s">
        <v>64</v>
      </c>
      <c r="L22" s="61"/>
      <c r="M22" s="85"/>
    </row>
    <row r="23" spans="1:13" s="67" customFormat="1" x14ac:dyDescent="0.25">
      <c r="A23" s="160" t="s">
        <v>65</v>
      </c>
      <c r="B23" s="134" t="s">
        <v>176</v>
      </c>
      <c r="C23" s="160" t="s">
        <v>41</v>
      </c>
      <c r="D23" s="162">
        <v>392</v>
      </c>
      <c r="E23" s="160" t="s">
        <v>121</v>
      </c>
      <c r="F23" s="160" t="s">
        <v>32</v>
      </c>
      <c r="G23" s="161">
        <v>90</v>
      </c>
      <c r="H23" s="161">
        <v>10</v>
      </c>
      <c r="I23" s="159" t="s">
        <v>119</v>
      </c>
      <c r="J23" s="159" t="s">
        <v>111</v>
      </c>
      <c r="K23" s="164" t="s">
        <v>64</v>
      </c>
      <c r="L23" s="160"/>
      <c r="M23" s="66" t="s">
        <v>313</v>
      </c>
    </row>
    <row r="24" spans="1:13" s="67" customFormat="1" x14ac:dyDescent="0.25">
      <c r="A24" s="160" t="s">
        <v>71</v>
      </c>
      <c r="B24" s="134" t="s">
        <v>177</v>
      </c>
      <c r="C24" s="160" t="s">
        <v>41</v>
      </c>
      <c r="D24" s="162">
        <v>341</v>
      </c>
      <c r="E24" s="160" t="s">
        <v>121</v>
      </c>
      <c r="F24" s="160" t="s">
        <v>32</v>
      </c>
      <c r="G24" s="161">
        <v>90</v>
      </c>
      <c r="H24" s="161">
        <v>10</v>
      </c>
      <c r="I24" s="159" t="s">
        <v>119</v>
      </c>
      <c r="J24" s="159" t="s">
        <v>111</v>
      </c>
      <c r="K24" s="164" t="s">
        <v>64</v>
      </c>
      <c r="L24" s="160"/>
      <c r="M24" s="66" t="s">
        <v>313</v>
      </c>
    </row>
    <row r="25" spans="1:13" s="67" customFormat="1" x14ac:dyDescent="0.25">
      <c r="A25" s="160" t="s">
        <v>72</v>
      </c>
      <c r="B25" s="134" t="s">
        <v>178</v>
      </c>
      <c r="C25" s="160" t="s">
        <v>41</v>
      </c>
      <c r="D25" s="162">
        <v>180</v>
      </c>
      <c r="E25" s="160" t="s">
        <v>121</v>
      </c>
      <c r="F25" s="160" t="s">
        <v>32</v>
      </c>
      <c r="G25" s="161">
        <v>90</v>
      </c>
      <c r="H25" s="161">
        <v>10</v>
      </c>
      <c r="I25" s="159" t="s">
        <v>119</v>
      </c>
      <c r="J25" s="159" t="s">
        <v>111</v>
      </c>
      <c r="K25" s="164" t="s">
        <v>64</v>
      </c>
      <c r="L25" s="160"/>
      <c r="M25" s="66" t="s">
        <v>313</v>
      </c>
    </row>
    <row r="26" spans="1:13" s="67" customFormat="1" x14ac:dyDescent="0.25">
      <c r="A26" s="160" t="s">
        <v>73</v>
      </c>
      <c r="B26" s="134" t="s">
        <v>179</v>
      </c>
      <c r="C26" s="160" t="s">
        <v>41</v>
      </c>
      <c r="D26" s="162">
        <v>188</v>
      </c>
      <c r="E26" s="160" t="s">
        <v>121</v>
      </c>
      <c r="F26" s="160" t="s">
        <v>32</v>
      </c>
      <c r="G26" s="161">
        <v>90</v>
      </c>
      <c r="H26" s="161">
        <v>10</v>
      </c>
      <c r="I26" s="159" t="s">
        <v>119</v>
      </c>
      <c r="J26" s="159" t="s">
        <v>111</v>
      </c>
      <c r="K26" s="164" t="s">
        <v>64</v>
      </c>
      <c r="L26" s="160"/>
      <c r="M26" s="66" t="s">
        <v>313</v>
      </c>
    </row>
    <row r="27" spans="1:13" s="67" customFormat="1" x14ac:dyDescent="0.25">
      <c r="A27" s="160" t="s">
        <v>74</v>
      </c>
      <c r="B27" s="134" t="s">
        <v>180</v>
      </c>
      <c r="C27" s="160" t="s">
        <v>41</v>
      </c>
      <c r="D27" s="162">
        <v>219</v>
      </c>
      <c r="E27" s="160" t="s">
        <v>121</v>
      </c>
      <c r="F27" s="160" t="s">
        <v>32</v>
      </c>
      <c r="G27" s="161">
        <v>90</v>
      </c>
      <c r="H27" s="161">
        <v>10</v>
      </c>
      <c r="I27" s="159" t="s">
        <v>119</v>
      </c>
      <c r="J27" s="159" t="s">
        <v>111</v>
      </c>
      <c r="K27" s="164" t="s">
        <v>64</v>
      </c>
      <c r="L27" s="160"/>
      <c r="M27" s="66" t="s">
        <v>313</v>
      </c>
    </row>
    <row r="28" spans="1:13" s="67" customFormat="1" x14ac:dyDescent="0.25">
      <c r="A28" s="232" t="s">
        <v>200</v>
      </c>
      <c r="B28" s="134" t="s">
        <v>183</v>
      </c>
      <c r="C28" s="232" t="s">
        <v>59</v>
      </c>
      <c r="D28" s="233">
        <v>2400</v>
      </c>
      <c r="E28" s="232" t="s">
        <v>121</v>
      </c>
      <c r="F28" s="232" t="s">
        <v>32</v>
      </c>
      <c r="G28" s="234">
        <v>90</v>
      </c>
      <c r="H28" s="234">
        <v>10</v>
      </c>
      <c r="I28" s="236" t="s">
        <v>146</v>
      </c>
      <c r="J28" s="236" t="s">
        <v>318</v>
      </c>
      <c r="K28" s="232" t="s">
        <v>64</v>
      </c>
      <c r="L28" s="232" t="s">
        <v>250</v>
      </c>
      <c r="M28" s="232"/>
    </row>
    <row r="29" spans="1:13" s="67" customFormat="1" x14ac:dyDescent="0.25">
      <c r="A29" s="232"/>
      <c r="B29" s="134" t="s">
        <v>184</v>
      </c>
      <c r="C29" s="232"/>
      <c r="D29" s="233"/>
      <c r="E29" s="232"/>
      <c r="F29" s="232"/>
      <c r="G29" s="234"/>
      <c r="H29" s="234"/>
      <c r="I29" s="236"/>
      <c r="J29" s="236"/>
      <c r="K29" s="232"/>
      <c r="L29" s="232"/>
      <c r="M29" s="232"/>
    </row>
    <row r="30" spans="1:13" s="67" customFormat="1" x14ac:dyDescent="0.25">
      <c r="A30" s="232"/>
      <c r="B30" s="134" t="s">
        <v>185</v>
      </c>
      <c r="C30" s="232"/>
      <c r="D30" s="233"/>
      <c r="E30" s="232"/>
      <c r="F30" s="232"/>
      <c r="G30" s="234"/>
      <c r="H30" s="234"/>
      <c r="I30" s="236"/>
      <c r="J30" s="236"/>
      <c r="K30" s="232"/>
      <c r="L30" s="232"/>
      <c r="M30" s="232"/>
    </row>
    <row r="31" spans="1:13" s="67" customFormat="1" x14ac:dyDescent="0.25">
      <c r="A31" s="160" t="s">
        <v>201</v>
      </c>
      <c r="B31" s="134" t="s">
        <v>186</v>
      </c>
      <c r="C31" s="160" t="s">
        <v>59</v>
      </c>
      <c r="D31" s="162">
        <v>1150</v>
      </c>
      <c r="E31" s="160" t="s">
        <v>121</v>
      </c>
      <c r="F31" s="160" t="s">
        <v>32</v>
      </c>
      <c r="G31" s="161">
        <v>90</v>
      </c>
      <c r="H31" s="161">
        <v>10</v>
      </c>
      <c r="I31" s="169" t="s">
        <v>146</v>
      </c>
      <c r="J31" s="169" t="s">
        <v>319</v>
      </c>
      <c r="K31" s="160" t="s">
        <v>64</v>
      </c>
      <c r="L31" s="160" t="s">
        <v>251</v>
      </c>
      <c r="M31" s="85"/>
    </row>
    <row r="32" spans="1:13" s="67" customFormat="1" x14ac:dyDescent="0.25">
      <c r="A32" s="160" t="s">
        <v>202</v>
      </c>
      <c r="B32" s="134" t="s">
        <v>187</v>
      </c>
      <c r="C32" s="160" t="s">
        <v>59</v>
      </c>
      <c r="D32" s="135">
        <v>1200</v>
      </c>
      <c r="E32" s="160" t="s">
        <v>121</v>
      </c>
      <c r="F32" s="160" t="s">
        <v>32</v>
      </c>
      <c r="G32" s="161">
        <v>90</v>
      </c>
      <c r="H32" s="161">
        <v>10</v>
      </c>
      <c r="I32" s="170" t="s">
        <v>146</v>
      </c>
      <c r="J32" s="169" t="s">
        <v>87</v>
      </c>
      <c r="K32" s="160" t="s">
        <v>64</v>
      </c>
      <c r="L32" s="160" t="s">
        <v>248</v>
      </c>
      <c r="M32" s="85"/>
    </row>
    <row r="33" spans="1:16" s="67" customFormat="1" x14ac:dyDescent="0.25">
      <c r="A33" s="232" t="s">
        <v>203</v>
      </c>
      <c r="B33" s="134" t="s">
        <v>188</v>
      </c>
      <c r="C33" s="232" t="s">
        <v>59</v>
      </c>
      <c r="D33" s="233">
        <v>2350</v>
      </c>
      <c r="E33" s="232" t="s">
        <v>121</v>
      </c>
      <c r="F33" s="232" t="s">
        <v>32</v>
      </c>
      <c r="G33" s="234">
        <v>90</v>
      </c>
      <c r="H33" s="234">
        <v>10</v>
      </c>
      <c r="I33" s="236" t="s">
        <v>146</v>
      </c>
      <c r="J33" s="236" t="s">
        <v>315</v>
      </c>
      <c r="K33" s="232" t="s">
        <v>64</v>
      </c>
      <c r="L33" s="232" t="s">
        <v>252</v>
      </c>
      <c r="M33" s="232"/>
    </row>
    <row r="34" spans="1:16" s="67" customFormat="1" x14ac:dyDescent="0.25">
      <c r="A34" s="232"/>
      <c r="B34" s="134" t="s">
        <v>189</v>
      </c>
      <c r="C34" s="232"/>
      <c r="D34" s="233"/>
      <c r="E34" s="232"/>
      <c r="F34" s="232"/>
      <c r="G34" s="234"/>
      <c r="H34" s="234"/>
      <c r="I34" s="236"/>
      <c r="J34" s="236"/>
      <c r="K34" s="232"/>
      <c r="L34" s="232"/>
      <c r="M34" s="232"/>
    </row>
    <row r="35" spans="1:16" s="67" customFormat="1" x14ac:dyDescent="0.25">
      <c r="A35" s="160" t="s">
        <v>204</v>
      </c>
      <c r="B35" s="134" t="s">
        <v>190</v>
      </c>
      <c r="C35" s="160" t="s">
        <v>59</v>
      </c>
      <c r="D35" s="135">
        <v>854</v>
      </c>
      <c r="E35" s="160" t="s">
        <v>121</v>
      </c>
      <c r="F35" s="160" t="s">
        <v>32</v>
      </c>
      <c r="G35" s="161">
        <v>90</v>
      </c>
      <c r="H35" s="161">
        <v>10</v>
      </c>
      <c r="I35" s="170" t="s">
        <v>146</v>
      </c>
      <c r="J35" s="159" t="s">
        <v>83</v>
      </c>
      <c r="K35" s="160" t="s">
        <v>64</v>
      </c>
      <c r="L35" s="160" t="s">
        <v>253</v>
      </c>
      <c r="M35" s="85" t="s">
        <v>314</v>
      </c>
    </row>
    <row r="36" spans="1:16" s="67" customFormat="1" x14ac:dyDescent="0.25">
      <c r="A36" s="160" t="s">
        <v>205</v>
      </c>
      <c r="B36" s="134" t="s">
        <v>191</v>
      </c>
      <c r="C36" s="160" t="s">
        <v>59</v>
      </c>
      <c r="D36" s="135">
        <v>682</v>
      </c>
      <c r="E36" s="160" t="s">
        <v>121</v>
      </c>
      <c r="F36" s="160" t="s">
        <v>32</v>
      </c>
      <c r="G36" s="161">
        <v>90</v>
      </c>
      <c r="H36" s="161">
        <v>10</v>
      </c>
      <c r="I36" s="170" t="s">
        <v>146</v>
      </c>
      <c r="J36" s="159" t="s">
        <v>84</v>
      </c>
      <c r="K36" s="160" t="s">
        <v>64</v>
      </c>
      <c r="L36" s="160" t="s">
        <v>254</v>
      </c>
      <c r="M36" s="85" t="s">
        <v>314</v>
      </c>
    </row>
    <row r="37" spans="1:16" s="67" customFormat="1" x14ac:dyDescent="0.25">
      <c r="A37" s="160" t="s">
        <v>206</v>
      </c>
      <c r="B37" s="134" t="s">
        <v>192</v>
      </c>
      <c r="C37" s="160" t="s">
        <v>59</v>
      </c>
      <c r="D37" s="162">
        <v>1600</v>
      </c>
      <c r="E37" s="160" t="s">
        <v>121</v>
      </c>
      <c r="F37" s="160" t="s">
        <v>32</v>
      </c>
      <c r="G37" s="161">
        <v>90</v>
      </c>
      <c r="H37" s="161">
        <v>10</v>
      </c>
      <c r="I37" s="170" t="s">
        <v>146</v>
      </c>
      <c r="J37" s="169" t="s">
        <v>320</v>
      </c>
      <c r="K37" s="160" t="s">
        <v>64</v>
      </c>
      <c r="L37" s="160" t="s">
        <v>255</v>
      </c>
      <c r="M37" s="85"/>
    </row>
    <row r="38" spans="1:16" s="67" customFormat="1" x14ac:dyDescent="0.25">
      <c r="A38" s="160" t="s">
        <v>207</v>
      </c>
      <c r="B38" s="134" t="s">
        <v>194</v>
      </c>
      <c r="C38" s="160" t="s">
        <v>59</v>
      </c>
      <c r="D38" s="162">
        <v>2650</v>
      </c>
      <c r="E38" s="160" t="s">
        <v>121</v>
      </c>
      <c r="F38" s="160" t="s">
        <v>32</v>
      </c>
      <c r="G38" s="161">
        <v>90</v>
      </c>
      <c r="H38" s="161">
        <v>10</v>
      </c>
      <c r="I38" s="169" t="s">
        <v>144</v>
      </c>
      <c r="J38" s="159" t="s">
        <v>196</v>
      </c>
      <c r="K38" s="160" t="s">
        <v>64</v>
      </c>
      <c r="L38" s="160" t="s">
        <v>256</v>
      </c>
      <c r="M38" s="85"/>
    </row>
    <row r="39" spans="1:16" s="67" customFormat="1" x14ac:dyDescent="0.25">
      <c r="A39" s="160" t="s">
        <v>208</v>
      </c>
      <c r="B39" s="134" t="s">
        <v>195</v>
      </c>
      <c r="C39" s="160" t="s">
        <v>59</v>
      </c>
      <c r="D39" s="162">
        <v>1250</v>
      </c>
      <c r="E39" s="160" t="s">
        <v>121</v>
      </c>
      <c r="F39" s="160" t="s">
        <v>32</v>
      </c>
      <c r="G39" s="161">
        <v>90</v>
      </c>
      <c r="H39" s="161">
        <v>10</v>
      </c>
      <c r="I39" s="170" t="s">
        <v>144</v>
      </c>
      <c r="J39" s="159" t="s">
        <v>196</v>
      </c>
      <c r="K39" s="160" t="s">
        <v>64</v>
      </c>
      <c r="L39" s="160" t="s">
        <v>257</v>
      </c>
      <c r="M39" s="85"/>
    </row>
    <row r="40" spans="1:16" s="67" customFormat="1" x14ac:dyDescent="0.25">
      <c r="A40" s="160" t="s">
        <v>209</v>
      </c>
      <c r="B40" s="134" t="s">
        <v>197</v>
      </c>
      <c r="C40" s="160" t="s">
        <v>59</v>
      </c>
      <c r="D40" s="135">
        <v>1200</v>
      </c>
      <c r="E40" s="160" t="s">
        <v>139</v>
      </c>
      <c r="F40" s="160" t="s">
        <v>258</v>
      </c>
      <c r="G40" s="161">
        <v>0</v>
      </c>
      <c r="H40" s="161">
        <v>100</v>
      </c>
      <c r="I40" s="169" t="s">
        <v>321</v>
      </c>
      <c r="J40" s="159" t="s">
        <v>111</v>
      </c>
      <c r="K40" s="160" t="s">
        <v>15</v>
      </c>
      <c r="L40" s="160"/>
      <c r="M40" s="85"/>
    </row>
    <row r="41" spans="1:16" s="67" customFormat="1" x14ac:dyDescent="0.25">
      <c r="A41" s="160" t="s">
        <v>210</v>
      </c>
      <c r="B41" s="134" t="s">
        <v>198</v>
      </c>
      <c r="C41" s="160" t="s">
        <v>48</v>
      </c>
      <c r="D41" s="162">
        <v>780</v>
      </c>
      <c r="E41" s="160" t="s">
        <v>157</v>
      </c>
      <c r="F41" s="160" t="s">
        <v>258</v>
      </c>
      <c r="G41" s="161">
        <v>0</v>
      </c>
      <c r="H41" s="161">
        <v>100</v>
      </c>
      <c r="I41" s="169" t="s">
        <v>316</v>
      </c>
      <c r="J41" s="159" t="s">
        <v>111</v>
      </c>
      <c r="K41" s="160" t="s">
        <v>69</v>
      </c>
      <c r="L41" s="160"/>
      <c r="M41" s="85"/>
    </row>
    <row r="42" spans="1:16" s="67" customFormat="1" x14ac:dyDescent="0.25">
      <c r="A42" s="160" t="s">
        <v>211</v>
      </c>
      <c r="B42" s="134" t="s">
        <v>199</v>
      </c>
      <c r="C42" s="160" t="s">
        <v>48</v>
      </c>
      <c r="D42" s="162">
        <v>1990</v>
      </c>
      <c r="E42" s="160" t="s">
        <v>157</v>
      </c>
      <c r="F42" s="160" t="s">
        <v>258</v>
      </c>
      <c r="G42" s="161">
        <v>0</v>
      </c>
      <c r="H42" s="161">
        <v>100</v>
      </c>
      <c r="I42" s="169" t="s">
        <v>92</v>
      </c>
      <c r="J42" s="159" t="s">
        <v>111</v>
      </c>
      <c r="K42" s="164" t="s">
        <v>15</v>
      </c>
      <c r="L42" s="160"/>
      <c r="M42" s="85"/>
    </row>
    <row r="43" spans="1:16" s="67" customFormat="1" x14ac:dyDescent="0.25">
      <c r="A43" s="160" t="s">
        <v>302</v>
      </c>
      <c r="B43" s="134" t="s">
        <v>307</v>
      </c>
      <c r="C43" s="160" t="s">
        <v>59</v>
      </c>
      <c r="D43" s="162">
        <v>1500</v>
      </c>
      <c r="E43" s="160" t="s">
        <v>121</v>
      </c>
      <c r="F43" s="160" t="s">
        <v>32</v>
      </c>
      <c r="G43" s="161">
        <v>90</v>
      </c>
      <c r="H43" s="161">
        <v>10</v>
      </c>
      <c r="I43" s="159" t="s">
        <v>303</v>
      </c>
      <c r="J43" s="159" t="s">
        <v>111</v>
      </c>
      <c r="K43" s="160" t="s">
        <v>15</v>
      </c>
      <c r="L43" s="160"/>
      <c r="M43" s="143"/>
    </row>
    <row r="44" spans="1:16" s="67" customFormat="1" x14ac:dyDescent="0.25">
      <c r="A44" s="165" t="s">
        <v>322</v>
      </c>
      <c r="B44" s="110" t="s">
        <v>323</v>
      </c>
      <c r="C44" s="165" t="s">
        <v>48</v>
      </c>
      <c r="D44" s="166">
        <v>150</v>
      </c>
      <c r="E44" s="165" t="s">
        <v>330</v>
      </c>
      <c r="F44" s="165" t="s">
        <v>258</v>
      </c>
      <c r="G44" s="167">
        <v>0</v>
      </c>
      <c r="H44" s="167">
        <v>100</v>
      </c>
      <c r="I44" s="168" t="s">
        <v>92</v>
      </c>
      <c r="J44" s="168" t="s">
        <v>111</v>
      </c>
      <c r="K44" s="165" t="s">
        <v>15</v>
      </c>
      <c r="L44" s="165"/>
      <c r="M44" s="143"/>
    </row>
    <row r="45" spans="1:16" x14ac:dyDescent="0.25">
      <c r="A45" s="177" t="s">
        <v>13</v>
      </c>
      <c r="B45" s="178"/>
      <c r="C45" s="179"/>
      <c r="D45" s="44">
        <f>SUM(D14,D16,D21:D43,D44)</f>
        <v>31687</v>
      </c>
      <c r="E45" s="195"/>
      <c r="F45" s="196"/>
      <c r="G45" s="196"/>
      <c r="H45" s="196"/>
      <c r="I45" s="196"/>
      <c r="J45" s="196"/>
      <c r="K45" s="196"/>
      <c r="L45" s="196"/>
      <c r="M45" s="197"/>
    </row>
    <row r="46" spans="1:16" ht="9" customHeight="1" x14ac:dyDescent="0.25">
      <c r="A46" s="198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200"/>
    </row>
    <row r="47" spans="1:16" x14ac:dyDescent="0.25">
      <c r="A47" s="188" t="s">
        <v>23</v>
      </c>
      <c r="B47" s="189"/>
      <c r="C47" s="189"/>
      <c r="D47" s="189"/>
      <c r="E47" s="189"/>
      <c r="F47" s="189"/>
      <c r="G47" s="189"/>
      <c r="H47" s="189"/>
      <c r="I47" s="189"/>
      <c r="J47" s="189"/>
      <c r="K47" s="201"/>
      <c r="L47" s="201"/>
      <c r="M47" s="202"/>
    </row>
    <row r="48" spans="1:16" ht="15.75" x14ac:dyDescent="0.25">
      <c r="A48" s="2" t="s">
        <v>55</v>
      </c>
      <c r="B48" s="4" t="s">
        <v>212</v>
      </c>
      <c r="C48" s="2" t="s">
        <v>56</v>
      </c>
      <c r="D48" s="42">
        <v>9800</v>
      </c>
      <c r="E48" s="5" t="s">
        <v>26</v>
      </c>
      <c r="F48" s="2" t="s">
        <v>32</v>
      </c>
      <c r="G48" s="32">
        <v>0</v>
      </c>
      <c r="H48" s="33">
        <v>100</v>
      </c>
      <c r="I48" s="47" t="s">
        <v>293</v>
      </c>
      <c r="J48" s="48" t="s">
        <v>88</v>
      </c>
      <c r="K48" s="2" t="s">
        <v>64</v>
      </c>
      <c r="L48" s="5" t="s">
        <v>239</v>
      </c>
      <c r="M48" s="10"/>
      <c r="O48" s="67"/>
      <c r="P48" s="18"/>
    </row>
    <row r="49" spans="1:16" s="67" customFormat="1" ht="15.75" x14ac:dyDescent="0.25">
      <c r="A49" s="86" t="s">
        <v>56</v>
      </c>
      <c r="B49" s="87" t="s">
        <v>112</v>
      </c>
      <c r="C49" s="86" t="s">
        <v>116</v>
      </c>
      <c r="D49" s="88">
        <v>164047</v>
      </c>
      <c r="E49" s="89" t="s">
        <v>26</v>
      </c>
      <c r="F49" s="86" t="s">
        <v>32</v>
      </c>
      <c r="G49" s="90">
        <v>75</v>
      </c>
      <c r="H49" s="91">
        <v>25</v>
      </c>
      <c r="I49" s="92" t="s">
        <v>138</v>
      </c>
      <c r="J49" s="93" t="s">
        <v>92</v>
      </c>
      <c r="K49" s="86" t="s">
        <v>66</v>
      </c>
      <c r="L49" s="89"/>
      <c r="M49" s="94" t="s">
        <v>175</v>
      </c>
      <c r="P49" s="68"/>
    </row>
    <row r="50" spans="1:16" s="67" customFormat="1" ht="15.75" x14ac:dyDescent="0.25">
      <c r="A50" s="58" t="s">
        <v>43</v>
      </c>
      <c r="B50" s="59" t="s">
        <v>219</v>
      </c>
      <c r="C50" s="58" t="s">
        <v>56</v>
      </c>
      <c r="D50" s="69">
        <v>1100</v>
      </c>
      <c r="E50" s="61" t="s">
        <v>157</v>
      </c>
      <c r="F50" s="58" t="s">
        <v>258</v>
      </c>
      <c r="G50" s="62">
        <v>0</v>
      </c>
      <c r="H50" s="63">
        <v>100</v>
      </c>
      <c r="I50" s="64" t="s">
        <v>294</v>
      </c>
      <c r="J50" s="73" t="s">
        <v>332</v>
      </c>
      <c r="K50" s="58" t="s">
        <v>64</v>
      </c>
      <c r="L50" s="61" t="s">
        <v>241</v>
      </c>
      <c r="M50" s="85"/>
      <c r="P50" s="68"/>
    </row>
    <row r="51" spans="1:16" s="67" customFormat="1" ht="15.75" x14ac:dyDescent="0.25">
      <c r="A51" s="86" t="s">
        <v>57</v>
      </c>
      <c r="B51" s="87" t="s">
        <v>114</v>
      </c>
      <c r="C51" s="86" t="s">
        <v>115</v>
      </c>
      <c r="D51" s="88">
        <v>5500</v>
      </c>
      <c r="E51" s="89" t="s">
        <v>26</v>
      </c>
      <c r="F51" s="86" t="s">
        <v>32</v>
      </c>
      <c r="G51" s="90">
        <v>50</v>
      </c>
      <c r="H51" s="91">
        <v>50</v>
      </c>
      <c r="I51" s="92" t="s">
        <v>118</v>
      </c>
      <c r="J51" s="93" t="s">
        <v>111</v>
      </c>
      <c r="K51" s="86" t="s">
        <v>66</v>
      </c>
      <c r="L51" s="89"/>
      <c r="M51" s="94" t="s">
        <v>143</v>
      </c>
      <c r="P51" s="68"/>
    </row>
    <row r="52" spans="1:16" s="67" customFormat="1" ht="15.75" x14ac:dyDescent="0.25">
      <c r="A52" s="58" t="s">
        <v>58</v>
      </c>
      <c r="B52" s="59" t="s">
        <v>231</v>
      </c>
      <c r="C52" s="58" t="s">
        <v>46</v>
      </c>
      <c r="D52" s="60">
        <v>980</v>
      </c>
      <c r="E52" s="61" t="s">
        <v>157</v>
      </c>
      <c r="F52" s="58" t="s">
        <v>258</v>
      </c>
      <c r="G52" s="62">
        <v>0</v>
      </c>
      <c r="H52" s="63">
        <v>100</v>
      </c>
      <c r="I52" s="64" t="s">
        <v>295</v>
      </c>
      <c r="J52" s="73" t="s">
        <v>315</v>
      </c>
      <c r="K52" s="58" t="s">
        <v>64</v>
      </c>
      <c r="L52" s="61"/>
      <c r="M52" s="85"/>
      <c r="P52" s="68"/>
    </row>
    <row r="53" spans="1:16" s="67" customFormat="1" ht="15.75" x14ac:dyDescent="0.25">
      <c r="A53" s="86" t="s">
        <v>59</v>
      </c>
      <c r="B53" s="87" t="s">
        <v>140</v>
      </c>
      <c r="C53" s="86" t="s">
        <v>141</v>
      </c>
      <c r="D53" s="88">
        <v>111000</v>
      </c>
      <c r="E53" s="89" t="s">
        <v>26</v>
      </c>
      <c r="F53" s="86" t="s">
        <v>32</v>
      </c>
      <c r="G53" s="90">
        <v>70</v>
      </c>
      <c r="H53" s="91">
        <v>30</v>
      </c>
      <c r="I53" s="92" t="s">
        <v>142</v>
      </c>
      <c r="J53" s="93" t="s">
        <v>111</v>
      </c>
      <c r="K53" s="86" t="s">
        <v>66</v>
      </c>
      <c r="L53" s="89"/>
      <c r="M53" s="94" t="s">
        <v>143</v>
      </c>
      <c r="P53" s="68"/>
    </row>
    <row r="54" spans="1:16" s="67" customFormat="1" ht="15.75" x14ac:dyDescent="0.25">
      <c r="A54" s="58" t="s">
        <v>60</v>
      </c>
      <c r="B54" s="109" t="s">
        <v>324</v>
      </c>
      <c r="C54" s="58" t="s">
        <v>115</v>
      </c>
      <c r="D54" s="69">
        <v>17061</v>
      </c>
      <c r="E54" s="61" t="s">
        <v>139</v>
      </c>
      <c r="F54" s="58" t="s">
        <v>258</v>
      </c>
      <c r="G54" s="62">
        <v>100</v>
      </c>
      <c r="H54" s="63">
        <v>0</v>
      </c>
      <c r="I54" s="72" t="s">
        <v>315</v>
      </c>
      <c r="J54" s="65" t="s">
        <v>111</v>
      </c>
      <c r="K54" s="58" t="s">
        <v>15</v>
      </c>
      <c r="L54" s="61"/>
      <c r="M54" s="85"/>
      <c r="P54" s="68"/>
    </row>
    <row r="55" spans="1:16" s="67" customFormat="1" ht="15.75" x14ac:dyDescent="0.25">
      <c r="A55" s="58" t="s">
        <v>61</v>
      </c>
      <c r="B55" s="59" t="s">
        <v>229</v>
      </c>
      <c r="C55" s="58" t="s">
        <v>57</v>
      </c>
      <c r="D55" s="69">
        <v>998</v>
      </c>
      <c r="E55" s="61" t="s">
        <v>157</v>
      </c>
      <c r="F55" s="58" t="s">
        <v>258</v>
      </c>
      <c r="G55" s="62">
        <v>0</v>
      </c>
      <c r="H55" s="63">
        <v>100</v>
      </c>
      <c r="I55" s="64" t="s">
        <v>230</v>
      </c>
      <c r="J55" s="65" t="s">
        <v>216</v>
      </c>
      <c r="K55" s="58" t="s">
        <v>64</v>
      </c>
      <c r="L55" s="171" t="s">
        <v>111</v>
      </c>
      <c r="M55" s="85" t="s">
        <v>314</v>
      </c>
      <c r="P55" s="68"/>
    </row>
    <row r="56" spans="1:16" s="67" customFormat="1" ht="15.75" x14ac:dyDescent="0.25">
      <c r="A56" s="58" t="s">
        <v>75</v>
      </c>
      <c r="B56" s="59" t="s">
        <v>158</v>
      </c>
      <c r="C56" s="58" t="s">
        <v>55</v>
      </c>
      <c r="D56" s="69">
        <v>36650</v>
      </c>
      <c r="E56" s="61" t="s">
        <v>26</v>
      </c>
      <c r="F56" s="58" t="s">
        <v>32</v>
      </c>
      <c r="G56" s="62">
        <v>80</v>
      </c>
      <c r="H56" s="63">
        <v>20</v>
      </c>
      <c r="I56" s="72" t="s">
        <v>138</v>
      </c>
      <c r="J56" s="73" t="s">
        <v>91</v>
      </c>
      <c r="K56" s="58" t="s">
        <v>64</v>
      </c>
      <c r="L56" s="61" t="s">
        <v>236</v>
      </c>
      <c r="M56" s="85"/>
      <c r="P56" s="68"/>
    </row>
    <row r="57" spans="1:16" s="67" customFormat="1" ht="15.75" x14ac:dyDescent="0.25">
      <c r="A57" s="58" t="s">
        <v>168</v>
      </c>
      <c r="B57" s="59" t="s">
        <v>159</v>
      </c>
      <c r="C57" s="58" t="s">
        <v>55</v>
      </c>
      <c r="D57" s="69">
        <v>7450</v>
      </c>
      <c r="E57" s="61" t="s">
        <v>26</v>
      </c>
      <c r="F57" s="58" t="s">
        <v>32</v>
      </c>
      <c r="G57" s="62">
        <v>0</v>
      </c>
      <c r="H57" s="63">
        <v>100</v>
      </c>
      <c r="I57" s="72" t="s">
        <v>138</v>
      </c>
      <c r="J57" s="73" t="s">
        <v>92</v>
      </c>
      <c r="K57" s="58" t="s">
        <v>64</v>
      </c>
      <c r="L57" s="61" t="s">
        <v>237</v>
      </c>
      <c r="M57" s="85"/>
      <c r="P57" s="68"/>
    </row>
    <row r="58" spans="1:16" s="67" customFormat="1" ht="15.75" x14ac:dyDescent="0.25">
      <c r="A58" s="58" t="s">
        <v>169</v>
      </c>
      <c r="B58" s="59" t="s">
        <v>160</v>
      </c>
      <c r="C58" s="58" t="s">
        <v>55</v>
      </c>
      <c r="D58" s="69">
        <v>13400</v>
      </c>
      <c r="E58" s="61" t="s">
        <v>26</v>
      </c>
      <c r="F58" s="58" t="s">
        <v>32</v>
      </c>
      <c r="G58" s="62">
        <v>80</v>
      </c>
      <c r="H58" s="63">
        <v>20</v>
      </c>
      <c r="I58" s="72" t="s">
        <v>138</v>
      </c>
      <c r="J58" s="73" t="s">
        <v>325</v>
      </c>
      <c r="K58" s="58" t="s">
        <v>64</v>
      </c>
      <c r="L58" s="61" t="s">
        <v>238</v>
      </c>
      <c r="M58" s="85"/>
      <c r="P58" s="68"/>
    </row>
    <row r="59" spans="1:16" s="67" customFormat="1" ht="15.75" x14ac:dyDescent="0.25">
      <c r="A59" s="58" t="s">
        <v>170</v>
      </c>
      <c r="B59" s="59" t="s">
        <v>161</v>
      </c>
      <c r="C59" s="58" t="s">
        <v>56</v>
      </c>
      <c r="D59" s="69">
        <v>12300</v>
      </c>
      <c r="E59" s="61" t="s">
        <v>26</v>
      </c>
      <c r="F59" s="58" t="s">
        <v>32</v>
      </c>
      <c r="G59" s="62">
        <v>80</v>
      </c>
      <c r="H59" s="63">
        <v>20</v>
      </c>
      <c r="I59" s="72" t="s">
        <v>138</v>
      </c>
      <c r="J59" s="73" t="s">
        <v>326</v>
      </c>
      <c r="K59" s="58" t="s">
        <v>64</v>
      </c>
      <c r="L59" s="61" t="s">
        <v>240</v>
      </c>
      <c r="M59" s="85"/>
      <c r="P59" s="68"/>
    </row>
    <row r="60" spans="1:16" s="67" customFormat="1" ht="15.75" x14ac:dyDescent="0.25">
      <c r="A60" s="58" t="s">
        <v>171</v>
      </c>
      <c r="B60" s="59" t="s">
        <v>162</v>
      </c>
      <c r="C60" s="58" t="s">
        <v>56</v>
      </c>
      <c r="D60" s="69">
        <v>26800</v>
      </c>
      <c r="E60" s="61" t="s">
        <v>26</v>
      </c>
      <c r="F60" s="58" t="s">
        <v>32</v>
      </c>
      <c r="G60" s="62">
        <v>80</v>
      </c>
      <c r="H60" s="63">
        <v>20</v>
      </c>
      <c r="I60" s="72" t="s">
        <v>138</v>
      </c>
      <c r="J60" s="73" t="s">
        <v>326</v>
      </c>
      <c r="K60" s="58" t="s">
        <v>64</v>
      </c>
      <c r="L60" s="61" t="s">
        <v>242</v>
      </c>
      <c r="M60" s="85"/>
      <c r="P60" s="68"/>
    </row>
    <row r="61" spans="1:16" s="67" customFormat="1" ht="15.75" x14ac:dyDescent="0.25">
      <c r="A61" s="58" t="s">
        <v>172</v>
      </c>
      <c r="B61" s="59" t="s">
        <v>163</v>
      </c>
      <c r="C61" s="58" t="s">
        <v>43</v>
      </c>
      <c r="D61" s="60">
        <v>18461</v>
      </c>
      <c r="E61" s="61" t="s">
        <v>26</v>
      </c>
      <c r="F61" s="58" t="s">
        <v>32</v>
      </c>
      <c r="G61" s="62">
        <v>80</v>
      </c>
      <c r="H61" s="63">
        <v>20</v>
      </c>
      <c r="I61" s="72" t="s">
        <v>138</v>
      </c>
      <c r="J61" s="65" t="s">
        <v>90</v>
      </c>
      <c r="K61" s="58" t="s">
        <v>64</v>
      </c>
      <c r="L61" s="61" t="s">
        <v>244</v>
      </c>
      <c r="M61" s="85" t="s">
        <v>213</v>
      </c>
      <c r="P61" s="68"/>
    </row>
    <row r="62" spans="1:16" s="67" customFormat="1" ht="15.75" x14ac:dyDescent="0.25">
      <c r="A62" s="58" t="s">
        <v>173</v>
      </c>
      <c r="B62" s="59" t="s">
        <v>164</v>
      </c>
      <c r="C62" s="58" t="s">
        <v>43</v>
      </c>
      <c r="D62" s="60">
        <v>3443</v>
      </c>
      <c r="E62" s="61" t="s">
        <v>26</v>
      </c>
      <c r="F62" s="58" t="s">
        <v>32</v>
      </c>
      <c r="G62" s="62">
        <v>80</v>
      </c>
      <c r="H62" s="63">
        <v>20</v>
      </c>
      <c r="I62" s="72" t="s">
        <v>138</v>
      </c>
      <c r="J62" s="65" t="s">
        <v>216</v>
      </c>
      <c r="K62" s="58" t="s">
        <v>64</v>
      </c>
      <c r="L62" s="61" t="s">
        <v>245</v>
      </c>
      <c r="M62" s="85" t="s">
        <v>214</v>
      </c>
      <c r="P62" s="68"/>
    </row>
    <row r="63" spans="1:16" s="67" customFormat="1" ht="15.75" x14ac:dyDescent="0.25">
      <c r="A63" s="58" t="s">
        <v>174</v>
      </c>
      <c r="B63" s="59" t="s">
        <v>165</v>
      </c>
      <c r="C63" s="58" t="s">
        <v>43</v>
      </c>
      <c r="D63" s="60">
        <v>7290</v>
      </c>
      <c r="E63" s="61" t="s">
        <v>26</v>
      </c>
      <c r="F63" s="58" t="s">
        <v>32</v>
      </c>
      <c r="G63" s="62">
        <v>80</v>
      </c>
      <c r="H63" s="63">
        <v>20</v>
      </c>
      <c r="I63" s="72" t="s">
        <v>138</v>
      </c>
      <c r="J63" s="65" t="s">
        <v>217</v>
      </c>
      <c r="K63" s="58" t="s">
        <v>64</v>
      </c>
      <c r="L63" s="61" t="s">
        <v>246</v>
      </c>
      <c r="M63" s="66" t="s">
        <v>213</v>
      </c>
      <c r="P63" s="68"/>
    </row>
    <row r="64" spans="1:16" s="67" customFormat="1" ht="15.75" x14ac:dyDescent="0.25">
      <c r="A64" s="58" t="s">
        <v>222</v>
      </c>
      <c r="B64" s="59" t="s">
        <v>166</v>
      </c>
      <c r="C64" s="58" t="s">
        <v>43</v>
      </c>
      <c r="D64" s="60">
        <v>1384</v>
      </c>
      <c r="E64" s="61" t="s">
        <v>26</v>
      </c>
      <c r="F64" s="58" t="s">
        <v>32</v>
      </c>
      <c r="G64" s="62">
        <v>80</v>
      </c>
      <c r="H64" s="63">
        <v>20</v>
      </c>
      <c r="I64" s="72" t="s">
        <v>138</v>
      </c>
      <c r="J64" s="65" t="s">
        <v>218</v>
      </c>
      <c r="K64" s="58" t="s">
        <v>64</v>
      </c>
      <c r="L64" s="61" t="s">
        <v>247</v>
      </c>
      <c r="M64" s="85" t="s">
        <v>213</v>
      </c>
      <c r="P64" s="68"/>
    </row>
    <row r="65" spans="1:16" s="67" customFormat="1" ht="15.75" x14ac:dyDescent="0.25">
      <c r="A65" s="58" t="s">
        <v>223</v>
      </c>
      <c r="B65" s="59" t="s">
        <v>167</v>
      </c>
      <c r="C65" s="58" t="s">
        <v>43</v>
      </c>
      <c r="D65" s="69">
        <v>22400</v>
      </c>
      <c r="E65" s="61" t="s">
        <v>26</v>
      </c>
      <c r="F65" s="58" t="s">
        <v>32</v>
      </c>
      <c r="G65" s="62">
        <v>80</v>
      </c>
      <c r="H65" s="63">
        <v>20</v>
      </c>
      <c r="I65" s="72" t="s">
        <v>138</v>
      </c>
      <c r="J65" s="73" t="s">
        <v>306</v>
      </c>
      <c r="K65" s="58" t="s">
        <v>64</v>
      </c>
      <c r="L65" s="61" t="s">
        <v>248</v>
      </c>
      <c r="M65" s="85"/>
      <c r="P65" s="68"/>
    </row>
    <row r="66" spans="1:16" s="67" customFormat="1" ht="15.75" x14ac:dyDescent="0.25">
      <c r="A66" s="58" t="s">
        <v>227</v>
      </c>
      <c r="B66" s="59" t="s">
        <v>220</v>
      </c>
      <c r="C66" s="58" t="s">
        <v>56</v>
      </c>
      <c r="D66" s="69">
        <v>17750</v>
      </c>
      <c r="E66" s="61" t="s">
        <v>26</v>
      </c>
      <c r="F66" s="58" t="s">
        <v>32</v>
      </c>
      <c r="G66" s="62">
        <v>10</v>
      </c>
      <c r="H66" s="63">
        <v>90</v>
      </c>
      <c r="I66" s="72" t="s">
        <v>144</v>
      </c>
      <c r="J66" s="65" t="s">
        <v>91</v>
      </c>
      <c r="K66" s="58" t="s">
        <v>64</v>
      </c>
      <c r="L66" s="61" t="s">
        <v>243</v>
      </c>
      <c r="M66" s="85"/>
      <c r="P66" s="68"/>
    </row>
    <row r="67" spans="1:16" s="67" customFormat="1" ht="15.75" x14ac:dyDescent="0.25">
      <c r="A67" s="58" t="s">
        <v>228</v>
      </c>
      <c r="B67" s="59" t="s">
        <v>221</v>
      </c>
      <c r="C67" s="58" t="s">
        <v>43</v>
      </c>
      <c r="D67" s="69">
        <v>48900</v>
      </c>
      <c r="E67" s="61" t="s">
        <v>26</v>
      </c>
      <c r="F67" s="58" t="s">
        <v>32</v>
      </c>
      <c r="G67" s="62">
        <v>80</v>
      </c>
      <c r="H67" s="63">
        <v>20</v>
      </c>
      <c r="I67" s="72" t="s">
        <v>144</v>
      </c>
      <c r="J67" s="65" t="s">
        <v>224</v>
      </c>
      <c r="K67" s="58" t="s">
        <v>64</v>
      </c>
      <c r="L67" s="61" t="s">
        <v>249</v>
      </c>
      <c r="M67" s="85"/>
      <c r="P67" s="68"/>
    </row>
    <row r="68" spans="1:16" s="67" customFormat="1" ht="15.75" x14ac:dyDescent="0.25">
      <c r="A68" s="58" t="s">
        <v>234</v>
      </c>
      <c r="B68" s="59" t="s">
        <v>232</v>
      </c>
      <c r="C68" s="58" t="s">
        <v>43</v>
      </c>
      <c r="D68" s="69">
        <v>9800</v>
      </c>
      <c r="E68" s="61" t="s">
        <v>26</v>
      </c>
      <c r="F68" s="58" t="s">
        <v>32</v>
      </c>
      <c r="G68" s="62">
        <v>80</v>
      </c>
      <c r="H68" s="63">
        <v>20</v>
      </c>
      <c r="I68" s="64" t="s">
        <v>259</v>
      </c>
      <c r="J68" s="65" t="s">
        <v>306</v>
      </c>
      <c r="K68" s="58" t="s">
        <v>64</v>
      </c>
      <c r="L68" s="61" t="s">
        <v>309</v>
      </c>
      <c r="M68" s="85"/>
      <c r="P68" s="68"/>
    </row>
    <row r="69" spans="1:16" s="67" customFormat="1" ht="15.75" x14ac:dyDescent="0.25">
      <c r="A69" s="86" t="s">
        <v>235</v>
      </c>
      <c r="B69" s="87" t="s">
        <v>233</v>
      </c>
      <c r="C69" s="86" t="s">
        <v>56</v>
      </c>
      <c r="D69" s="88">
        <v>2600</v>
      </c>
      <c r="E69" s="89" t="s">
        <v>139</v>
      </c>
      <c r="F69" s="86" t="s">
        <v>258</v>
      </c>
      <c r="G69" s="90">
        <v>0</v>
      </c>
      <c r="H69" s="91">
        <v>100</v>
      </c>
      <c r="I69" s="92" t="s">
        <v>259</v>
      </c>
      <c r="J69" s="93" t="s">
        <v>111</v>
      </c>
      <c r="K69" s="86" t="s">
        <v>66</v>
      </c>
      <c r="L69" s="89"/>
      <c r="M69" s="94" t="s">
        <v>331</v>
      </c>
      <c r="P69" s="68"/>
    </row>
    <row r="70" spans="1:16" s="67" customFormat="1" ht="15.75" x14ac:dyDescent="0.25">
      <c r="A70" s="58" t="s">
        <v>305</v>
      </c>
      <c r="B70" s="59" t="s">
        <v>308</v>
      </c>
      <c r="C70" s="58" t="s">
        <v>43</v>
      </c>
      <c r="D70" s="69">
        <v>26980</v>
      </c>
      <c r="E70" s="61" t="s">
        <v>26</v>
      </c>
      <c r="F70" s="58" t="s">
        <v>32</v>
      </c>
      <c r="G70" s="62">
        <v>60</v>
      </c>
      <c r="H70" s="63">
        <v>40</v>
      </c>
      <c r="I70" s="72" t="s">
        <v>317</v>
      </c>
      <c r="J70" s="65" t="s">
        <v>111</v>
      </c>
      <c r="K70" s="58" t="s">
        <v>69</v>
      </c>
      <c r="L70" s="148"/>
      <c r="M70" s="143"/>
      <c r="P70" s="68"/>
    </row>
    <row r="71" spans="1:16" s="67" customFormat="1" ht="15.75" x14ac:dyDescent="0.25">
      <c r="A71" s="76" t="s">
        <v>327</v>
      </c>
      <c r="B71" s="77" t="s">
        <v>328</v>
      </c>
      <c r="C71" s="76" t="s">
        <v>115</v>
      </c>
      <c r="D71" s="78">
        <v>385</v>
      </c>
      <c r="E71" s="79" t="s">
        <v>157</v>
      </c>
      <c r="F71" s="76" t="s">
        <v>32</v>
      </c>
      <c r="G71" s="80">
        <v>100</v>
      </c>
      <c r="H71" s="81">
        <v>0</v>
      </c>
      <c r="I71" s="82" t="s">
        <v>87</v>
      </c>
      <c r="J71" s="83" t="s">
        <v>111</v>
      </c>
      <c r="K71" s="76" t="s">
        <v>15</v>
      </c>
      <c r="L71" s="79"/>
      <c r="M71" s="84" t="s">
        <v>329</v>
      </c>
      <c r="P71" s="68"/>
    </row>
    <row r="72" spans="1:16" x14ac:dyDescent="0.25">
      <c r="A72" s="177" t="s">
        <v>16</v>
      </c>
      <c r="B72" s="178"/>
      <c r="C72" s="179"/>
      <c r="D72" s="44">
        <f>SUM(D48,D50,D52,D54:D68,D70,D71)</f>
        <v>283332</v>
      </c>
      <c r="E72" s="195"/>
      <c r="F72" s="196"/>
      <c r="G72" s="196"/>
      <c r="H72" s="196"/>
      <c r="I72" s="196"/>
      <c r="J72" s="196"/>
      <c r="K72" s="196"/>
      <c r="L72" s="196"/>
      <c r="M72" s="197"/>
      <c r="O72" s="67"/>
    </row>
    <row r="73" spans="1:16" ht="9" customHeight="1" x14ac:dyDescent="0.25">
      <c r="A73" s="198"/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200"/>
    </row>
    <row r="74" spans="1:16" x14ac:dyDescent="0.25">
      <c r="A74" s="188" t="s">
        <v>21</v>
      </c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90"/>
    </row>
    <row r="75" spans="1:16" x14ac:dyDescent="0.25">
      <c r="A75" s="3" t="s">
        <v>62</v>
      </c>
      <c r="B75" s="3" t="s">
        <v>62</v>
      </c>
      <c r="C75" s="3" t="s">
        <v>62</v>
      </c>
      <c r="D75" s="9" t="s">
        <v>62</v>
      </c>
      <c r="E75" s="3" t="s">
        <v>62</v>
      </c>
      <c r="F75" s="3" t="s">
        <v>62</v>
      </c>
      <c r="G75" s="3" t="s">
        <v>62</v>
      </c>
      <c r="H75" s="3" t="s">
        <v>62</v>
      </c>
      <c r="I75" s="3" t="s">
        <v>62</v>
      </c>
      <c r="J75" s="3" t="s">
        <v>62</v>
      </c>
      <c r="K75" s="3" t="s">
        <v>62</v>
      </c>
      <c r="L75" s="3"/>
      <c r="M75" s="11" t="s">
        <v>63</v>
      </c>
    </row>
    <row r="76" spans="1:16" x14ac:dyDescent="0.25">
      <c r="A76" s="177" t="s">
        <v>35</v>
      </c>
      <c r="B76" s="178"/>
      <c r="C76" s="179"/>
      <c r="D76" s="45" t="s">
        <v>62</v>
      </c>
      <c r="E76" s="203"/>
      <c r="F76" s="204"/>
      <c r="G76" s="204"/>
      <c r="H76" s="204"/>
      <c r="I76" s="204"/>
      <c r="J76" s="204"/>
      <c r="K76" s="204"/>
      <c r="L76" s="204"/>
      <c r="M76" s="205"/>
    </row>
    <row r="77" spans="1:16" ht="9" customHeight="1" x14ac:dyDescent="0.25">
      <c r="A77" s="198"/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200"/>
    </row>
    <row r="78" spans="1:16" x14ac:dyDescent="0.25">
      <c r="A78" s="188" t="s">
        <v>24</v>
      </c>
      <c r="B78" s="189"/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90"/>
    </row>
    <row r="79" spans="1:16" x14ac:dyDescent="0.25">
      <c r="A79" s="3" t="s">
        <v>62</v>
      </c>
      <c r="B79" s="3" t="s">
        <v>62</v>
      </c>
      <c r="C79" s="3" t="s">
        <v>62</v>
      </c>
      <c r="D79" s="9" t="s">
        <v>62</v>
      </c>
      <c r="E79" s="3" t="s">
        <v>62</v>
      </c>
      <c r="F79" s="3" t="s">
        <v>62</v>
      </c>
      <c r="G79" s="3" t="s">
        <v>62</v>
      </c>
      <c r="H79" s="3" t="s">
        <v>62</v>
      </c>
      <c r="I79" s="3" t="s">
        <v>62</v>
      </c>
      <c r="J79" s="3" t="s">
        <v>62</v>
      </c>
      <c r="K79" s="3" t="s">
        <v>62</v>
      </c>
      <c r="L79" s="3"/>
      <c r="M79" s="11" t="s">
        <v>63</v>
      </c>
    </row>
    <row r="80" spans="1:16" x14ac:dyDescent="0.25">
      <c r="A80" s="177" t="s">
        <v>25</v>
      </c>
      <c r="B80" s="178"/>
      <c r="C80" s="179"/>
      <c r="D80" s="45" t="s">
        <v>62</v>
      </c>
      <c r="E80" s="180"/>
      <c r="F80" s="181"/>
      <c r="G80" s="181"/>
      <c r="H80" s="181"/>
      <c r="I80" s="181"/>
      <c r="J80" s="181"/>
      <c r="K80" s="181"/>
      <c r="L80" s="181"/>
      <c r="M80" s="182"/>
    </row>
    <row r="81" spans="1:19" s="1" customFormat="1" ht="14.45" customHeight="1" x14ac:dyDescent="0.25">
      <c r="A81" s="183"/>
      <c r="B81" s="184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5"/>
    </row>
    <row r="82" spans="1:19" ht="21" customHeight="1" x14ac:dyDescent="0.25">
      <c r="A82" s="177" t="s">
        <v>31</v>
      </c>
      <c r="B82" s="178"/>
      <c r="C82" s="179"/>
      <c r="D82" s="46">
        <f>SUM(D45,D72,D76,D80)</f>
        <v>315019</v>
      </c>
      <c r="E82" s="180"/>
      <c r="F82" s="181"/>
      <c r="G82" s="181"/>
      <c r="H82" s="181"/>
      <c r="I82" s="181"/>
      <c r="J82" s="181"/>
      <c r="K82" s="181"/>
      <c r="L82" s="181"/>
      <c r="M82" s="182"/>
    </row>
    <row r="83" spans="1:19" ht="21" customHeight="1" x14ac:dyDescent="0.25">
      <c r="A83" s="177" t="s">
        <v>40</v>
      </c>
      <c r="B83" s="178"/>
      <c r="C83" s="179"/>
      <c r="D83" s="44">
        <v>100</v>
      </c>
      <c r="E83" s="186"/>
      <c r="F83" s="186"/>
      <c r="G83" s="44">
        <f>ROUND((SUMPRODUCT($D14:$D44,G14:G44)+SUMPRODUCT($D48:$D71,G48:G71)-D15*G15-D17*G17-D18*G18-D19*G19-D20*G20-D49*G49-D51*G51-D53*G53-D69*G69)/$D$82,0)</f>
        <v>69</v>
      </c>
      <c r="H83" s="44">
        <f>D83-G83</f>
        <v>31</v>
      </c>
      <c r="I83" s="187"/>
      <c r="J83" s="187"/>
      <c r="K83" s="187"/>
      <c r="L83" s="187"/>
      <c r="M83" s="187"/>
    </row>
    <row r="84" spans="1:19" ht="29.25" customHeight="1" thickBot="1" x14ac:dyDescent="0.3">
      <c r="A84" s="21"/>
      <c r="B84" s="172" t="s">
        <v>27</v>
      </c>
      <c r="C84" s="172"/>
      <c r="D84" s="173"/>
      <c r="E84" s="173"/>
      <c r="F84" s="173"/>
      <c r="G84" s="173"/>
      <c r="H84" s="173"/>
      <c r="I84" s="173"/>
      <c r="J84" s="173"/>
      <c r="K84" s="173"/>
      <c r="L84" s="173"/>
      <c r="M84" s="173"/>
    </row>
    <row r="85" spans="1:19" ht="70.900000000000006" customHeight="1" x14ac:dyDescent="0.25">
      <c r="A85" s="22" t="s">
        <v>7</v>
      </c>
      <c r="B85" s="174" t="s">
        <v>67</v>
      </c>
      <c r="C85" s="174"/>
      <c r="D85" s="175"/>
      <c r="E85" s="175"/>
      <c r="F85" s="175"/>
      <c r="G85" s="175"/>
      <c r="H85" s="175"/>
      <c r="I85" s="175"/>
      <c r="J85" s="175"/>
      <c r="K85" s="175"/>
      <c r="L85" s="175"/>
      <c r="M85" s="175"/>
    </row>
    <row r="86" spans="1:19" ht="12" customHeight="1" x14ac:dyDescent="0.25">
      <c r="A86" s="22"/>
      <c r="B86" s="23"/>
      <c r="C86" s="23"/>
      <c r="D86" s="157"/>
      <c r="E86" s="157"/>
      <c r="F86" s="157"/>
      <c r="G86" s="157"/>
      <c r="H86" s="157"/>
      <c r="I86" s="157"/>
      <c r="J86" s="157"/>
      <c r="K86" s="157"/>
      <c r="L86" s="157"/>
      <c r="M86" s="157"/>
    </row>
    <row r="87" spans="1:19" ht="15.75" x14ac:dyDescent="0.25">
      <c r="A87" s="24" t="s">
        <v>8</v>
      </c>
      <c r="B87" s="176" t="s">
        <v>77</v>
      </c>
      <c r="C87" s="176"/>
      <c r="D87" s="176"/>
      <c r="E87" s="25"/>
      <c r="F87" s="25"/>
      <c r="G87" s="26"/>
      <c r="H87" s="26"/>
      <c r="I87" s="27"/>
      <c r="J87" s="27"/>
      <c r="K87" s="26"/>
      <c r="L87" s="26"/>
      <c r="M87" s="26"/>
    </row>
    <row r="88" spans="1:19" ht="12" customHeight="1" x14ac:dyDescent="0.25">
      <c r="A88" s="24"/>
      <c r="B88" s="158"/>
      <c r="C88" s="158"/>
      <c r="D88" s="158"/>
      <c r="E88" s="25"/>
      <c r="F88" s="25"/>
      <c r="G88" s="26"/>
      <c r="H88" s="26"/>
      <c r="I88" s="27"/>
      <c r="J88" s="27"/>
      <c r="K88" s="26"/>
      <c r="L88" s="26"/>
      <c r="M88" s="26"/>
    </row>
    <row r="89" spans="1:19" ht="12" customHeight="1" x14ac:dyDescent="0.25">
      <c r="A89" s="24" t="s">
        <v>12</v>
      </c>
      <c r="B89" s="25" t="s">
        <v>78</v>
      </c>
      <c r="C89" s="25"/>
      <c r="D89" s="25"/>
      <c r="E89" s="25"/>
      <c r="F89" s="25"/>
      <c r="G89" s="26"/>
      <c r="H89" s="26"/>
      <c r="I89" s="27"/>
      <c r="J89" s="27"/>
      <c r="K89" s="26"/>
      <c r="L89" s="26"/>
      <c r="M89" s="26"/>
    </row>
    <row r="90" spans="1:19" ht="12" customHeight="1" x14ac:dyDescent="0.25">
      <c r="A90" s="24"/>
      <c r="B90" s="25"/>
      <c r="C90" s="25"/>
      <c r="D90" s="25"/>
      <c r="E90" s="25"/>
      <c r="F90" s="25"/>
      <c r="G90" s="26"/>
      <c r="H90" s="26"/>
      <c r="I90" s="27"/>
      <c r="J90" s="27"/>
      <c r="K90" s="26"/>
      <c r="L90" s="26"/>
      <c r="M90" s="26"/>
    </row>
    <row r="91" spans="1:19" ht="15.75" x14ac:dyDescent="0.25">
      <c r="A91" s="24" t="s">
        <v>28</v>
      </c>
      <c r="B91" s="28" t="s">
        <v>79</v>
      </c>
      <c r="C91" s="28"/>
      <c r="D91" s="28"/>
      <c r="E91" s="28"/>
      <c r="F91" s="27"/>
      <c r="G91" s="27"/>
      <c r="H91" s="26"/>
      <c r="I91" s="26"/>
      <c r="J91" s="13"/>
    </row>
    <row r="92" spans="1:19" ht="12" customHeight="1" x14ac:dyDescent="0.25">
      <c r="A92" s="24"/>
      <c r="B92" s="28"/>
      <c r="C92" s="28"/>
      <c r="D92" s="28"/>
      <c r="E92" s="28"/>
      <c r="F92" s="27"/>
      <c r="G92" s="27"/>
      <c r="H92" s="26"/>
      <c r="I92" s="26"/>
      <c r="J92" s="13"/>
    </row>
    <row r="93" spans="1:19" ht="15.75" x14ac:dyDescent="0.25">
      <c r="A93" s="24" t="s">
        <v>29</v>
      </c>
      <c r="B93" s="28" t="s">
        <v>80</v>
      </c>
      <c r="C93" s="28"/>
      <c r="D93" s="28"/>
      <c r="E93" s="28"/>
      <c r="F93" s="27"/>
      <c r="G93" s="27"/>
      <c r="H93" s="26"/>
      <c r="I93" s="26"/>
    </row>
    <row r="94" spans="1:19" ht="12" customHeight="1" x14ac:dyDescent="0.25">
      <c r="A94" s="24"/>
      <c r="B94" s="28"/>
      <c r="C94" s="28"/>
      <c r="D94" s="28"/>
      <c r="E94" s="30"/>
      <c r="F94" s="30"/>
      <c r="G94" s="26"/>
      <c r="H94" s="26"/>
    </row>
    <row r="95" spans="1:19" ht="15.75" x14ac:dyDescent="0.25">
      <c r="A95" s="24" t="s">
        <v>30</v>
      </c>
      <c r="B95" s="28" t="s">
        <v>81</v>
      </c>
      <c r="C95" s="28"/>
      <c r="D95" s="28"/>
      <c r="E95" s="30"/>
      <c r="F95" s="30"/>
      <c r="G95" s="25"/>
      <c r="H95" s="26"/>
    </row>
    <row r="96" spans="1:19" s="29" customFormat="1" ht="12" customHeight="1" x14ac:dyDescent="0.25">
      <c r="A96" s="24"/>
      <c r="B96" s="28"/>
      <c r="C96" s="28"/>
      <c r="D96" s="28"/>
      <c r="E96" s="30"/>
      <c r="F96" s="30"/>
      <c r="G96" s="26"/>
      <c r="H96" s="26"/>
      <c r="K96" s="13"/>
      <c r="L96" s="13"/>
      <c r="M96" s="13"/>
      <c r="N96" s="13"/>
      <c r="O96" s="13"/>
      <c r="P96" s="13"/>
      <c r="Q96" s="13"/>
      <c r="R96" s="13"/>
      <c r="S96" s="13"/>
    </row>
    <row r="97" spans="1:19" s="29" customFormat="1" ht="15.75" x14ac:dyDescent="0.25">
      <c r="A97" s="24" t="s">
        <v>33</v>
      </c>
      <c r="B97" s="25" t="s">
        <v>82</v>
      </c>
      <c r="C97" s="25"/>
      <c r="D97" s="25"/>
      <c r="E97" s="25"/>
      <c r="F97" s="25"/>
      <c r="G97" s="25"/>
      <c r="H97" s="25"/>
      <c r="K97" s="13"/>
      <c r="L97" s="13"/>
      <c r="M97" s="13"/>
      <c r="N97" s="13"/>
      <c r="O97" s="13"/>
      <c r="P97" s="13"/>
      <c r="Q97" s="13"/>
      <c r="R97" s="13"/>
      <c r="S97" s="13"/>
    </row>
    <row r="98" spans="1:19" s="29" customFormat="1" ht="12" customHeight="1" x14ac:dyDescent="0.25">
      <c r="A98" s="13"/>
      <c r="B98" s="13"/>
      <c r="C98" s="13"/>
      <c r="D98" s="13"/>
      <c r="E98" s="13"/>
      <c r="F98" s="13"/>
      <c r="G98" s="13"/>
      <c r="H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s="29" customFormat="1" ht="15.75" x14ac:dyDescent="0.25">
      <c r="A99" s="24" t="s">
        <v>34</v>
      </c>
      <c r="B99" s="25" t="s">
        <v>68</v>
      </c>
      <c r="C99" s="25"/>
      <c r="D99" s="25"/>
      <c r="E99" s="25"/>
      <c r="F99" s="25"/>
      <c r="G99" s="13"/>
      <c r="H99" s="13"/>
      <c r="K99" s="13"/>
      <c r="L99" s="13"/>
      <c r="M99" s="13"/>
      <c r="N99" s="13"/>
      <c r="O99" s="13"/>
      <c r="P99" s="13"/>
      <c r="Q99" s="13"/>
      <c r="R99" s="13"/>
      <c r="S99" s="13"/>
    </row>
  </sheetData>
  <mergeCells count="64">
    <mergeCell ref="A80:C80"/>
    <mergeCell ref="E80:M80"/>
    <mergeCell ref="B84:M84"/>
    <mergeCell ref="B85:M85"/>
    <mergeCell ref="B87:D87"/>
    <mergeCell ref="A81:M81"/>
    <mergeCell ref="A82:C82"/>
    <mergeCell ref="E82:M82"/>
    <mergeCell ref="A83:C83"/>
    <mergeCell ref="E83:F83"/>
    <mergeCell ref="I83:M83"/>
    <mergeCell ref="A33:A34"/>
    <mergeCell ref="A76:C76"/>
    <mergeCell ref="E76:M76"/>
    <mergeCell ref="A77:M77"/>
    <mergeCell ref="A78:M78"/>
    <mergeCell ref="L28:L30"/>
    <mergeCell ref="G33:G34"/>
    <mergeCell ref="H33:H34"/>
    <mergeCell ref="A74:M74"/>
    <mergeCell ref="I33:I34"/>
    <mergeCell ref="J33:J34"/>
    <mergeCell ref="K33:K34"/>
    <mergeCell ref="L33:L34"/>
    <mergeCell ref="M33:M34"/>
    <mergeCell ref="A45:C45"/>
    <mergeCell ref="E45:M45"/>
    <mergeCell ref="A46:M46"/>
    <mergeCell ref="A47:M47"/>
    <mergeCell ref="A72:C72"/>
    <mergeCell ref="E72:M72"/>
    <mergeCell ref="A73:M73"/>
    <mergeCell ref="L9:L11"/>
    <mergeCell ref="C33:C34"/>
    <mergeCell ref="D33:D34"/>
    <mergeCell ref="E33:E34"/>
    <mergeCell ref="F33:F34"/>
    <mergeCell ref="A13:M13"/>
    <mergeCell ref="A28:A30"/>
    <mergeCell ref="C28:C30"/>
    <mergeCell ref="D28:D30"/>
    <mergeCell ref="E28:E30"/>
    <mergeCell ref="F28:F30"/>
    <mergeCell ref="G28:G30"/>
    <mergeCell ref="H28:H30"/>
    <mergeCell ref="I28:I30"/>
    <mergeCell ref="J28:J30"/>
    <mergeCell ref="K28:K30"/>
    <mergeCell ref="M9:M11"/>
    <mergeCell ref="M28:M30"/>
    <mergeCell ref="A12:M12"/>
    <mergeCell ref="A1:M1"/>
    <mergeCell ref="A2:M2"/>
    <mergeCell ref="A3:M3"/>
    <mergeCell ref="A4:M4"/>
    <mergeCell ref="A9:A11"/>
    <mergeCell ref="B9:B11"/>
    <mergeCell ref="C9:C11"/>
    <mergeCell ref="D9:D11"/>
    <mergeCell ref="E9:E10"/>
    <mergeCell ref="F9:F10"/>
    <mergeCell ref="G9:H9"/>
    <mergeCell ref="I9:J9"/>
    <mergeCell ref="K9:K10"/>
  </mergeCells>
  <printOptions horizontalCentered="1"/>
  <pageMargins left="0.78740157480314965" right="0.78740157480314965" top="0.78740157480314965" bottom="0.59055118110236227" header="0.31496062992125984" footer="0.31496062992125984"/>
  <pageSetup paperSize="9" scale="66" fitToHeight="0" orientation="landscape" r:id="rId1"/>
  <headerFooter>
    <oddHeader>&amp;R&amp;"-,Bold"&amp;8
Página &amp;P</oddHeader>
  </headerFooter>
  <rowBreaks count="2" manualBreakCount="2">
    <brk id="46" max="16383" man="1"/>
    <brk id="83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Normal="100" workbookViewId="0">
      <selection activeCell="J16" sqref="J16"/>
    </sheetView>
  </sheetViews>
  <sheetFormatPr defaultColWidth="14.28515625" defaultRowHeight="15" x14ac:dyDescent="0.25"/>
  <cols>
    <col min="1" max="1" width="2" customWidth="1"/>
    <col min="2" max="2" width="18.7109375" customWidth="1"/>
    <col min="7" max="7" width="17.42578125" customWidth="1"/>
  </cols>
  <sheetData>
    <row r="1" spans="1:7" x14ac:dyDescent="0.25">
      <c r="A1" s="123"/>
      <c r="B1" s="123"/>
      <c r="C1" s="123"/>
      <c r="D1" s="123"/>
      <c r="E1" s="123"/>
      <c r="F1" s="123"/>
      <c r="G1" s="123"/>
    </row>
    <row r="2" spans="1:7" x14ac:dyDescent="0.25">
      <c r="A2" s="123"/>
      <c r="B2" s="123"/>
      <c r="C2" s="123"/>
      <c r="D2" s="123"/>
      <c r="E2" s="123"/>
      <c r="F2" s="123"/>
      <c r="G2" s="123"/>
    </row>
    <row r="3" spans="1:7" x14ac:dyDescent="0.25">
      <c r="A3" s="123"/>
      <c r="B3" s="123"/>
      <c r="C3" s="123"/>
      <c r="D3" s="123"/>
      <c r="E3" s="123"/>
      <c r="F3" s="123"/>
      <c r="G3" s="123"/>
    </row>
    <row r="4" spans="1:7" s="122" customFormat="1" x14ac:dyDescent="0.25">
      <c r="A4" s="123"/>
      <c r="B4" s="238" t="s">
        <v>93</v>
      </c>
      <c r="C4" s="238"/>
      <c r="D4" s="238"/>
      <c r="E4" s="238"/>
      <c r="F4" s="238"/>
      <c r="G4" s="238"/>
    </row>
    <row r="5" spans="1:7" s="122" customFormat="1" x14ac:dyDescent="0.25">
      <c r="A5" s="123"/>
      <c r="B5" s="238" t="s">
        <v>260</v>
      </c>
      <c r="C5" s="238"/>
      <c r="D5" s="238"/>
      <c r="E5" s="238"/>
      <c r="F5" s="238"/>
      <c r="G5" s="238"/>
    </row>
    <row r="6" spans="1:7" s="122" customFormat="1" x14ac:dyDescent="0.25">
      <c r="A6" s="123"/>
      <c r="B6" s="239"/>
      <c r="C6" s="239"/>
      <c r="D6" s="239"/>
      <c r="E6" s="239"/>
      <c r="F6" s="239"/>
      <c r="G6" s="239"/>
    </row>
    <row r="7" spans="1:7" s="122" customFormat="1" x14ac:dyDescent="0.25">
      <c r="A7" s="123"/>
      <c r="B7" s="238" t="s">
        <v>94</v>
      </c>
      <c r="C7" s="238"/>
      <c r="D7" s="238"/>
      <c r="E7" s="238"/>
      <c r="F7" s="238"/>
      <c r="G7" s="238"/>
    </row>
    <row r="8" spans="1:7" s="122" customFormat="1" x14ac:dyDescent="0.25">
      <c r="A8" s="123"/>
      <c r="B8" s="240" t="s">
        <v>333</v>
      </c>
      <c r="C8" s="240"/>
      <c r="D8" s="240"/>
      <c r="E8" s="240"/>
      <c r="F8" s="240"/>
      <c r="G8" s="240"/>
    </row>
    <row r="9" spans="1:7" s="122" customFormat="1" x14ac:dyDescent="0.25">
      <c r="A9" s="123"/>
      <c r="B9" s="123"/>
      <c r="C9" s="123"/>
      <c r="D9" s="123"/>
      <c r="E9" s="123"/>
      <c r="F9" s="123"/>
      <c r="G9" s="123"/>
    </row>
    <row r="10" spans="1:7" s="122" customFormat="1" x14ac:dyDescent="0.25">
      <c r="A10" s="123"/>
      <c r="B10" s="124" t="s">
        <v>95</v>
      </c>
      <c r="C10" s="123"/>
      <c r="D10" s="123"/>
      <c r="E10" s="123"/>
      <c r="F10" s="123"/>
      <c r="G10" s="123"/>
    </row>
    <row r="11" spans="1:7" s="122" customFormat="1" x14ac:dyDescent="0.25">
      <c r="A11" s="123"/>
      <c r="B11" s="123"/>
      <c r="C11" s="123"/>
      <c r="D11" s="123"/>
      <c r="E11" s="123"/>
      <c r="F11" s="123"/>
      <c r="G11" s="123"/>
    </row>
    <row r="12" spans="1:7" s="122" customFormat="1" x14ac:dyDescent="0.25">
      <c r="A12" s="123"/>
      <c r="B12" s="123" t="s">
        <v>96</v>
      </c>
      <c r="C12" s="123"/>
      <c r="D12" s="123"/>
      <c r="E12" s="123"/>
      <c r="F12" s="123"/>
      <c r="G12" s="123"/>
    </row>
    <row r="13" spans="1:7" s="122" customFormat="1" x14ac:dyDescent="0.25">
      <c r="B13" s="123" t="s">
        <v>261</v>
      </c>
      <c r="C13" s="123"/>
      <c r="D13" s="123"/>
      <c r="E13" s="123"/>
      <c r="F13" s="123"/>
      <c r="G13" s="123"/>
    </row>
    <row r="14" spans="1:7" s="122" customFormat="1" x14ac:dyDescent="0.25">
      <c r="A14" s="123"/>
      <c r="B14" s="123" t="s">
        <v>262</v>
      </c>
      <c r="C14" s="123"/>
      <c r="D14" s="123"/>
      <c r="E14" s="123"/>
      <c r="F14" s="123"/>
      <c r="G14" s="123"/>
    </row>
    <row r="15" spans="1:7" s="122" customFormat="1" x14ac:dyDescent="0.25">
      <c r="A15" s="123"/>
      <c r="B15" s="123" t="s">
        <v>263</v>
      </c>
      <c r="C15" s="123"/>
      <c r="D15" s="123"/>
      <c r="E15" s="123"/>
      <c r="F15" s="123"/>
      <c r="G15" s="123"/>
    </row>
    <row r="16" spans="1:7" s="122" customFormat="1" x14ac:dyDescent="0.25">
      <c r="A16" s="123"/>
      <c r="B16" s="123" t="s">
        <v>264</v>
      </c>
      <c r="C16" s="123"/>
      <c r="D16" s="123"/>
      <c r="E16" s="123"/>
      <c r="F16" s="123"/>
      <c r="G16" s="123"/>
    </row>
    <row r="17" spans="1:7" s="122" customFormat="1" x14ac:dyDescent="0.25">
      <c r="A17" s="123"/>
      <c r="B17" s="123" t="s">
        <v>265</v>
      </c>
      <c r="C17" s="123"/>
      <c r="D17" s="123"/>
      <c r="E17" s="123"/>
      <c r="F17" s="123"/>
      <c r="G17" s="123"/>
    </row>
    <row r="18" spans="1:7" s="122" customFormat="1" x14ac:dyDescent="0.25">
      <c r="A18" s="123"/>
      <c r="B18" s="123" t="s">
        <v>266</v>
      </c>
      <c r="C18" s="123"/>
      <c r="D18" s="123"/>
      <c r="E18" s="123"/>
      <c r="F18" s="123"/>
      <c r="G18" s="123"/>
    </row>
    <row r="19" spans="1:7" s="122" customFormat="1" x14ac:dyDescent="0.25">
      <c r="A19" s="123"/>
      <c r="B19" s="123" t="s">
        <v>267</v>
      </c>
      <c r="C19" s="123"/>
      <c r="D19" s="123"/>
      <c r="E19" s="123"/>
      <c r="F19" s="123"/>
      <c r="G19" s="123"/>
    </row>
    <row r="20" spans="1:7" s="122" customFormat="1" x14ac:dyDescent="0.25">
      <c r="A20" s="123"/>
      <c r="B20" s="123" t="s">
        <v>268</v>
      </c>
      <c r="C20" s="123"/>
      <c r="D20" s="123"/>
      <c r="E20" s="123"/>
      <c r="F20" s="123"/>
      <c r="G20" s="123"/>
    </row>
    <row r="21" spans="1:7" s="122" customFormat="1" x14ac:dyDescent="0.25">
      <c r="A21" s="123"/>
      <c r="B21" s="123" t="s">
        <v>335</v>
      </c>
      <c r="C21" s="123"/>
      <c r="D21" s="123"/>
      <c r="E21" s="123"/>
      <c r="F21" s="123"/>
      <c r="G21" s="123"/>
    </row>
    <row r="22" spans="1:7" s="122" customFormat="1" x14ac:dyDescent="0.25">
      <c r="A22" s="123"/>
      <c r="B22" s="123" t="s">
        <v>269</v>
      </c>
      <c r="C22" s="123" t="s">
        <v>310</v>
      </c>
      <c r="D22" s="123"/>
      <c r="E22" s="123"/>
      <c r="F22" s="123"/>
      <c r="G22" s="123"/>
    </row>
    <row r="23" spans="1:7" s="122" customFormat="1" x14ac:dyDescent="0.25">
      <c r="A23" s="123"/>
      <c r="B23" s="123"/>
      <c r="C23" s="123" t="s">
        <v>270</v>
      </c>
      <c r="D23" s="123"/>
      <c r="E23" s="123"/>
      <c r="F23" s="123"/>
      <c r="G23" s="123"/>
    </row>
    <row r="24" spans="1:7" s="122" customFormat="1" x14ac:dyDescent="0.25">
      <c r="A24" s="123"/>
      <c r="B24" s="123" t="s">
        <v>271</v>
      </c>
      <c r="C24" s="123" t="s">
        <v>272</v>
      </c>
      <c r="D24" s="123"/>
      <c r="E24" s="123"/>
      <c r="F24" s="123"/>
      <c r="G24" s="123"/>
    </row>
    <row r="25" spans="1:7" s="122" customFormat="1" x14ac:dyDescent="0.25">
      <c r="A25" s="123"/>
      <c r="B25" s="123"/>
      <c r="C25" s="123" t="s">
        <v>273</v>
      </c>
      <c r="D25" s="123"/>
      <c r="E25" s="123"/>
      <c r="F25" s="123"/>
      <c r="G25" s="123"/>
    </row>
    <row r="26" spans="1:7" s="122" customFormat="1" x14ac:dyDescent="0.25">
      <c r="A26" s="123"/>
      <c r="B26" s="123" t="s">
        <v>274</v>
      </c>
      <c r="C26" s="123" t="s">
        <v>275</v>
      </c>
      <c r="D26" s="123"/>
      <c r="E26" s="123"/>
      <c r="F26" s="123"/>
      <c r="G26" s="123"/>
    </row>
    <row r="27" spans="1:7" s="122" customFormat="1" x14ac:dyDescent="0.25">
      <c r="A27" s="123"/>
      <c r="B27" s="123" t="s">
        <v>276</v>
      </c>
      <c r="C27" s="123"/>
      <c r="D27" s="123"/>
      <c r="E27" s="123"/>
      <c r="F27" s="123"/>
      <c r="G27" s="123"/>
    </row>
    <row r="28" spans="1:7" s="122" customFormat="1" x14ac:dyDescent="0.25">
      <c r="A28" s="123"/>
      <c r="B28" s="123" t="s">
        <v>277</v>
      </c>
      <c r="C28" s="123"/>
      <c r="D28" s="123"/>
      <c r="E28" s="123"/>
      <c r="F28" s="123"/>
      <c r="G28" s="123"/>
    </row>
    <row r="29" spans="1:7" s="122" customFormat="1" x14ac:dyDescent="0.25">
      <c r="A29" s="123"/>
      <c r="B29" s="123" t="s">
        <v>278</v>
      </c>
      <c r="C29" s="123"/>
      <c r="D29" s="123"/>
      <c r="E29" s="123"/>
      <c r="F29" s="123"/>
      <c r="G29" s="123"/>
    </row>
    <row r="30" spans="1:7" s="122" customFormat="1" x14ac:dyDescent="0.25">
      <c r="A30" s="123"/>
      <c r="B30" s="123" t="s">
        <v>279</v>
      </c>
      <c r="C30" s="123"/>
      <c r="D30" s="123"/>
      <c r="E30" s="123"/>
      <c r="F30" s="123"/>
      <c r="G30" s="123"/>
    </row>
    <row r="31" spans="1:7" s="122" customFormat="1" x14ac:dyDescent="0.25">
      <c r="A31" s="123"/>
      <c r="B31" s="123" t="s">
        <v>280</v>
      </c>
      <c r="C31" s="123"/>
      <c r="D31" s="123"/>
      <c r="E31" s="123"/>
      <c r="F31" s="123"/>
      <c r="G31" s="123"/>
    </row>
    <row r="32" spans="1:7" s="122" customFormat="1" x14ac:dyDescent="0.25">
      <c r="A32" s="123"/>
      <c r="B32" s="123"/>
      <c r="C32" s="123"/>
      <c r="D32" s="123"/>
      <c r="E32" s="123"/>
      <c r="F32" s="123"/>
      <c r="G32" s="123"/>
    </row>
    <row r="33" spans="1:7" s="122" customFormat="1" x14ac:dyDescent="0.25">
      <c r="A33" s="123"/>
      <c r="B33" s="125" t="s">
        <v>97</v>
      </c>
      <c r="C33" s="123"/>
      <c r="D33" s="123"/>
      <c r="E33" s="123"/>
      <c r="F33" s="123"/>
      <c r="G33" s="123"/>
    </row>
    <row r="34" spans="1:7" s="122" customFormat="1" x14ac:dyDescent="0.25">
      <c r="A34" s="123"/>
      <c r="B34" s="123"/>
      <c r="C34" s="123"/>
      <c r="D34" s="123"/>
      <c r="E34" s="123"/>
      <c r="F34" s="123"/>
      <c r="G34" s="123"/>
    </row>
    <row r="35" spans="1:7" s="122" customFormat="1" ht="75" customHeight="1" x14ac:dyDescent="0.25">
      <c r="A35" s="123"/>
      <c r="B35" s="241" t="s">
        <v>281</v>
      </c>
      <c r="C35" s="241"/>
      <c r="D35" s="241"/>
      <c r="E35" s="241"/>
      <c r="F35" s="241"/>
      <c r="G35" s="241"/>
    </row>
    <row r="36" spans="1:7" s="122" customFormat="1" x14ac:dyDescent="0.25">
      <c r="A36" s="123"/>
      <c r="B36" s="242"/>
      <c r="C36" s="242"/>
      <c r="D36" s="242"/>
      <c r="E36" s="242"/>
      <c r="F36" s="242"/>
      <c r="G36" s="242"/>
    </row>
    <row r="37" spans="1:7" s="122" customFormat="1" x14ac:dyDescent="0.25">
      <c r="A37" s="123"/>
      <c r="B37" s="237" t="s">
        <v>98</v>
      </c>
      <c r="C37" s="237"/>
      <c r="D37" s="237"/>
      <c r="E37" s="237"/>
      <c r="F37" s="237"/>
      <c r="G37" s="237"/>
    </row>
    <row r="38" spans="1:7" s="122" customFormat="1" x14ac:dyDescent="0.25">
      <c r="A38" s="123"/>
      <c r="B38" s="242"/>
      <c r="C38" s="242"/>
      <c r="D38" s="242"/>
      <c r="E38" s="242"/>
      <c r="F38" s="242"/>
      <c r="G38" s="242"/>
    </row>
    <row r="39" spans="1:7" s="122" customFormat="1" ht="30" customHeight="1" x14ac:dyDescent="0.25">
      <c r="A39" s="123"/>
      <c r="B39" s="242" t="s">
        <v>334</v>
      </c>
      <c r="C39" s="242"/>
      <c r="D39" s="242"/>
      <c r="E39" s="242"/>
      <c r="F39" s="242"/>
      <c r="G39" s="242"/>
    </row>
    <row r="40" spans="1:7" s="122" customFormat="1" x14ac:dyDescent="0.25">
      <c r="A40" s="123"/>
      <c r="B40" s="242"/>
      <c r="C40" s="242"/>
      <c r="D40" s="242"/>
      <c r="E40" s="242"/>
      <c r="F40" s="242"/>
      <c r="G40" s="242"/>
    </row>
    <row r="41" spans="1:7" s="122" customFormat="1" x14ac:dyDescent="0.25">
      <c r="A41" s="123"/>
      <c r="B41" s="126" t="s">
        <v>282</v>
      </c>
      <c r="C41" s="127"/>
      <c r="D41" s="127"/>
      <c r="E41" s="127"/>
      <c r="F41" s="127"/>
      <c r="G41" s="127"/>
    </row>
    <row r="42" spans="1:7" s="122" customFormat="1" x14ac:dyDescent="0.25">
      <c r="A42" s="123"/>
      <c r="B42" s="242"/>
      <c r="C42" s="242"/>
      <c r="D42" s="242"/>
      <c r="E42" s="242"/>
      <c r="F42" s="242"/>
      <c r="G42" s="242"/>
    </row>
    <row r="43" spans="1:7" s="122" customFormat="1" x14ac:dyDescent="0.25">
      <c r="A43" s="123"/>
      <c r="B43" s="237" t="s">
        <v>99</v>
      </c>
      <c r="C43" s="237"/>
      <c r="D43" s="237"/>
      <c r="E43" s="237"/>
      <c r="F43" s="237"/>
      <c r="G43" s="237"/>
    </row>
    <row r="44" spans="1:7" s="122" customFormat="1" x14ac:dyDescent="0.25">
      <c r="A44" s="123"/>
      <c r="B44" s="242"/>
      <c r="C44" s="242"/>
      <c r="D44" s="242"/>
      <c r="E44" s="242"/>
      <c r="F44" s="242"/>
      <c r="G44" s="242"/>
    </row>
    <row r="45" spans="1:7" s="122" customFormat="1" ht="45" customHeight="1" x14ac:dyDescent="0.25">
      <c r="A45" s="123"/>
      <c r="B45" s="237" t="s">
        <v>283</v>
      </c>
      <c r="C45" s="237"/>
      <c r="D45" s="237"/>
      <c r="E45" s="237"/>
      <c r="F45" s="237"/>
      <c r="G45" s="237"/>
    </row>
    <row r="46" spans="1:7" s="122" customFormat="1" x14ac:dyDescent="0.25">
      <c r="A46" s="123"/>
      <c r="B46" s="242"/>
      <c r="C46" s="242"/>
      <c r="D46" s="242"/>
      <c r="E46" s="242"/>
      <c r="F46" s="242"/>
      <c r="G46" s="242"/>
    </row>
    <row r="47" spans="1:7" s="122" customFormat="1" x14ac:dyDescent="0.25">
      <c r="A47" s="123"/>
      <c r="B47" s="237" t="s">
        <v>100</v>
      </c>
      <c r="C47" s="237"/>
      <c r="D47" s="237"/>
      <c r="E47" s="237"/>
      <c r="F47" s="237"/>
      <c r="G47" s="237"/>
    </row>
    <row r="48" spans="1:7" s="122" customFormat="1" x14ac:dyDescent="0.25">
      <c r="A48" s="123"/>
      <c r="B48" s="242"/>
      <c r="C48" s="242"/>
      <c r="D48" s="242"/>
      <c r="E48" s="242"/>
      <c r="F48" s="242"/>
      <c r="G48" s="242"/>
    </row>
    <row r="49" spans="1:7" s="122" customFormat="1" x14ac:dyDescent="0.25">
      <c r="A49" s="123"/>
      <c r="B49" s="237" t="s">
        <v>101</v>
      </c>
      <c r="C49" s="237"/>
      <c r="D49" s="237"/>
      <c r="E49" s="237"/>
      <c r="F49" s="237"/>
      <c r="G49" s="237"/>
    </row>
    <row r="50" spans="1:7" s="122" customFormat="1" x14ac:dyDescent="0.25">
      <c r="A50" s="123"/>
      <c r="B50" s="242"/>
      <c r="C50" s="242"/>
      <c r="D50" s="242"/>
      <c r="E50" s="242"/>
      <c r="F50" s="242"/>
      <c r="G50" s="242"/>
    </row>
    <row r="51" spans="1:7" s="122" customFormat="1" ht="30" customHeight="1" x14ac:dyDescent="0.25">
      <c r="A51" s="123"/>
      <c r="B51" s="237" t="s">
        <v>284</v>
      </c>
      <c r="C51" s="237"/>
      <c r="D51" s="237"/>
      <c r="E51" s="237"/>
      <c r="F51" s="237"/>
      <c r="G51" s="237"/>
    </row>
    <row r="52" spans="1:7" s="122" customFormat="1" x14ac:dyDescent="0.25">
      <c r="A52" s="123"/>
      <c r="B52" s="242"/>
      <c r="C52" s="242"/>
      <c r="D52" s="242"/>
      <c r="E52" s="242"/>
      <c r="F52" s="242"/>
      <c r="G52" s="242"/>
    </row>
    <row r="53" spans="1:7" s="122" customFormat="1" x14ac:dyDescent="0.25">
      <c r="A53" s="123"/>
      <c r="B53" s="237" t="s">
        <v>102</v>
      </c>
      <c r="C53" s="237"/>
      <c r="D53" s="237"/>
      <c r="E53" s="237"/>
      <c r="F53" s="237"/>
      <c r="G53" s="237"/>
    </row>
    <row r="54" spans="1:7" s="122" customFormat="1" x14ac:dyDescent="0.25">
      <c r="A54" s="123"/>
      <c r="B54" s="242"/>
      <c r="C54" s="242"/>
      <c r="D54" s="242"/>
      <c r="E54" s="242"/>
      <c r="F54" s="242"/>
      <c r="G54" s="242"/>
    </row>
    <row r="55" spans="1:7" s="122" customFormat="1" ht="30" customHeight="1" x14ac:dyDescent="0.25">
      <c r="A55" s="123"/>
      <c r="B55" s="237" t="s">
        <v>103</v>
      </c>
      <c r="C55" s="237"/>
      <c r="D55" s="237"/>
      <c r="E55" s="237"/>
      <c r="F55" s="237"/>
      <c r="G55" s="237"/>
    </row>
    <row r="56" spans="1:7" s="122" customFormat="1" x14ac:dyDescent="0.25">
      <c r="A56" s="123"/>
      <c r="B56" s="242"/>
      <c r="C56" s="242"/>
      <c r="D56" s="242"/>
      <c r="E56" s="242"/>
      <c r="F56" s="242"/>
      <c r="G56" s="242"/>
    </row>
    <row r="57" spans="1:7" s="122" customFormat="1" x14ac:dyDescent="0.25">
      <c r="A57" s="123"/>
      <c r="B57" s="237" t="s">
        <v>104</v>
      </c>
      <c r="C57" s="237"/>
      <c r="D57" s="237"/>
      <c r="E57" s="237"/>
      <c r="F57" s="237"/>
      <c r="G57" s="237"/>
    </row>
    <row r="58" spans="1:7" s="122" customFormat="1" x14ac:dyDescent="0.25">
      <c r="A58" s="123"/>
      <c r="B58" s="242"/>
      <c r="C58" s="242"/>
      <c r="D58" s="242"/>
      <c r="E58" s="242"/>
      <c r="F58" s="242"/>
      <c r="G58" s="242"/>
    </row>
    <row r="59" spans="1:7" s="122" customFormat="1" ht="30" customHeight="1" x14ac:dyDescent="0.25">
      <c r="A59" s="123"/>
      <c r="B59" s="237" t="s">
        <v>105</v>
      </c>
      <c r="C59" s="237"/>
      <c r="D59" s="237"/>
      <c r="E59" s="237"/>
      <c r="F59" s="237"/>
      <c r="G59" s="237"/>
    </row>
    <row r="60" spans="1:7" s="122" customFormat="1" x14ac:dyDescent="0.25">
      <c r="A60" s="123"/>
      <c r="B60" s="242"/>
      <c r="C60" s="242"/>
      <c r="D60" s="242"/>
      <c r="E60" s="242"/>
      <c r="F60" s="242"/>
      <c r="G60" s="242"/>
    </row>
    <row r="61" spans="1:7" s="122" customFormat="1" x14ac:dyDescent="0.25">
      <c r="A61" s="123"/>
      <c r="B61" s="237" t="s">
        <v>106</v>
      </c>
      <c r="C61" s="237"/>
      <c r="D61" s="237"/>
      <c r="E61" s="237"/>
      <c r="F61" s="237"/>
      <c r="G61" s="237"/>
    </row>
    <row r="62" spans="1:7" s="122" customFormat="1" x14ac:dyDescent="0.25">
      <c r="A62" s="123"/>
      <c r="B62" s="242"/>
      <c r="C62" s="242"/>
      <c r="D62" s="242"/>
      <c r="E62" s="242"/>
      <c r="F62" s="242"/>
      <c r="G62" s="242"/>
    </row>
    <row r="63" spans="1:7" s="122" customFormat="1" ht="30" customHeight="1" x14ac:dyDescent="0.25">
      <c r="A63" s="123"/>
      <c r="B63" s="237" t="s">
        <v>285</v>
      </c>
      <c r="C63" s="237"/>
      <c r="D63" s="237"/>
      <c r="E63" s="237"/>
      <c r="F63" s="237"/>
      <c r="G63" s="237"/>
    </row>
    <row r="64" spans="1:7" s="122" customFormat="1" x14ac:dyDescent="0.25">
      <c r="A64" s="123"/>
    </row>
    <row r="65" s="122" customFormat="1" x14ac:dyDescent="0.25"/>
    <row r="66" s="122" customFormat="1" x14ac:dyDescent="0.25"/>
    <row r="67" s="122" customFormat="1" x14ac:dyDescent="0.25"/>
    <row r="68" s="122" customFormat="1" x14ac:dyDescent="0.25"/>
    <row r="69" s="122" customFormat="1" x14ac:dyDescent="0.25"/>
    <row r="70" s="122" customFormat="1" x14ac:dyDescent="0.25"/>
    <row r="71" s="122" customFormat="1" x14ac:dyDescent="0.25"/>
    <row r="72" s="122" customFormat="1" x14ac:dyDescent="0.25"/>
    <row r="73" s="122" customFormat="1" x14ac:dyDescent="0.25"/>
    <row r="74" s="122" customFormat="1" x14ac:dyDescent="0.25"/>
    <row r="75" s="122" customFormat="1" x14ac:dyDescent="0.25"/>
    <row r="76" s="122" customFormat="1" x14ac:dyDescent="0.25"/>
    <row r="77" s="122" customFormat="1" x14ac:dyDescent="0.25"/>
    <row r="78" s="122" customFormat="1" x14ac:dyDescent="0.25"/>
    <row r="79" s="122" customFormat="1" x14ac:dyDescent="0.25"/>
    <row r="80" s="122" customFormat="1" x14ac:dyDescent="0.25"/>
    <row r="81" s="122" customFormat="1" x14ac:dyDescent="0.25"/>
    <row r="82" s="122" customFormat="1" x14ac:dyDescent="0.25"/>
    <row r="83" s="122" customFormat="1" x14ac:dyDescent="0.25"/>
    <row r="84" s="122" customFormat="1" x14ac:dyDescent="0.25"/>
    <row r="85" s="122" customFormat="1" x14ac:dyDescent="0.25"/>
    <row r="86" s="122" customFormat="1" x14ac:dyDescent="0.25"/>
    <row r="87" s="122" customFormat="1" x14ac:dyDescent="0.25"/>
    <row r="88" s="122" customFormat="1" x14ac:dyDescent="0.25"/>
    <row r="89" s="122" customFormat="1" x14ac:dyDescent="0.25"/>
    <row r="90" s="122" customFormat="1" x14ac:dyDescent="0.25"/>
    <row r="91" s="122" customFormat="1" x14ac:dyDescent="0.25"/>
    <row r="92" s="122" customFormat="1" x14ac:dyDescent="0.25"/>
    <row r="93" s="122" customFormat="1" x14ac:dyDescent="0.25"/>
    <row r="94" s="122" customFormat="1" x14ac:dyDescent="0.25"/>
    <row r="95" s="122" customFormat="1" x14ac:dyDescent="0.25"/>
    <row r="96" s="122" customFormat="1" x14ac:dyDescent="0.25"/>
    <row r="97" s="122" customFormat="1" x14ac:dyDescent="0.25"/>
    <row r="98" s="122" customFormat="1" x14ac:dyDescent="0.25"/>
    <row r="99" s="122" customFormat="1" x14ac:dyDescent="0.25"/>
    <row r="100" s="122" customFormat="1" x14ac:dyDescent="0.25"/>
    <row r="101" s="122" customFormat="1" x14ac:dyDescent="0.25"/>
    <row r="102" s="122" customFormat="1" x14ac:dyDescent="0.25"/>
    <row r="103" s="122" customFormat="1" x14ac:dyDescent="0.25"/>
    <row r="104" s="122" customFormat="1" x14ac:dyDescent="0.25"/>
    <row r="105" s="122" customFormat="1" x14ac:dyDescent="0.25"/>
    <row r="106" s="122" customFormat="1" x14ac:dyDescent="0.25"/>
    <row r="107" s="122" customFormat="1" x14ac:dyDescent="0.25"/>
    <row r="108" s="122" customFormat="1" x14ac:dyDescent="0.25"/>
    <row r="109" s="122" customFormat="1" x14ac:dyDescent="0.25"/>
    <row r="110" s="122" customFormat="1" x14ac:dyDescent="0.25"/>
    <row r="111" s="122" customFormat="1" x14ac:dyDescent="0.25"/>
    <row r="112" s="122" customFormat="1" x14ac:dyDescent="0.25"/>
    <row r="113" s="122" customFormat="1" x14ac:dyDescent="0.25"/>
    <row r="114" s="122" customFormat="1" x14ac:dyDescent="0.25"/>
    <row r="115" s="122" customFormat="1" x14ac:dyDescent="0.25"/>
    <row r="116" s="122" customFormat="1" x14ac:dyDescent="0.25"/>
    <row r="117" s="122" customFormat="1" x14ac:dyDescent="0.25"/>
    <row r="118" s="122" customFormat="1" x14ac:dyDescent="0.25"/>
    <row r="119" s="122" customFormat="1" x14ac:dyDescent="0.25"/>
    <row r="120" s="122" customFormat="1" x14ac:dyDescent="0.25"/>
    <row r="121" s="122" customFormat="1" x14ac:dyDescent="0.25"/>
    <row r="122" s="122" customFormat="1" x14ac:dyDescent="0.25"/>
    <row r="123" s="122" customFormat="1" x14ac:dyDescent="0.25"/>
    <row r="124" s="122" customFormat="1" x14ac:dyDescent="0.25"/>
    <row r="125" s="122" customFormat="1" x14ac:dyDescent="0.25"/>
    <row r="126" s="122" customFormat="1" x14ac:dyDescent="0.25"/>
    <row r="127" s="122" customFormat="1" x14ac:dyDescent="0.25"/>
    <row r="128" s="122" customFormat="1" x14ac:dyDescent="0.25"/>
    <row r="129" s="122" customFormat="1" x14ac:dyDescent="0.25"/>
    <row r="130" s="122" customFormat="1" x14ac:dyDescent="0.25"/>
    <row r="131" s="122" customFormat="1" x14ac:dyDescent="0.25"/>
    <row r="132" s="122" customFormat="1" x14ac:dyDescent="0.25"/>
    <row r="133" s="122" customFormat="1" x14ac:dyDescent="0.25"/>
    <row r="134" s="122" customFormat="1" x14ac:dyDescent="0.25"/>
    <row r="135" s="122" customFormat="1" x14ac:dyDescent="0.25"/>
    <row r="136" s="122" customFormat="1" x14ac:dyDescent="0.25"/>
    <row r="137" s="122" customFormat="1" x14ac:dyDescent="0.25"/>
    <row r="138" s="122" customFormat="1" x14ac:dyDescent="0.25"/>
    <row r="139" s="122" customFormat="1" x14ac:dyDescent="0.25"/>
    <row r="140" s="122" customFormat="1" x14ac:dyDescent="0.25"/>
    <row r="141" s="122" customFormat="1" x14ac:dyDescent="0.25"/>
    <row r="142" s="122" customFormat="1" x14ac:dyDescent="0.25"/>
    <row r="143" s="122" customFormat="1" x14ac:dyDescent="0.25"/>
    <row r="144" s="122" customFormat="1" x14ac:dyDescent="0.25"/>
    <row r="145" s="122" customFormat="1" x14ac:dyDescent="0.25"/>
    <row r="146" s="122" customFormat="1" x14ac:dyDescent="0.25"/>
    <row r="147" s="122" customFormat="1" x14ac:dyDescent="0.25"/>
    <row r="148" s="122" customFormat="1" x14ac:dyDescent="0.25"/>
    <row r="149" s="122" customFormat="1" x14ac:dyDescent="0.25"/>
    <row r="150" s="122" customFormat="1" x14ac:dyDescent="0.25"/>
    <row r="151" s="122" customFormat="1" x14ac:dyDescent="0.25"/>
    <row r="152" s="122" customFormat="1" x14ac:dyDescent="0.25"/>
    <row r="153" s="122" customFormat="1" x14ac:dyDescent="0.25"/>
    <row r="154" s="122" customFormat="1" x14ac:dyDescent="0.25"/>
    <row r="155" s="122" customFormat="1" x14ac:dyDescent="0.25"/>
    <row r="156" s="122" customFormat="1" x14ac:dyDescent="0.25"/>
    <row r="157" s="122" customFormat="1" x14ac:dyDescent="0.25"/>
    <row r="158" s="122" customFormat="1" x14ac:dyDescent="0.25"/>
    <row r="159" s="122" customFormat="1" x14ac:dyDescent="0.25"/>
    <row r="160" s="122" customFormat="1" x14ac:dyDescent="0.25"/>
    <row r="161" s="122" customFormat="1" x14ac:dyDescent="0.25"/>
    <row r="162" s="122" customFormat="1" x14ac:dyDescent="0.25"/>
    <row r="163" s="122" customFormat="1" x14ac:dyDescent="0.25"/>
    <row r="164" s="122" customFormat="1" x14ac:dyDescent="0.25"/>
    <row r="165" s="122" customFormat="1" x14ac:dyDescent="0.25"/>
    <row r="166" s="122" customFormat="1" x14ac:dyDescent="0.25"/>
    <row r="167" s="122" customFormat="1" x14ac:dyDescent="0.25"/>
    <row r="168" s="122" customFormat="1" x14ac:dyDescent="0.25"/>
    <row r="169" s="122" customFormat="1" x14ac:dyDescent="0.25"/>
    <row r="170" s="122" customFormat="1" x14ac:dyDescent="0.25"/>
  </sheetData>
  <mergeCells count="32">
    <mergeCell ref="B62:G62"/>
    <mergeCell ref="B63:G63"/>
    <mergeCell ref="B56:G56"/>
    <mergeCell ref="B57:G57"/>
    <mergeCell ref="B58:G58"/>
    <mergeCell ref="B59:G59"/>
    <mergeCell ref="B60:G60"/>
    <mergeCell ref="B61:G61"/>
    <mergeCell ref="B55:G55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43:G43"/>
    <mergeCell ref="B4:G4"/>
    <mergeCell ref="B5:G5"/>
    <mergeCell ref="B6:G6"/>
    <mergeCell ref="B7:G7"/>
    <mergeCell ref="B8:G8"/>
    <mergeCell ref="B35:G35"/>
    <mergeCell ref="B36:G36"/>
    <mergeCell ref="B37:G37"/>
    <mergeCell ref="B38:G38"/>
    <mergeCell ref="B39:G40"/>
    <mergeCell ref="B42:G42"/>
  </mergeCells>
  <pageMargins left="0.511811024" right="0.511811024" top="1.3474015750000001" bottom="0.78740157499999996" header="0.31496062000000002" footer="0.31496062000000002"/>
  <pageSetup paperSize="9" scale="95" orientation="portrait" r:id="rId1"/>
  <rowBreaks count="1" manualBreakCount="1">
    <brk id="32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A5" sqref="A5"/>
    </sheetView>
  </sheetViews>
  <sheetFormatPr defaultRowHeight="15" x14ac:dyDescent="0.25"/>
  <sheetData>
    <row r="2" spans="1:1" ht="14.45" x14ac:dyDescent="0.3">
      <c r="A2" s="52" t="s">
        <v>107</v>
      </c>
    </row>
    <row r="4" spans="1:1" x14ac:dyDescent="0.25">
      <c r="A4" t="s">
        <v>108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40050828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2900/OC-BR</Approval_x0020_Number>
    <Document_x0020_Author xmlns="9c571b2f-e523-4ab2-ba2e-09e151a03ef4">de Campos Brasil, Miriam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BR-L1336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Plan&lt;/USER_STAGE&gt;&lt;PD_OBJ_TYPE&gt;0&lt;/PD_OBJ_TYPE&gt;&lt;MAKERECORD&gt;N&lt;/MAKERECORD&gt;&lt;PD_FILEPT_NO&gt;PO-BR-L1336-GS&lt;/PD_FILEPT_NO&gt;&lt;/Data&gt;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4C0A6328F472F41BB0132F635654384" ma:contentTypeVersion="0" ma:contentTypeDescription="A content type to manage public (operations) IDB documents" ma:contentTypeScope="" ma:versionID="1c532e22ba76056f5e494abe7f31983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4A164D-5341-483B-8383-0CDCFF4A8422}"/>
</file>

<file path=customXml/itemProps2.xml><?xml version="1.0" encoding="utf-8"?>
<ds:datastoreItem xmlns:ds="http://schemas.openxmlformats.org/officeDocument/2006/customXml" ds:itemID="{A94B5889-56F2-40E8-82D7-897E44E03BAC}"/>
</file>

<file path=customXml/itemProps3.xml><?xml version="1.0" encoding="utf-8"?>
<ds:datastoreItem xmlns:ds="http://schemas.openxmlformats.org/officeDocument/2006/customXml" ds:itemID="{5E01BBB8-3CBE-4077-95AC-2F86676B97FA}"/>
</file>

<file path=customXml/itemProps4.xml><?xml version="1.0" encoding="utf-8"?>
<ds:datastoreItem xmlns:ds="http://schemas.openxmlformats.org/officeDocument/2006/customXml" ds:itemID="{80AE6633-DF7F-460D-AA89-D53E85D816B3}"/>
</file>

<file path=customXml/itemProps5.xml><?xml version="1.0" encoding="utf-8"?>
<ds:datastoreItem xmlns:ds="http://schemas.openxmlformats.org/officeDocument/2006/customXml" ds:itemID="{DDEEADE8-2E50-4AA3-9513-DAC38D5444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PA inicial</vt:lpstr>
      <vt:lpstr>PA nov 2013</vt:lpstr>
      <vt:lpstr>PA nov 2014</vt:lpstr>
      <vt:lpstr>PA ago 2015</vt:lpstr>
      <vt:lpstr>PA nov 2015</vt:lpstr>
      <vt:lpstr>Informações do Programa</vt:lpstr>
      <vt:lpstr>Folha anexa</vt:lpstr>
      <vt:lpstr>'Informações do Programa'!Print_Area</vt:lpstr>
      <vt:lpstr>'PA ago 2015'!Print_Area</vt:lpstr>
      <vt:lpstr>'PA inicial'!Print_Area</vt:lpstr>
      <vt:lpstr>'PA nov 2013'!Print_Area</vt:lpstr>
      <vt:lpstr>'PA nov 2014'!Print_Area</vt:lpstr>
      <vt:lpstr>'PA nov 2015'!Print_Area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</dc:title>
  <dc:creator>BID</dc:creator>
  <cp:lastModifiedBy>IADB</cp:lastModifiedBy>
  <cp:lastPrinted>2015-11-25T17:10:38Z</cp:lastPrinted>
  <dcterms:created xsi:type="dcterms:W3CDTF">2010-07-15T18:22:38Z</dcterms:created>
  <dcterms:modified xsi:type="dcterms:W3CDTF">2016-01-05T12:58:39Z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0x01010046CF21643EE8D14686A648AA6DAD08920034C0A6328F472F41BB0132F635654384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