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95" windowWidth="11340" windowHeight="6360"/>
  </bookViews>
  <sheets>
    <sheet name="CR-T1081; Plan de Adqu." sheetId="1" r:id="rId1"/>
    <sheet name="Lista transacciones" sheetId="2" r:id="rId2"/>
  </sheets>
  <definedNames>
    <definedName name="_xlnm._FilterDatabase" localSheetId="1" hidden="1">'Lista transacciones'!$A$53:$H$133</definedName>
    <definedName name="_xlnm.Print_Area" localSheetId="0">'CR-T1081; Plan de Adqu.'!$B$1:$L$31</definedName>
    <definedName name="_xlnm.Print_Titles" localSheetId="0">'CR-T1081; Plan de Adqu.'!$9:$10</definedName>
  </definedNames>
  <calcPr calcId="145621"/>
</workbook>
</file>

<file path=xl/calcChain.xml><?xml version="1.0" encoding="utf-8"?>
<calcChain xmlns="http://schemas.openxmlformats.org/spreadsheetml/2006/main">
  <c r="I34" i="2" l="1"/>
  <c r="J28" i="2"/>
  <c r="H31" i="2"/>
  <c r="G31" i="2"/>
  <c r="I30" i="2"/>
  <c r="I31" i="2"/>
  <c r="J31" i="2"/>
  <c r="H30" i="2"/>
  <c r="G30" i="2"/>
  <c r="F30" i="2"/>
  <c r="F31" i="2"/>
  <c r="H132" i="2"/>
  <c r="B132" i="2"/>
  <c r="H124" i="2"/>
  <c r="B124" i="2"/>
  <c r="H103" i="2"/>
  <c r="B103" i="2"/>
  <c r="H62" i="2"/>
  <c r="B62" i="2"/>
  <c r="C132" i="2"/>
  <c r="F29" i="2"/>
  <c r="C124" i="2"/>
  <c r="G29" i="2"/>
  <c r="C103" i="2"/>
  <c r="H29" i="2"/>
  <c r="C62" i="2"/>
  <c r="I29" i="2"/>
  <c r="K7" i="1"/>
  <c r="J30" i="2"/>
  <c r="J29" i="2"/>
  <c r="E25" i="1"/>
  <c r="E7" i="1"/>
</calcChain>
</file>

<file path=xl/sharedStrings.xml><?xml version="1.0" encoding="utf-8"?>
<sst xmlns="http://schemas.openxmlformats.org/spreadsheetml/2006/main" count="425" uniqueCount="183">
  <si>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</si>
  <si>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</si>
  <si>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</si>
  <si>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</si>
  <si>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</si>
  <si>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</si>
  <si>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</si>
  <si>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</si>
  <si>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Descripción de las adquisiciones (1)</t>
  </si>
  <si>
    <t>BID/MIF %</t>
  </si>
  <si>
    <t>Revisión técnica del JEP (4)</t>
  </si>
  <si>
    <t>Ref. POA</t>
  </si>
  <si>
    <t>No. Item</t>
  </si>
  <si>
    <t>Revisión  de adquisiciones (Ex ante-Ex Post) (3)</t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</si>
  <si>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</si>
  <si>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n/a</t>
  </si>
  <si>
    <t xml:space="preserve">Consultorías (monto en U$S): </t>
  </si>
  <si>
    <t>Nombre del Proyecto: Adaptación de la biodiversidad de Costa Rica ante el cambio climático</t>
  </si>
  <si>
    <t>País: Costa Rica</t>
  </si>
  <si>
    <t>PLAN DE ADQUISICIONES DE COOPERACIONES TECNICAS NO REEMBOLSABLES</t>
  </si>
  <si>
    <t>CCIN</t>
  </si>
  <si>
    <t>Servicio de consultoría para realizar una propuesta de fortalecimiento de capacidades del SINAC para la adaptación de la biodiversidad ante el cambio climático</t>
  </si>
  <si>
    <t>Servicio de consultoría para realizar  la Estrategia de Adaptación de la Biodiversidad de Costa Rica al Cambio Climático y su Plan de Acción</t>
  </si>
  <si>
    <t>Servicio de consultoría para actualización y rediseño de dos medidas de conservación para la adaptación de la biodiversidad ante el cambio climático a nivel nacional</t>
  </si>
  <si>
    <t>SCC</t>
  </si>
  <si>
    <t>15 Octubre 2012</t>
  </si>
  <si>
    <t>1 julio 2013</t>
  </si>
  <si>
    <t>Servicio de consultoria para la Coordinacion Tecnica del Proyecto I</t>
  </si>
  <si>
    <t>15 Agosto 2013</t>
  </si>
  <si>
    <t>26 Noviembre 2013</t>
  </si>
  <si>
    <t>15 Octubre 2013</t>
  </si>
  <si>
    <t xml:space="preserve">Adjudicado y concluido. </t>
  </si>
  <si>
    <r>
      <t xml:space="preserve">Agencia Ejecutora (AE):   BID                                            Sector Público: o Privado: </t>
    </r>
    <r>
      <rPr>
        <b/>
        <sz val="10"/>
        <rFont val="Calibri"/>
        <family val="2"/>
        <scheme val="minor"/>
      </rPr>
      <t>Público</t>
    </r>
  </si>
  <si>
    <t>Servicio de consultoria para la Coordinacion Tecnica del Proyecto - 001</t>
  </si>
  <si>
    <t>Servicio de consultoria para la Coordinacion Tecnica del Proyecto  - 002</t>
  </si>
  <si>
    <t>Servicio de consultoria para la Coordinacion Tecnica del Proyecto  - 003</t>
  </si>
  <si>
    <t>ex-post</t>
  </si>
  <si>
    <t>SD</t>
  </si>
  <si>
    <t xml:space="preserve">Adjudicado y concluido (continuacion de servicios). </t>
  </si>
  <si>
    <t xml:space="preserve">Adjudicado y en curso (continuacion de servicios). </t>
  </si>
  <si>
    <t>29 agosto 2014</t>
  </si>
  <si>
    <t>09 abril 2015</t>
  </si>
  <si>
    <t>28 Noviembre 2013</t>
  </si>
  <si>
    <t>CP</t>
  </si>
  <si>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</si>
  <si>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</si>
  <si>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</si>
  <si>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</si>
  <si>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u/>
        <sz val="10"/>
        <rFont val="Calibri"/>
        <family val="2"/>
        <scheme val="minor"/>
      </rPr>
      <t>Bienes y Servicios</t>
    </r>
    <r>
      <rPr>
        <sz val="10"/>
        <rFont val="Calibri"/>
        <family val="2"/>
        <scheme val="minor"/>
      </rPr>
      <t>: LPI: Licitación Pública Internacional; LIL: Licitación Internacional Limitada; LPN: Licitación Pública Nacional; CP: Comparación de Precios; CD: Contratación Directa.</t>
    </r>
  </si>
  <si>
    <t>Número del Proyecto: CR-T1081 - ATN/OC-13260-CR</t>
  </si>
  <si>
    <t xml:space="preserve">Período del Plan: 28 de junio 2012 - 13 de septiembre 2015 </t>
  </si>
  <si>
    <t>N/A</t>
  </si>
  <si>
    <t>Monto CT:</t>
  </si>
  <si>
    <t xml:space="preserve">Transaction History </t>
  </si>
  <si>
    <t>2015</t>
  </si>
  <si>
    <t>Transaction Group</t>
  </si>
  <si>
    <t>LMS Number</t>
  </si>
  <si>
    <t>Amount</t>
  </si>
  <si>
    <t>Beneficiary</t>
  </si>
  <si>
    <t>CO Reception Date</t>
  </si>
  <si>
    <t>Authorization Date</t>
  </si>
  <si>
    <t>Value Date</t>
  </si>
  <si>
    <t>Commitments</t>
  </si>
  <si>
    <t>CARMEN M. ROJAS</t>
  </si>
  <si>
    <t>Disbursements</t>
  </si>
  <si>
    <t>CARMEN MARIA ROJAS GONZALEZ</t>
  </si>
  <si>
    <t>CENTRO AGRONOMICO DE INVESTIGACION Y</t>
  </si>
  <si>
    <t>CENTRO AGRONOMICO TROPICAL DE</t>
  </si>
  <si>
    <t>GEINER ACEVEDO 0004</t>
  </si>
  <si>
    <t>GEINER ACEVEDO MAIRENA</t>
  </si>
  <si>
    <r>
      <rPr>
        <b/>
        <sz val="8"/>
        <color theme="1"/>
        <rFont val="Arial"/>
        <family val="2"/>
      </rPr>
      <t xml:space="preserve">Total Number of Operations  </t>
    </r>
    <r>
      <rPr>
        <b/>
        <sz val="8"/>
        <color theme="1"/>
        <rFont val="Arial"/>
        <family val="2"/>
      </rPr>
      <t>2015</t>
    </r>
    <r>
      <rPr>
        <b/>
        <sz val="8"/>
        <color theme="1"/>
        <rFont val="Arial"/>
        <family val="2"/>
      </rPr>
      <t xml:space="preserve">  :  </t>
    </r>
    <r>
      <rPr>
        <b/>
        <sz val="8"/>
        <color theme="1"/>
        <rFont val="Arial"/>
        <family val="2"/>
      </rPr>
      <t>8</t>
    </r>
  </si>
  <si>
    <t>2014</t>
  </si>
  <si>
    <t>GEINER ACEVEDO MAIRENA - 003</t>
  </si>
  <si>
    <t>INES PIRES ARAUJO FERREIRA</t>
  </si>
  <si>
    <t>VIAJES</t>
  </si>
  <si>
    <t>Loan modifications</t>
  </si>
  <si>
    <r>
      <rPr>
        <b/>
        <sz val="8"/>
        <color theme="1"/>
        <rFont val="Arial"/>
        <family val="2"/>
      </rPr>
      <t xml:space="preserve">Total Number of Operations  </t>
    </r>
    <r>
      <rPr>
        <b/>
        <sz val="8"/>
        <color theme="1"/>
        <rFont val="Arial"/>
        <family val="2"/>
      </rPr>
      <t>2014</t>
    </r>
    <r>
      <rPr>
        <b/>
        <sz val="8"/>
        <color theme="1"/>
        <rFont val="Arial"/>
        <family val="2"/>
      </rPr>
      <t xml:space="preserve">  :  </t>
    </r>
    <r>
      <rPr>
        <b/>
        <sz val="8"/>
        <color theme="1"/>
        <rFont val="Arial"/>
        <family val="2"/>
      </rPr>
      <t>38</t>
    </r>
  </si>
  <si>
    <t>2013</t>
  </si>
  <si>
    <t>ANGELO E. ANGEL GOMEZ</t>
  </si>
  <si>
    <t>CATIE</t>
  </si>
  <si>
    <t>GRUPO II S.A.</t>
  </si>
  <si>
    <t>HEINER ACEVEDO MAIRENA</t>
  </si>
  <si>
    <t>MARGARITA NUNEZ FERRERA</t>
  </si>
  <si>
    <r>
      <rPr>
        <b/>
        <sz val="8"/>
        <color theme="1"/>
        <rFont val="Arial"/>
        <family val="2"/>
      </rPr>
      <t xml:space="preserve">Total Number of Operations  </t>
    </r>
    <r>
      <rPr>
        <b/>
        <sz val="8"/>
        <color theme="1"/>
        <rFont val="Arial"/>
        <family val="2"/>
      </rPr>
      <t>2013</t>
    </r>
    <r>
      <rPr>
        <b/>
        <sz val="8"/>
        <color theme="1"/>
        <rFont val="Arial"/>
        <family val="2"/>
      </rPr>
      <t xml:space="preserve">  :  </t>
    </r>
    <r>
      <rPr>
        <b/>
        <sz val="8"/>
        <color theme="1"/>
        <rFont val="Arial"/>
        <family val="2"/>
      </rPr>
      <t>18</t>
    </r>
  </si>
  <si>
    <t>2012</t>
  </si>
  <si>
    <t>MARGARITA NUÑEZ FERRARA</t>
  </si>
  <si>
    <r>
      <rPr>
        <b/>
        <sz val="8"/>
        <color theme="1"/>
        <rFont val="Arial"/>
        <family val="2"/>
      </rPr>
      <t xml:space="preserve">Total Number of Operations  </t>
    </r>
    <r>
      <rPr>
        <b/>
        <sz val="8"/>
        <color theme="1"/>
        <rFont val="Arial"/>
        <family val="2"/>
      </rPr>
      <t>2012</t>
    </r>
    <r>
      <rPr>
        <b/>
        <sz val="8"/>
        <color theme="1"/>
        <rFont val="Arial"/>
        <family val="2"/>
      </rPr>
      <t xml:space="preserve">  :  </t>
    </r>
    <r>
      <rPr>
        <b/>
        <sz val="8"/>
        <color theme="1"/>
        <rFont val="Arial"/>
        <family val="2"/>
      </rPr>
      <t>5</t>
    </r>
  </si>
  <si>
    <r>
      <rPr>
        <b/>
        <sz val="8"/>
        <color theme="1"/>
        <rFont val="Arial"/>
        <family val="2"/>
      </rPr>
      <t xml:space="preserve">Total Number of Operations  </t>
    </r>
    <r>
      <rPr>
        <b/>
        <sz val="8"/>
        <color theme="1"/>
        <rFont val="Arial"/>
        <family val="2"/>
      </rPr>
      <t xml:space="preserve">  :  </t>
    </r>
    <r>
      <rPr>
        <b/>
        <sz val="8"/>
        <color theme="1"/>
        <rFont val="Arial"/>
        <family val="2"/>
      </rPr>
      <t>69</t>
    </r>
  </si>
  <si>
    <t>General Information</t>
  </si>
  <si>
    <t>Operation:</t>
  </si>
  <si>
    <t>ATN/OC-13260-CR</t>
  </si>
  <si>
    <t>Project:</t>
  </si>
  <si>
    <r>
      <rPr>
        <u/>
        <sz val="8"/>
        <color rgb="FF0000FF"/>
        <rFont val="Arial"/>
        <family val="2"/>
      </rPr>
      <t>CR-T1081</t>
    </r>
    <r>
      <rPr>
        <sz val="8"/>
        <color theme="1"/>
        <rFont val="Arial"/>
        <family val="2"/>
      </rPr>
      <t xml:space="preserve">  -  </t>
    </r>
    <r>
      <rPr>
        <sz val="8"/>
        <color theme="1"/>
        <rFont val="Arial"/>
        <family val="2"/>
      </rPr>
      <t>Costa Rica Biodiversity Adaptation to Climate Change</t>
    </r>
  </si>
  <si>
    <t>Executor:</t>
  </si>
  <si>
    <t>Status:</t>
  </si>
  <si>
    <t>Disbursing</t>
  </si>
  <si>
    <t>Operation Subtype:</t>
  </si>
  <si>
    <t>SCI</t>
  </si>
  <si>
    <t>Form of Financing:</t>
  </si>
  <si>
    <t>TCN</t>
  </si>
  <si>
    <t>Sector:</t>
  </si>
  <si>
    <t>PA-BIO</t>
  </si>
  <si>
    <t>Unit With Disb. Resp.:</t>
  </si>
  <si>
    <t>INE at Headquarters</t>
  </si>
  <si>
    <t>Beneficiary Country:</t>
  </si>
  <si>
    <t xml:space="preserve">Costa Rica </t>
  </si>
  <si>
    <t>Administrative Country:</t>
  </si>
  <si>
    <t xml:space="preserve">Headquarters </t>
  </si>
  <si>
    <t xml:space="preserve">Total </t>
  </si>
  <si>
    <t xml:space="preserve">Desembolsado </t>
  </si>
  <si>
    <t>Approval Date:</t>
  </si>
  <si>
    <t>Signature Date:</t>
  </si>
  <si>
    <t>Effective Date:</t>
  </si>
  <si>
    <t>First Eligibility Date:</t>
  </si>
  <si>
    <t>Total Eligibility:</t>
  </si>
  <si>
    <t>Original Disbursement Expiration Date:</t>
  </si>
  <si>
    <t>Current Disbursement Expiration Date:</t>
  </si>
  <si>
    <t>Last Disbursement Request Number:</t>
  </si>
  <si>
    <t>Local Contribution Amount:</t>
  </si>
  <si>
    <t xml:space="preserve">Developed by ITE/ISS </t>
  </si>
  <si>
    <t>CMO</t>
  </si>
  <si>
    <t>CMP</t>
  </si>
  <si>
    <t>Trans. Type</t>
  </si>
  <si>
    <t>DPS</t>
  </si>
  <si>
    <t>DRA</t>
  </si>
  <si>
    <t>CHS</t>
  </si>
  <si>
    <t>EXT</t>
  </si>
  <si>
    <t>CPR</t>
  </si>
  <si>
    <t>CMC</t>
  </si>
  <si>
    <t>DRM</t>
  </si>
  <si>
    <t>UDR</t>
  </si>
  <si>
    <t>ELE</t>
  </si>
  <si>
    <t>APR</t>
  </si>
  <si>
    <t xml:space="preserve">Disponible </t>
  </si>
  <si>
    <t>Currency Appr./Expr.</t>
  </si>
  <si>
    <t>Approved original</t>
  </si>
  <si>
    <t>Cancelled Amount</t>
  </si>
  <si>
    <t>Approved current</t>
  </si>
  <si>
    <t>Committed amount</t>
  </si>
  <si>
    <t>Disbursed life</t>
  </si>
  <si>
    <t>% Disb.</t>
  </si>
  <si>
    <t>Available amount</t>
  </si>
  <si>
    <t>Disbursement year to date</t>
  </si>
  <si>
    <t>Pending value date</t>
  </si>
  <si>
    <t>USD F</t>
  </si>
  <si>
    <t>Category Detail</t>
  </si>
  <si>
    <t>Category</t>
  </si>
  <si>
    <t>Curr. Expr.</t>
  </si>
  <si>
    <t>Current Appoved Amount</t>
  </si>
  <si>
    <t>Committed Amount</t>
  </si>
  <si>
    <t>Disbursed Amount</t>
  </si>
  <si>
    <t>Available Balance</t>
  </si>
  <si>
    <t>Disbursed Year to Date Amount</t>
  </si>
  <si>
    <t>Disbursed Pending Value Amount</t>
  </si>
  <si>
    <t>01.00.00-Consultants</t>
  </si>
  <si>
    <t>USD  F</t>
  </si>
  <si>
    <t>81.00.00-Charges Already Paid</t>
  </si>
  <si>
    <t>88.00.00-PENDIENTE</t>
  </si>
  <si>
    <t>Summary</t>
  </si>
  <si>
    <t>Transaction History Report for CR-T1081</t>
  </si>
  <si>
    <t>Comprometido a la fecha</t>
  </si>
  <si>
    <t>Cancelaciones*</t>
  </si>
  <si>
    <t xml:space="preserve">*Cancelaciones pendientes </t>
  </si>
  <si>
    <t>Total disponible esperado</t>
  </si>
  <si>
    <t>Servicio de consultoría para el fortalecimiento de capacidades del SINAC en la formulación de indicadores de impacto y efectividad de medidas de adaptación del sector biodiversidad ante el cambio climático.</t>
  </si>
  <si>
    <t>13 Julio 2015</t>
  </si>
  <si>
    <t>15 Enero 2015</t>
  </si>
  <si>
    <t>16 Julio 2015</t>
  </si>
  <si>
    <t>Publicaciones y Misceláneos</t>
  </si>
  <si>
    <t>Se ha definido esta categoría con el monto global disponible. El detalle de lo utilizado se encuentra en las líneas subsiguientes.</t>
  </si>
  <si>
    <t xml:space="preserve">Logística para Talleres, Seminarios y Eventos </t>
  </si>
  <si>
    <t>Por definir</t>
  </si>
  <si>
    <t>03 Agosto 2015</t>
  </si>
  <si>
    <t>15 Agosto 2015</t>
  </si>
  <si>
    <t>01 Agosto 2015</t>
  </si>
  <si>
    <t>Servicio de alimentación para el Taller de Fortalecimiento de capacidades del SINAC relacionado a la consultoría #1 del presente Plan.</t>
  </si>
  <si>
    <t>Logistica para el Taller Nacional de presentación de la ENASB-CC (Estrategia).</t>
  </si>
  <si>
    <t xml:space="preserve">Proceso en curso, aun sin adjudicar </t>
  </si>
  <si>
    <t xml:space="preserve">Adjudicado y cancelado el dia 23 de Marzo 2013 por demisión del consultor. </t>
  </si>
  <si>
    <t>Coordinación  y Supervisión Consultores BID</t>
  </si>
  <si>
    <t>Adjudicado y en ejecución</t>
  </si>
  <si>
    <t>Alquiler de salón y refrigerios para realización de la reunión de arranque de las consultorías #2 y #4 del presente Plan.</t>
  </si>
  <si>
    <t>Logística para los Talleres de capacitación en indicadores y monitoreo relacionado a la consultoría # 3 del presente Plan.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</si>
</sst>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&quot;-&quot;#,##0.00"/>
    <numFmt numFmtId="165" formatCode="mmm\-d\-yyyy"/>
    <numFmt numFmtId="166" formatCode="&quot;$&quot;#,##0.00"/>
    <numFmt numFmtId="167" formatCode="#0.00"/>
  </numFmts>
  <fonts count="2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0080"/>
      <name val="Arial Unicode MS"/>
      <family val="2"/>
    </font>
    <font>
      <b/>
      <sz val="10"/>
      <color theme="1"/>
      <name val="Arial Unicode MS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rgb="FF000080"/>
      <name val="Arial"/>
      <family val="2"/>
    </font>
    <font>
      <u/>
      <sz val="8"/>
      <color rgb="FF0000FF"/>
      <name val="Arial"/>
      <family val="2"/>
    </font>
    <font>
      <sz val="10"/>
      <color rgb="FF000000"/>
      <name val="Tahoma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b/>
      <u/>
      <sz val="8"/>
      <color rgb="FF0000FF"/>
      <name val="Tahoma"/>
      <family val="2"/>
    </font>
    <font>
      <b/>
      <sz val="1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D2E2"/>
      </patternFill>
    </fill>
    <fill>
      <patternFill patternType="solid">
        <fgColor rgb="FFDFDFD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80"/>
      </bottom>
      <diagonal/>
    </border>
    <border>
      <left style="medium">
        <color rgb="FF608BB4"/>
      </left>
      <right/>
      <top style="medium">
        <color auto="1"/>
      </top>
      <bottom style="medium">
        <color rgb="FF608BB4"/>
      </bottom>
      <diagonal/>
    </border>
    <border>
      <left style="medium">
        <color rgb="FFCCCCCC"/>
      </left>
      <right/>
      <top style="medium">
        <color rgb="FF608BB4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auto="1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5" xfId="0" applyFont="1" applyBorder="1"/>
    <xf numFmtId="0" fontId="6" fillId="0" borderId="19" xfId="0" applyFont="1" applyBorder="1"/>
    <xf numFmtId="0" fontId="6" fillId="0" borderId="1" xfId="0" applyFont="1" applyBorder="1"/>
    <xf numFmtId="0" fontId="6" fillId="0" borderId="20" xfId="0" applyFont="1" applyBorder="1"/>
    <xf numFmtId="0" fontId="6" fillId="0" borderId="22" xfId="0" applyFont="1" applyBorder="1"/>
    <xf numFmtId="0" fontId="6" fillId="0" borderId="26" xfId="0" applyFont="1" applyBorder="1"/>
    <xf numFmtId="0" fontId="7" fillId="0" borderId="0" xfId="0" applyFont="1" applyAlignment="1">
      <alignment horizontal="center"/>
    </xf>
    <xf numFmtId="3" fontId="6" fillId="0" borderId="1" xfId="0" applyNumberFormat="1" applyFont="1" applyBorder="1"/>
    <xf numFmtId="3" fontId="7" fillId="0" borderId="0" xfId="0" applyNumberFormat="1" applyFont="1"/>
    <xf numFmtId="3" fontId="6" fillId="0" borderId="5" xfId="0" applyNumberFormat="1" applyFont="1" applyBorder="1"/>
    <xf numFmtId="3" fontId="7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5" fillId="0" borderId="0" xfId="0" applyNumberFormat="1" applyFont="1" applyFill="1" applyBorder="1" applyAlignment="1"/>
    <xf numFmtId="0" fontId="6" fillId="0" borderId="0" xfId="0" applyFont="1" applyFill="1" applyBorder="1"/>
    <xf numFmtId="0" fontId="5" fillId="0" borderId="0" xfId="0" applyFont="1" applyFill="1" applyBorder="1"/>
    <xf numFmtId="0" fontId="15" fillId="0" borderId="0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5" fillId="4" borderId="0" xfId="0" applyNumberFormat="1" applyFont="1" applyFill="1" applyBorder="1" applyAlignment="1">
      <alignment horizontal="left"/>
    </xf>
    <xf numFmtId="0" fontId="6" fillId="0" borderId="26" xfId="0" applyFont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3" fontId="6" fillId="0" borderId="20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6" xfId="0" applyFont="1" applyFill="1" applyBorder="1" applyAlignment="1">
      <alignment horizontal="left" vertical="center" wrapText="1"/>
    </xf>
    <xf numFmtId="3" fontId="6" fillId="0" borderId="36" xfId="0" applyNumberFormat="1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left" vertical="center" wrapText="1"/>
    </xf>
    <xf numFmtId="0" fontId="6" fillId="0" borderId="39" xfId="0" applyFont="1" applyBorder="1" applyAlignment="1">
      <alignment horizontal="left" vertical="center" wrapText="1"/>
    </xf>
    <xf numFmtId="0" fontId="6" fillId="0" borderId="39" xfId="0" applyFont="1" applyFill="1" applyBorder="1" applyAlignment="1">
      <alignment horizontal="left" vertical="center" wrapText="1"/>
    </xf>
    <xf numFmtId="3" fontId="6" fillId="0" borderId="39" xfId="0" applyNumberFormat="1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17" xfId="0" applyFont="1" applyBorder="1" applyAlignment="1">
      <alignment horizontal="left" wrapText="1"/>
    </xf>
    <xf numFmtId="3" fontId="6" fillId="0" borderId="0" xfId="0" applyNumberFormat="1" applyFont="1" applyBorder="1" applyAlignment="1">
      <alignment horizontal="left" wrapText="1"/>
    </xf>
    <xf numFmtId="0" fontId="16" fillId="0" borderId="41" xfId="0" applyFont="1" applyBorder="1" applyAlignment="1">
      <alignment vertical="center"/>
    </xf>
    <xf numFmtId="0" fontId="0" fillId="0" borderId="0" xfId="0" applyAlignment="1"/>
    <xf numFmtId="0" fontId="17" fillId="0" borderId="31" xfId="0" applyFont="1" applyBorder="1" applyAlignment="1">
      <alignment vertical="center"/>
    </xf>
    <xf numFmtId="0" fontId="0" fillId="0" borderId="31" xfId="0" applyBorder="1" applyAlignment="1"/>
    <xf numFmtId="0" fontId="18" fillId="5" borderId="42" xfId="0" applyFont="1" applyFill="1" applyBorder="1" applyAlignment="1">
      <alignment vertical="top"/>
    </xf>
    <xf numFmtId="0" fontId="19" fillId="0" borderId="43" xfId="0" applyFont="1" applyBorder="1" applyAlignment="1">
      <alignment vertical="top"/>
    </xf>
    <xf numFmtId="0" fontId="19" fillId="0" borderId="43" xfId="0" applyNumberFormat="1" applyFont="1" applyBorder="1" applyAlignment="1">
      <alignment vertical="top"/>
    </xf>
    <xf numFmtId="164" fontId="19" fillId="0" borderId="43" xfId="0" applyNumberFormat="1" applyFont="1" applyBorder="1" applyAlignment="1">
      <alignment vertical="top"/>
    </xf>
    <xf numFmtId="165" fontId="19" fillId="0" borderId="43" xfId="0" applyNumberFormat="1" applyFont="1" applyBorder="1" applyAlignment="1">
      <alignment vertical="top"/>
    </xf>
    <xf numFmtId="0" fontId="19" fillId="0" borderId="44" xfId="0" applyFont="1" applyBorder="1" applyAlignment="1">
      <alignment vertical="top"/>
    </xf>
    <xf numFmtId="0" fontId="19" fillId="0" borderId="44" xfId="0" applyNumberFormat="1" applyFont="1" applyBorder="1" applyAlignment="1">
      <alignment vertical="top"/>
    </xf>
    <xf numFmtId="164" fontId="19" fillId="0" borderId="44" xfId="0" applyNumberFormat="1" applyFont="1" applyBorder="1" applyAlignment="1">
      <alignment vertical="top"/>
    </xf>
    <xf numFmtId="165" fontId="19" fillId="0" borderId="44" xfId="0" applyNumberFormat="1" applyFont="1" applyBorder="1" applyAlignment="1">
      <alignment vertical="top"/>
    </xf>
    <xf numFmtId="0" fontId="18" fillId="6" borderId="44" xfId="0" applyFont="1" applyFill="1" applyBorder="1" applyAlignment="1">
      <alignment vertical="top" wrapText="1"/>
    </xf>
    <xf numFmtId="0" fontId="0" fillId="6" borderId="45" xfId="0" applyFill="1" applyBorder="1" applyAlignment="1">
      <alignment wrapText="1"/>
    </xf>
    <xf numFmtId="0" fontId="17" fillId="0" borderId="46" xfId="0" applyFont="1" applyBorder="1" applyAlignment="1">
      <alignment vertical="center"/>
    </xf>
    <xf numFmtId="0" fontId="0" fillId="0" borderId="46" xfId="0" applyBorder="1" applyAlignment="1"/>
    <xf numFmtId="0" fontId="0" fillId="0" borderId="44" xfId="0" applyBorder="1"/>
    <xf numFmtId="0" fontId="20" fillId="0" borderId="41" xfId="0" applyFont="1" applyBorder="1" applyAlignment="1">
      <alignment vertical="center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/>
    </xf>
    <xf numFmtId="0" fontId="18" fillId="7" borderId="1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vertical="top"/>
    </xf>
    <xf numFmtId="166" fontId="19" fillId="9" borderId="1" xfId="0" applyNumberFormat="1" applyFont="1" applyFill="1" applyBorder="1" applyAlignment="1">
      <alignment horizontal="center" vertical="center"/>
    </xf>
    <xf numFmtId="166" fontId="18" fillId="9" borderId="1" xfId="0" applyNumberFormat="1" applyFont="1" applyFill="1" applyBorder="1" applyAlignment="1">
      <alignment horizontal="center" vertical="center"/>
    </xf>
    <xf numFmtId="165" fontId="19" fillId="0" borderId="0" xfId="0" applyNumberFormat="1" applyFont="1" applyAlignment="1">
      <alignment horizontal="left" vertical="top"/>
    </xf>
    <xf numFmtId="167" fontId="19" fillId="0" borderId="0" xfId="0" applyNumberFormat="1" applyFont="1" applyAlignment="1">
      <alignment horizontal="left" vertical="top"/>
    </xf>
    <xf numFmtId="4" fontId="19" fillId="0" borderId="0" xfId="0" applyNumberFormat="1" applyFont="1" applyAlignment="1">
      <alignment horizontal="left" vertical="top"/>
    </xf>
    <xf numFmtId="0" fontId="0" fillId="0" borderId="0" xfId="0" applyAlignment="1">
      <alignment wrapText="1"/>
    </xf>
    <xf numFmtId="0" fontId="18" fillId="0" borderId="0" xfId="0" applyFont="1" applyAlignment="1">
      <alignment vertical="center"/>
    </xf>
    <xf numFmtId="0" fontId="19" fillId="0" borderId="47" xfId="0" applyFont="1" applyBorder="1" applyAlignment="1">
      <alignment horizontal="left" vertical="top"/>
    </xf>
    <xf numFmtId="0" fontId="18" fillId="5" borderId="48" xfId="0" applyFont="1" applyFill="1" applyBorder="1" applyAlignment="1">
      <alignment horizontal="center" vertical="top"/>
    </xf>
    <xf numFmtId="166" fontId="0" fillId="0" borderId="0" xfId="0" applyNumberFormat="1"/>
    <xf numFmtId="166" fontId="2" fillId="0" borderId="0" xfId="0" applyNumberFormat="1" applyFont="1"/>
    <xf numFmtId="0" fontId="23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4" fontId="24" fillId="0" borderId="0" xfId="0" applyNumberFormat="1" applyFont="1" applyAlignment="1">
      <alignment vertical="top" wrapText="1"/>
    </xf>
    <xf numFmtId="10" fontId="24" fillId="0" borderId="0" xfId="0" applyNumberFormat="1" applyFont="1" applyAlignment="1">
      <alignment vertical="top" wrapText="1"/>
    </xf>
    <xf numFmtId="0" fontId="24" fillId="0" borderId="0" xfId="0" applyFont="1" applyAlignment="1">
      <alignment horizontal="center" vertical="top" wrapText="1"/>
    </xf>
    <xf numFmtId="166" fontId="18" fillId="0" borderId="0" xfId="0" applyNumberFormat="1" applyFont="1" applyAlignment="1">
      <alignment vertical="top"/>
    </xf>
    <xf numFmtId="166" fontId="0" fillId="0" borderId="0" xfId="0" applyNumberFormat="1" applyAlignment="1"/>
    <xf numFmtId="0" fontId="18" fillId="8" borderId="1" xfId="0" applyFont="1" applyFill="1" applyBorder="1" applyAlignment="1">
      <alignment vertical="top" wrapText="1"/>
    </xf>
    <xf numFmtId="0" fontId="18" fillId="8" borderId="33" xfId="0" applyFont="1" applyFill="1" applyBorder="1" applyAlignment="1">
      <alignment vertical="top" wrapText="1"/>
    </xf>
    <xf numFmtId="0" fontId="18" fillId="8" borderId="49" xfId="0" applyFont="1" applyFill="1" applyBorder="1" applyAlignment="1">
      <alignment vertical="top" wrapText="1"/>
    </xf>
    <xf numFmtId="0" fontId="18" fillId="8" borderId="26" xfId="0" applyFont="1" applyFill="1" applyBorder="1" applyAlignment="1">
      <alignment vertical="top" wrapText="1"/>
    </xf>
    <xf numFmtId="166" fontId="18" fillId="10" borderId="1" xfId="0" applyNumberFormat="1" applyFont="1" applyFill="1" applyBorder="1" applyAlignment="1">
      <alignment horizontal="center" vertical="center"/>
    </xf>
    <xf numFmtId="166" fontId="19" fillId="10" borderId="1" xfId="0" applyNumberFormat="1" applyFont="1" applyFill="1" applyBorder="1" applyAlignment="1">
      <alignment horizontal="center" vertical="center"/>
    </xf>
    <xf numFmtId="166" fontId="19" fillId="4" borderId="1" xfId="0" applyNumberFormat="1" applyFont="1" applyFill="1" applyBorder="1" applyAlignment="1">
      <alignment horizontal="center" vertical="center"/>
    </xf>
    <xf numFmtId="166" fontId="26" fillId="0" borderId="0" xfId="0" applyNumberFormat="1" applyFont="1"/>
    <xf numFmtId="166" fontId="27" fillId="0" borderId="0" xfId="0" applyNumberFormat="1" applyFont="1"/>
    <xf numFmtId="0" fontId="8" fillId="2" borderId="3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5" fillId="7" borderId="13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left" vertical="center" wrapText="1"/>
    </xf>
    <xf numFmtId="3" fontId="6" fillId="7" borderId="2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34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11" borderId="1" xfId="0" applyFont="1" applyFill="1" applyBorder="1" applyAlignment="1">
      <alignment horizontal="left" vertical="center" wrapText="1"/>
    </xf>
    <xf numFmtId="0" fontId="6" fillId="11" borderId="1" xfId="0" applyFont="1" applyFill="1" applyBorder="1" applyAlignment="1">
      <alignment horizontal="left" vertical="center" wrapText="1"/>
    </xf>
    <xf numFmtId="3" fontId="6" fillId="11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5" fillId="11" borderId="22" xfId="0" applyFont="1" applyFill="1" applyBorder="1" applyAlignment="1">
      <alignment horizontal="left" vertical="center" wrapText="1"/>
    </xf>
    <xf numFmtId="0" fontId="6" fillId="11" borderId="20" xfId="0" applyFont="1" applyFill="1" applyBorder="1" applyAlignment="1">
      <alignment horizontal="left" vertical="center" wrapText="1"/>
    </xf>
    <xf numFmtId="0" fontId="5" fillId="0" borderId="28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5" fillId="0" borderId="29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19" xfId="0" applyFont="1" applyBorder="1" applyAlignment="1">
      <alignment horizontal="left" wrapText="1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0" fontId="5" fillId="0" borderId="13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6" fillId="0" borderId="3" xfId="0" applyFont="1" applyBorder="1" applyAlignment="1"/>
    <xf numFmtId="0" fontId="11" fillId="2" borderId="14" xfId="0" applyFont="1" applyFill="1" applyBorder="1" applyAlignment="1"/>
    <xf numFmtId="0" fontId="11" fillId="2" borderId="6" xfId="0" applyFont="1" applyFill="1" applyBorder="1" applyAlignment="1"/>
    <xf numFmtId="0" fontId="12" fillId="2" borderId="6" xfId="0" applyFont="1" applyFill="1" applyBorder="1" applyAlignment="1"/>
    <xf numFmtId="0" fontId="12" fillId="2" borderId="15" xfId="0" applyFont="1" applyFill="1" applyBorder="1" applyAlignment="1"/>
    <xf numFmtId="0" fontId="8" fillId="2" borderId="11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27" xfId="0" applyFont="1" applyBorder="1" applyAlignment="1">
      <alignment horizontal="left" wrapText="1"/>
    </xf>
    <xf numFmtId="0" fontId="4" fillId="0" borderId="3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38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32" xfId="0" applyFont="1" applyBorder="1" applyAlignment="1">
      <alignment horizontal="left" vertical="top"/>
    </xf>
    <xf numFmtId="0" fontId="22" fillId="0" borderId="41" xfId="0" applyFont="1" applyBorder="1" applyAlignment="1">
      <alignment vertical="top" wrapText="1"/>
    </xf>
    <xf numFmtId="0" fontId="25" fillId="0" borderId="41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543050" cy="533400"/>
    <xdr:pic>
      <xdr:nvPicPr>
        <xdr:cNvPr id="2" name="idblogo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43050" cy="5334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8"/>
  <sheetViews>
    <sheetView tabSelected="1" topLeftCell="A16" zoomScaleNormal="100" workbookViewId="0">
      <selection activeCell="D24" sqref="D24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7.7109375" customWidth="1"/>
    <col min="5" max="5" width="11.28515625" style="25" customWidth="1"/>
    <col min="6" max="6" width="13" customWidth="1"/>
    <col min="7" max="7" width="14.85546875" customWidth="1"/>
    <col min="8" max="8" width="10.42578125" customWidth="1"/>
    <col min="9" max="9" width="10.85546875" customWidth="1"/>
    <col min="10" max="10" width="22.28515625" customWidth="1"/>
    <col min="11" max="11" width="15.140625" customWidth="1"/>
    <col min="12" max="12" width="40.85546875" customWidth="1"/>
  </cols>
  <sheetData>
    <row r="1" spans="1:15" ht="22.5" customHeight="1" thickBot="1" x14ac:dyDescent="0.25">
      <c r="B1" s="7"/>
      <c r="C1" s="7"/>
      <c r="D1" s="7"/>
      <c r="E1" s="21"/>
      <c r="F1" s="7"/>
      <c r="G1" s="7"/>
      <c r="H1" s="7"/>
      <c r="I1" s="7"/>
      <c r="J1" s="7"/>
      <c r="K1" s="7"/>
      <c r="L1" s="7"/>
    </row>
    <row r="2" spans="1:15" ht="28.5" customHeight="1" x14ac:dyDescent="0.25">
      <c r="B2" s="137" t="s">
        <v>19</v>
      </c>
      <c r="C2" s="138"/>
      <c r="D2" s="139"/>
      <c r="E2" s="138"/>
      <c r="F2" s="138"/>
      <c r="G2" s="138"/>
      <c r="H2" s="138"/>
      <c r="I2" s="138"/>
      <c r="J2" s="138"/>
      <c r="K2" s="138"/>
      <c r="L2" s="140"/>
    </row>
    <row r="3" spans="1:15" ht="16.5" customHeight="1" x14ac:dyDescent="0.25">
      <c r="B3" s="144" t="s">
        <v>18</v>
      </c>
      <c r="C3" s="145"/>
      <c r="D3" s="146"/>
      <c r="E3" s="146"/>
      <c r="F3" s="146"/>
      <c r="G3" s="131" t="s">
        <v>32</v>
      </c>
      <c r="H3" s="132"/>
      <c r="I3" s="132"/>
      <c r="J3" s="132"/>
      <c r="K3" s="132"/>
      <c r="L3" s="133"/>
    </row>
    <row r="4" spans="1:15" ht="17.25" customHeight="1" x14ac:dyDescent="0.25">
      <c r="B4" s="141" t="s">
        <v>49</v>
      </c>
      <c r="C4" s="142"/>
      <c r="D4" s="143"/>
      <c r="E4" s="143"/>
      <c r="F4" s="143"/>
      <c r="G4" s="134" t="s">
        <v>17</v>
      </c>
      <c r="H4" s="135"/>
      <c r="I4" s="135"/>
      <c r="J4" s="135"/>
      <c r="K4" s="135"/>
      <c r="L4" s="136"/>
    </row>
    <row r="5" spans="1:15" ht="17.25" customHeight="1" x14ac:dyDescent="0.25">
      <c r="B5" s="59" t="s">
        <v>50</v>
      </c>
      <c r="C5" s="60"/>
      <c r="D5" s="61"/>
      <c r="E5" s="61"/>
      <c r="F5" s="61"/>
      <c r="G5" s="62" t="s">
        <v>52</v>
      </c>
      <c r="H5" s="65">
        <v>400000</v>
      </c>
      <c r="I5" s="63"/>
      <c r="J5" s="63"/>
      <c r="K5" s="63"/>
      <c r="L5" s="64"/>
    </row>
    <row r="6" spans="1:15" ht="21" customHeight="1" x14ac:dyDescent="0.25">
      <c r="B6" s="147" t="s">
        <v>6</v>
      </c>
      <c r="C6" s="148"/>
      <c r="D6" s="149"/>
      <c r="E6" s="149"/>
      <c r="F6" s="149"/>
      <c r="G6" s="149"/>
      <c r="H6" s="149"/>
      <c r="I6" s="149"/>
      <c r="J6" s="149"/>
      <c r="K6" s="149"/>
      <c r="L6" s="150"/>
    </row>
    <row r="7" spans="1:15" ht="22.5" customHeight="1" x14ac:dyDescent="0.25">
      <c r="A7" s="6" t="s">
        <v>3</v>
      </c>
      <c r="B7" s="8" t="s">
        <v>4</v>
      </c>
      <c r="C7" s="9"/>
      <c r="D7" s="10"/>
      <c r="E7" s="26" t="str">
        <f>"Bienes y servicios (monto en U$S):"&amp;" "&amp;SUM(E20+E25+E26)</f>
        <v>Bienes y servicios (monto en U$S): 48000</v>
      </c>
      <c r="F7" s="27"/>
      <c r="G7" s="27"/>
      <c r="H7" s="27"/>
      <c r="I7" s="28" t="s">
        <v>16</v>
      </c>
      <c r="J7" s="29"/>
      <c r="K7" s="34">
        <f>SUM(E12:E19)</f>
        <v>352000</v>
      </c>
      <c r="L7" s="11"/>
    </row>
    <row r="8" spans="1:15" ht="12" customHeight="1" x14ac:dyDescent="0.25">
      <c r="B8" s="12"/>
      <c r="C8" s="13"/>
      <c r="D8" s="13"/>
      <c r="E8" s="22"/>
      <c r="F8" s="13"/>
      <c r="G8" s="13"/>
      <c r="H8" s="13"/>
      <c r="I8" s="13"/>
      <c r="J8" s="13"/>
      <c r="K8" s="13"/>
      <c r="L8" s="14"/>
    </row>
    <row r="9" spans="1:15" s="3" customFormat="1" ht="40.5" customHeight="1" x14ac:dyDescent="0.2">
      <c r="A9" s="4"/>
      <c r="B9" s="151" t="s">
        <v>12</v>
      </c>
      <c r="C9" s="151" t="s">
        <v>11</v>
      </c>
      <c r="D9" s="153" t="s">
        <v>8</v>
      </c>
      <c r="E9" s="155" t="s">
        <v>5</v>
      </c>
      <c r="F9" s="157" t="s">
        <v>14</v>
      </c>
      <c r="G9" s="157" t="s">
        <v>13</v>
      </c>
      <c r="H9" s="157" t="s">
        <v>0</v>
      </c>
      <c r="I9" s="157"/>
      <c r="J9" s="153" t="s">
        <v>7</v>
      </c>
      <c r="K9" s="157" t="s">
        <v>10</v>
      </c>
      <c r="L9" s="169" t="s">
        <v>2</v>
      </c>
      <c r="M9" s="2"/>
      <c r="N9" s="2"/>
      <c r="O9" s="2"/>
    </row>
    <row r="10" spans="1:15" ht="40.5" customHeight="1" x14ac:dyDescent="0.2">
      <c r="A10" s="5"/>
      <c r="B10" s="152"/>
      <c r="C10" s="152"/>
      <c r="D10" s="154"/>
      <c r="E10" s="156"/>
      <c r="F10" s="153"/>
      <c r="G10" s="153"/>
      <c r="H10" s="117" t="s">
        <v>9</v>
      </c>
      <c r="I10" s="117" t="s">
        <v>1</v>
      </c>
      <c r="J10" s="154"/>
      <c r="K10" s="153"/>
      <c r="L10" s="170"/>
      <c r="M10" s="1"/>
      <c r="N10" s="1"/>
      <c r="O10" s="1"/>
    </row>
    <row r="11" spans="1:15" ht="15" x14ac:dyDescent="0.25">
      <c r="A11" s="5"/>
      <c r="B11" s="17"/>
      <c r="C11" s="18"/>
      <c r="D11" s="15"/>
      <c r="E11" s="20"/>
      <c r="F11" s="15"/>
      <c r="G11" s="15"/>
      <c r="H11" s="15"/>
      <c r="I11" s="15"/>
      <c r="J11" s="15"/>
      <c r="K11" s="15"/>
      <c r="L11" s="16"/>
    </row>
    <row r="12" spans="1:15" ht="60" x14ac:dyDescent="0.2">
      <c r="A12" s="5"/>
      <c r="B12" s="118">
        <v>1</v>
      </c>
      <c r="C12" s="35"/>
      <c r="D12" s="30" t="s">
        <v>21</v>
      </c>
      <c r="E12" s="32">
        <v>16000</v>
      </c>
      <c r="F12" s="31" t="s">
        <v>20</v>
      </c>
      <c r="G12" s="31" t="s">
        <v>36</v>
      </c>
      <c r="H12" s="31">
        <v>100</v>
      </c>
      <c r="I12" s="31">
        <v>0</v>
      </c>
      <c r="J12" s="30" t="s">
        <v>166</v>
      </c>
      <c r="K12" s="30"/>
      <c r="L12" s="36" t="s">
        <v>180</v>
      </c>
    </row>
    <row r="13" spans="1:15" ht="45" x14ac:dyDescent="0.2">
      <c r="A13" s="5"/>
      <c r="B13" s="118">
        <v>2</v>
      </c>
      <c r="C13" s="35"/>
      <c r="D13" s="30" t="s">
        <v>22</v>
      </c>
      <c r="E13" s="32">
        <v>110000</v>
      </c>
      <c r="F13" s="31" t="s">
        <v>24</v>
      </c>
      <c r="G13" s="31" t="s">
        <v>36</v>
      </c>
      <c r="H13" s="31">
        <v>100</v>
      </c>
      <c r="I13" s="31">
        <v>0</v>
      </c>
      <c r="J13" s="30" t="s">
        <v>30</v>
      </c>
      <c r="K13" s="30"/>
      <c r="L13" s="37" t="s">
        <v>180</v>
      </c>
    </row>
    <row r="14" spans="1:15" ht="75" x14ac:dyDescent="0.2">
      <c r="A14" s="5"/>
      <c r="B14" s="118">
        <v>3</v>
      </c>
      <c r="C14" s="35"/>
      <c r="D14" s="30" t="s">
        <v>164</v>
      </c>
      <c r="E14" s="32">
        <v>20000</v>
      </c>
      <c r="F14" s="31" t="s">
        <v>20</v>
      </c>
      <c r="G14" s="31" t="s">
        <v>36</v>
      </c>
      <c r="H14" s="31">
        <v>100</v>
      </c>
      <c r="I14" s="31">
        <v>0</v>
      </c>
      <c r="J14" s="30" t="s">
        <v>165</v>
      </c>
      <c r="K14" s="30"/>
      <c r="L14" s="36" t="s">
        <v>177</v>
      </c>
    </row>
    <row r="15" spans="1:15" ht="60" x14ac:dyDescent="0.2">
      <c r="A15" s="5"/>
      <c r="B15" s="118">
        <v>4</v>
      </c>
      <c r="C15" s="35"/>
      <c r="D15" s="30" t="s">
        <v>23</v>
      </c>
      <c r="E15" s="32">
        <v>122500</v>
      </c>
      <c r="F15" s="31" t="s">
        <v>24</v>
      </c>
      <c r="G15" s="31" t="s">
        <v>36</v>
      </c>
      <c r="H15" s="31">
        <v>100</v>
      </c>
      <c r="I15" s="31">
        <v>0</v>
      </c>
      <c r="J15" s="30" t="s">
        <v>28</v>
      </c>
      <c r="K15" s="30"/>
      <c r="L15" s="36" t="s">
        <v>31</v>
      </c>
    </row>
    <row r="16" spans="1:15" ht="30.75" thickBot="1" x14ac:dyDescent="0.25">
      <c r="A16" s="5"/>
      <c r="B16" s="118">
        <v>5</v>
      </c>
      <c r="C16" s="39"/>
      <c r="D16" s="40" t="s">
        <v>27</v>
      </c>
      <c r="E16" s="41">
        <v>10500</v>
      </c>
      <c r="F16" s="42" t="s">
        <v>20</v>
      </c>
      <c r="G16" s="42" t="s">
        <v>36</v>
      </c>
      <c r="H16" s="42">
        <v>100</v>
      </c>
      <c r="I16" s="42">
        <v>0</v>
      </c>
      <c r="J16" s="40" t="s">
        <v>25</v>
      </c>
      <c r="K16" s="40"/>
      <c r="L16" s="43" t="s">
        <v>178</v>
      </c>
    </row>
    <row r="17" spans="1:12" ht="30" x14ac:dyDescent="0.2">
      <c r="A17" s="5"/>
      <c r="B17" s="175">
        <v>6</v>
      </c>
      <c r="C17" s="49"/>
      <c r="D17" s="50" t="s">
        <v>33</v>
      </c>
      <c r="E17" s="51">
        <v>32000</v>
      </c>
      <c r="F17" s="52" t="s">
        <v>20</v>
      </c>
      <c r="G17" s="52" t="s">
        <v>36</v>
      </c>
      <c r="H17" s="52">
        <v>100</v>
      </c>
      <c r="I17" s="52">
        <v>0</v>
      </c>
      <c r="J17" s="50" t="s">
        <v>26</v>
      </c>
      <c r="K17" s="50"/>
      <c r="L17" s="53" t="s">
        <v>31</v>
      </c>
    </row>
    <row r="18" spans="1:12" ht="30" x14ac:dyDescent="0.2">
      <c r="A18" s="5"/>
      <c r="B18" s="176"/>
      <c r="C18" s="38"/>
      <c r="D18" s="30" t="s">
        <v>34</v>
      </c>
      <c r="E18" s="33">
        <v>25000</v>
      </c>
      <c r="F18" s="31" t="s">
        <v>37</v>
      </c>
      <c r="G18" s="31" t="s">
        <v>36</v>
      </c>
      <c r="H18" s="31">
        <v>100</v>
      </c>
      <c r="I18" s="31">
        <v>0</v>
      </c>
      <c r="J18" s="30" t="s">
        <v>40</v>
      </c>
      <c r="K18" s="30"/>
      <c r="L18" s="36" t="s">
        <v>38</v>
      </c>
    </row>
    <row r="19" spans="1:12" ht="30.75" thickBot="1" x14ac:dyDescent="0.25">
      <c r="A19" s="5"/>
      <c r="B19" s="177"/>
      <c r="C19" s="54"/>
      <c r="D19" s="55" t="s">
        <v>35</v>
      </c>
      <c r="E19" s="56">
        <v>16000</v>
      </c>
      <c r="F19" s="57" t="s">
        <v>37</v>
      </c>
      <c r="G19" s="57" t="s">
        <v>36</v>
      </c>
      <c r="H19" s="57">
        <v>100</v>
      </c>
      <c r="I19" s="57">
        <v>0</v>
      </c>
      <c r="J19" s="55" t="s">
        <v>41</v>
      </c>
      <c r="K19" s="55"/>
      <c r="L19" s="58" t="s">
        <v>39</v>
      </c>
    </row>
    <row r="20" spans="1:12" ht="45" x14ac:dyDescent="0.2">
      <c r="A20" s="5"/>
      <c r="B20" s="119">
        <v>7</v>
      </c>
      <c r="C20" s="120"/>
      <c r="D20" s="120" t="s">
        <v>170</v>
      </c>
      <c r="E20" s="121">
        <v>28000</v>
      </c>
      <c r="F20" s="122"/>
      <c r="G20" s="122"/>
      <c r="H20" s="122"/>
      <c r="I20" s="122"/>
      <c r="J20" s="120"/>
      <c r="K20" s="120"/>
      <c r="L20" s="123" t="s">
        <v>169</v>
      </c>
    </row>
    <row r="21" spans="1:12" ht="45" x14ac:dyDescent="0.2">
      <c r="A21" s="5"/>
      <c r="B21" s="129"/>
      <c r="C21" s="125">
        <v>7.1</v>
      </c>
      <c r="D21" s="126" t="s">
        <v>181</v>
      </c>
      <c r="E21" s="127">
        <v>500</v>
      </c>
      <c r="F21" s="128" t="s">
        <v>43</v>
      </c>
      <c r="G21" s="128" t="s">
        <v>36</v>
      </c>
      <c r="H21" s="128">
        <v>100</v>
      </c>
      <c r="I21" s="128">
        <v>0</v>
      </c>
      <c r="J21" s="126" t="s">
        <v>29</v>
      </c>
      <c r="K21" s="126"/>
      <c r="L21" s="130" t="s">
        <v>31</v>
      </c>
    </row>
    <row r="22" spans="1:12" ht="45" x14ac:dyDescent="0.2">
      <c r="A22" s="5"/>
      <c r="B22" s="129"/>
      <c r="C22" s="125">
        <v>7.2</v>
      </c>
      <c r="D22" s="126" t="s">
        <v>175</v>
      </c>
      <c r="E22" s="127">
        <v>500</v>
      </c>
      <c r="F22" s="128" t="s">
        <v>43</v>
      </c>
      <c r="G22" s="128" t="s">
        <v>36</v>
      </c>
      <c r="H22" s="128">
        <v>100</v>
      </c>
      <c r="I22" s="128">
        <v>0</v>
      </c>
      <c r="J22" s="126" t="s">
        <v>167</v>
      </c>
      <c r="K22" s="126"/>
      <c r="L22" s="130" t="s">
        <v>31</v>
      </c>
    </row>
    <row r="23" spans="1:12" ht="45" x14ac:dyDescent="0.2">
      <c r="A23" s="5"/>
      <c r="B23" s="129"/>
      <c r="C23" s="125">
        <v>7.3</v>
      </c>
      <c r="D23" s="126" t="s">
        <v>182</v>
      </c>
      <c r="E23" s="127">
        <v>15000</v>
      </c>
      <c r="F23" s="128" t="s">
        <v>43</v>
      </c>
      <c r="G23" s="128" t="s">
        <v>36</v>
      </c>
      <c r="H23" s="128">
        <v>100</v>
      </c>
      <c r="I23" s="128">
        <v>0</v>
      </c>
      <c r="J23" s="126" t="s">
        <v>172</v>
      </c>
      <c r="K23" s="126"/>
      <c r="L23" s="130" t="s">
        <v>171</v>
      </c>
    </row>
    <row r="24" spans="1:12" ht="30" x14ac:dyDescent="0.2">
      <c r="A24" s="5"/>
      <c r="B24" s="129"/>
      <c r="C24" s="125">
        <v>7.4</v>
      </c>
      <c r="D24" s="126" t="s">
        <v>176</v>
      </c>
      <c r="E24" s="127">
        <v>12000</v>
      </c>
      <c r="F24" s="128" t="s">
        <v>43</v>
      </c>
      <c r="G24" s="128" t="s">
        <v>36</v>
      </c>
      <c r="H24" s="128">
        <v>100</v>
      </c>
      <c r="I24" s="128">
        <v>0</v>
      </c>
      <c r="J24" s="126" t="s">
        <v>173</v>
      </c>
      <c r="K24" s="126"/>
      <c r="L24" s="130" t="s">
        <v>171</v>
      </c>
    </row>
    <row r="25" spans="1:12" ht="15" x14ac:dyDescent="0.2">
      <c r="A25" s="5"/>
      <c r="B25" s="44">
        <v>8</v>
      </c>
      <c r="C25" s="45"/>
      <c r="D25" s="45" t="s">
        <v>168</v>
      </c>
      <c r="E25" s="46">
        <f>H5-(SUM(E12:E20)+E26)</f>
        <v>10000</v>
      </c>
      <c r="F25" s="47" t="s">
        <v>43</v>
      </c>
      <c r="G25" s="47" t="s">
        <v>36</v>
      </c>
      <c r="H25" s="47">
        <v>101</v>
      </c>
      <c r="I25" s="47">
        <v>1</v>
      </c>
      <c r="J25" s="45" t="s">
        <v>174</v>
      </c>
      <c r="K25" s="45"/>
      <c r="L25" s="48"/>
    </row>
    <row r="26" spans="1:12" ht="15" x14ac:dyDescent="0.2">
      <c r="A26" s="5"/>
      <c r="B26" s="124">
        <v>9</v>
      </c>
      <c r="C26" s="30"/>
      <c r="D26" s="30" t="s">
        <v>179</v>
      </c>
      <c r="E26" s="33">
        <v>10000</v>
      </c>
      <c r="F26" s="31" t="s">
        <v>43</v>
      </c>
      <c r="G26" s="31" t="s">
        <v>36</v>
      </c>
      <c r="H26" s="31">
        <v>100</v>
      </c>
      <c r="I26" s="31">
        <v>0</v>
      </c>
      <c r="J26" s="30" t="s">
        <v>42</v>
      </c>
      <c r="K26" s="30"/>
      <c r="L26" s="36"/>
    </row>
    <row r="27" spans="1:12" ht="26.25" customHeight="1" thickBot="1" x14ac:dyDescent="0.25">
      <c r="A27" s="5"/>
      <c r="B27" s="178" t="s">
        <v>48</v>
      </c>
      <c r="C27" s="179"/>
      <c r="D27" s="179"/>
      <c r="E27" s="179"/>
      <c r="F27" s="179"/>
      <c r="G27" s="179"/>
      <c r="H27" s="179"/>
      <c r="I27" s="179"/>
      <c r="J27" s="179"/>
      <c r="K27" s="179"/>
      <c r="L27" s="180"/>
    </row>
    <row r="28" spans="1:12" ht="39" customHeight="1" thickBot="1" x14ac:dyDescent="0.25">
      <c r="A28" s="5"/>
      <c r="B28" s="162" t="s">
        <v>44</v>
      </c>
      <c r="C28" s="163"/>
      <c r="D28" s="163"/>
      <c r="E28" s="163"/>
      <c r="F28" s="163"/>
      <c r="G28" s="163"/>
      <c r="H28" s="163"/>
      <c r="I28" s="163"/>
      <c r="J28" s="163"/>
      <c r="K28" s="163"/>
      <c r="L28" s="164"/>
    </row>
    <row r="29" spans="1:12" ht="26.25" customHeight="1" thickBot="1" x14ac:dyDescent="0.25">
      <c r="A29" s="5"/>
      <c r="B29" s="165" t="s">
        <v>45</v>
      </c>
      <c r="C29" s="166"/>
      <c r="D29" s="167"/>
      <c r="E29" s="167"/>
      <c r="F29" s="167"/>
      <c r="G29" s="167"/>
      <c r="H29" s="167"/>
      <c r="I29" s="167"/>
      <c r="J29" s="167"/>
      <c r="K29" s="167"/>
      <c r="L29" s="168"/>
    </row>
    <row r="30" spans="1:12" ht="29.25" customHeight="1" thickBot="1" x14ac:dyDescent="0.25">
      <c r="A30" s="5"/>
      <c r="B30" s="171" t="s">
        <v>46</v>
      </c>
      <c r="C30" s="172"/>
      <c r="D30" s="173"/>
      <c r="E30" s="173"/>
      <c r="F30" s="173"/>
      <c r="G30" s="173"/>
      <c r="H30" s="173"/>
      <c r="I30" s="173"/>
      <c r="J30" s="173"/>
      <c r="K30" s="173"/>
      <c r="L30" s="174"/>
    </row>
    <row r="31" spans="1:12" ht="30" customHeight="1" thickBot="1" x14ac:dyDescent="0.25">
      <c r="A31" s="5"/>
      <c r="B31" s="158" t="s">
        <v>47</v>
      </c>
      <c r="C31" s="159"/>
      <c r="D31" s="160"/>
      <c r="E31" s="160"/>
      <c r="F31" s="160"/>
      <c r="G31" s="160"/>
      <c r="H31" s="160"/>
      <c r="I31" s="160"/>
      <c r="J31" s="160"/>
      <c r="K31" s="160"/>
      <c r="L31" s="161"/>
    </row>
    <row r="32" spans="1:12" ht="14.25" x14ac:dyDescent="0.2">
      <c r="A32" s="5"/>
      <c r="B32" s="7"/>
      <c r="C32" s="7"/>
      <c r="D32" s="19"/>
      <c r="E32" s="23"/>
      <c r="F32" s="19"/>
      <c r="G32" s="19"/>
      <c r="H32" s="19"/>
      <c r="I32" s="19"/>
      <c r="J32" s="19"/>
      <c r="K32" s="19"/>
      <c r="L32" s="19"/>
    </row>
    <row r="33" spans="1:12" x14ac:dyDescent="0.2">
      <c r="A33" s="5"/>
      <c r="B33" s="5"/>
      <c r="C33" s="5"/>
      <c r="D33" s="5"/>
      <c r="E33" s="24"/>
      <c r="F33" s="5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24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24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24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24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24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24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24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24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24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24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24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24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24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24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24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24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24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24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24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24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24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24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24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24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24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24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24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24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24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24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24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24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24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24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24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24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24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24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24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24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24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24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24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24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24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24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24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24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24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24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24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24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24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24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24"/>
      <c r="F88" s="5"/>
      <c r="G88" s="5"/>
      <c r="H88" s="5"/>
      <c r="I88" s="5"/>
      <c r="J88" s="5"/>
      <c r="K88" s="5"/>
      <c r="L88" s="5"/>
    </row>
  </sheetData>
  <mergeCells count="22">
    <mergeCell ref="B31:L31"/>
    <mergeCell ref="B28:L28"/>
    <mergeCell ref="B29:L29"/>
    <mergeCell ref="H9:I9"/>
    <mergeCell ref="K9:K10"/>
    <mergeCell ref="L9:L10"/>
    <mergeCell ref="B30:L30"/>
    <mergeCell ref="C9:C10"/>
    <mergeCell ref="B17:B19"/>
    <mergeCell ref="B27:L27"/>
    <mergeCell ref="B6:L6"/>
    <mergeCell ref="B9:B10"/>
    <mergeCell ref="D9:D10"/>
    <mergeCell ref="E9:E10"/>
    <mergeCell ref="F9:F10"/>
    <mergeCell ref="G9:G10"/>
    <mergeCell ref="J9:J10"/>
    <mergeCell ref="G3:L3"/>
    <mergeCell ref="G4:L4"/>
    <mergeCell ref="B2:L2"/>
    <mergeCell ref="B4:F4"/>
    <mergeCell ref="B3:F3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59" fitToHeight="0" orientation="portrait" r:id="rId1"/>
  <headerFooter alignWithMargins="0">
    <oddHeader xml:space="preserve">&amp;R&amp;8Banco Interamericano de Desarrollo
</oddHeader>
    <oddFooter>&amp;L &amp;RPágina &amp;P de &amp;N</oddFooter>
  </headerFooter>
  <ignoredErrors>
    <ignoredError sqref="K7 E2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topLeftCell="B1" workbookViewId="0">
      <selection activeCell="E39" sqref="E39"/>
    </sheetView>
  </sheetViews>
  <sheetFormatPr defaultRowHeight="12.75" x14ac:dyDescent="0.2"/>
  <cols>
    <col min="1" max="1" width="22.5703125" bestFit="1" customWidth="1"/>
    <col min="2" max="2" width="12.7109375" style="67" customWidth="1"/>
    <col min="3" max="3" width="10.140625" customWidth="1"/>
    <col min="4" max="4" width="37.5703125" customWidth="1"/>
    <col min="5" max="5" width="16.7109375" customWidth="1"/>
    <col min="6" max="6" width="12.28515625" customWidth="1"/>
    <col min="7" max="7" width="11.7109375" customWidth="1"/>
    <col min="8" max="8" width="11.28515625" customWidth="1"/>
    <col min="9" max="9" width="11.85546875" customWidth="1"/>
    <col min="10" max="10" width="10.85546875" customWidth="1"/>
    <col min="11" max="11" width="11.140625" bestFit="1" customWidth="1"/>
  </cols>
  <sheetData>
    <row r="1" spans="1:15" ht="12.75" customHeight="1" x14ac:dyDescent="0.2">
      <c r="A1" s="67"/>
      <c r="C1" s="67"/>
    </row>
    <row r="2" spans="1:15" ht="21" customHeight="1" x14ac:dyDescent="0.2">
      <c r="A2" s="67"/>
      <c r="C2" s="67"/>
      <c r="D2" s="67"/>
      <c r="E2" s="67"/>
      <c r="F2" s="67"/>
      <c r="G2" s="67"/>
    </row>
    <row r="3" spans="1:15" ht="21" customHeight="1" x14ac:dyDescent="0.2">
      <c r="A3" s="67"/>
      <c r="C3" s="67"/>
      <c r="D3" s="67"/>
      <c r="E3" s="67"/>
      <c r="F3" s="67"/>
      <c r="G3" s="67"/>
    </row>
    <row r="4" spans="1:15" x14ac:dyDescent="0.2">
      <c r="A4" s="67"/>
      <c r="C4" s="67"/>
      <c r="D4" s="67"/>
      <c r="E4" s="67"/>
      <c r="F4" s="67"/>
      <c r="G4" s="67"/>
    </row>
    <row r="5" spans="1:15" ht="12.75" customHeight="1" x14ac:dyDescent="0.2">
      <c r="A5" s="67"/>
      <c r="C5" s="67"/>
    </row>
    <row r="6" spans="1:15" ht="12.75" customHeight="1" thickBot="1" x14ac:dyDescent="0.25">
      <c r="A6" s="84" t="s">
        <v>88</v>
      </c>
      <c r="D6" s="67"/>
      <c r="E6" s="67"/>
    </row>
    <row r="7" spans="1:15" ht="42" x14ac:dyDescent="0.2">
      <c r="A7" s="67"/>
      <c r="C7" s="67"/>
      <c r="D7" s="67"/>
      <c r="F7" s="101" t="s">
        <v>134</v>
      </c>
      <c r="G7" s="101" t="s">
        <v>135</v>
      </c>
      <c r="H7" s="101" t="s">
        <v>136</v>
      </c>
      <c r="I7" s="101" t="s">
        <v>137</v>
      </c>
      <c r="J7" s="101" t="s">
        <v>138</v>
      </c>
      <c r="K7" s="101" t="s">
        <v>139</v>
      </c>
      <c r="L7" s="101" t="s">
        <v>140</v>
      </c>
      <c r="M7" s="101" t="s">
        <v>141</v>
      </c>
      <c r="N7" s="101" t="s">
        <v>142</v>
      </c>
      <c r="O7" s="101" t="s">
        <v>143</v>
      </c>
    </row>
    <row r="8" spans="1:15" ht="12.75" customHeight="1" x14ac:dyDescent="0.2">
      <c r="A8" s="85" t="s">
        <v>89</v>
      </c>
      <c r="C8" s="86" t="s">
        <v>90</v>
      </c>
      <c r="E8" s="67"/>
      <c r="F8" s="102" t="s">
        <v>144</v>
      </c>
      <c r="G8" s="103">
        <v>400000</v>
      </c>
      <c r="H8" s="102">
        <v>0</v>
      </c>
      <c r="I8" s="103">
        <v>400000</v>
      </c>
      <c r="J8" s="103">
        <v>103605.11</v>
      </c>
      <c r="K8" s="103">
        <v>258039.03</v>
      </c>
      <c r="L8" s="104">
        <v>0.64510000000000001</v>
      </c>
      <c r="M8" s="103">
        <v>38355.86</v>
      </c>
      <c r="N8" s="103">
        <v>80400.11</v>
      </c>
      <c r="O8" s="102">
        <v>0</v>
      </c>
    </row>
    <row r="9" spans="1:15" ht="13.5" customHeight="1" thickBot="1" x14ac:dyDescent="0.25">
      <c r="A9" s="67"/>
      <c r="C9" s="67"/>
      <c r="F9" s="181" t="s">
        <v>145</v>
      </c>
      <c r="G9" s="181"/>
      <c r="H9" s="181"/>
      <c r="I9" s="181"/>
      <c r="J9" s="181"/>
      <c r="K9" s="181"/>
      <c r="L9" s="181"/>
      <c r="M9" s="181"/>
      <c r="N9" s="181"/>
      <c r="O9" s="181"/>
    </row>
    <row r="10" spans="1:15" ht="12.75" customHeight="1" x14ac:dyDescent="0.2">
      <c r="A10" s="85" t="s">
        <v>91</v>
      </c>
      <c r="C10" s="87" t="s">
        <v>92</v>
      </c>
      <c r="F10" s="101" t="s">
        <v>146</v>
      </c>
      <c r="G10" s="101" t="s">
        <v>147</v>
      </c>
      <c r="H10" s="101" t="s">
        <v>148</v>
      </c>
      <c r="I10" s="101" t="s">
        <v>149</v>
      </c>
      <c r="J10" s="101" t="s">
        <v>150</v>
      </c>
      <c r="K10" s="101" t="s">
        <v>140</v>
      </c>
      <c r="L10" s="101" t="s">
        <v>151</v>
      </c>
      <c r="M10" s="101" t="s">
        <v>152</v>
      </c>
      <c r="N10" s="101" t="s">
        <v>153</v>
      </c>
    </row>
    <row r="11" spans="1:15" ht="21" x14ac:dyDescent="0.2">
      <c r="A11" s="67"/>
      <c r="C11" s="67"/>
      <c r="F11" s="102" t="s">
        <v>154</v>
      </c>
      <c r="G11" s="105" t="s">
        <v>155</v>
      </c>
      <c r="H11" s="103">
        <v>400000</v>
      </c>
      <c r="I11" s="103">
        <v>103605.11</v>
      </c>
      <c r="J11" s="103">
        <v>258039.03</v>
      </c>
      <c r="K11" s="104">
        <v>0.64510000000000001</v>
      </c>
      <c r="L11" s="103">
        <v>38355.86</v>
      </c>
      <c r="M11" s="103">
        <v>80400.11</v>
      </c>
      <c r="N11" s="102">
        <v>0</v>
      </c>
    </row>
    <row r="12" spans="1:15" ht="12.75" customHeight="1" x14ac:dyDescent="0.2">
      <c r="A12" s="85" t="s">
        <v>93</v>
      </c>
      <c r="C12" s="67"/>
      <c r="F12" s="102" t="s">
        <v>156</v>
      </c>
      <c r="G12" s="105" t="s">
        <v>155</v>
      </c>
      <c r="H12" s="102">
        <v>0</v>
      </c>
      <c r="I12" s="102">
        <v>0</v>
      </c>
      <c r="J12" s="102">
        <v>0</v>
      </c>
      <c r="K12" s="104">
        <v>0</v>
      </c>
      <c r="L12" s="102">
        <v>0</v>
      </c>
      <c r="M12" s="102">
        <v>0</v>
      </c>
      <c r="N12" s="102">
        <v>0</v>
      </c>
    </row>
    <row r="13" spans="1:15" ht="21" x14ac:dyDescent="0.2">
      <c r="A13" s="67"/>
      <c r="C13" s="67"/>
      <c r="F13" s="102" t="s">
        <v>157</v>
      </c>
      <c r="G13" s="105" t="s">
        <v>155</v>
      </c>
      <c r="H13" s="102">
        <v>0</v>
      </c>
      <c r="I13" s="102">
        <v>0</v>
      </c>
      <c r="J13" s="102">
        <v>0</v>
      </c>
      <c r="K13" s="104">
        <v>0</v>
      </c>
      <c r="L13" s="102">
        <v>0</v>
      </c>
      <c r="M13" s="102">
        <v>0</v>
      </c>
      <c r="N13" s="102">
        <v>0</v>
      </c>
    </row>
    <row r="14" spans="1:15" ht="12.75" customHeight="1" x14ac:dyDescent="0.2">
      <c r="A14" s="85" t="s">
        <v>94</v>
      </c>
      <c r="C14" s="86" t="s">
        <v>95</v>
      </c>
      <c r="F14" s="102" t="s">
        <v>158</v>
      </c>
      <c r="G14" s="102"/>
      <c r="H14" s="103">
        <v>400000</v>
      </c>
      <c r="I14" s="103">
        <v>103605.11</v>
      </c>
      <c r="J14" s="103">
        <v>258039.03</v>
      </c>
      <c r="K14" s="102"/>
      <c r="L14" s="103">
        <v>38355.86</v>
      </c>
      <c r="M14" s="103">
        <v>80400.11</v>
      </c>
      <c r="N14" s="102">
        <v>0</v>
      </c>
    </row>
    <row r="15" spans="1:15" ht="13.5" customHeight="1" thickBot="1" x14ac:dyDescent="0.25">
      <c r="A15" s="67"/>
      <c r="C15" s="67"/>
      <c r="F15" s="182" t="s">
        <v>159</v>
      </c>
      <c r="G15" s="182"/>
      <c r="H15" s="182"/>
      <c r="I15" s="182"/>
      <c r="J15" s="182"/>
      <c r="K15" s="182"/>
      <c r="L15" s="182"/>
      <c r="M15" s="182"/>
      <c r="N15" s="182"/>
      <c r="O15" s="182"/>
    </row>
    <row r="16" spans="1:15" ht="12.75" customHeight="1" x14ac:dyDescent="0.2">
      <c r="A16" s="85" t="s">
        <v>96</v>
      </c>
      <c r="C16" s="86" t="s">
        <v>97</v>
      </c>
      <c r="G16" s="67"/>
    </row>
    <row r="17" spans="1:11" x14ac:dyDescent="0.2">
      <c r="A17" s="67"/>
      <c r="C17" s="67"/>
      <c r="G17" s="67"/>
    </row>
    <row r="18" spans="1:11" ht="12.75" customHeight="1" x14ac:dyDescent="0.2">
      <c r="A18" s="85" t="s">
        <v>98</v>
      </c>
      <c r="C18" s="86" t="s">
        <v>99</v>
      </c>
      <c r="G18" s="67"/>
    </row>
    <row r="19" spans="1:11" x14ac:dyDescent="0.2">
      <c r="A19" s="67"/>
      <c r="C19" s="67"/>
      <c r="G19" s="67"/>
    </row>
    <row r="20" spans="1:11" ht="12.75" customHeight="1" x14ac:dyDescent="0.2">
      <c r="A20" s="85" t="s">
        <v>100</v>
      </c>
      <c r="C20" s="86" t="s">
        <v>101</v>
      </c>
      <c r="G20" s="67"/>
    </row>
    <row r="21" spans="1:11" x14ac:dyDescent="0.2">
      <c r="A21" s="67"/>
      <c r="C21" s="67"/>
      <c r="G21" s="67"/>
    </row>
    <row r="22" spans="1:11" ht="12.75" customHeight="1" x14ac:dyDescent="0.2">
      <c r="A22" s="85" t="s">
        <v>102</v>
      </c>
      <c r="C22" s="86" t="s">
        <v>103</v>
      </c>
      <c r="G22" s="67"/>
    </row>
    <row r="23" spans="1:11" x14ac:dyDescent="0.2">
      <c r="A23" s="67"/>
      <c r="C23" s="67"/>
      <c r="G23" s="67"/>
    </row>
    <row r="24" spans="1:11" ht="12.75" customHeight="1" x14ac:dyDescent="0.2">
      <c r="A24" s="85" t="s">
        <v>104</v>
      </c>
      <c r="C24" s="86" t="s">
        <v>105</v>
      </c>
      <c r="G24" s="67"/>
    </row>
    <row r="25" spans="1:11" x14ac:dyDescent="0.2">
      <c r="A25" s="67"/>
      <c r="C25" s="67"/>
      <c r="G25" s="67"/>
    </row>
    <row r="26" spans="1:11" ht="12.75" customHeight="1" x14ac:dyDescent="0.2">
      <c r="A26" s="85" t="s">
        <v>106</v>
      </c>
      <c r="C26" s="86" t="s">
        <v>107</v>
      </c>
      <c r="G26" s="67"/>
    </row>
    <row r="27" spans="1:11" x14ac:dyDescent="0.2">
      <c r="A27" s="67"/>
      <c r="C27" s="67"/>
      <c r="F27" s="88">
        <v>2012</v>
      </c>
      <c r="G27" s="88">
        <v>2013</v>
      </c>
      <c r="H27" s="88">
        <v>2014</v>
      </c>
      <c r="I27" s="88">
        <v>2015</v>
      </c>
      <c r="J27" s="88" t="s">
        <v>108</v>
      </c>
    </row>
    <row r="28" spans="1:11" ht="27.75" customHeight="1" x14ac:dyDescent="0.2">
      <c r="A28" s="67"/>
      <c r="C28" s="67"/>
      <c r="E28" s="109" t="s">
        <v>160</v>
      </c>
      <c r="F28" s="110"/>
      <c r="G28" s="110"/>
      <c r="H28" s="110"/>
      <c r="I28" s="111"/>
      <c r="J28" s="112">
        <f>J8</f>
        <v>103605.11</v>
      </c>
    </row>
    <row r="29" spans="1:11" ht="15" customHeight="1" x14ac:dyDescent="0.2">
      <c r="A29" s="67"/>
      <c r="C29" s="67"/>
      <c r="E29" s="89" t="s">
        <v>109</v>
      </c>
      <c r="F29" s="90">
        <f>C132</f>
        <v>4574.95</v>
      </c>
      <c r="G29" s="90">
        <f>C124</f>
        <v>79338.94</v>
      </c>
      <c r="H29" s="90">
        <f>C103</f>
        <v>93725.030000000013</v>
      </c>
      <c r="I29" s="90">
        <f>C62</f>
        <v>80400.11</v>
      </c>
      <c r="J29" s="91">
        <f>SUM(F29:I29)</f>
        <v>258039.03000000003</v>
      </c>
    </row>
    <row r="30" spans="1:11" ht="15" customHeight="1" x14ac:dyDescent="0.2">
      <c r="A30" s="85" t="s">
        <v>110</v>
      </c>
      <c r="C30" s="92">
        <v>41059</v>
      </c>
      <c r="E30" s="89" t="s">
        <v>161</v>
      </c>
      <c r="F30" s="90">
        <f>H132</f>
        <v>0</v>
      </c>
      <c r="G30" s="90">
        <f>H124</f>
        <v>35436.69</v>
      </c>
      <c r="H30" s="90">
        <f>H103</f>
        <v>10757.22</v>
      </c>
      <c r="I30" s="90">
        <f>H62</f>
        <v>0</v>
      </c>
      <c r="J30" s="91">
        <f>SUM(F30:I30)</f>
        <v>46193.91</v>
      </c>
      <c r="K30" s="99"/>
    </row>
    <row r="31" spans="1:11" x14ac:dyDescent="0.2">
      <c r="A31" s="67"/>
      <c r="C31" s="67"/>
      <c r="E31" s="108" t="s">
        <v>133</v>
      </c>
      <c r="F31" s="90">
        <f>$C$46-F29+F30</f>
        <v>395425.05</v>
      </c>
      <c r="G31" s="90">
        <f>$C$46-SUM($F29:G29)+G30</f>
        <v>351522.8</v>
      </c>
      <c r="H31" s="90">
        <f>$C$46-SUM($F29:H29)+H30</f>
        <v>233118.3</v>
      </c>
      <c r="I31" s="113">
        <f>$C$46-SUM($F29:I29)+I30</f>
        <v>141960.96999999997</v>
      </c>
      <c r="J31" s="114">
        <f>I31-J28</f>
        <v>38355.859999999971</v>
      </c>
      <c r="K31" s="99"/>
    </row>
    <row r="32" spans="1:11" ht="15.75" customHeight="1" x14ac:dyDescent="0.2">
      <c r="A32" s="85" t="s">
        <v>111</v>
      </c>
      <c r="C32" s="92">
        <v>41073</v>
      </c>
      <c r="G32" s="6" t="s">
        <v>162</v>
      </c>
      <c r="I32" s="90">
        <v>11216</v>
      </c>
      <c r="K32" s="99"/>
    </row>
    <row r="33" spans="1:10" x14ac:dyDescent="0.2">
      <c r="A33" s="67"/>
      <c r="C33" s="67"/>
      <c r="E33" s="67"/>
      <c r="I33" s="90">
        <v>2658.72</v>
      </c>
      <c r="J33" s="99"/>
    </row>
    <row r="34" spans="1:10" ht="12.75" customHeight="1" x14ac:dyDescent="0.2">
      <c r="A34" s="85" t="s">
        <v>112</v>
      </c>
      <c r="C34" s="92">
        <v>41073</v>
      </c>
      <c r="F34" s="100"/>
      <c r="G34" s="116" t="s">
        <v>163</v>
      </c>
      <c r="H34" s="115"/>
      <c r="I34" s="91">
        <f>J31+SUM(I32:I33)</f>
        <v>52230.579999999973</v>
      </c>
    </row>
    <row r="35" spans="1:10" x14ac:dyDescent="0.2">
      <c r="A35" s="67"/>
      <c r="C35" s="67"/>
      <c r="E35" s="67"/>
      <c r="G35" s="99"/>
    </row>
    <row r="36" spans="1:10" ht="12.75" customHeight="1" x14ac:dyDescent="0.2">
      <c r="A36" s="85" t="s">
        <v>113</v>
      </c>
      <c r="C36" s="92">
        <v>41088</v>
      </c>
      <c r="E36" s="85"/>
      <c r="F36" s="99"/>
      <c r="G36" s="99"/>
      <c r="H36" s="99"/>
      <c r="I36" s="99"/>
    </row>
    <row r="37" spans="1:10" x14ac:dyDescent="0.2">
      <c r="A37" s="67"/>
      <c r="C37" s="67"/>
      <c r="E37" s="67"/>
      <c r="G37" s="99"/>
    </row>
    <row r="38" spans="1:10" ht="12.75" customHeight="1" x14ac:dyDescent="0.2">
      <c r="A38" s="85" t="s">
        <v>114</v>
      </c>
      <c r="C38" s="92">
        <v>41088</v>
      </c>
      <c r="E38" s="106"/>
    </row>
    <row r="39" spans="1:10" x14ac:dyDescent="0.2">
      <c r="A39" s="67"/>
      <c r="C39" s="67"/>
      <c r="E39" s="107"/>
    </row>
    <row r="40" spans="1:10" ht="12.75" customHeight="1" x14ac:dyDescent="0.2">
      <c r="A40" s="85" t="s">
        <v>115</v>
      </c>
      <c r="C40" s="92">
        <v>41711</v>
      </c>
      <c r="E40" s="85"/>
    </row>
    <row r="41" spans="1:10" x14ac:dyDescent="0.2">
      <c r="A41" s="67"/>
      <c r="C41" s="67"/>
      <c r="E41" s="67"/>
    </row>
    <row r="42" spans="1:10" ht="12.75" customHeight="1" x14ac:dyDescent="0.2">
      <c r="A42" s="85" t="s">
        <v>116</v>
      </c>
      <c r="C42" s="92">
        <v>42260</v>
      </c>
      <c r="E42" s="85"/>
    </row>
    <row r="43" spans="1:10" x14ac:dyDescent="0.2">
      <c r="A43" s="67"/>
      <c r="C43" s="67"/>
      <c r="E43" s="67"/>
    </row>
    <row r="44" spans="1:10" ht="12.75" customHeight="1" x14ac:dyDescent="0.2">
      <c r="A44" s="85" t="s">
        <v>117</v>
      </c>
      <c r="C44" s="93">
        <v>20</v>
      </c>
      <c r="E44" s="85"/>
    </row>
    <row r="45" spans="1:10" x14ac:dyDescent="0.2">
      <c r="A45" s="67"/>
      <c r="C45" s="67"/>
    </row>
    <row r="46" spans="1:10" ht="12.75" customHeight="1" x14ac:dyDescent="0.2">
      <c r="A46" s="85" t="s">
        <v>118</v>
      </c>
      <c r="C46" s="94">
        <v>400000</v>
      </c>
      <c r="F46" s="67"/>
    </row>
    <row r="47" spans="1:10" x14ac:dyDescent="0.2">
      <c r="C47" s="67"/>
      <c r="D47" s="67"/>
      <c r="F47" s="67"/>
      <c r="G47" s="67"/>
    </row>
    <row r="48" spans="1:10" ht="12.75" customHeight="1" x14ac:dyDescent="0.2">
      <c r="A48" s="67"/>
      <c r="D48" s="67"/>
      <c r="E48" s="67"/>
      <c r="F48" s="67"/>
      <c r="G48" s="67"/>
    </row>
    <row r="49" spans="1:8" ht="12.75" customHeight="1" x14ac:dyDescent="0.2">
      <c r="A49" s="67"/>
      <c r="C49" s="67"/>
      <c r="D49" s="67"/>
      <c r="E49" s="67"/>
      <c r="F49" s="67"/>
      <c r="G49" s="67"/>
    </row>
    <row r="50" spans="1:8" ht="12.75" customHeight="1" x14ac:dyDescent="0.2">
      <c r="A50" s="67"/>
      <c r="C50" s="67"/>
      <c r="D50" s="67"/>
      <c r="E50" s="67"/>
      <c r="F50" s="67"/>
      <c r="G50" s="67"/>
    </row>
    <row r="51" spans="1:8" ht="15.75" thickBot="1" x14ac:dyDescent="0.25">
      <c r="A51" s="66" t="s">
        <v>53</v>
      </c>
    </row>
    <row r="52" spans="1:8" ht="15.75" thickBot="1" x14ac:dyDescent="0.25">
      <c r="A52" s="68" t="s">
        <v>54</v>
      </c>
      <c r="B52" s="69"/>
      <c r="C52" s="69"/>
      <c r="D52" s="69"/>
      <c r="E52" s="69"/>
      <c r="F52" s="69"/>
      <c r="G52" s="69"/>
    </row>
    <row r="53" spans="1:8" ht="13.5" thickBot="1" x14ac:dyDescent="0.25">
      <c r="A53" s="70" t="s">
        <v>55</v>
      </c>
      <c r="B53" s="70" t="s">
        <v>56</v>
      </c>
      <c r="C53" s="70" t="s">
        <v>57</v>
      </c>
      <c r="D53" s="70" t="s">
        <v>58</v>
      </c>
      <c r="E53" s="70" t="s">
        <v>59</v>
      </c>
      <c r="F53" s="70" t="s">
        <v>60</v>
      </c>
      <c r="G53" s="70" t="s">
        <v>61</v>
      </c>
      <c r="H53" s="98" t="s">
        <v>122</v>
      </c>
    </row>
    <row r="54" spans="1:8" ht="13.5" thickBot="1" x14ac:dyDescent="0.25">
      <c r="A54" s="71" t="s">
        <v>62</v>
      </c>
      <c r="B54" s="72">
        <v>201510902</v>
      </c>
      <c r="C54" s="73">
        <v>16250</v>
      </c>
      <c r="D54" s="71" t="s">
        <v>63</v>
      </c>
      <c r="E54" s="71" t="s">
        <v>15</v>
      </c>
      <c r="F54" s="74">
        <v>42083</v>
      </c>
      <c r="G54" s="74">
        <v>42083</v>
      </c>
      <c r="H54" s="97" t="s">
        <v>120</v>
      </c>
    </row>
    <row r="55" spans="1:8" ht="13.5" thickBot="1" x14ac:dyDescent="0.25">
      <c r="A55" s="75" t="s">
        <v>64</v>
      </c>
      <c r="B55" s="76">
        <v>201510909</v>
      </c>
      <c r="C55" s="77">
        <v>3146.95</v>
      </c>
      <c r="D55" s="75" t="s">
        <v>65</v>
      </c>
      <c r="E55" s="78">
        <v>42083</v>
      </c>
      <c r="F55" s="78">
        <v>42083</v>
      </c>
      <c r="G55" s="78">
        <v>42087</v>
      </c>
      <c r="H55" s="97" t="s">
        <v>121</v>
      </c>
    </row>
    <row r="56" spans="1:8" ht="13.5" thickBot="1" x14ac:dyDescent="0.25">
      <c r="A56" s="75" t="s">
        <v>64</v>
      </c>
      <c r="B56" s="76">
        <v>201501689</v>
      </c>
      <c r="C56" s="77">
        <v>4246.8599999999997</v>
      </c>
      <c r="D56" s="75" t="s">
        <v>66</v>
      </c>
      <c r="E56" s="78">
        <v>42019</v>
      </c>
      <c r="F56" s="78">
        <v>42019</v>
      </c>
      <c r="G56" s="78">
        <v>42025</v>
      </c>
      <c r="H56" s="97" t="s">
        <v>121</v>
      </c>
    </row>
    <row r="57" spans="1:8" ht="13.5" thickBot="1" x14ac:dyDescent="0.25">
      <c r="A57" s="75" t="s">
        <v>64</v>
      </c>
      <c r="B57" s="76">
        <v>201507193</v>
      </c>
      <c r="C57" s="77">
        <v>61824.52</v>
      </c>
      <c r="D57" s="75" t="s">
        <v>67</v>
      </c>
      <c r="E57" s="78">
        <v>42059</v>
      </c>
      <c r="F57" s="78">
        <v>42059</v>
      </c>
      <c r="G57" s="78">
        <v>42061</v>
      </c>
      <c r="H57" s="97" t="s">
        <v>121</v>
      </c>
    </row>
    <row r="58" spans="1:8" ht="13.5" thickBot="1" x14ac:dyDescent="0.25">
      <c r="A58" s="75" t="s">
        <v>62</v>
      </c>
      <c r="B58" s="76">
        <v>201514243</v>
      </c>
      <c r="C58" s="77">
        <v>15700</v>
      </c>
      <c r="D58" s="75" t="s">
        <v>68</v>
      </c>
      <c r="E58" s="75" t="s">
        <v>15</v>
      </c>
      <c r="F58" s="78">
        <v>42103</v>
      </c>
      <c r="G58" s="78">
        <v>42103</v>
      </c>
      <c r="H58" s="97" t="s">
        <v>120</v>
      </c>
    </row>
    <row r="59" spans="1:8" ht="13.5" thickBot="1" x14ac:dyDescent="0.25">
      <c r="A59" s="75" t="s">
        <v>64</v>
      </c>
      <c r="B59" s="76">
        <v>201510164</v>
      </c>
      <c r="C59" s="77">
        <v>5945.17</v>
      </c>
      <c r="D59" s="75" t="s">
        <v>69</v>
      </c>
      <c r="E59" s="78">
        <v>42080</v>
      </c>
      <c r="F59" s="78">
        <v>42080</v>
      </c>
      <c r="G59" s="78">
        <v>42081</v>
      </c>
      <c r="H59" s="97" t="s">
        <v>121</v>
      </c>
    </row>
    <row r="60" spans="1:8" ht="13.5" thickBot="1" x14ac:dyDescent="0.25">
      <c r="A60" s="75" t="s">
        <v>64</v>
      </c>
      <c r="B60" s="76">
        <v>201506178</v>
      </c>
      <c r="C60" s="77">
        <v>2795.73</v>
      </c>
      <c r="D60" s="75" t="s">
        <v>69</v>
      </c>
      <c r="E60" s="78">
        <v>42053</v>
      </c>
      <c r="F60" s="78">
        <v>42053</v>
      </c>
      <c r="G60" s="78">
        <v>42054</v>
      </c>
      <c r="H60" s="97" t="s">
        <v>121</v>
      </c>
    </row>
    <row r="61" spans="1:8" ht="13.5" thickBot="1" x14ac:dyDescent="0.25">
      <c r="A61" s="75" t="s">
        <v>64</v>
      </c>
      <c r="B61" s="76">
        <v>201503119</v>
      </c>
      <c r="C61" s="77">
        <v>2440.88</v>
      </c>
      <c r="D61" s="75" t="s">
        <v>69</v>
      </c>
      <c r="E61" s="78">
        <v>42030</v>
      </c>
      <c r="F61" s="78">
        <v>42031</v>
      </c>
      <c r="G61" s="78">
        <v>42033</v>
      </c>
      <c r="H61" s="97" t="s">
        <v>121</v>
      </c>
    </row>
    <row r="62" spans="1:8" s="95" customFormat="1" ht="23.25" thickBot="1" x14ac:dyDescent="0.25">
      <c r="A62" s="79" t="s">
        <v>70</v>
      </c>
      <c r="B62" s="79">
        <f>SUMIF($A$54:$A$61,"Commitments",$C$54:$C$61)</f>
        <v>31950</v>
      </c>
      <c r="C62" s="79">
        <f>SUMIF($A$54:$A$61,"Disbursements",$C$54:$C$61)</f>
        <v>80400.11</v>
      </c>
      <c r="D62" s="80"/>
      <c r="E62" s="80"/>
      <c r="F62" s="80"/>
      <c r="G62" s="80"/>
      <c r="H62" s="79">
        <f>SUMIF($H$54:$H$61,"CMC",$C$54:$C$61)</f>
        <v>0</v>
      </c>
    </row>
    <row r="63" spans="1:8" ht="15.75" thickBot="1" x14ac:dyDescent="0.25">
      <c r="A63" s="81" t="s">
        <v>71</v>
      </c>
      <c r="B63" s="82"/>
      <c r="C63" s="82"/>
      <c r="D63" s="82"/>
      <c r="E63" s="82"/>
      <c r="F63" s="82"/>
      <c r="G63" s="82"/>
    </row>
    <row r="64" spans="1:8" ht="13.5" thickBot="1" x14ac:dyDescent="0.25">
      <c r="A64" s="70" t="s">
        <v>55</v>
      </c>
      <c r="B64" s="70" t="s">
        <v>56</v>
      </c>
      <c r="C64" s="70" t="s">
        <v>57</v>
      </c>
      <c r="D64" s="70" t="s">
        <v>58</v>
      </c>
      <c r="E64" s="70" t="s">
        <v>59</v>
      </c>
      <c r="F64" s="70" t="s">
        <v>60</v>
      </c>
      <c r="G64" s="70" t="s">
        <v>61</v>
      </c>
      <c r="H64" s="98" t="s">
        <v>122</v>
      </c>
    </row>
    <row r="65" spans="1:8" ht="13.5" thickBot="1" x14ac:dyDescent="0.25">
      <c r="A65" s="71" t="s">
        <v>64</v>
      </c>
      <c r="B65" s="72">
        <v>201464974</v>
      </c>
      <c r="C65" s="77">
        <v>19672.560000000001</v>
      </c>
      <c r="D65" s="75" t="s">
        <v>66</v>
      </c>
      <c r="E65" s="74">
        <v>42002</v>
      </c>
      <c r="F65" s="74">
        <v>42002</v>
      </c>
      <c r="G65" s="74">
        <v>42003</v>
      </c>
      <c r="H65" s="97" t="s">
        <v>121</v>
      </c>
    </row>
    <row r="66" spans="1:8" ht="13.5" thickBot="1" x14ac:dyDescent="0.25">
      <c r="A66" s="75" t="s">
        <v>64</v>
      </c>
      <c r="B66" s="76">
        <v>201451140</v>
      </c>
      <c r="C66" s="77">
        <v>19663.46</v>
      </c>
      <c r="D66" s="75" t="s">
        <v>66</v>
      </c>
      <c r="E66" s="78">
        <v>41939</v>
      </c>
      <c r="F66" s="78">
        <v>41939</v>
      </c>
      <c r="G66" s="78">
        <v>41942</v>
      </c>
      <c r="H66" s="97" t="s">
        <v>121</v>
      </c>
    </row>
    <row r="67" spans="1:8" ht="13.5" thickBot="1" x14ac:dyDescent="0.25">
      <c r="A67" s="75" t="s">
        <v>64</v>
      </c>
      <c r="B67" s="76">
        <v>201450707</v>
      </c>
      <c r="C67" s="77">
        <v>4212.88</v>
      </c>
      <c r="D67" s="75" t="s">
        <v>66</v>
      </c>
      <c r="E67" s="78">
        <v>41936</v>
      </c>
      <c r="F67" s="78">
        <v>41936</v>
      </c>
      <c r="G67" s="78">
        <v>41942</v>
      </c>
      <c r="H67" s="97" t="s">
        <v>121</v>
      </c>
    </row>
    <row r="68" spans="1:8" ht="13.5" thickBot="1" x14ac:dyDescent="0.25">
      <c r="A68" s="75" t="s">
        <v>64</v>
      </c>
      <c r="B68" s="76">
        <v>201445941</v>
      </c>
      <c r="C68" s="77">
        <v>19690.05</v>
      </c>
      <c r="D68" s="75" t="s">
        <v>66</v>
      </c>
      <c r="E68" s="78">
        <v>41911</v>
      </c>
      <c r="F68" s="78">
        <v>41911</v>
      </c>
      <c r="G68" s="78">
        <v>41914</v>
      </c>
      <c r="H68" s="97" t="s">
        <v>121</v>
      </c>
    </row>
    <row r="69" spans="1:8" ht="13.5" thickBot="1" x14ac:dyDescent="0.25">
      <c r="A69" s="75" t="s">
        <v>64</v>
      </c>
      <c r="B69" s="76">
        <v>201408939</v>
      </c>
      <c r="C69" s="77">
        <v>9777.4599999999991</v>
      </c>
      <c r="D69" s="75" t="s">
        <v>66</v>
      </c>
      <c r="E69" s="78">
        <v>41698</v>
      </c>
      <c r="F69" s="78">
        <v>41698</v>
      </c>
      <c r="G69" s="78">
        <v>41702</v>
      </c>
      <c r="H69" s="97" t="s">
        <v>121</v>
      </c>
    </row>
    <row r="70" spans="1:8" ht="13.5" thickBot="1" x14ac:dyDescent="0.25">
      <c r="A70" s="75" t="s">
        <v>64</v>
      </c>
      <c r="B70" s="76">
        <v>201455772</v>
      </c>
      <c r="C70" s="77">
        <v>23993.98</v>
      </c>
      <c r="D70" s="75" t="s">
        <v>67</v>
      </c>
      <c r="E70" s="78">
        <v>41961</v>
      </c>
      <c r="F70" s="78">
        <v>41961</v>
      </c>
      <c r="G70" s="78">
        <v>41963</v>
      </c>
      <c r="H70" s="97" t="s">
        <v>121</v>
      </c>
    </row>
    <row r="71" spans="1:8" ht="13.5" thickBot="1" x14ac:dyDescent="0.25">
      <c r="A71" s="75" t="s">
        <v>64</v>
      </c>
      <c r="B71" s="76">
        <v>201462391</v>
      </c>
      <c r="C71" s="77">
        <v>2809.3</v>
      </c>
      <c r="D71" s="75" t="s">
        <v>69</v>
      </c>
      <c r="E71" s="78">
        <v>41989</v>
      </c>
      <c r="F71" s="78">
        <v>41989</v>
      </c>
      <c r="G71" s="78">
        <v>41990</v>
      </c>
      <c r="H71" s="97" t="s">
        <v>121</v>
      </c>
    </row>
    <row r="72" spans="1:8" ht="13.5" thickBot="1" x14ac:dyDescent="0.25">
      <c r="A72" s="75" t="s">
        <v>64</v>
      </c>
      <c r="B72" s="76">
        <v>201454361</v>
      </c>
      <c r="C72" s="77">
        <v>3074.24</v>
      </c>
      <c r="D72" s="75" t="s">
        <v>69</v>
      </c>
      <c r="E72" s="78">
        <v>41955</v>
      </c>
      <c r="F72" s="78">
        <v>41955</v>
      </c>
      <c r="G72" s="78">
        <v>41956</v>
      </c>
      <c r="H72" s="97" t="s">
        <v>121</v>
      </c>
    </row>
    <row r="73" spans="1:8" ht="13.5" thickBot="1" x14ac:dyDescent="0.25">
      <c r="A73" s="75" t="s">
        <v>64</v>
      </c>
      <c r="B73" s="76">
        <v>201449340</v>
      </c>
      <c r="C73" s="77">
        <v>1324.97</v>
      </c>
      <c r="D73" s="75" t="s">
        <v>69</v>
      </c>
      <c r="E73" s="78">
        <v>41928</v>
      </c>
      <c r="F73" s="78">
        <v>41929</v>
      </c>
      <c r="G73" s="78">
        <v>41935</v>
      </c>
      <c r="H73" s="97" t="s">
        <v>123</v>
      </c>
    </row>
    <row r="74" spans="1:8" ht="13.5" thickBot="1" x14ac:dyDescent="0.25">
      <c r="A74" s="75" t="s">
        <v>64</v>
      </c>
      <c r="B74" s="76">
        <v>201449395</v>
      </c>
      <c r="C74" s="77">
        <v>3097.73</v>
      </c>
      <c r="D74" s="75" t="s">
        <v>69</v>
      </c>
      <c r="E74" s="78">
        <v>41929</v>
      </c>
      <c r="F74" s="78">
        <v>41929</v>
      </c>
      <c r="G74" s="78">
        <v>41935</v>
      </c>
      <c r="H74" s="97" t="s">
        <v>121</v>
      </c>
    </row>
    <row r="75" spans="1:8" ht="13.5" thickBot="1" x14ac:dyDescent="0.25">
      <c r="A75" s="75" t="s">
        <v>64</v>
      </c>
      <c r="B75" s="76">
        <v>201441346</v>
      </c>
      <c r="C75" s="77">
        <v>3078.23</v>
      </c>
      <c r="D75" s="75" t="s">
        <v>69</v>
      </c>
      <c r="E75" s="78">
        <v>41884</v>
      </c>
      <c r="F75" s="78">
        <v>41884</v>
      </c>
      <c r="G75" s="78">
        <v>41886</v>
      </c>
      <c r="H75" s="97" t="s">
        <v>121</v>
      </c>
    </row>
    <row r="76" spans="1:8" ht="13.5" thickBot="1" x14ac:dyDescent="0.25">
      <c r="A76" s="75" t="s">
        <v>64</v>
      </c>
      <c r="B76" s="76">
        <v>201429530</v>
      </c>
      <c r="C76" s="77">
        <v>6335.73</v>
      </c>
      <c r="D76" s="75" t="s">
        <v>69</v>
      </c>
      <c r="E76" s="78">
        <v>41816</v>
      </c>
      <c r="F76" s="78">
        <v>41816</v>
      </c>
      <c r="G76" s="78">
        <v>41821</v>
      </c>
      <c r="H76" s="97" t="s">
        <v>121</v>
      </c>
    </row>
    <row r="77" spans="1:8" ht="13.5" thickBot="1" x14ac:dyDescent="0.25">
      <c r="A77" s="75" t="s">
        <v>64</v>
      </c>
      <c r="B77" s="76">
        <v>201423584</v>
      </c>
      <c r="C77" s="77">
        <v>3259.72</v>
      </c>
      <c r="D77" s="75" t="s">
        <v>69</v>
      </c>
      <c r="E77" s="78">
        <v>41786</v>
      </c>
      <c r="F77" s="78">
        <v>41786</v>
      </c>
      <c r="G77" s="78">
        <v>41793</v>
      </c>
      <c r="H77" s="97" t="s">
        <v>121</v>
      </c>
    </row>
    <row r="78" spans="1:8" ht="13.5" thickBot="1" x14ac:dyDescent="0.25">
      <c r="A78" s="75" t="s">
        <v>64</v>
      </c>
      <c r="B78" s="76">
        <v>201417514</v>
      </c>
      <c r="C78" s="77">
        <v>3584.9</v>
      </c>
      <c r="D78" s="75" t="s">
        <v>69</v>
      </c>
      <c r="E78" s="78">
        <v>41752</v>
      </c>
      <c r="F78" s="78">
        <v>41752</v>
      </c>
      <c r="G78" s="78">
        <v>41753</v>
      </c>
      <c r="H78" s="97" t="s">
        <v>121</v>
      </c>
    </row>
    <row r="79" spans="1:8" ht="13.5" thickBot="1" x14ac:dyDescent="0.25">
      <c r="A79" s="75" t="s">
        <v>64</v>
      </c>
      <c r="B79" s="76">
        <v>201411966</v>
      </c>
      <c r="C79" s="77">
        <v>2439.3000000000002</v>
      </c>
      <c r="D79" s="75" t="s">
        <v>69</v>
      </c>
      <c r="E79" s="78">
        <v>41718</v>
      </c>
      <c r="F79" s="78">
        <v>41718</v>
      </c>
      <c r="G79" s="78">
        <v>41719</v>
      </c>
      <c r="H79" s="97" t="s">
        <v>121</v>
      </c>
    </row>
    <row r="80" spans="1:8" ht="13.5" thickBot="1" x14ac:dyDescent="0.25">
      <c r="A80" s="75" t="s">
        <v>64</v>
      </c>
      <c r="B80" s="76">
        <v>201407691</v>
      </c>
      <c r="C80" s="77">
        <v>1614.38</v>
      </c>
      <c r="D80" s="75" t="s">
        <v>69</v>
      </c>
      <c r="E80" s="78">
        <v>41691</v>
      </c>
      <c r="F80" s="78">
        <v>41691</v>
      </c>
      <c r="G80" s="78">
        <v>41696</v>
      </c>
      <c r="H80" s="97" t="s">
        <v>121</v>
      </c>
    </row>
    <row r="81" spans="1:8" ht="13.5" thickBot="1" x14ac:dyDescent="0.25">
      <c r="A81" s="75" t="s">
        <v>64</v>
      </c>
      <c r="B81" s="76">
        <v>201404809</v>
      </c>
      <c r="C81" s="77">
        <v>1606.47</v>
      </c>
      <c r="D81" s="75" t="s">
        <v>69</v>
      </c>
      <c r="E81" s="78">
        <v>41674</v>
      </c>
      <c r="F81" s="78">
        <v>41674</v>
      </c>
      <c r="G81" s="78">
        <v>41676</v>
      </c>
      <c r="H81" s="97" t="s">
        <v>121</v>
      </c>
    </row>
    <row r="82" spans="1:8" ht="13.5" thickBot="1" x14ac:dyDescent="0.25">
      <c r="A82" s="75" t="s">
        <v>64</v>
      </c>
      <c r="B82" s="76">
        <v>201402335</v>
      </c>
      <c r="C82" s="77">
        <v>2616.42</v>
      </c>
      <c r="D82" s="75" t="s">
        <v>69</v>
      </c>
      <c r="E82" s="78">
        <v>41656</v>
      </c>
      <c r="F82" s="78">
        <v>41656</v>
      </c>
      <c r="G82" s="78">
        <v>41662</v>
      </c>
      <c r="H82" s="97" t="s">
        <v>121</v>
      </c>
    </row>
    <row r="83" spans="1:8" ht="13.5" thickBot="1" x14ac:dyDescent="0.25">
      <c r="A83" s="75" t="s">
        <v>62</v>
      </c>
      <c r="B83" s="76">
        <v>201440895</v>
      </c>
      <c r="C83" s="77">
        <v>25900</v>
      </c>
      <c r="D83" s="75" t="s">
        <v>72</v>
      </c>
      <c r="E83" s="75" t="s">
        <v>15</v>
      </c>
      <c r="F83" s="78">
        <v>41880</v>
      </c>
      <c r="G83" s="78">
        <v>41880</v>
      </c>
      <c r="H83" s="97" t="s">
        <v>120</v>
      </c>
    </row>
    <row r="84" spans="1:8" ht="13.5" thickBot="1" x14ac:dyDescent="0.25">
      <c r="A84" s="75" t="s">
        <v>64</v>
      </c>
      <c r="B84" s="76">
        <v>201413783</v>
      </c>
      <c r="C84" s="77">
        <v>1411.51</v>
      </c>
      <c r="D84" s="75" t="s">
        <v>73</v>
      </c>
      <c r="E84" s="78">
        <v>41729</v>
      </c>
      <c r="F84" s="78">
        <v>41729</v>
      </c>
      <c r="G84" s="78">
        <v>41730</v>
      </c>
      <c r="H84" s="97" t="s">
        <v>123</v>
      </c>
    </row>
    <row r="85" spans="1:8" ht="13.5" thickBot="1" x14ac:dyDescent="0.25">
      <c r="A85" s="75" t="s">
        <v>64</v>
      </c>
      <c r="B85" s="76">
        <v>201402044</v>
      </c>
      <c r="C85" s="77">
        <v>528.07000000000005</v>
      </c>
      <c r="D85" s="75" t="s">
        <v>73</v>
      </c>
      <c r="E85" s="78">
        <v>41655</v>
      </c>
      <c r="F85" s="78">
        <v>41656</v>
      </c>
      <c r="G85" s="78">
        <v>41660</v>
      </c>
      <c r="H85" s="97" t="s">
        <v>123</v>
      </c>
    </row>
    <row r="86" spans="1:8" ht="13.5" thickBot="1" x14ac:dyDescent="0.25">
      <c r="A86" s="75" t="s">
        <v>64</v>
      </c>
      <c r="B86" s="76">
        <v>201429483</v>
      </c>
      <c r="C86" s="77">
        <v>-18.25</v>
      </c>
      <c r="D86" s="75" t="s">
        <v>51</v>
      </c>
      <c r="E86" s="75" t="s">
        <v>15</v>
      </c>
      <c r="F86" s="78">
        <v>41838</v>
      </c>
      <c r="G86" s="78">
        <v>41838</v>
      </c>
      <c r="H86" s="97" t="s">
        <v>124</v>
      </c>
    </row>
    <row r="87" spans="1:8" ht="13.5" thickBot="1" x14ac:dyDescent="0.25">
      <c r="A87" s="75" t="s">
        <v>64</v>
      </c>
      <c r="B87" s="76">
        <v>201427041</v>
      </c>
      <c r="C87" s="77">
        <v>18.25</v>
      </c>
      <c r="D87" s="75" t="s">
        <v>51</v>
      </c>
      <c r="E87" s="75" t="s">
        <v>15</v>
      </c>
      <c r="F87" s="78">
        <v>41803</v>
      </c>
      <c r="G87" s="78">
        <v>41745</v>
      </c>
      <c r="H87" s="97" t="s">
        <v>125</v>
      </c>
    </row>
    <row r="88" spans="1:8" ht="13.5" thickBot="1" x14ac:dyDescent="0.25">
      <c r="A88" s="75" t="s">
        <v>64</v>
      </c>
      <c r="B88" s="76">
        <v>201419317</v>
      </c>
      <c r="C88" s="77">
        <v>-1167.01</v>
      </c>
      <c r="D88" s="75" t="s">
        <v>51</v>
      </c>
      <c r="E88" s="75" t="s">
        <v>15</v>
      </c>
      <c r="F88" s="78">
        <v>41786</v>
      </c>
      <c r="G88" s="78">
        <v>41786</v>
      </c>
      <c r="H88" s="97" t="s">
        <v>124</v>
      </c>
    </row>
    <row r="89" spans="1:8" ht="13.5" thickBot="1" x14ac:dyDescent="0.25">
      <c r="A89" s="75" t="s">
        <v>64</v>
      </c>
      <c r="B89" s="75">
        <v>201419026</v>
      </c>
      <c r="C89" s="77">
        <v>1167.01</v>
      </c>
      <c r="D89" s="75" t="s">
        <v>51</v>
      </c>
      <c r="E89" s="75" t="s">
        <v>15</v>
      </c>
      <c r="F89" s="78">
        <v>41759</v>
      </c>
      <c r="G89" s="78">
        <v>41737</v>
      </c>
      <c r="H89" s="97" t="s">
        <v>125</v>
      </c>
    </row>
    <row r="90" spans="1:8" ht="13.5" thickBot="1" x14ac:dyDescent="0.25">
      <c r="A90" s="75" t="s">
        <v>64</v>
      </c>
      <c r="B90" s="76">
        <v>201413839</v>
      </c>
      <c r="C90" s="77">
        <v>30</v>
      </c>
      <c r="D90" s="75" t="s">
        <v>51</v>
      </c>
      <c r="E90" s="78">
        <v>41729</v>
      </c>
      <c r="F90" s="78">
        <v>41729</v>
      </c>
      <c r="G90" s="78">
        <v>41705</v>
      </c>
      <c r="H90" s="97" t="s">
        <v>125</v>
      </c>
    </row>
    <row r="91" spans="1:8" ht="13.5" thickBot="1" x14ac:dyDescent="0.25">
      <c r="A91" s="75" t="s">
        <v>64</v>
      </c>
      <c r="B91" s="76">
        <v>201405036</v>
      </c>
      <c r="C91" s="77">
        <v>7.3</v>
      </c>
      <c r="D91" s="75" t="s">
        <v>51</v>
      </c>
      <c r="E91" s="78">
        <v>41680</v>
      </c>
      <c r="F91" s="78">
        <v>41681</v>
      </c>
      <c r="G91" s="78">
        <v>41645</v>
      </c>
      <c r="H91" s="97" t="s">
        <v>125</v>
      </c>
    </row>
    <row r="92" spans="1:8" ht="13.5" thickBot="1" x14ac:dyDescent="0.25">
      <c r="A92" s="75" t="s">
        <v>64</v>
      </c>
      <c r="B92" s="76">
        <v>201405016</v>
      </c>
      <c r="C92" s="77">
        <v>10.95</v>
      </c>
      <c r="D92" s="75" t="s">
        <v>51</v>
      </c>
      <c r="E92" s="78">
        <v>41680</v>
      </c>
      <c r="F92" s="78">
        <v>41681</v>
      </c>
      <c r="G92" s="78">
        <v>41645</v>
      </c>
      <c r="H92" s="97" t="s">
        <v>125</v>
      </c>
    </row>
    <row r="93" spans="1:8" ht="13.5" thickBot="1" x14ac:dyDescent="0.25">
      <c r="A93" s="75" t="s">
        <v>64</v>
      </c>
      <c r="B93" s="76">
        <v>201403830</v>
      </c>
      <c r="C93" s="77">
        <v>985.44</v>
      </c>
      <c r="D93" s="75" t="s">
        <v>51</v>
      </c>
      <c r="E93" s="78">
        <v>41667</v>
      </c>
      <c r="F93" s="78">
        <v>41668</v>
      </c>
      <c r="G93" s="78">
        <v>41648</v>
      </c>
      <c r="H93" s="97" t="s">
        <v>125</v>
      </c>
    </row>
    <row r="94" spans="1:8" ht="13.5" thickBot="1" x14ac:dyDescent="0.25">
      <c r="A94" s="75" t="s">
        <v>64</v>
      </c>
      <c r="B94" s="76">
        <v>201403829</v>
      </c>
      <c r="C94" s="77">
        <v>1014.84</v>
      </c>
      <c r="D94" s="75" t="s">
        <v>51</v>
      </c>
      <c r="E94" s="78">
        <v>41667</v>
      </c>
      <c r="F94" s="78">
        <v>41667</v>
      </c>
      <c r="G94" s="78">
        <v>41648</v>
      </c>
      <c r="H94" s="97" t="s">
        <v>125</v>
      </c>
    </row>
    <row r="95" spans="1:8" ht="13.5" thickBot="1" x14ac:dyDescent="0.25">
      <c r="A95" s="75" t="s">
        <v>62</v>
      </c>
      <c r="B95" s="76">
        <v>201437391</v>
      </c>
      <c r="C95" s="77">
        <v>10000</v>
      </c>
      <c r="D95" s="75" t="s">
        <v>74</v>
      </c>
      <c r="E95" s="75" t="s">
        <v>15</v>
      </c>
      <c r="F95" s="78">
        <v>41862</v>
      </c>
      <c r="G95" s="78">
        <v>41862</v>
      </c>
      <c r="H95" s="97" t="s">
        <v>120</v>
      </c>
    </row>
    <row r="96" spans="1:8" ht="13.5" thickBot="1" x14ac:dyDescent="0.25">
      <c r="A96" s="75" t="s">
        <v>62</v>
      </c>
      <c r="B96" s="76">
        <v>201446925</v>
      </c>
      <c r="C96" s="77">
        <v>10738.97</v>
      </c>
      <c r="D96" s="83"/>
      <c r="E96" s="75" t="s">
        <v>15</v>
      </c>
      <c r="F96" s="78">
        <v>41915</v>
      </c>
      <c r="G96" s="78">
        <v>41915</v>
      </c>
      <c r="H96" s="97" t="s">
        <v>126</v>
      </c>
    </row>
    <row r="97" spans="1:8" ht="13.5" thickBot="1" x14ac:dyDescent="0.25">
      <c r="A97" s="75" t="s">
        <v>64</v>
      </c>
      <c r="B97" s="76">
        <v>201453867</v>
      </c>
      <c r="C97" s="77">
        <v>-19663.46</v>
      </c>
      <c r="D97" s="83"/>
      <c r="E97" s="75" t="s">
        <v>15</v>
      </c>
      <c r="F97" s="78">
        <v>41953</v>
      </c>
      <c r="G97" s="78">
        <v>41942</v>
      </c>
      <c r="H97" s="97" t="s">
        <v>127</v>
      </c>
    </row>
    <row r="98" spans="1:8" ht="13.5" thickBot="1" x14ac:dyDescent="0.25">
      <c r="A98" s="75" t="s">
        <v>64</v>
      </c>
      <c r="B98" s="76">
        <v>201453866</v>
      </c>
      <c r="C98" s="77">
        <v>-4212.88</v>
      </c>
      <c r="D98" s="83"/>
      <c r="E98" s="75" t="s">
        <v>15</v>
      </c>
      <c r="F98" s="78">
        <v>41953</v>
      </c>
      <c r="G98" s="78">
        <v>41942</v>
      </c>
      <c r="H98" s="97" t="s">
        <v>127</v>
      </c>
    </row>
    <row r="99" spans="1:8" ht="13.5" thickBot="1" x14ac:dyDescent="0.25">
      <c r="A99" s="75" t="s">
        <v>64</v>
      </c>
      <c r="B99" s="76">
        <v>201427063</v>
      </c>
      <c r="C99" s="77">
        <v>18.25</v>
      </c>
      <c r="D99" s="83"/>
      <c r="E99" s="75" t="s">
        <v>15</v>
      </c>
      <c r="F99" s="78">
        <v>41838</v>
      </c>
      <c r="G99" s="78">
        <v>41838</v>
      </c>
      <c r="H99" s="97" t="s">
        <v>128</v>
      </c>
    </row>
    <row r="100" spans="1:8" ht="13.5" thickBot="1" x14ac:dyDescent="0.25">
      <c r="A100" s="75" t="s">
        <v>64</v>
      </c>
      <c r="B100" s="76">
        <v>201419092</v>
      </c>
      <c r="C100" s="77">
        <v>1167.01</v>
      </c>
      <c r="D100" s="83"/>
      <c r="E100" s="75" t="s">
        <v>15</v>
      </c>
      <c r="F100" s="78">
        <v>41786</v>
      </c>
      <c r="G100" s="78">
        <v>41786</v>
      </c>
      <c r="H100" s="97" t="s">
        <v>129</v>
      </c>
    </row>
    <row r="101" spans="1:8" ht="13.5" thickBot="1" x14ac:dyDescent="0.25">
      <c r="A101" s="75" t="s">
        <v>64</v>
      </c>
      <c r="B101" s="76">
        <v>201406322</v>
      </c>
      <c r="C101" s="77">
        <v>-19423.78</v>
      </c>
      <c r="D101" s="83"/>
      <c r="E101" s="75" t="s">
        <v>15</v>
      </c>
      <c r="F101" s="78">
        <v>41682</v>
      </c>
      <c r="G101" s="78">
        <v>41605</v>
      </c>
      <c r="H101" s="97" t="s">
        <v>129</v>
      </c>
    </row>
    <row r="102" spans="1:8" ht="13.5" thickBot="1" x14ac:dyDescent="0.25">
      <c r="A102" s="75" t="s">
        <v>75</v>
      </c>
      <c r="B102" s="76">
        <v>201464913</v>
      </c>
      <c r="C102" s="83"/>
      <c r="D102" s="83"/>
      <c r="E102" s="75" t="s">
        <v>15</v>
      </c>
      <c r="F102" s="78">
        <v>42002</v>
      </c>
      <c r="G102" s="78">
        <v>42002</v>
      </c>
      <c r="H102" s="97" t="s">
        <v>127</v>
      </c>
    </row>
    <row r="103" spans="1:8" s="95" customFormat="1" ht="23.25" thickBot="1" x14ac:dyDescent="0.25">
      <c r="A103" s="79" t="s">
        <v>76</v>
      </c>
      <c r="B103" s="79">
        <f>SUMIF($A$65:$A$102,"Commitments",$C$65:$C$102)</f>
        <v>46638.97</v>
      </c>
      <c r="C103" s="79">
        <f>SUMIF($A$65:$A$102,"Disbursements",$C$65:$C$102)</f>
        <v>93725.030000000013</v>
      </c>
      <c r="D103" s="80"/>
      <c r="E103" s="80"/>
      <c r="F103" s="80"/>
      <c r="G103" s="80"/>
      <c r="H103" s="79">
        <f>SUMIF($H$65:$H$102,"CMC",$C$65:$C$102)+SUMIF($H$65:$H$102,"EXT",$C$65:$C$102)</f>
        <v>10757.22</v>
      </c>
    </row>
    <row r="104" spans="1:8" ht="15.75" thickBot="1" x14ac:dyDescent="0.25">
      <c r="A104" s="81" t="s">
        <v>77</v>
      </c>
      <c r="B104" s="82"/>
      <c r="C104" s="82"/>
      <c r="D104" s="82"/>
      <c r="E104" s="82"/>
      <c r="F104" s="82"/>
      <c r="G104" s="82"/>
    </row>
    <row r="105" spans="1:8" ht="13.5" thickBot="1" x14ac:dyDescent="0.25">
      <c r="A105" s="70" t="s">
        <v>55</v>
      </c>
      <c r="B105" s="70" t="s">
        <v>56</v>
      </c>
      <c r="C105" s="70" t="s">
        <v>57</v>
      </c>
      <c r="D105" s="70" t="s">
        <v>58</v>
      </c>
      <c r="E105" s="70" t="s">
        <v>59</v>
      </c>
      <c r="F105" s="70" t="s">
        <v>60</v>
      </c>
      <c r="G105" s="70" t="s">
        <v>61</v>
      </c>
      <c r="H105" s="98" t="s">
        <v>122</v>
      </c>
    </row>
    <row r="106" spans="1:8" ht="13.5" thickBot="1" x14ac:dyDescent="0.25">
      <c r="A106" s="71" t="s">
        <v>64</v>
      </c>
      <c r="B106" s="72">
        <v>201361993</v>
      </c>
      <c r="C106" s="73">
        <v>514.07000000000005</v>
      </c>
      <c r="D106" s="71" t="s">
        <v>78</v>
      </c>
      <c r="E106" s="74">
        <v>41635</v>
      </c>
      <c r="F106" s="74">
        <v>41635</v>
      </c>
      <c r="G106" s="74">
        <v>41638</v>
      </c>
      <c r="H106" s="97" t="s">
        <v>123</v>
      </c>
    </row>
    <row r="107" spans="1:8" ht="13.5" thickBot="1" x14ac:dyDescent="0.25">
      <c r="A107" s="75" t="s">
        <v>62</v>
      </c>
      <c r="B107" s="76">
        <v>201351398</v>
      </c>
      <c r="C107" s="77">
        <v>110600</v>
      </c>
      <c r="D107" s="75" t="s">
        <v>79</v>
      </c>
      <c r="E107" s="75" t="s">
        <v>15</v>
      </c>
      <c r="F107" s="78">
        <v>41592</v>
      </c>
      <c r="G107" s="78">
        <v>41592</v>
      </c>
      <c r="H107" s="97" t="s">
        <v>120</v>
      </c>
    </row>
    <row r="108" spans="1:8" ht="13.5" thickBot="1" x14ac:dyDescent="0.25">
      <c r="A108" s="75" t="s">
        <v>62</v>
      </c>
      <c r="B108" s="76">
        <v>201336182</v>
      </c>
      <c r="C108" s="77">
        <v>133500</v>
      </c>
      <c r="D108" s="75" t="s">
        <v>79</v>
      </c>
      <c r="E108" s="75" t="s">
        <v>15</v>
      </c>
      <c r="F108" s="78">
        <v>41507</v>
      </c>
      <c r="G108" s="78">
        <v>41507</v>
      </c>
      <c r="H108" s="97" t="s">
        <v>120</v>
      </c>
    </row>
    <row r="109" spans="1:8" ht="13.5" thickBot="1" x14ac:dyDescent="0.25">
      <c r="A109" s="75" t="s">
        <v>64</v>
      </c>
      <c r="B109" s="76">
        <v>201355469</v>
      </c>
      <c r="C109" s="77">
        <v>19435.48</v>
      </c>
      <c r="D109" s="75" t="s">
        <v>66</v>
      </c>
      <c r="E109" s="78">
        <v>41611</v>
      </c>
      <c r="F109" s="78">
        <v>41611</v>
      </c>
      <c r="G109" s="78">
        <v>41613</v>
      </c>
      <c r="H109" s="97" t="s">
        <v>121</v>
      </c>
    </row>
    <row r="110" spans="1:8" ht="13.5" thickBot="1" x14ac:dyDescent="0.25">
      <c r="A110" s="75" t="s">
        <v>64</v>
      </c>
      <c r="B110" s="76">
        <v>201353687</v>
      </c>
      <c r="C110" s="77">
        <v>19423.78</v>
      </c>
      <c r="D110" s="75" t="s">
        <v>66</v>
      </c>
      <c r="E110" s="78">
        <v>41604</v>
      </c>
      <c r="F110" s="78">
        <v>41604</v>
      </c>
      <c r="G110" s="78">
        <v>41605</v>
      </c>
      <c r="H110" s="97" t="s">
        <v>121</v>
      </c>
    </row>
    <row r="111" spans="1:8" ht="13.5" thickBot="1" x14ac:dyDescent="0.25">
      <c r="A111" s="75" t="s">
        <v>64</v>
      </c>
      <c r="B111" s="76">
        <v>201351510</v>
      </c>
      <c r="C111" s="77">
        <v>10533.3</v>
      </c>
      <c r="D111" s="75" t="s">
        <v>66</v>
      </c>
      <c r="E111" s="78">
        <v>41592</v>
      </c>
      <c r="F111" s="78">
        <v>41592</v>
      </c>
      <c r="G111" s="78">
        <v>41593</v>
      </c>
      <c r="H111" s="97" t="s">
        <v>121</v>
      </c>
    </row>
    <row r="112" spans="1:8" ht="13.5" thickBot="1" x14ac:dyDescent="0.25">
      <c r="A112" s="75" t="s">
        <v>64</v>
      </c>
      <c r="B112" s="76">
        <v>201336193</v>
      </c>
      <c r="C112" s="77">
        <v>12782.45</v>
      </c>
      <c r="D112" s="75" t="s">
        <v>66</v>
      </c>
      <c r="E112" s="78">
        <v>41507</v>
      </c>
      <c r="F112" s="78">
        <v>41572</v>
      </c>
      <c r="G112" s="78">
        <v>41575</v>
      </c>
      <c r="H112" s="97" t="s">
        <v>121</v>
      </c>
    </row>
    <row r="113" spans="1:8" ht="13.5" thickBot="1" x14ac:dyDescent="0.25">
      <c r="A113" s="75" t="s">
        <v>64</v>
      </c>
      <c r="B113" s="76">
        <v>201354055</v>
      </c>
      <c r="C113" s="77">
        <v>2628.07</v>
      </c>
      <c r="D113" s="75" t="s">
        <v>69</v>
      </c>
      <c r="E113" s="78">
        <v>41604</v>
      </c>
      <c r="F113" s="78">
        <v>41604</v>
      </c>
      <c r="G113" s="78">
        <v>41606</v>
      </c>
      <c r="H113" s="97" t="s">
        <v>121</v>
      </c>
    </row>
    <row r="114" spans="1:8" ht="13.5" thickBot="1" x14ac:dyDescent="0.25">
      <c r="A114" s="75" t="s">
        <v>64</v>
      </c>
      <c r="B114" s="76">
        <v>201347361</v>
      </c>
      <c r="C114" s="77">
        <v>2596.83</v>
      </c>
      <c r="D114" s="75" t="s">
        <v>69</v>
      </c>
      <c r="E114" s="78">
        <v>41572</v>
      </c>
      <c r="F114" s="78">
        <v>41572</v>
      </c>
      <c r="G114" s="78">
        <v>41575</v>
      </c>
      <c r="H114" s="97" t="s">
        <v>121</v>
      </c>
    </row>
    <row r="115" spans="1:8" ht="13.5" thickBot="1" x14ac:dyDescent="0.25">
      <c r="A115" s="75" t="s">
        <v>64</v>
      </c>
      <c r="B115" s="76">
        <v>201340288</v>
      </c>
      <c r="C115" s="77">
        <v>2273.35</v>
      </c>
      <c r="D115" s="75" t="s">
        <v>69</v>
      </c>
      <c r="E115" s="78">
        <v>41533</v>
      </c>
      <c r="F115" s="78">
        <v>41533</v>
      </c>
      <c r="G115" s="78">
        <v>41535</v>
      </c>
      <c r="H115" s="97" t="s">
        <v>121</v>
      </c>
    </row>
    <row r="116" spans="1:8" ht="13.5" thickBot="1" x14ac:dyDescent="0.25">
      <c r="A116" s="75" t="s">
        <v>64</v>
      </c>
      <c r="B116" s="76">
        <v>201338997</v>
      </c>
      <c r="C116" s="77">
        <v>2875.86</v>
      </c>
      <c r="D116" s="75" t="s">
        <v>69</v>
      </c>
      <c r="E116" s="78">
        <v>41523</v>
      </c>
      <c r="F116" s="78">
        <v>41523</v>
      </c>
      <c r="G116" s="78">
        <v>41527</v>
      </c>
      <c r="H116" s="97" t="s">
        <v>121</v>
      </c>
    </row>
    <row r="117" spans="1:8" ht="13.5" thickBot="1" x14ac:dyDescent="0.25">
      <c r="A117" s="75" t="s">
        <v>64</v>
      </c>
      <c r="B117" s="76">
        <v>201355901</v>
      </c>
      <c r="C117" s="77">
        <v>487.39</v>
      </c>
      <c r="D117" s="75" t="s">
        <v>80</v>
      </c>
      <c r="E117" s="78">
        <v>41613</v>
      </c>
      <c r="F117" s="78">
        <v>41617</v>
      </c>
      <c r="G117" s="78">
        <v>41618</v>
      </c>
      <c r="H117" s="97" t="s">
        <v>123</v>
      </c>
    </row>
    <row r="118" spans="1:8" ht="13.5" thickBot="1" x14ac:dyDescent="0.25">
      <c r="A118" s="75" t="s">
        <v>62</v>
      </c>
      <c r="B118" s="76">
        <v>201327179</v>
      </c>
      <c r="C118" s="77">
        <v>42570</v>
      </c>
      <c r="D118" s="75" t="s">
        <v>81</v>
      </c>
      <c r="E118" s="75" t="s">
        <v>15</v>
      </c>
      <c r="F118" s="78">
        <v>41452</v>
      </c>
      <c r="G118" s="78">
        <v>41452</v>
      </c>
      <c r="H118" s="97" t="s">
        <v>120</v>
      </c>
    </row>
    <row r="119" spans="1:8" ht="13.5" thickBot="1" x14ac:dyDescent="0.25">
      <c r="A119" s="75" t="s">
        <v>64</v>
      </c>
      <c r="B119" s="76">
        <v>201310869</v>
      </c>
      <c r="C119" s="77">
        <v>962.96</v>
      </c>
      <c r="D119" s="75" t="s">
        <v>82</v>
      </c>
      <c r="E119" s="78">
        <v>41352</v>
      </c>
      <c r="F119" s="78">
        <v>41354</v>
      </c>
      <c r="G119" s="78">
        <v>41355</v>
      </c>
      <c r="H119" s="97" t="s">
        <v>121</v>
      </c>
    </row>
    <row r="120" spans="1:8" ht="13.5" thickBot="1" x14ac:dyDescent="0.25">
      <c r="A120" s="75" t="s">
        <v>64</v>
      </c>
      <c r="B120" s="76">
        <v>201301694</v>
      </c>
      <c r="C120" s="77">
        <v>4825.3999999999996</v>
      </c>
      <c r="D120" s="75" t="s">
        <v>82</v>
      </c>
      <c r="E120" s="78">
        <v>41289</v>
      </c>
      <c r="F120" s="78">
        <v>41290</v>
      </c>
      <c r="G120" s="78">
        <v>41292</v>
      </c>
      <c r="H120" s="97" t="s">
        <v>121</v>
      </c>
    </row>
    <row r="121" spans="1:8" ht="13.5" thickBot="1" x14ac:dyDescent="0.25">
      <c r="A121" s="75" t="s">
        <v>62</v>
      </c>
      <c r="B121" s="76">
        <v>201346323</v>
      </c>
      <c r="C121" s="77">
        <v>35436.69</v>
      </c>
      <c r="D121" s="83"/>
      <c r="E121" s="75" t="s">
        <v>15</v>
      </c>
      <c r="F121" s="78">
        <v>41569</v>
      </c>
      <c r="G121" s="78">
        <v>41569</v>
      </c>
      <c r="H121" s="97" t="s">
        <v>128</v>
      </c>
    </row>
    <row r="122" spans="1:8" ht="13.5" thickBot="1" x14ac:dyDescent="0.25">
      <c r="A122" s="75" t="s">
        <v>75</v>
      </c>
      <c r="B122" s="76">
        <v>201336455</v>
      </c>
      <c r="C122" s="83"/>
      <c r="D122" s="83"/>
      <c r="E122" s="75" t="s">
        <v>15</v>
      </c>
      <c r="F122" s="78">
        <v>41508</v>
      </c>
      <c r="G122" s="78">
        <v>41508</v>
      </c>
      <c r="H122" s="97" t="s">
        <v>126</v>
      </c>
    </row>
    <row r="123" spans="1:8" ht="13.5" thickBot="1" x14ac:dyDescent="0.25">
      <c r="A123" s="75" t="s">
        <v>75</v>
      </c>
      <c r="B123" s="76">
        <v>201324018</v>
      </c>
      <c r="C123" s="83"/>
      <c r="D123" s="83"/>
      <c r="E123" s="75" t="s">
        <v>15</v>
      </c>
      <c r="F123" s="78">
        <v>41438</v>
      </c>
      <c r="G123" s="78">
        <v>41435</v>
      </c>
      <c r="H123" s="97" t="s">
        <v>130</v>
      </c>
    </row>
    <row r="124" spans="1:8" s="95" customFormat="1" ht="23.25" thickBot="1" x14ac:dyDescent="0.25">
      <c r="A124" s="79" t="s">
        <v>83</v>
      </c>
      <c r="B124" s="79">
        <f>SUMIF($A$106:$A$123,"Commitments",$C$106:$C$123)</f>
        <v>322106.69</v>
      </c>
      <c r="C124" s="79">
        <f>SUMIF($A$106:$A$123,"Disbursements",$C$106:$C$123)</f>
        <v>79338.94</v>
      </c>
      <c r="D124" s="80"/>
      <c r="E124" s="80"/>
      <c r="F124" s="80"/>
      <c r="G124" s="80"/>
      <c r="H124" s="79">
        <f>SUMIF($H$106:$H$123,"CMC",$C$106:$C$123)+SUMIF($H$106:$H$123,"EXT",$C$106:$C$123)</f>
        <v>35436.69</v>
      </c>
    </row>
    <row r="125" spans="1:8" ht="15.75" thickBot="1" x14ac:dyDescent="0.25">
      <c r="A125" s="81" t="s">
        <v>84</v>
      </c>
      <c r="B125" s="82"/>
      <c r="C125" s="82"/>
      <c r="D125" s="82"/>
      <c r="E125" s="82"/>
      <c r="F125" s="82"/>
      <c r="G125" s="82"/>
    </row>
    <row r="126" spans="1:8" ht="13.5" thickBot="1" x14ac:dyDescent="0.25">
      <c r="A126" s="70" t="s">
        <v>55</v>
      </c>
      <c r="B126" s="70" t="s">
        <v>56</v>
      </c>
      <c r="C126" s="70" t="s">
        <v>57</v>
      </c>
      <c r="D126" s="70" t="s">
        <v>58</v>
      </c>
      <c r="E126" s="70" t="s">
        <v>59</v>
      </c>
      <c r="F126" s="70" t="s">
        <v>60</v>
      </c>
      <c r="G126" s="70" t="s">
        <v>61</v>
      </c>
      <c r="H126" s="98" t="s">
        <v>122</v>
      </c>
    </row>
    <row r="127" spans="1:8" ht="13.5" thickBot="1" x14ac:dyDescent="0.25">
      <c r="A127" s="71" t="s">
        <v>64</v>
      </c>
      <c r="B127" s="72">
        <v>201245292</v>
      </c>
      <c r="C127" s="73">
        <v>4574.95</v>
      </c>
      <c r="D127" s="71" t="s">
        <v>82</v>
      </c>
      <c r="E127" s="74">
        <v>41235</v>
      </c>
      <c r="F127" s="74">
        <v>41235</v>
      </c>
      <c r="G127" s="74">
        <v>41239</v>
      </c>
      <c r="H127" s="97" t="s">
        <v>120</v>
      </c>
    </row>
    <row r="128" spans="1:8" ht="13.5" thickBot="1" x14ac:dyDescent="0.25">
      <c r="A128" s="75" t="s">
        <v>62</v>
      </c>
      <c r="B128" s="76">
        <v>201245264</v>
      </c>
      <c r="C128" s="77">
        <v>45800</v>
      </c>
      <c r="D128" s="75" t="s">
        <v>85</v>
      </c>
      <c r="E128" s="75" t="s">
        <v>15</v>
      </c>
      <c r="F128" s="78">
        <v>41235</v>
      </c>
      <c r="G128" s="78">
        <v>41235</v>
      </c>
      <c r="H128" s="97" t="s">
        <v>121</v>
      </c>
    </row>
    <row r="129" spans="1:8" ht="13.5" thickBot="1" x14ac:dyDescent="0.25">
      <c r="A129" s="75" t="s">
        <v>75</v>
      </c>
      <c r="B129" s="76">
        <v>201228960</v>
      </c>
      <c r="C129" s="83"/>
      <c r="D129" s="83"/>
      <c r="E129" s="75" t="s">
        <v>15</v>
      </c>
      <c r="F129" s="78">
        <v>41138</v>
      </c>
      <c r="G129" s="78">
        <v>41137</v>
      </c>
      <c r="H129" s="97" t="s">
        <v>130</v>
      </c>
    </row>
    <row r="130" spans="1:8" ht="13.5" thickBot="1" x14ac:dyDescent="0.25">
      <c r="A130" s="75" t="s">
        <v>75</v>
      </c>
      <c r="B130" s="76">
        <v>201222621</v>
      </c>
      <c r="C130" s="83"/>
      <c r="D130" s="83"/>
      <c r="E130" s="75" t="s">
        <v>15</v>
      </c>
      <c r="F130" s="78">
        <v>41100</v>
      </c>
      <c r="G130" s="78">
        <v>41088</v>
      </c>
      <c r="H130" s="97" t="s">
        <v>131</v>
      </c>
    </row>
    <row r="131" spans="1:8" ht="13.5" thickBot="1" x14ac:dyDescent="0.25">
      <c r="A131" s="75" t="s">
        <v>75</v>
      </c>
      <c r="B131" s="76">
        <v>201218539</v>
      </c>
      <c r="C131" s="77">
        <v>400000</v>
      </c>
      <c r="D131" s="83"/>
      <c r="E131" s="75" t="s">
        <v>15</v>
      </c>
      <c r="F131" s="78">
        <v>41061</v>
      </c>
      <c r="G131" s="78">
        <v>41059</v>
      </c>
      <c r="H131" s="97" t="s">
        <v>132</v>
      </c>
    </row>
    <row r="132" spans="1:8" s="95" customFormat="1" ht="23.25" thickBot="1" x14ac:dyDescent="0.25">
      <c r="A132" s="79" t="s">
        <v>86</v>
      </c>
      <c r="B132" s="79">
        <f>SUMIF($A$127:$A$131,"Commitments",$C$127:$C$131)</f>
        <v>45800</v>
      </c>
      <c r="C132" s="79">
        <f>SUMIF($A$127:$A$131,"Disbursements",$C$127:$C$131)</f>
        <v>4574.95</v>
      </c>
      <c r="D132" s="80"/>
      <c r="E132" s="80"/>
      <c r="F132" s="80"/>
      <c r="G132" s="80"/>
      <c r="H132" s="79">
        <f>SUMIF($H$127:$H$131,"CMC",$C$127:$C$131)+SUMIF($H$127:$H$131,"EXT",$C$127:$C$131)</f>
        <v>0</v>
      </c>
    </row>
    <row r="133" spans="1:8" s="95" customFormat="1" ht="23.25" thickBot="1" x14ac:dyDescent="0.25">
      <c r="A133" s="79" t="s">
        <v>87</v>
      </c>
      <c r="B133" s="80"/>
      <c r="C133" s="80"/>
      <c r="D133" s="80"/>
      <c r="E133" s="80"/>
      <c r="F133" s="80"/>
      <c r="G133" s="80"/>
    </row>
    <row r="135" spans="1:8" x14ac:dyDescent="0.2">
      <c r="A135" s="96" t="s">
        <v>119</v>
      </c>
      <c r="C135" s="67"/>
      <c r="D135" s="67"/>
      <c r="E135" s="67"/>
      <c r="F135" s="67"/>
      <c r="G135" s="67"/>
    </row>
    <row r="136" spans="1:8" ht="12.75" customHeight="1" x14ac:dyDescent="0.2"/>
    <row r="137" spans="1:8" ht="12.75" customHeight="1" x14ac:dyDescent="0.2"/>
    <row r="138" spans="1:8" ht="12.75" customHeight="1" x14ac:dyDescent="0.2"/>
    <row r="139" spans="1:8" ht="12.75" customHeight="1" x14ac:dyDescent="0.2"/>
  </sheetData>
  <autoFilter ref="A53:H133"/>
  <mergeCells count="2">
    <mergeCell ref="F9:O9"/>
    <mergeCell ref="F15:O1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77654184122FB499A141937AFF69568" ma:contentTypeVersion="7" ma:contentTypeDescription="The base project type from which other project content types inherit their information." ma:contentTypeScope="" ma:versionID="4193baac9729ceef34866289e7214e3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9213739f919661422df68e4f287f07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36846162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INE/CCS</Division_x0020_or_x0020_Unit>
    <Approval_x0020_Number xmlns="cdc7663a-08f0-4737-9e8c-148ce897a09c">ATN/OC-13260-CR</Approval_x0020_Number>
    <Document_x0020_Author xmlns="cdc7663a-08f0-4737-9e8c-148ce897a09c">eSourcing</Document_x0020_Author>
    <Fiscal_x0020_Year_x0020_IDB xmlns="cdc7663a-08f0-4737-9e8c-148ce897a09c">2012</Fiscal_x0020_Year_x0020_IDB>
    <Other_x0020_Author xmlns="cdc7663a-08f0-4737-9e8c-148ce897a09c" xsi:nil="true"/>
    <Project_x0020_Number xmlns="cdc7663a-08f0-4737-9e8c-148ce897a09c">CR-T1081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EXCELPAProcurement Plan0N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Spanish</Document_x0020_Language_x0020_IDB>
    <Identifier xmlns="cdc7663a-08f0-4737-9e8c-148ce897a09c"> FULL DOC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EZSHARE-1772666128-23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https://idbg.sharepoint.com/teams/EZ-CR-TCP/CR-T1081/_layouts/15/DocIdRedir.aspx?ID=EZSHARE-1772666128-23</Url>
      <Description>EZSHARE-1772666128-23</Description>
    </_dlc_DocIdUrl>
    <Related_x0020_SisCor_x0020_Number xmlns="cdc7663a-08f0-4737-9e8c-148ce897a09c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77654184122FB499A141937AFF69568" ma:contentTypeVersion="615" ma:contentTypeDescription="The base project type from which other project content types inherit their information." ma:contentTypeScope="" ma:versionID="8c7f9dc50a12e495061df7a10965938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a6540a257749c5d34686b0198819ff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R-T108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A61604C1-56D4-477D-80C3-414E00038D3D}"/>
</file>

<file path=customXml/itemProps2.xml><?xml version="1.0" encoding="utf-8"?>
<ds:datastoreItem xmlns:ds="http://schemas.openxmlformats.org/officeDocument/2006/customXml" ds:itemID="{BB05CB1B-3B87-432D-9075-61C78142E528}"/>
</file>

<file path=customXml/itemProps3.xml><?xml version="1.0" encoding="utf-8"?>
<ds:datastoreItem xmlns:ds="http://schemas.openxmlformats.org/officeDocument/2006/customXml" ds:itemID="{E9C95E71-070E-4C6B-9C6F-018D82024F9E}"/>
</file>

<file path=customXml/itemProps4.xml><?xml version="1.0" encoding="utf-8"?>
<ds:datastoreItem xmlns:ds="http://schemas.openxmlformats.org/officeDocument/2006/customXml" ds:itemID="{83BC0ADB-35D8-4A3D-BC0A-72723135D31C}"/>
</file>

<file path=customXml/itemProps5.xml><?xml version="1.0" encoding="utf-8"?>
<ds:datastoreItem xmlns:ds="http://schemas.openxmlformats.org/officeDocument/2006/customXml" ds:itemID="{01CDFC9C-139E-46FF-ADAF-4CCB9C2E9152}"/>
</file>

<file path=customXml/itemProps6.xml><?xml version="1.0" encoding="utf-8"?>
<ds:datastoreItem xmlns:ds="http://schemas.openxmlformats.org/officeDocument/2006/customXml" ds:itemID="{FA9AB117-7C90-4E57-AF25-6EA7D94E26F3}"/>
</file>

<file path=customXml/itemProps7.xml><?xml version="1.0" encoding="utf-8"?>
<ds:datastoreItem xmlns:ds="http://schemas.openxmlformats.org/officeDocument/2006/customXml" ds:itemID="{5562B13B-7E04-431B-8A8C-B35A6529D376}"/>
</file>

<file path=customXml/itemProps8.xml><?xml version="1.0" encoding="utf-8"?>
<ds:datastoreItem xmlns:ds="http://schemas.openxmlformats.org/officeDocument/2006/customXml" ds:itemID="{80E325E5-53AE-4A80-A91D-A5ED4000C8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CR-T1081; Plan de Adqu.</vt:lpstr>
      <vt:lpstr>Lista transacciones</vt:lpstr>
      <vt:lpstr>'CR-T1081; Plan de Adqu.'!Print_Area</vt:lpstr>
      <vt:lpstr>'CR-T1081; Plan de Adqu.'!Print_Titles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CR-T1081 - Plan de Adquisiciones </dc:title>
  <dc:creator>meroca</dc:creator>
  <cp:lastModifiedBy>Angelo Angel </cp:lastModifiedBy>
  <cp:lastPrinted>2012-10-17T17:24:07Z</cp:lastPrinted>
  <dcterms:created xsi:type="dcterms:W3CDTF">2007-02-02T19:50:30Z</dcterms:created>
  <dcterms:modified xsi:type="dcterms:W3CDTF">2015-08-06T19:10:10Z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0x010100ACF722E9F6B0B149B0CD8BE2560A667200F77654184122FB499A141937AFF69568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31;#Procurement Plan|0b294293-aea6-4ed7-abc7-7c44a738bcef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31;#Procurement Plan|0b294293-aea6-4ed7-abc7-7c44a738bcef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/>
  </property>
  <property fmtid="{D5CDD505-2E9C-101B-9397-08002B2CF9AE}" pid="16" name="Sub-Sector">
    <vt:lpwstr/>
  </property>
  <property fmtid="{D5CDD505-2E9C-101B-9397-08002B2CF9AE}" pid="17" name="Order">
    <vt:r8>2300</vt:r8>
  </property>
  <property fmtid="{D5CDD505-2E9C-101B-9397-08002B2CF9AE}" pid="18" name="ATI Undisclose Document Workflow">
    <vt:lpwstr/>
  </property>
  <property fmtid="{D5CDD505-2E9C-101B-9397-08002B2CF9AE}" pid="19" name="ATI Disclose Document Workflow v5">
    <vt:lpwstr/>
  </property>
  <property fmtid="{D5CDD505-2E9C-101B-9397-08002B2CF9AE}" pid="21" name="Disclosure Activity">
    <vt:lpwstr>Procurement Plan</vt:lpwstr>
  </property>
  <property fmtid="{D5CDD505-2E9C-101B-9397-08002B2CF9AE}" pid="25" name="Webtopic">
    <vt:lpwstr>Climate Change</vt:lpwstr>
  </property>
  <property fmtid="{D5CDD505-2E9C-101B-9397-08002B2CF9AE}" pid="27" name="Disclosed">
    <vt:bool>true</vt:bool>
  </property>
  <property fmtid="{D5CDD505-2E9C-101B-9397-08002B2CF9AE}" pid="32" name="_dlc_DocIdItemGuid">
    <vt:lpwstr>63e5e4f6-85e8-4fc9-9cc7-62f3ca82032c</vt:lpwstr>
  </property>
</Properties>
</file>