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2" windowWidth="9636" windowHeight="12456" activeTab="2"/>
  </bookViews>
  <sheets>
    <sheet name="Estructura del Proyecto" sheetId="3" r:id="rId1"/>
    <sheet name="Plan de Adquisiciones" sheetId="2" r:id="rId2"/>
    <sheet name="Detalle Plan de Adquisiciones" sheetId="1" r:id="rId3"/>
  </sheets>
  <definedNames>
    <definedName name="_xlnm._FilterDatabase" localSheetId="2" hidden="1">'Detalle Plan de Adquisiciones'!$J$1:$J$111</definedName>
    <definedName name="_xlnm.Print_Area" localSheetId="2">'Detalle Plan de Adquisiciones'!$G$4:$I$5</definedName>
    <definedName name="_xlnm.Print_Area" localSheetId="1">'Plan de Adquisiciones'!$A$1:$C$32</definedName>
  </definedNames>
  <calcPr calcId="145621"/>
</workbook>
</file>

<file path=xl/calcChain.xml><?xml version="1.0" encoding="utf-8"?>
<calcChain xmlns="http://schemas.openxmlformats.org/spreadsheetml/2006/main">
  <c r="C15" i="2" l="1"/>
  <c r="B28" i="2"/>
  <c r="B27" i="2"/>
  <c r="S96" i="1"/>
  <c r="S95" i="1"/>
  <c r="C27" i="2"/>
  <c r="C28" i="2"/>
  <c r="C29" i="2"/>
  <c r="C26" i="2"/>
  <c r="C25" i="2"/>
  <c r="C24" i="2"/>
  <c r="S76" i="1" l="1"/>
  <c r="B14" i="2" s="1"/>
  <c r="S43" i="1"/>
  <c r="S42" i="1"/>
  <c r="S32" i="1"/>
  <c r="C14" i="2"/>
  <c r="S59" i="1" l="1"/>
  <c r="G94" i="1" l="1"/>
  <c r="G97" i="1" s="1"/>
  <c r="S41" i="1"/>
  <c r="C16" i="2"/>
  <c r="S58" i="1"/>
  <c r="B16" i="2" s="1"/>
  <c r="S33" i="1"/>
  <c r="B29" i="2" s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40" i="1"/>
  <c r="S39" i="1"/>
  <c r="S38" i="1"/>
  <c r="S12" i="1"/>
  <c r="S11" i="1"/>
  <c r="S10" i="1"/>
  <c r="S9" i="1"/>
  <c r="S8" i="1"/>
  <c r="S7" i="1"/>
  <c r="S6" i="1"/>
  <c r="S5" i="1"/>
  <c r="B26" i="2" l="1"/>
  <c r="B25" i="2"/>
  <c r="B24" i="2"/>
  <c r="B12" i="2"/>
  <c r="B11" i="2"/>
  <c r="C12" i="2"/>
  <c r="C11" i="2"/>
  <c r="C30" i="2"/>
  <c r="B30" i="2" l="1"/>
  <c r="B20" i="2"/>
  <c r="C20" i="2"/>
</calcChain>
</file>

<file path=xl/sharedStrings.xml><?xml version="1.0" encoding="utf-8"?>
<sst xmlns="http://schemas.openxmlformats.org/spreadsheetml/2006/main" count="458" uniqueCount="175">
  <si>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</si>
  <si>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</si>
  <si>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</si>
  <si>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</si>
  <si>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</si>
  <si>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</si>
  <si>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</si>
  <si>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</si>
  <si>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</si>
  <si>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</si>
  <si>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</si>
  <si>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</si>
  <si>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</si>
  <si>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</si>
  <si>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</si>
  <si>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</si>
  <si>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</si>
  <si>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</si>
  <si>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</si>
  <si>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</si>
  <si>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</si>
  <si>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</si>
  <si>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</si>
  <si>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</si>
  <si>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</si>
  <si>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</si>
  <si>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</si>
  <si>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</si>
  <si>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</si>
  <si>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</si>
  <si>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</si>
  <si>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</si>
  <si>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</si>
  <si>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</si>
  <si>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</si>
  <si>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</si>
  <si>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</si>
  <si>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</si>
  <si>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</si>
  <si>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</si>
  <si>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</si>
  <si>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</si>
  <si>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</si>
  <si>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</si>
  <si>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</si>
  <si>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</si>
  <si>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</si>
  <si>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</si>
  <si>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</si>
  <si>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</si>
  <si>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</si>
  <si>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</si>
  <si>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</si>
  <si>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</si>
  <si>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</si>
  <si>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</si>
  <si>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</si>
  <si>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</si>
  <si>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</si>
  <si>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</si>
  <si>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</si>
  <si>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</si>
  <si>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</si>
  <si>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</si>
  <si>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</si>
  <si>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</si>
  <si>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</si>
  <si>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</si>
  <si>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</si>
  <si>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</si>
  <si>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</si>
  <si>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</si>
  <si>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</si>
  <si>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</si>
  <si>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</si>
  <si>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</si>
  <si>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</si>
  <si>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</si>
  <si>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</si>
  <si>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</si>
  <si>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</si>
  <si>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</si>
  <si>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</si>
  <si>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</si>
  <si>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</si>
  <si>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</si>
  <si>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</si>
  <si>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</si>
  <si>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</si>
  <si>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</si>
  <si>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</si>
  <si>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</si>
  <si>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</si>
  <si>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</si>
  <si>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</si>
  <si>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</si>
  <si>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</si>
  <si>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</si>
  <si>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</si>
  <si>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</si>
  <si>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</si>
  <si>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</si>
  <si>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</si>
  <si>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</si>
  <si>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</si>
  <si>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</si>
  <si>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</si>
  <si>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</si>
  <si>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</si>
  <si>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</si>
  <si>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</si>
  <si>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</si>
  <si>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</si>
  <si>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</si>
  <si>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</si>
  <si>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</si>
  <si>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 xml:space="preserve">SI </t>
  </si>
  <si>
    <t>Componente 1 Optimización del sistema de potabilización y distribución de agua potable</t>
  </si>
  <si>
    <t>Componente 2 Ampliación del sistema de saneamiento</t>
  </si>
  <si>
    <t>Componente 3 Fortalecimiento de la gestión empresarial</t>
  </si>
  <si>
    <t>Componente 5 Costos financieros</t>
  </si>
  <si>
    <t>Componente 6 Imprevistos</t>
  </si>
  <si>
    <t>Componente 4 Administración supervisión y auditorias</t>
  </si>
  <si>
    <t>AySA</t>
  </si>
  <si>
    <t>EX POST</t>
  </si>
  <si>
    <t>EX ANTE</t>
  </si>
  <si>
    <t>Institituto Universitario IUAS</t>
  </si>
  <si>
    <t>Equipamiento Aulas y Laboratorios</t>
  </si>
  <si>
    <t>Material Didáctico</t>
  </si>
  <si>
    <t>Imprevistos</t>
  </si>
  <si>
    <t>Proyecto Capacitación Profesional</t>
  </si>
  <si>
    <t>Puse los  Costos Financieros +Administración Supervisión y Auditoría</t>
  </si>
  <si>
    <t>Aporte Bid</t>
  </si>
  <si>
    <t>Financieros</t>
  </si>
  <si>
    <t>Administració y Auditoriías</t>
  </si>
  <si>
    <t>a.1. Renovación red secundaria Villa Sarmiento</t>
  </si>
  <si>
    <t>a.2. Renovación Matanza Norte</t>
  </si>
  <si>
    <t>a.3. Renovación Centro Ramos Mejía</t>
  </si>
  <si>
    <t>a.4. Renovación Gerli y Piñeiro</t>
  </si>
  <si>
    <t>b.1. Decantación Sector A1. Primer etapa</t>
  </si>
  <si>
    <t>b.2. Sistema de Agua de Cal</t>
  </si>
  <si>
    <t>b.3. Canal Auxiliar de Agua Decantada</t>
  </si>
  <si>
    <t>c.1. Normalización e instalación de micromedidor diámetros variables (OBRA)</t>
  </si>
  <si>
    <t>a.1. Morón  - RSC Morón Sur Resto</t>
  </si>
  <si>
    <t>a.2. Morón - Desvío Radio Servido a Colector Tesei</t>
  </si>
  <si>
    <t>a.3. Ampliación EB Palomar</t>
  </si>
  <si>
    <t>a.4. Ituzaingó - Colector M. Rodriguez</t>
  </si>
  <si>
    <t>a.5. Ituzaingó - RSC Etapa 1 Resto</t>
  </si>
  <si>
    <t>a.6. Ituzaingó - RSC Etapa 2 - Los Cardales y otros</t>
  </si>
  <si>
    <t>a.7. Hurlingham - Colector Soto</t>
  </si>
  <si>
    <t>a.8.RSC Willians Morris Resto</t>
  </si>
  <si>
    <t>a.9. RSC Soto</t>
  </si>
  <si>
    <t>a.10. Ampliación EB W. Morris</t>
  </si>
  <si>
    <t>a.11. Nueva Impulsión EB W. Morris a Pta Hurlingham</t>
  </si>
  <si>
    <t>b. Ampliación Planta Norte- 3 ° Módulo 300.000 Hab</t>
  </si>
  <si>
    <t>c.1. Colector Primario Ing Maschwitz</t>
  </si>
  <si>
    <t>c.2.Estación Bombeo Ing. Maschwitz</t>
  </si>
  <si>
    <t>c.3. Impulsión Ing Maschwitz</t>
  </si>
  <si>
    <t>c.4. RSC Ing. Maschwitz I</t>
  </si>
  <si>
    <t>c.5. RSC Ing. Maschwitz II</t>
  </si>
  <si>
    <t>c.6. RSC Ing. Maschwitz III</t>
  </si>
  <si>
    <t>c.7. RSC Ing. Maschwitz IV</t>
  </si>
  <si>
    <t>Proyecto Instituto Universitario del Agua y del Saneamiento (IUAS) - Infraestructura y Equipamiento</t>
  </si>
  <si>
    <t>c.2. Provisión de equipos electromagnéticos de medición de consumo con registrador y captura de datos en forma remota (BIENES)</t>
  </si>
  <si>
    <t>c.3. Provisión de equipos velocimétricos para la medición de consumo (BIENES)</t>
  </si>
  <si>
    <t>c.4. Provisión de equipos de macromedición y registradores de presión (BIENES)</t>
  </si>
  <si>
    <t>Estación para el monitoreo de la calidad del agua Cuenca del Plata</t>
  </si>
  <si>
    <t xml:space="preserve">Sistema de Información para la Gestión de Proyectos </t>
  </si>
  <si>
    <t>Plan de Abordaje Territorial actualizado (con vistas a la incorporación de nuevas áreas a la Concesión)</t>
  </si>
  <si>
    <t>Se trata de varias adquisiciones a discriminar en el SEPA</t>
  </si>
  <si>
    <t>varios</t>
  </si>
  <si>
    <t>Se trata de varias capacitaciones que se discriminarán en el SEPA y pueden incluir otorgamiento de Becas</t>
  </si>
  <si>
    <t>Versión ( 1-2016) :</t>
  </si>
  <si>
    <t>Agua y Saneamientos Argentinos</t>
  </si>
  <si>
    <t>Estudio con adquisición anticipada en forma directa en el marco del convenio entre Aysa y la Universidad de Buenos 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</si>
</sst>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3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2" fillId="0" borderId="14" xfId="1" applyFont="1" applyBorder="1" applyAlignment="1">
      <alignment vertical="center" wrapText="1"/>
    </xf>
    <xf numFmtId="17" fontId="22" fillId="0" borderId="10" xfId="38" applyNumberFormat="1" applyFont="1" applyFill="1" applyBorder="1" applyAlignment="1">
      <alignment vertical="center" wrapText="1"/>
    </xf>
    <xf numFmtId="3" fontId="22" fillId="0" borderId="10" xfId="38" applyNumberFormat="1" applyFont="1" applyFill="1" applyBorder="1" applyAlignment="1">
      <alignment vertical="center" wrapText="1"/>
    </xf>
    <xf numFmtId="9" fontId="22" fillId="0" borderId="15" xfId="38" applyNumberFormat="1" applyFont="1" applyFill="1" applyBorder="1" applyAlignment="1">
      <alignment vertical="center" wrapText="1"/>
    </xf>
    <xf numFmtId="0" fontId="1" fillId="0" borderId="0" xfId="38" applyFont="1"/>
    <xf numFmtId="164" fontId="0" fillId="0" borderId="0" xfId="0" applyNumberFormat="1"/>
    <xf numFmtId="17" fontId="22" fillId="0" borderId="15" xfId="1" applyNumberFormat="1" applyFont="1" applyFill="1" applyBorder="1" applyAlignment="1">
      <alignment horizontal="left" vertical="center" wrapText="1"/>
    </xf>
    <xf numFmtId="17" fontId="22" fillId="0" borderId="16" xfId="1" applyNumberFormat="1" applyFont="1" applyFill="1" applyBorder="1" applyAlignment="1">
      <alignment horizontal="left"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topLeftCell="A2" workbookViewId="0">
      <selection activeCell="B10" sqref="B10"/>
    </sheetView>
  </sheetViews>
  <sheetFormatPr defaultColWidth="9.109375"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.75" thickBot="1" x14ac:dyDescent="0.3">
      <c r="B1" s="25"/>
      <c r="C1" s="25"/>
      <c r="D1" s="25"/>
    </row>
    <row r="2" spans="2:4" ht="15" x14ac:dyDescent="0.25">
      <c r="B2" s="26" t="s">
        <v>99</v>
      </c>
      <c r="C2" s="27" t="s">
        <v>93</v>
      </c>
      <c r="D2" s="28" t="s">
        <v>94</v>
      </c>
    </row>
    <row r="3" spans="2:4" x14ac:dyDescent="0.3">
      <c r="B3" s="69" t="s">
        <v>173</v>
      </c>
      <c r="C3" s="29"/>
      <c r="D3" s="30"/>
    </row>
    <row r="4" spans="2:4" x14ac:dyDescent="0.3">
      <c r="B4" s="70"/>
      <c r="C4" s="29"/>
      <c r="D4" s="30"/>
    </row>
    <row r="5" spans="2:4" x14ac:dyDescent="0.3">
      <c r="B5" s="70"/>
      <c r="C5" s="29"/>
      <c r="D5" s="30"/>
    </row>
    <row r="6" spans="2:4" x14ac:dyDescent="0.3">
      <c r="B6" s="70"/>
      <c r="C6" s="29"/>
      <c r="D6" s="30"/>
    </row>
    <row r="7" spans="2:4" x14ac:dyDescent="0.3">
      <c r="B7" s="70"/>
      <c r="C7" s="29"/>
      <c r="D7" s="30"/>
    </row>
    <row r="8" spans="2:4" x14ac:dyDescent="0.3">
      <c r="B8" s="70"/>
      <c r="C8" s="29"/>
      <c r="D8" s="30"/>
    </row>
    <row r="9" spans="2:4" ht="15" thickBot="1" x14ac:dyDescent="0.35">
      <c r="B9" s="71"/>
      <c r="C9" s="31"/>
      <c r="D9" s="32"/>
    </row>
    <row r="11" spans="2:4" ht="49.5" customHeight="1" x14ac:dyDescent="0.25">
      <c r="B11" s="74" t="s">
        <v>95</v>
      </c>
      <c r="C11" s="74"/>
      <c r="D11" s="25"/>
    </row>
    <row r="12" spans="2:4" ht="15.75" thickBot="1" x14ac:dyDescent="0.3">
      <c r="B12" s="25"/>
      <c r="C12" s="25"/>
      <c r="D12" s="25"/>
    </row>
    <row r="13" spans="2:4" x14ac:dyDescent="0.3">
      <c r="B13" s="33" t="s">
        <v>96</v>
      </c>
      <c r="C13" s="34" t="s">
        <v>97</v>
      </c>
      <c r="D13" s="35"/>
    </row>
    <row r="14" spans="2:4" ht="27.6" x14ac:dyDescent="0.3">
      <c r="B14" s="72" t="s">
        <v>116</v>
      </c>
      <c r="C14" s="61" t="s">
        <v>117</v>
      </c>
      <c r="D14" s="35"/>
    </row>
    <row r="15" spans="2:4" x14ac:dyDescent="0.3">
      <c r="B15" s="72"/>
      <c r="C15" s="30" t="s">
        <v>118</v>
      </c>
      <c r="D15" s="25"/>
    </row>
    <row r="16" spans="2:4" x14ac:dyDescent="0.3">
      <c r="B16" s="72"/>
      <c r="C16" s="30" t="s">
        <v>119</v>
      </c>
      <c r="D16" s="25"/>
    </row>
    <row r="17" spans="2:3" x14ac:dyDescent="0.3">
      <c r="B17" s="72"/>
      <c r="C17" s="30" t="s">
        <v>122</v>
      </c>
    </row>
    <row r="18" spans="2:3" s="7" customFormat="1" ht="15" thickBot="1" x14ac:dyDescent="0.35">
      <c r="B18" s="69"/>
      <c r="C18" s="32" t="s">
        <v>120</v>
      </c>
    </row>
    <row r="19" spans="2:3" ht="15" thickBot="1" x14ac:dyDescent="0.35">
      <c r="B19" s="73"/>
      <c r="C19" s="32" t="s">
        <v>121</v>
      </c>
    </row>
    <row r="21" spans="2:3" ht="54" customHeight="1" x14ac:dyDescent="0.25">
      <c r="B21" s="75" t="s">
        <v>98</v>
      </c>
      <c r="C21" s="75"/>
    </row>
  </sheetData>
  <mergeCells count="4">
    <mergeCell ref="B3:B9"/>
    <mergeCell ref="B14:B19"/>
    <mergeCell ref="B11:C11"/>
    <mergeCell ref="B21:C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9" workbookViewId="0">
      <selection activeCell="A5" sqref="A5:C5"/>
    </sheetView>
  </sheetViews>
  <sheetFormatPr defaultColWidth="9.109375" defaultRowHeight="14.4" x14ac:dyDescent="0.3"/>
  <cols>
    <col min="1" max="1" width="46.109375" customWidth="1"/>
    <col min="2" max="2" width="35.109375" customWidth="1"/>
    <col min="3" max="3" width="33.44140625" customWidth="1"/>
    <col min="5" max="5" width="0" hidden="1" customWidth="1"/>
  </cols>
  <sheetData>
    <row r="1" spans="1:5" ht="15" thickBot="1" x14ac:dyDescent="0.35">
      <c r="A1" s="80" t="s">
        <v>72</v>
      </c>
      <c r="B1" s="80"/>
      <c r="C1" s="80"/>
    </row>
    <row r="2" spans="1:5" ht="15.75" x14ac:dyDescent="0.25">
      <c r="A2" s="76" t="s">
        <v>73</v>
      </c>
      <c r="B2" s="77"/>
      <c r="C2" s="78"/>
    </row>
    <row r="3" spans="1:5" ht="15.75" x14ac:dyDescent="0.25">
      <c r="A3" s="14" t="s">
        <v>74</v>
      </c>
      <c r="B3" s="15" t="s">
        <v>75</v>
      </c>
      <c r="C3" s="16" t="s">
        <v>76</v>
      </c>
    </row>
    <row r="4" spans="1:5" ht="15" thickBot="1" x14ac:dyDescent="0.35">
      <c r="A4" s="17" t="s">
        <v>77</v>
      </c>
      <c r="B4" s="67">
        <v>42736</v>
      </c>
      <c r="C4" s="68">
        <v>44166</v>
      </c>
    </row>
    <row r="5" spans="1:5" ht="15.75" thickBot="1" x14ac:dyDescent="0.3">
      <c r="A5" s="79"/>
      <c r="B5" s="79"/>
      <c r="C5" s="79"/>
    </row>
    <row r="6" spans="1:5" ht="15.6" x14ac:dyDescent="0.3">
      <c r="A6" s="76" t="s">
        <v>78</v>
      </c>
      <c r="B6" s="77"/>
      <c r="C6" s="78"/>
    </row>
    <row r="7" spans="1:5" ht="15" thickBot="1" x14ac:dyDescent="0.35">
      <c r="A7" s="17" t="s">
        <v>172</v>
      </c>
      <c r="B7" s="81"/>
      <c r="C7" s="82"/>
    </row>
    <row r="8" spans="1:5" ht="15.75" thickBot="1" x14ac:dyDescent="0.3">
      <c r="A8" s="79"/>
      <c r="B8" s="79"/>
      <c r="C8" s="79"/>
    </row>
    <row r="9" spans="1:5" ht="15.75" x14ac:dyDescent="0.25">
      <c r="A9" s="76" t="s">
        <v>79</v>
      </c>
      <c r="B9" s="77"/>
      <c r="C9" s="78"/>
    </row>
    <row r="10" spans="1:5" ht="31.2" x14ac:dyDescent="0.3">
      <c r="A10" s="14" t="s">
        <v>80</v>
      </c>
      <c r="B10" s="15" t="s">
        <v>81</v>
      </c>
      <c r="C10" s="16" t="s">
        <v>82</v>
      </c>
    </row>
    <row r="11" spans="1:5" ht="15" x14ac:dyDescent="0.25">
      <c r="A11" s="18" t="s">
        <v>83</v>
      </c>
      <c r="B11" s="19">
        <f>SUM('Detalle Plan de Adquisiciones'!S5:S33)</f>
        <v>315944706.20000005</v>
      </c>
      <c r="C11" s="20">
        <f>SUM('Detalle Plan de Adquisiciones'!G5:G33)</f>
        <v>367464162</v>
      </c>
    </row>
    <row r="12" spans="1:5" ht="15" x14ac:dyDescent="0.25">
      <c r="A12" s="18" t="s">
        <v>84</v>
      </c>
      <c r="B12" s="19">
        <f>SUM('Detalle Plan de Adquisiciones'!S38:S43)</f>
        <v>1455293.8</v>
      </c>
      <c r="C12" s="20">
        <f>SUM('Detalle Plan de Adquisiciones'!G38:G43)</f>
        <v>2935838</v>
      </c>
    </row>
    <row r="13" spans="1:5" x14ac:dyDescent="0.3">
      <c r="A13" s="18" t="s">
        <v>85</v>
      </c>
      <c r="B13" s="19">
        <v>0</v>
      </c>
      <c r="C13" s="20">
        <v>0</v>
      </c>
    </row>
    <row r="14" spans="1:5" x14ac:dyDescent="0.3">
      <c r="A14" s="18" t="s">
        <v>86</v>
      </c>
      <c r="B14" s="19">
        <f>+'Detalle Plan de Adquisiciones'!S76</f>
        <v>1800000</v>
      </c>
      <c r="C14" s="20">
        <f>+'Detalle Plan de Adquisiciones'!G76</f>
        <v>1800000</v>
      </c>
    </row>
    <row r="15" spans="1:5" x14ac:dyDescent="0.3">
      <c r="A15" s="18" t="s">
        <v>87</v>
      </c>
      <c r="B15" s="19">
        <v>0</v>
      </c>
      <c r="C15" s="20">
        <f>+'Detalle Plan de Adquisiciones'!G95+'Detalle Plan de Adquisiciones'!G96</f>
        <v>27000000</v>
      </c>
      <c r="E15" t="s">
        <v>131</v>
      </c>
    </row>
    <row r="16" spans="1:5" x14ac:dyDescent="0.3">
      <c r="A16" s="18" t="s">
        <v>88</v>
      </c>
      <c r="B16" s="39">
        <f>SUM('Detalle Plan de Adquisiciones'!S58:S59)</f>
        <v>800000</v>
      </c>
      <c r="C16" s="20">
        <f>SUM('Detalle Plan de Adquisiciones'!G58:G59)</f>
        <v>800000</v>
      </c>
    </row>
    <row r="17" spans="1:3" ht="15" x14ac:dyDescent="0.25">
      <c r="A17" s="21" t="s">
        <v>89</v>
      </c>
      <c r="B17" s="19">
        <v>0</v>
      </c>
      <c r="C17" s="20">
        <v>0</v>
      </c>
    </row>
    <row r="18" spans="1:3" ht="15" x14ac:dyDescent="0.25">
      <c r="A18" s="18" t="s">
        <v>90</v>
      </c>
      <c r="B18" s="19">
        <v>0</v>
      </c>
      <c r="C18" s="20">
        <v>0</v>
      </c>
    </row>
    <row r="19" spans="1:3" ht="15" x14ac:dyDescent="0.25">
      <c r="A19" s="21" t="s">
        <v>91</v>
      </c>
      <c r="B19" s="19">
        <v>0</v>
      </c>
      <c r="C19" s="20">
        <v>0</v>
      </c>
    </row>
    <row r="20" spans="1:3" ht="16.5" thickBot="1" x14ac:dyDescent="0.3">
      <c r="A20" s="22" t="s">
        <v>92</v>
      </c>
      <c r="B20" s="23">
        <f>SUM(B11:B19)</f>
        <v>320000000.00000006</v>
      </c>
      <c r="C20" s="24">
        <f>SUM(C11:C19)</f>
        <v>400000000</v>
      </c>
    </row>
    <row r="21" spans="1:3" ht="15.75" thickBot="1" x14ac:dyDescent="0.3"/>
    <row r="22" spans="1:3" ht="15.75" x14ac:dyDescent="0.25">
      <c r="A22" s="76" t="s">
        <v>104</v>
      </c>
      <c r="B22" s="77"/>
      <c r="C22" s="78"/>
    </row>
    <row r="23" spans="1:3" ht="31.2" x14ac:dyDescent="0.3">
      <c r="A23" s="36" t="s">
        <v>105</v>
      </c>
      <c r="B23" s="37" t="s">
        <v>81</v>
      </c>
      <c r="C23" s="38" t="s">
        <v>82</v>
      </c>
    </row>
    <row r="24" spans="1:3" ht="27.6" x14ac:dyDescent="0.3">
      <c r="A24" s="61" t="s">
        <v>117</v>
      </c>
      <c r="B24" s="39">
        <f>+'Detalle Plan de Adquisiciones'!S5+'Detalle Plan de Adquisiciones'!S6+'Detalle Plan de Adquisiciones'!S7+'Detalle Plan de Adquisiciones'!S8+'Detalle Plan de Adquisiciones'!S9+'Detalle Plan de Adquisiciones'!S10+'Detalle Plan de Adquisiciones'!S11+'Detalle Plan de Adquisiciones'!S12+'Detalle Plan de Adquisiciones'!S38+'Detalle Plan de Adquisiciones'!S39+'Detalle Plan de Adquisiciones'!S40</f>
        <v>86268263.700000018</v>
      </c>
      <c r="C24" s="40">
        <f>+'Detalle Plan de Adquisiciones'!G5+'Detalle Plan de Adquisiciones'!G6+'Detalle Plan de Adquisiciones'!G7+'Detalle Plan de Adquisiciones'!G8+'Detalle Plan de Adquisiciones'!G9+'Detalle Plan de Adquisiciones'!G10+'Detalle Plan de Adquisiciones'!G11+'Detalle Plan de Adquisiciones'!G12+'Detalle Plan de Adquisiciones'!G38+'Detalle Plan de Adquisiciones'!G39+'Detalle Plan de Adquisiciones'!G40</f>
        <v>113199970.33333334</v>
      </c>
    </row>
    <row r="25" spans="1:3" x14ac:dyDescent="0.3">
      <c r="A25" s="30" t="s">
        <v>118</v>
      </c>
      <c r="B25" s="39">
        <f>+'Detalle Plan de Adquisiciones'!S13+'Detalle Plan de Adquisiciones'!S14+'Detalle Plan de Adquisiciones'!S15+'Detalle Plan de Adquisiciones'!S16+'Detalle Plan de Adquisiciones'!S17+'Detalle Plan de Adquisiciones'!S18+'Detalle Plan de Adquisiciones'!S19+'Detalle Plan de Adquisiciones'!S20+'Detalle Plan de Adquisiciones'!S21+'Detalle Plan de Adquisiciones'!S22+'Detalle Plan de Adquisiciones'!S23+'Detalle Plan de Adquisiciones'!S24+'Detalle Plan de Adquisiciones'!S25+'Detalle Plan de Adquisiciones'!S26+'Detalle Plan de Adquisiciones'!S27+'Detalle Plan de Adquisiciones'!S28+'Detalle Plan de Adquisiciones'!S29+'Detalle Plan de Adquisiciones'!S30+'Detalle Plan de Adquisiciones'!S31</f>
        <v>216815305.19999999</v>
      </c>
      <c r="C25" s="40">
        <f>+'Detalle Plan de Adquisiciones'!G13+'Detalle Plan de Adquisiciones'!G14+'Detalle Plan de Adquisiciones'!G15+'Detalle Plan de Adquisiciones'!G16+'Detalle Plan de Adquisiciones'!G17+'Detalle Plan de Adquisiciones'!G18+'Detalle Plan de Adquisiciones'!G19+'Detalle Plan de Adquisiciones'!G20+'Detalle Plan de Adquisiciones'!G21+'Detalle Plan de Adquisiciones'!G22+'Detalle Plan de Adquisiciones'!G23+'Detalle Plan de Adquisiciones'!G24+'Detalle Plan de Adquisiciones'!G25+'Detalle Plan de Adquisiciones'!G26+'Detalle Plan de Adquisiciones'!G27+'Detalle Plan de Adquisiciones'!G28+'Detalle Plan de Adquisiciones'!G29+'Detalle Plan de Adquisiciones'!G30+'Detalle Plan de Adquisiciones'!G31</f>
        <v>234612113.19999999</v>
      </c>
    </row>
    <row r="26" spans="1:3" x14ac:dyDescent="0.3">
      <c r="A26" s="30" t="s">
        <v>119</v>
      </c>
      <c r="B26" s="39">
        <f>+'Detalle Plan de Adquisiciones'!S32+'Detalle Plan de Adquisiciones'!S41+'Detalle Plan de Adquisiciones'!S42+'Detalle Plan de Adquisiciones'!S43+'Detalle Plan de Adquisiciones'!S58+'Detalle Plan de Adquisiciones'!S59+'Detalle Plan de Adquisiciones'!S76</f>
        <v>4000000</v>
      </c>
      <c r="C26" s="40">
        <f>+'Detalle Plan de Adquisiciones'!G32+'Detalle Plan de Adquisiciones'!G41+'Detalle Plan de Adquisiciones'!G42+'Detalle Plan de Adquisiciones'!G43+'Detalle Plan de Adquisiciones'!G58+'Detalle Plan de Adquisiciones'!G59+'Detalle Plan de Adquisiciones'!G76</f>
        <v>8000000</v>
      </c>
    </row>
    <row r="27" spans="1:3" x14ac:dyDescent="0.3">
      <c r="A27" s="30" t="s">
        <v>122</v>
      </c>
      <c r="B27" s="39">
        <f>+'Detalle Plan de Adquisiciones'!S96</f>
        <v>0</v>
      </c>
      <c r="C27" s="40">
        <f>+'Detalle Plan de Adquisiciones'!G96</f>
        <v>8000000</v>
      </c>
    </row>
    <row r="28" spans="1:3" ht="15" thickBot="1" x14ac:dyDescent="0.35">
      <c r="A28" s="32" t="s">
        <v>120</v>
      </c>
      <c r="B28" s="39">
        <f>+'Detalle Plan de Adquisiciones'!S95</f>
        <v>0</v>
      </c>
      <c r="C28" s="40">
        <f>+'Detalle Plan de Adquisiciones'!G95</f>
        <v>19000000</v>
      </c>
    </row>
    <row r="29" spans="1:3" ht="15" thickBot="1" x14ac:dyDescent="0.35">
      <c r="A29" s="32" t="s">
        <v>121</v>
      </c>
      <c r="B29" s="39">
        <f>+'Detalle Plan de Adquisiciones'!S33</f>
        <v>12916431.100000024</v>
      </c>
      <c r="C29" s="40">
        <f>+'Detalle Plan de Adquisiciones'!G33</f>
        <v>17187916.466666698</v>
      </c>
    </row>
    <row r="30" spans="1:3" ht="16.2" thickBot="1" x14ac:dyDescent="0.35">
      <c r="A30" s="41" t="s">
        <v>92</v>
      </c>
      <c r="B30" s="42">
        <f>SUM(B24:B29)</f>
        <v>320000000</v>
      </c>
      <c r="C30" s="42">
        <f>SUM(C24:C29)</f>
        <v>400000000</v>
      </c>
    </row>
    <row r="33" spans="2:2" x14ac:dyDescent="0.3">
      <c r="B33" s="66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6"/>
  <sheetViews>
    <sheetView tabSelected="1" topLeftCell="G46" zoomScale="90" zoomScaleNormal="90" workbookViewId="0">
      <selection activeCell="N59" sqref="N59"/>
    </sheetView>
  </sheetViews>
  <sheetFormatPr defaultColWidth="9.109375" defaultRowHeight="14.4" x14ac:dyDescent="0.3"/>
  <cols>
    <col min="1" max="1" width="15.109375" hidden="1" customWidth="1"/>
    <col min="2" max="2" width="27.33203125" bestFit="1" customWidth="1"/>
    <col min="3" max="3" width="17.88671875" customWidth="1"/>
    <col min="4" max="4" width="36.6640625" customWidth="1"/>
    <col min="5" max="6" width="12.88671875" customWidth="1"/>
    <col min="7" max="7" width="15.6640625" style="46" customWidth="1"/>
    <col min="8" max="9" width="15.6640625" style="49" customWidth="1"/>
    <col min="10" max="10" width="27.5546875" customWidth="1"/>
    <col min="11" max="11" width="19.5546875" customWidth="1"/>
    <col min="12" max="12" width="15.5546875" customWidth="1"/>
    <col min="13" max="13" width="15" customWidth="1"/>
    <col min="14" max="14" width="14.88671875" customWidth="1"/>
    <col min="17" max="17" width="68.5546875" hidden="1" customWidth="1"/>
    <col min="18" max="18" width="57.44140625" hidden="1" customWidth="1"/>
    <col min="19" max="19" width="13.33203125" hidden="1" customWidth="1"/>
  </cols>
  <sheetData>
    <row r="1" spans="1:19" ht="16.2" thickBot="1" x14ac:dyDescent="0.35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  <c r="O1" s="1"/>
      <c r="P1" s="1"/>
      <c r="Q1" s="57"/>
      <c r="R1" s="58"/>
      <c r="S1" s="1"/>
    </row>
    <row r="2" spans="1:19" ht="15.75" x14ac:dyDescent="0.25">
      <c r="A2" s="86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8"/>
      <c r="O2" s="1"/>
      <c r="P2" s="1"/>
      <c r="Q2" s="56" t="s">
        <v>109</v>
      </c>
      <c r="R2" s="58"/>
      <c r="S2" s="1"/>
    </row>
    <row r="3" spans="1:19" x14ac:dyDescent="0.3">
      <c r="A3" s="89" t="s">
        <v>7</v>
      </c>
      <c r="B3" s="84" t="s">
        <v>8</v>
      </c>
      <c r="C3" s="84" t="s">
        <v>9</v>
      </c>
      <c r="D3" s="84" t="s">
        <v>2</v>
      </c>
      <c r="E3" s="84" t="s">
        <v>3</v>
      </c>
      <c r="F3" s="84" t="s">
        <v>4</v>
      </c>
      <c r="G3" s="83" t="s">
        <v>103</v>
      </c>
      <c r="H3" s="83"/>
      <c r="I3" s="83"/>
      <c r="J3" s="84" t="s">
        <v>114</v>
      </c>
      <c r="K3" s="84" t="s">
        <v>108</v>
      </c>
      <c r="L3" s="84" t="s">
        <v>10</v>
      </c>
      <c r="M3" s="84"/>
      <c r="N3" s="85" t="s">
        <v>111</v>
      </c>
      <c r="O3" s="1"/>
      <c r="P3" s="1"/>
      <c r="Q3" s="56" t="s">
        <v>106</v>
      </c>
      <c r="R3" s="58"/>
      <c r="S3" s="1"/>
    </row>
    <row r="4" spans="1:19" ht="33" customHeight="1" x14ac:dyDescent="0.3">
      <c r="A4" s="89"/>
      <c r="B4" s="84"/>
      <c r="C4" s="84"/>
      <c r="D4" s="84"/>
      <c r="E4" s="84"/>
      <c r="F4" s="84"/>
      <c r="G4" s="54" t="s">
        <v>113</v>
      </c>
      <c r="H4" s="50" t="s">
        <v>101</v>
      </c>
      <c r="I4" s="50" t="s">
        <v>102</v>
      </c>
      <c r="J4" s="84"/>
      <c r="K4" s="84"/>
      <c r="L4" s="43" t="s">
        <v>100</v>
      </c>
      <c r="M4" s="43" t="s">
        <v>6</v>
      </c>
      <c r="N4" s="85"/>
      <c r="O4" s="1"/>
      <c r="P4" s="1"/>
      <c r="Q4" s="59" t="s">
        <v>107</v>
      </c>
      <c r="R4" s="58"/>
      <c r="S4" s="65" t="s">
        <v>132</v>
      </c>
    </row>
    <row r="5" spans="1:19" ht="41.4" x14ac:dyDescent="0.3">
      <c r="A5" s="8" t="s">
        <v>123</v>
      </c>
      <c r="B5" s="9" t="s">
        <v>135</v>
      </c>
      <c r="C5" s="9"/>
      <c r="D5" s="9" t="s">
        <v>35</v>
      </c>
      <c r="E5" s="9">
        <v>1</v>
      </c>
      <c r="F5" s="9">
        <v>1</v>
      </c>
      <c r="G5" s="44">
        <v>7488000</v>
      </c>
      <c r="H5" s="47">
        <v>1</v>
      </c>
      <c r="I5" s="47">
        <v>0</v>
      </c>
      <c r="J5" s="61" t="s">
        <v>117</v>
      </c>
      <c r="K5" s="9" t="s">
        <v>106</v>
      </c>
      <c r="L5" s="62">
        <v>42659</v>
      </c>
      <c r="M5" s="62">
        <v>42854</v>
      </c>
      <c r="N5" s="10"/>
      <c r="O5" s="1"/>
      <c r="P5" s="1"/>
      <c r="Q5" s="56" t="s">
        <v>24</v>
      </c>
      <c r="R5" s="58"/>
      <c r="S5" s="1">
        <f>+G5*H5</f>
        <v>7488000</v>
      </c>
    </row>
    <row r="6" spans="1:19" s="7" customFormat="1" ht="41.4" x14ac:dyDescent="0.3">
      <c r="A6" s="8" t="s">
        <v>123</v>
      </c>
      <c r="B6" s="9" t="s">
        <v>136</v>
      </c>
      <c r="C6" s="9"/>
      <c r="D6" s="9" t="s">
        <v>35</v>
      </c>
      <c r="E6" s="9">
        <v>1</v>
      </c>
      <c r="F6" s="9">
        <v>1</v>
      </c>
      <c r="G6" s="44">
        <v>10261333.333333334</v>
      </c>
      <c r="H6" s="47">
        <v>0.9</v>
      </c>
      <c r="I6" s="47">
        <v>9.9999999999999978E-2</v>
      </c>
      <c r="J6" s="61" t="s">
        <v>117</v>
      </c>
      <c r="K6" s="9" t="s">
        <v>107</v>
      </c>
      <c r="L6" s="62">
        <v>42659</v>
      </c>
      <c r="M6" s="62">
        <v>42854</v>
      </c>
      <c r="N6" s="10"/>
      <c r="O6" s="2"/>
      <c r="P6" s="2"/>
      <c r="Q6" s="56"/>
      <c r="R6" s="58"/>
      <c r="S6" s="2">
        <f t="shared" ref="S6:S33" si="0">+G6*H6</f>
        <v>9235200</v>
      </c>
    </row>
    <row r="7" spans="1:19" s="7" customFormat="1" ht="41.4" x14ac:dyDescent="0.3">
      <c r="A7" s="8" t="s">
        <v>123</v>
      </c>
      <c r="B7" s="9" t="s">
        <v>137</v>
      </c>
      <c r="C7" s="9"/>
      <c r="D7" s="9" t="s">
        <v>35</v>
      </c>
      <c r="E7" s="9">
        <v>1</v>
      </c>
      <c r="F7" s="9">
        <v>1</v>
      </c>
      <c r="G7" s="44">
        <v>7765333.333333333</v>
      </c>
      <c r="H7" s="47">
        <v>0.1</v>
      </c>
      <c r="I7" s="47">
        <v>0.9</v>
      </c>
      <c r="J7" s="61" t="s">
        <v>117</v>
      </c>
      <c r="K7" s="9" t="s">
        <v>106</v>
      </c>
      <c r="L7" s="62">
        <v>42689</v>
      </c>
      <c r="M7" s="62">
        <v>42884</v>
      </c>
      <c r="N7" s="10"/>
      <c r="O7" s="2"/>
      <c r="P7" s="2"/>
      <c r="Q7" s="56"/>
      <c r="R7" s="58"/>
      <c r="S7" s="2">
        <f t="shared" si="0"/>
        <v>776533.33333333337</v>
      </c>
    </row>
    <row r="8" spans="1:19" s="7" customFormat="1" ht="41.4" x14ac:dyDescent="0.3">
      <c r="A8" s="8" t="s">
        <v>123</v>
      </c>
      <c r="B8" s="9" t="s">
        <v>138</v>
      </c>
      <c r="C8" s="9"/>
      <c r="D8" s="9" t="s">
        <v>35</v>
      </c>
      <c r="E8" s="9">
        <v>1</v>
      </c>
      <c r="F8" s="9">
        <v>1</v>
      </c>
      <c r="G8" s="44">
        <v>9706666.666666666</v>
      </c>
      <c r="H8" s="47">
        <v>0.1</v>
      </c>
      <c r="I8" s="47">
        <v>0.9</v>
      </c>
      <c r="J8" s="61" t="s">
        <v>117</v>
      </c>
      <c r="K8" s="9" t="s">
        <v>106</v>
      </c>
      <c r="L8" s="62">
        <v>42720</v>
      </c>
      <c r="M8" s="62">
        <v>43035</v>
      </c>
      <c r="N8" s="10"/>
      <c r="O8" s="2"/>
      <c r="P8" s="2"/>
      <c r="Q8" s="56"/>
      <c r="R8" s="58"/>
      <c r="S8" s="2">
        <f t="shared" si="0"/>
        <v>970666.66666666663</v>
      </c>
    </row>
    <row r="9" spans="1:19" s="7" customFormat="1" ht="41.4" x14ac:dyDescent="0.3">
      <c r="A9" s="8" t="s">
        <v>123</v>
      </c>
      <c r="B9" s="9" t="s">
        <v>139</v>
      </c>
      <c r="C9" s="9"/>
      <c r="D9" s="9" t="s">
        <v>35</v>
      </c>
      <c r="E9" s="9">
        <v>1</v>
      </c>
      <c r="F9" s="9">
        <v>1</v>
      </c>
      <c r="G9" s="44">
        <v>35000000</v>
      </c>
      <c r="H9" s="47">
        <v>0.9</v>
      </c>
      <c r="I9" s="47">
        <v>9.9999999999999978E-2</v>
      </c>
      <c r="J9" s="61" t="s">
        <v>117</v>
      </c>
      <c r="K9" s="9" t="s">
        <v>107</v>
      </c>
      <c r="L9" s="62">
        <v>42689</v>
      </c>
      <c r="M9" s="62">
        <v>42884</v>
      </c>
      <c r="N9" s="10"/>
      <c r="O9" s="2"/>
      <c r="P9" s="2"/>
      <c r="Q9" s="56"/>
      <c r="R9" s="58"/>
      <c r="S9" s="2">
        <f t="shared" si="0"/>
        <v>31500000</v>
      </c>
    </row>
    <row r="10" spans="1:19" s="7" customFormat="1" ht="41.4" x14ac:dyDescent="0.3">
      <c r="A10" s="8" t="s">
        <v>123</v>
      </c>
      <c r="B10" s="9" t="s">
        <v>140</v>
      </c>
      <c r="C10" s="9"/>
      <c r="D10" s="9" t="s">
        <v>35</v>
      </c>
      <c r="E10" s="9">
        <v>1</v>
      </c>
      <c r="F10" s="9">
        <v>1</v>
      </c>
      <c r="G10" s="44">
        <v>30000000</v>
      </c>
      <c r="H10" s="47">
        <v>0.9</v>
      </c>
      <c r="I10" s="47">
        <v>9.9999999999999978E-2</v>
      </c>
      <c r="J10" s="61" t="s">
        <v>117</v>
      </c>
      <c r="K10" s="9" t="s">
        <v>107</v>
      </c>
      <c r="L10" s="62">
        <v>42812</v>
      </c>
      <c r="M10" s="62">
        <v>43007</v>
      </c>
      <c r="N10" s="10"/>
      <c r="O10" s="2"/>
      <c r="P10" s="2"/>
      <c r="Q10" s="56"/>
      <c r="R10" s="58"/>
      <c r="S10" s="2">
        <f t="shared" si="0"/>
        <v>27000000</v>
      </c>
    </row>
    <row r="11" spans="1:19" s="7" customFormat="1" ht="41.4" x14ac:dyDescent="0.3">
      <c r="A11" s="8" t="s">
        <v>123</v>
      </c>
      <c r="B11" s="9" t="s">
        <v>141</v>
      </c>
      <c r="C11" s="9"/>
      <c r="D11" s="9" t="s">
        <v>35</v>
      </c>
      <c r="E11" s="9">
        <v>1</v>
      </c>
      <c r="F11" s="9">
        <v>1</v>
      </c>
      <c r="G11" s="44">
        <v>10000000</v>
      </c>
      <c r="H11" s="47">
        <v>0.9</v>
      </c>
      <c r="I11" s="47">
        <v>9.9999999999999978E-2</v>
      </c>
      <c r="J11" s="61" t="s">
        <v>117</v>
      </c>
      <c r="K11" s="9" t="s">
        <v>107</v>
      </c>
      <c r="L11" s="62">
        <v>42689</v>
      </c>
      <c r="M11" s="62">
        <v>42884</v>
      </c>
      <c r="N11" s="10"/>
      <c r="O11" s="2"/>
      <c r="P11" s="2"/>
      <c r="Q11" s="56"/>
      <c r="R11" s="58"/>
      <c r="S11" s="2">
        <f t="shared" si="0"/>
        <v>9000000</v>
      </c>
    </row>
    <row r="12" spans="1:19" s="7" customFormat="1" ht="41.4" x14ac:dyDescent="0.3">
      <c r="A12" s="8" t="s">
        <v>123</v>
      </c>
      <c r="B12" s="9" t="s">
        <v>142</v>
      </c>
      <c r="C12" s="9"/>
      <c r="D12" s="9" t="s">
        <v>32</v>
      </c>
      <c r="E12" s="9">
        <v>1</v>
      </c>
      <c r="F12" s="9">
        <v>1</v>
      </c>
      <c r="G12" s="44">
        <v>2425699</v>
      </c>
      <c r="H12" s="47">
        <v>0.1</v>
      </c>
      <c r="I12" s="47">
        <v>0.9</v>
      </c>
      <c r="J12" s="61" t="s">
        <v>117</v>
      </c>
      <c r="K12" s="9" t="s">
        <v>106</v>
      </c>
      <c r="L12" s="62">
        <v>42614</v>
      </c>
      <c r="M12" s="62">
        <v>42884</v>
      </c>
      <c r="N12" s="10"/>
      <c r="O12" s="2"/>
      <c r="P12" s="2"/>
      <c r="Q12" s="56"/>
      <c r="R12" s="58"/>
      <c r="S12" s="2">
        <f t="shared" si="0"/>
        <v>242569.90000000002</v>
      </c>
    </row>
    <row r="13" spans="1:19" s="7" customFormat="1" ht="27.6" x14ac:dyDescent="0.3">
      <c r="A13" s="8" t="s">
        <v>123</v>
      </c>
      <c r="B13" s="9" t="s">
        <v>143</v>
      </c>
      <c r="C13" s="9"/>
      <c r="D13" s="9" t="s">
        <v>35</v>
      </c>
      <c r="E13" s="9">
        <v>1</v>
      </c>
      <c r="F13" s="9">
        <v>1</v>
      </c>
      <c r="G13" s="44">
        <v>10516118.133333333</v>
      </c>
      <c r="H13" s="47">
        <v>0.9</v>
      </c>
      <c r="I13" s="47">
        <v>9.9999999999999978E-2</v>
      </c>
      <c r="J13" s="61" t="s">
        <v>118</v>
      </c>
      <c r="K13" s="9" t="s">
        <v>125</v>
      </c>
      <c r="L13" s="62">
        <v>42583</v>
      </c>
      <c r="M13" s="62">
        <v>42898</v>
      </c>
      <c r="N13" s="10"/>
      <c r="O13" s="2"/>
      <c r="P13" s="2"/>
      <c r="Q13" s="56"/>
      <c r="R13" s="58"/>
      <c r="S13" s="2">
        <f t="shared" si="0"/>
        <v>9464506.3200000003</v>
      </c>
    </row>
    <row r="14" spans="1:19" s="7" customFormat="1" ht="27.6" x14ac:dyDescent="0.3">
      <c r="A14" s="8" t="s">
        <v>123</v>
      </c>
      <c r="B14" s="9" t="s">
        <v>144</v>
      </c>
      <c r="C14" s="9"/>
      <c r="D14" s="9" t="s">
        <v>35</v>
      </c>
      <c r="E14" s="9">
        <v>1</v>
      </c>
      <c r="F14" s="9">
        <v>1</v>
      </c>
      <c r="G14" s="44">
        <v>6250000</v>
      </c>
      <c r="H14" s="47">
        <v>1</v>
      </c>
      <c r="I14" s="47">
        <v>0</v>
      </c>
      <c r="J14" s="61" t="s">
        <v>118</v>
      </c>
      <c r="K14" s="9" t="s">
        <v>124</v>
      </c>
      <c r="L14" s="62">
        <v>42583</v>
      </c>
      <c r="M14" s="62">
        <v>42778</v>
      </c>
      <c r="N14" s="10"/>
      <c r="O14" s="2"/>
      <c r="P14" s="2"/>
      <c r="Q14" s="56"/>
      <c r="R14" s="58"/>
      <c r="S14" s="2">
        <f t="shared" si="0"/>
        <v>6250000</v>
      </c>
    </row>
    <row r="15" spans="1:19" s="7" customFormat="1" ht="27.6" x14ac:dyDescent="0.3">
      <c r="A15" s="8" t="s">
        <v>123</v>
      </c>
      <c r="B15" s="9" t="s">
        <v>145</v>
      </c>
      <c r="C15" s="9"/>
      <c r="D15" s="9" t="s">
        <v>32</v>
      </c>
      <c r="E15" s="9">
        <v>1</v>
      </c>
      <c r="F15" s="9">
        <v>1</v>
      </c>
      <c r="G15" s="44">
        <v>2000000</v>
      </c>
      <c r="H15" s="47">
        <v>1</v>
      </c>
      <c r="I15" s="47">
        <v>0</v>
      </c>
      <c r="J15" s="61" t="s">
        <v>118</v>
      </c>
      <c r="K15" s="9" t="s">
        <v>124</v>
      </c>
      <c r="L15" s="62">
        <v>42826</v>
      </c>
      <c r="M15" s="62">
        <v>42976</v>
      </c>
      <c r="N15" s="10"/>
      <c r="O15" s="2"/>
      <c r="P15" s="2"/>
      <c r="Q15" s="56"/>
      <c r="R15" s="58"/>
      <c r="S15" s="2">
        <f t="shared" si="0"/>
        <v>2000000</v>
      </c>
    </row>
    <row r="16" spans="1:19" s="7" customFormat="1" ht="27.6" x14ac:dyDescent="0.3">
      <c r="A16" s="8" t="s">
        <v>123</v>
      </c>
      <c r="B16" s="9" t="s">
        <v>146</v>
      </c>
      <c r="C16" s="9"/>
      <c r="D16" s="9" t="s">
        <v>35</v>
      </c>
      <c r="E16" s="9">
        <v>1</v>
      </c>
      <c r="F16" s="9">
        <v>1</v>
      </c>
      <c r="G16" s="44">
        <v>11268000</v>
      </c>
      <c r="H16" s="47">
        <v>0.9</v>
      </c>
      <c r="I16" s="47">
        <v>9.9999999999999978E-2</v>
      </c>
      <c r="J16" s="61" t="s">
        <v>118</v>
      </c>
      <c r="K16" s="9" t="s">
        <v>125</v>
      </c>
      <c r="L16" s="62">
        <v>42887</v>
      </c>
      <c r="M16" s="62">
        <v>43202</v>
      </c>
      <c r="N16" s="10"/>
      <c r="O16" s="2"/>
      <c r="P16" s="2"/>
      <c r="Q16" s="56"/>
      <c r="R16" s="58"/>
      <c r="S16" s="2">
        <f t="shared" si="0"/>
        <v>10141200</v>
      </c>
    </row>
    <row r="17" spans="1:19" s="7" customFormat="1" ht="31.5" customHeight="1" x14ac:dyDescent="0.3">
      <c r="A17" s="8" t="s">
        <v>123</v>
      </c>
      <c r="B17" s="9" t="s">
        <v>147</v>
      </c>
      <c r="C17" s="9"/>
      <c r="D17" s="9" t="s">
        <v>35</v>
      </c>
      <c r="E17" s="9">
        <v>1</v>
      </c>
      <c r="F17" s="9">
        <v>1</v>
      </c>
      <c r="G17" s="44">
        <v>11220000</v>
      </c>
      <c r="H17" s="47">
        <v>0.9</v>
      </c>
      <c r="I17" s="47">
        <v>9.9999999999999978E-2</v>
      </c>
      <c r="J17" s="61" t="s">
        <v>118</v>
      </c>
      <c r="K17" s="9" t="s">
        <v>125</v>
      </c>
      <c r="L17" s="62">
        <v>42918</v>
      </c>
      <c r="M17" s="62">
        <v>43233</v>
      </c>
      <c r="N17" s="10"/>
      <c r="O17" s="2"/>
      <c r="P17" s="2"/>
      <c r="Q17" s="56"/>
      <c r="R17" s="58"/>
      <c r="S17" s="2">
        <f t="shared" si="0"/>
        <v>10098000</v>
      </c>
    </row>
    <row r="18" spans="1:19" s="7" customFormat="1" ht="27.6" x14ac:dyDescent="0.3">
      <c r="A18" s="8" t="s">
        <v>123</v>
      </c>
      <c r="B18" s="9" t="s">
        <v>148</v>
      </c>
      <c r="C18" s="9"/>
      <c r="D18" s="9" t="s">
        <v>35</v>
      </c>
      <c r="E18" s="9">
        <v>1</v>
      </c>
      <c r="F18" s="9">
        <v>1</v>
      </c>
      <c r="G18" s="44">
        <v>12560400</v>
      </c>
      <c r="H18" s="47">
        <v>0.9</v>
      </c>
      <c r="I18" s="47">
        <v>9.9999999999999978E-2</v>
      </c>
      <c r="J18" s="61" t="s">
        <v>118</v>
      </c>
      <c r="K18" s="9" t="s">
        <v>125</v>
      </c>
      <c r="L18" s="62">
        <v>42948</v>
      </c>
      <c r="M18" s="62">
        <v>43263</v>
      </c>
      <c r="N18" s="10"/>
      <c r="O18" s="2"/>
      <c r="P18" s="2"/>
      <c r="Q18" s="56"/>
      <c r="R18" s="58"/>
      <c r="S18" s="2">
        <f t="shared" si="0"/>
        <v>11304360</v>
      </c>
    </row>
    <row r="19" spans="1:19" s="7" customFormat="1" ht="27.6" x14ac:dyDescent="0.3">
      <c r="A19" s="8" t="s">
        <v>123</v>
      </c>
      <c r="B19" s="9" t="s">
        <v>149</v>
      </c>
      <c r="C19" s="9"/>
      <c r="D19" s="9" t="s">
        <v>32</v>
      </c>
      <c r="E19" s="9">
        <v>1</v>
      </c>
      <c r="F19" s="9">
        <v>1</v>
      </c>
      <c r="G19" s="44">
        <v>2970000</v>
      </c>
      <c r="H19" s="47">
        <v>1</v>
      </c>
      <c r="I19" s="47">
        <v>0</v>
      </c>
      <c r="J19" s="61" t="s">
        <v>118</v>
      </c>
      <c r="K19" s="9" t="s">
        <v>124</v>
      </c>
      <c r="L19" s="62">
        <v>42675</v>
      </c>
      <c r="M19" s="62">
        <v>42825</v>
      </c>
      <c r="N19" s="10"/>
      <c r="O19" s="2"/>
      <c r="P19" s="2"/>
      <c r="Q19" s="56"/>
      <c r="R19" s="58"/>
      <c r="S19" s="2">
        <f t="shared" si="0"/>
        <v>2970000</v>
      </c>
    </row>
    <row r="20" spans="1:19" s="7" customFormat="1" ht="27.6" x14ac:dyDescent="0.3">
      <c r="A20" s="8" t="s">
        <v>123</v>
      </c>
      <c r="B20" s="9" t="s">
        <v>150</v>
      </c>
      <c r="C20" s="9"/>
      <c r="D20" s="9" t="s">
        <v>35</v>
      </c>
      <c r="E20" s="9">
        <v>1</v>
      </c>
      <c r="F20" s="9">
        <v>1</v>
      </c>
      <c r="G20" s="44">
        <v>6093480.9333333336</v>
      </c>
      <c r="H20" s="47">
        <v>1</v>
      </c>
      <c r="I20" s="47">
        <v>0</v>
      </c>
      <c r="J20" s="61" t="s">
        <v>118</v>
      </c>
      <c r="K20" s="9" t="s">
        <v>124</v>
      </c>
      <c r="L20" s="62">
        <v>42614</v>
      </c>
      <c r="M20" s="62">
        <v>42809</v>
      </c>
      <c r="N20" s="10"/>
      <c r="O20" s="2"/>
      <c r="P20" s="2"/>
      <c r="Q20" s="56"/>
      <c r="R20" s="58"/>
      <c r="S20" s="2">
        <f t="shared" si="0"/>
        <v>6093480.9333333336</v>
      </c>
    </row>
    <row r="21" spans="1:19" s="7" customFormat="1" ht="27.6" x14ac:dyDescent="0.3">
      <c r="A21" s="8" t="s">
        <v>123</v>
      </c>
      <c r="B21" s="9" t="s">
        <v>151</v>
      </c>
      <c r="C21" s="9"/>
      <c r="D21" s="9" t="s">
        <v>35</v>
      </c>
      <c r="E21" s="9">
        <v>1</v>
      </c>
      <c r="F21" s="9">
        <v>1</v>
      </c>
      <c r="G21" s="44">
        <v>21178561.866666667</v>
      </c>
      <c r="H21" s="47">
        <v>0.9</v>
      </c>
      <c r="I21" s="47">
        <v>9.9999999999999978E-2</v>
      </c>
      <c r="J21" s="61" t="s">
        <v>118</v>
      </c>
      <c r="K21" s="9" t="s">
        <v>125</v>
      </c>
      <c r="L21" s="62">
        <v>42675</v>
      </c>
      <c r="M21" s="62">
        <v>42990</v>
      </c>
      <c r="N21" s="10"/>
      <c r="O21" s="2"/>
      <c r="P21" s="2"/>
      <c r="Q21" s="56"/>
      <c r="R21" s="58"/>
      <c r="S21" s="2">
        <f t="shared" si="0"/>
        <v>19060705.68</v>
      </c>
    </row>
    <row r="22" spans="1:19" s="7" customFormat="1" ht="27.6" x14ac:dyDescent="0.3">
      <c r="A22" s="8" t="s">
        <v>123</v>
      </c>
      <c r="B22" s="9" t="s">
        <v>152</v>
      </c>
      <c r="C22" s="9"/>
      <c r="D22" s="9" t="s">
        <v>32</v>
      </c>
      <c r="E22" s="9">
        <v>1</v>
      </c>
      <c r="F22" s="9">
        <v>1</v>
      </c>
      <c r="G22" s="44">
        <v>3500000</v>
      </c>
      <c r="H22" s="47">
        <v>1</v>
      </c>
      <c r="I22" s="47">
        <v>0</v>
      </c>
      <c r="J22" s="61" t="s">
        <v>118</v>
      </c>
      <c r="K22" s="9" t="s">
        <v>124</v>
      </c>
      <c r="L22" s="62">
        <v>42767</v>
      </c>
      <c r="M22" s="62">
        <v>43037</v>
      </c>
      <c r="N22" s="10"/>
      <c r="O22" s="2"/>
      <c r="P22" s="2"/>
      <c r="Q22" s="56"/>
      <c r="R22" s="58"/>
      <c r="S22" s="2">
        <f t="shared" si="0"/>
        <v>3500000</v>
      </c>
    </row>
    <row r="23" spans="1:19" ht="27.6" x14ac:dyDescent="0.3">
      <c r="A23" s="8" t="s">
        <v>123</v>
      </c>
      <c r="B23" s="9" t="s">
        <v>153</v>
      </c>
      <c r="C23" s="9"/>
      <c r="D23" s="9" t="s">
        <v>32</v>
      </c>
      <c r="E23" s="9">
        <v>1</v>
      </c>
      <c r="F23" s="9">
        <v>1</v>
      </c>
      <c r="G23" s="44">
        <v>2000000</v>
      </c>
      <c r="H23" s="47">
        <v>1</v>
      </c>
      <c r="I23" s="47">
        <v>0</v>
      </c>
      <c r="J23" s="61" t="s">
        <v>118</v>
      </c>
      <c r="K23" s="9" t="s">
        <v>124</v>
      </c>
      <c r="L23" s="62">
        <v>42767</v>
      </c>
      <c r="M23" s="62">
        <v>43037</v>
      </c>
      <c r="N23" s="10"/>
      <c r="O23" s="1"/>
      <c r="P23" s="1"/>
      <c r="Q23" s="56" t="s">
        <v>25</v>
      </c>
      <c r="R23" s="58"/>
      <c r="S23" s="2">
        <f t="shared" si="0"/>
        <v>2000000</v>
      </c>
    </row>
    <row r="24" spans="1:19" ht="27.6" x14ac:dyDescent="0.3">
      <c r="A24" s="8" t="s">
        <v>123</v>
      </c>
      <c r="B24" s="9" t="s">
        <v>154</v>
      </c>
      <c r="C24" s="9"/>
      <c r="D24" s="9" t="s">
        <v>35</v>
      </c>
      <c r="E24" s="9">
        <v>1</v>
      </c>
      <c r="F24" s="9">
        <v>1</v>
      </c>
      <c r="G24" s="44">
        <v>99225000</v>
      </c>
      <c r="H24" s="47">
        <v>0.9</v>
      </c>
      <c r="I24" s="47">
        <v>9.9999999999999978E-2</v>
      </c>
      <c r="J24" s="61" t="s">
        <v>118</v>
      </c>
      <c r="K24" s="9" t="s">
        <v>107</v>
      </c>
      <c r="L24" s="62">
        <v>42767</v>
      </c>
      <c r="M24" s="62">
        <v>43082</v>
      </c>
      <c r="N24" s="10"/>
      <c r="O24" s="1"/>
      <c r="P24" s="1"/>
      <c r="Q24" s="56" t="s">
        <v>26</v>
      </c>
      <c r="R24" s="58"/>
      <c r="S24" s="2">
        <f t="shared" si="0"/>
        <v>89302500</v>
      </c>
    </row>
    <row r="25" spans="1:19" s="7" customFormat="1" ht="27.6" x14ac:dyDescent="0.3">
      <c r="A25" s="8" t="s">
        <v>123</v>
      </c>
      <c r="B25" s="9" t="s">
        <v>155</v>
      </c>
      <c r="C25" s="9"/>
      <c r="D25" s="9" t="s">
        <v>35</v>
      </c>
      <c r="E25" s="9">
        <v>1</v>
      </c>
      <c r="F25" s="9">
        <v>1</v>
      </c>
      <c r="G25" s="44">
        <v>12000000</v>
      </c>
      <c r="H25" s="47">
        <v>0.9</v>
      </c>
      <c r="I25" s="47">
        <v>9.9999999999999978E-2</v>
      </c>
      <c r="J25" s="61" t="s">
        <v>118</v>
      </c>
      <c r="K25" s="9" t="s">
        <v>125</v>
      </c>
      <c r="L25" s="62">
        <v>42736</v>
      </c>
      <c r="M25" s="62">
        <v>43051</v>
      </c>
      <c r="N25" s="10"/>
      <c r="O25" s="2"/>
      <c r="P25" s="2"/>
      <c r="Q25" s="56"/>
      <c r="R25" s="58"/>
      <c r="S25" s="2">
        <f t="shared" si="0"/>
        <v>10800000</v>
      </c>
    </row>
    <row r="26" spans="1:19" s="7" customFormat="1" ht="27.6" x14ac:dyDescent="0.3">
      <c r="A26" s="8" t="s">
        <v>123</v>
      </c>
      <c r="B26" s="9" t="s">
        <v>156</v>
      </c>
      <c r="C26" s="9"/>
      <c r="D26" s="9" t="s">
        <v>32</v>
      </c>
      <c r="E26" s="9">
        <v>1</v>
      </c>
      <c r="F26" s="9">
        <v>1</v>
      </c>
      <c r="G26" s="44">
        <v>2500000</v>
      </c>
      <c r="H26" s="47">
        <v>1</v>
      </c>
      <c r="I26" s="47">
        <v>0</v>
      </c>
      <c r="J26" s="61" t="s">
        <v>118</v>
      </c>
      <c r="K26" s="9" t="s">
        <v>124</v>
      </c>
      <c r="L26" s="62">
        <v>42736</v>
      </c>
      <c r="M26" s="62">
        <v>42886</v>
      </c>
      <c r="N26" s="10"/>
      <c r="O26" s="2"/>
      <c r="P26" s="2"/>
      <c r="Q26" s="56"/>
      <c r="R26" s="58"/>
      <c r="S26" s="2">
        <f t="shared" si="0"/>
        <v>2500000</v>
      </c>
    </row>
    <row r="27" spans="1:19" s="7" customFormat="1" ht="27.6" x14ac:dyDescent="0.3">
      <c r="A27" s="8" t="s">
        <v>123</v>
      </c>
      <c r="B27" s="9" t="s">
        <v>157</v>
      </c>
      <c r="C27" s="9"/>
      <c r="D27" s="9" t="s">
        <v>35</v>
      </c>
      <c r="E27" s="9">
        <v>1</v>
      </c>
      <c r="F27" s="9">
        <v>1</v>
      </c>
      <c r="G27" s="44">
        <v>5500000</v>
      </c>
      <c r="H27" s="47">
        <v>1</v>
      </c>
      <c r="I27" s="47">
        <v>0</v>
      </c>
      <c r="J27" s="61" t="s">
        <v>118</v>
      </c>
      <c r="K27" s="9" t="s">
        <v>124</v>
      </c>
      <c r="L27" s="62">
        <v>42767</v>
      </c>
      <c r="M27" s="62">
        <v>43082</v>
      </c>
      <c r="N27" s="10"/>
      <c r="O27" s="2"/>
      <c r="P27" s="2"/>
      <c r="Q27" s="56"/>
      <c r="R27" s="58"/>
      <c r="S27" s="2">
        <f t="shared" si="0"/>
        <v>5500000</v>
      </c>
    </row>
    <row r="28" spans="1:19" s="7" customFormat="1" ht="27.6" x14ac:dyDescent="0.3">
      <c r="A28" s="8" t="s">
        <v>123</v>
      </c>
      <c r="B28" s="9" t="s">
        <v>158</v>
      </c>
      <c r="C28" s="9"/>
      <c r="D28" s="9" t="s">
        <v>35</v>
      </c>
      <c r="E28" s="9">
        <v>1</v>
      </c>
      <c r="F28" s="9">
        <v>1</v>
      </c>
      <c r="G28" s="44">
        <v>7501825.1333333338</v>
      </c>
      <c r="H28" s="47">
        <v>1</v>
      </c>
      <c r="I28" s="47">
        <v>0</v>
      </c>
      <c r="J28" s="61" t="s">
        <v>118</v>
      </c>
      <c r="K28" s="9" t="s">
        <v>124</v>
      </c>
      <c r="L28" s="62">
        <v>42645</v>
      </c>
      <c r="M28" s="62">
        <v>42960</v>
      </c>
      <c r="N28" s="10"/>
      <c r="O28" s="2"/>
      <c r="P28" s="2"/>
      <c r="Q28" s="56"/>
      <c r="R28" s="58"/>
      <c r="S28" s="2">
        <f t="shared" si="0"/>
        <v>7501825.1333333338</v>
      </c>
    </row>
    <row r="29" spans="1:19" s="7" customFormat="1" ht="27.6" x14ac:dyDescent="0.3">
      <c r="A29" s="8" t="s">
        <v>123</v>
      </c>
      <c r="B29" s="9" t="s">
        <v>159</v>
      </c>
      <c r="C29" s="9"/>
      <c r="D29" s="9" t="s">
        <v>35</v>
      </c>
      <c r="E29" s="9">
        <v>1</v>
      </c>
      <c r="F29" s="9">
        <v>1</v>
      </c>
      <c r="G29" s="44">
        <v>5895820.4666666668</v>
      </c>
      <c r="H29" s="47">
        <v>1</v>
      </c>
      <c r="I29" s="47">
        <v>0</v>
      </c>
      <c r="J29" s="61" t="s">
        <v>118</v>
      </c>
      <c r="K29" s="9" t="s">
        <v>124</v>
      </c>
      <c r="L29" s="62">
        <v>42645</v>
      </c>
      <c r="M29" s="62">
        <v>42960</v>
      </c>
      <c r="N29" s="10"/>
      <c r="O29" s="2"/>
      <c r="P29" s="2"/>
      <c r="Q29" s="56"/>
      <c r="R29" s="58"/>
      <c r="S29" s="2">
        <f t="shared" si="0"/>
        <v>5895820.4666666668</v>
      </c>
    </row>
    <row r="30" spans="1:19" s="7" customFormat="1" ht="27.6" x14ac:dyDescent="0.3">
      <c r="A30" s="8" t="s">
        <v>123</v>
      </c>
      <c r="B30" s="9" t="s">
        <v>160</v>
      </c>
      <c r="C30" s="9"/>
      <c r="D30" s="9" t="s">
        <v>35</v>
      </c>
      <c r="E30" s="9">
        <v>1</v>
      </c>
      <c r="F30" s="9">
        <v>1</v>
      </c>
      <c r="G30" s="44">
        <v>5686182.5333333332</v>
      </c>
      <c r="H30" s="47">
        <v>1</v>
      </c>
      <c r="I30" s="47">
        <v>0</v>
      </c>
      <c r="J30" s="61" t="s">
        <v>118</v>
      </c>
      <c r="K30" s="9" t="s">
        <v>124</v>
      </c>
      <c r="L30" s="62">
        <v>42675</v>
      </c>
      <c r="M30" s="62">
        <v>42990</v>
      </c>
      <c r="N30" s="10"/>
      <c r="O30" s="2"/>
      <c r="P30" s="2"/>
      <c r="Q30" s="56"/>
      <c r="R30" s="58"/>
      <c r="S30" s="2">
        <f t="shared" si="0"/>
        <v>5686182.5333333332</v>
      </c>
    </row>
    <row r="31" spans="1:19" s="7" customFormat="1" ht="27.6" x14ac:dyDescent="0.3">
      <c r="A31" s="8" t="s">
        <v>123</v>
      </c>
      <c r="B31" s="9" t="s">
        <v>161</v>
      </c>
      <c r="C31" s="9"/>
      <c r="D31" s="9" t="s">
        <v>35</v>
      </c>
      <c r="E31" s="9">
        <v>1</v>
      </c>
      <c r="F31" s="9">
        <v>1</v>
      </c>
      <c r="G31" s="44">
        <v>6746724.1333333338</v>
      </c>
      <c r="H31" s="47">
        <v>1</v>
      </c>
      <c r="I31" s="47">
        <v>0</v>
      </c>
      <c r="J31" s="61" t="s">
        <v>118</v>
      </c>
      <c r="K31" s="9" t="s">
        <v>124</v>
      </c>
      <c r="L31" s="62">
        <v>42675</v>
      </c>
      <c r="M31" s="62">
        <v>42990</v>
      </c>
      <c r="N31" s="10"/>
      <c r="O31" s="2"/>
      <c r="P31" s="2"/>
      <c r="Q31" s="56"/>
      <c r="R31" s="58"/>
      <c r="S31" s="2">
        <f t="shared" si="0"/>
        <v>6746724.1333333338</v>
      </c>
    </row>
    <row r="32" spans="1:19" ht="64.5" customHeight="1" x14ac:dyDescent="0.3">
      <c r="A32" s="8" t="s">
        <v>123</v>
      </c>
      <c r="B32" s="9" t="s">
        <v>162</v>
      </c>
      <c r="C32" s="9" t="s">
        <v>126</v>
      </c>
      <c r="D32" s="9" t="s">
        <v>32</v>
      </c>
      <c r="E32" s="9">
        <v>1</v>
      </c>
      <c r="F32" s="9">
        <v>1</v>
      </c>
      <c r="G32" s="44">
        <v>3017100</v>
      </c>
      <c r="H32" s="47">
        <v>0</v>
      </c>
      <c r="I32" s="47">
        <v>1</v>
      </c>
      <c r="J32" s="9" t="s">
        <v>119</v>
      </c>
      <c r="K32" s="9" t="s">
        <v>106</v>
      </c>
      <c r="L32" s="9"/>
      <c r="M32" s="9"/>
      <c r="N32" s="10"/>
      <c r="O32" s="1"/>
      <c r="P32" s="1"/>
      <c r="Q32" s="56" t="s">
        <v>27</v>
      </c>
      <c r="R32" s="58"/>
      <c r="S32" s="2">
        <f t="shared" si="0"/>
        <v>0</v>
      </c>
    </row>
    <row r="33" spans="1:19" ht="15" thickBot="1" x14ac:dyDescent="0.35">
      <c r="A33" s="8" t="s">
        <v>123</v>
      </c>
      <c r="B33" s="12" t="s">
        <v>129</v>
      </c>
      <c r="C33" s="12"/>
      <c r="D33" s="12"/>
      <c r="E33" s="12"/>
      <c r="F33" s="12"/>
      <c r="G33" s="45">
        <v>17187916.466666698</v>
      </c>
      <c r="H33" s="64">
        <v>0.7514832367872768</v>
      </c>
      <c r="I33" s="64">
        <v>0.2485167632127232</v>
      </c>
      <c r="J33" s="12" t="s">
        <v>121</v>
      </c>
      <c r="K33" s="12"/>
      <c r="L33" s="12"/>
      <c r="M33" s="12"/>
      <c r="N33" s="13"/>
      <c r="O33" s="1"/>
      <c r="P33" s="1"/>
      <c r="Q33" s="56" t="s">
        <v>28</v>
      </c>
      <c r="R33" s="58"/>
      <c r="S33" s="2">
        <f t="shared" si="0"/>
        <v>12916431.100000024</v>
      </c>
    </row>
    <row r="34" spans="1:19" ht="15" thickBot="1" x14ac:dyDescent="0.35">
      <c r="Q34" s="56" t="s">
        <v>29</v>
      </c>
      <c r="R34" s="59"/>
    </row>
    <row r="35" spans="1:19" ht="15.6" x14ac:dyDescent="0.3">
      <c r="A35" s="86" t="s">
        <v>11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8"/>
      <c r="O35" s="2"/>
      <c r="P35" s="2"/>
      <c r="Q35" s="56" t="s">
        <v>30</v>
      </c>
      <c r="R35" s="58"/>
      <c r="S35" s="2"/>
    </row>
    <row r="36" spans="1:19" ht="15" customHeight="1" x14ac:dyDescent="0.3">
      <c r="A36" s="89" t="s">
        <v>7</v>
      </c>
      <c r="B36" s="84" t="s">
        <v>8</v>
      </c>
      <c r="C36" s="84" t="s">
        <v>9</v>
      </c>
      <c r="D36" s="84" t="s">
        <v>12</v>
      </c>
      <c r="E36" s="84" t="s">
        <v>3</v>
      </c>
      <c r="F36" s="84" t="s">
        <v>4</v>
      </c>
      <c r="G36" s="83" t="s">
        <v>103</v>
      </c>
      <c r="H36" s="83"/>
      <c r="I36" s="83"/>
      <c r="J36" s="84" t="s">
        <v>114</v>
      </c>
      <c r="K36" s="84" t="s">
        <v>108</v>
      </c>
      <c r="L36" s="84" t="s">
        <v>10</v>
      </c>
      <c r="M36" s="84"/>
      <c r="N36" s="85" t="s">
        <v>111</v>
      </c>
      <c r="O36" s="2"/>
      <c r="P36" s="2"/>
      <c r="Q36" s="56" t="s">
        <v>31</v>
      </c>
      <c r="R36" s="58"/>
      <c r="S36" s="2"/>
    </row>
    <row r="37" spans="1:19" ht="36" customHeight="1" x14ac:dyDescent="0.3">
      <c r="A37" s="89"/>
      <c r="B37" s="84"/>
      <c r="C37" s="84"/>
      <c r="D37" s="84"/>
      <c r="E37" s="84"/>
      <c r="F37" s="84"/>
      <c r="G37" s="54" t="s">
        <v>113</v>
      </c>
      <c r="H37" s="50" t="s">
        <v>101</v>
      </c>
      <c r="I37" s="50" t="s">
        <v>102</v>
      </c>
      <c r="J37" s="84"/>
      <c r="K37" s="84"/>
      <c r="L37" s="43" t="s">
        <v>100</v>
      </c>
      <c r="M37" s="43" t="s">
        <v>6</v>
      </c>
      <c r="N37" s="85"/>
      <c r="O37" s="2"/>
      <c r="P37" s="2"/>
      <c r="Q37" s="57"/>
      <c r="R37" s="58"/>
      <c r="S37" s="2"/>
    </row>
    <row r="38" spans="1:19" ht="69" x14ac:dyDescent="0.3">
      <c r="A38" s="8" t="s">
        <v>123</v>
      </c>
      <c r="B38" s="9" t="s">
        <v>163</v>
      </c>
      <c r="C38" s="9"/>
      <c r="D38" s="9" t="s">
        <v>33</v>
      </c>
      <c r="E38" s="9">
        <v>1</v>
      </c>
      <c r="F38" s="9">
        <v>1</v>
      </c>
      <c r="G38" s="44">
        <v>37850</v>
      </c>
      <c r="H38" s="47">
        <v>0.1</v>
      </c>
      <c r="I38" s="47">
        <v>0.9</v>
      </c>
      <c r="J38" s="61" t="s">
        <v>117</v>
      </c>
      <c r="K38" s="9" t="s">
        <v>125</v>
      </c>
      <c r="L38" s="62">
        <v>42614</v>
      </c>
      <c r="M38" s="62">
        <v>42736</v>
      </c>
      <c r="N38" s="10"/>
      <c r="O38" s="2"/>
      <c r="P38" s="2"/>
      <c r="Q38" s="56" t="s">
        <v>35</v>
      </c>
      <c r="R38" s="58"/>
      <c r="S38" s="2">
        <f t="shared" ref="S38:S43" si="1">+G38*H38</f>
        <v>3785</v>
      </c>
    </row>
    <row r="39" spans="1:19" ht="56.25" customHeight="1" x14ac:dyDescent="0.3">
      <c r="A39" s="8" t="s">
        <v>123</v>
      </c>
      <c r="B39" s="9" t="s">
        <v>164</v>
      </c>
      <c r="C39" s="9"/>
      <c r="D39" s="9" t="s">
        <v>32</v>
      </c>
      <c r="E39" s="9">
        <v>1</v>
      </c>
      <c r="F39" s="9">
        <v>1</v>
      </c>
      <c r="G39" s="44">
        <v>212969</v>
      </c>
      <c r="H39" s="47">
        <v>0.1</v>
      </c>
      <c r="I39" s="47">
        <v>0.9</v>
      </c>
      <c r="J39" s="61" t="s">
        <v>117</v>
      </c>
      <c r="K39" s="9" t="s">
        <v>124</v>
      </c>
      <c r="L39" s="62">
        <v>42614</v>
      </c>
      <c r="M39" s="62">
        <v>42736</v>
      </c>
      <c r="N39" s="10"/>
      <c r="O39" s="2"/>
      <c r="P39" s="2"/>
      <c r="Q39" s="56" t="s">
        <v>32</v>
      </c>
      <c r="R39" s="58"/>
      <c r="S39" s="2">
        <f t="shared" si="1"/>
        <v>21296.9</v>
      </c>
    </row>
    <row r="40" spans="1:19" ht="51.75" customHeight="1" x14ac:dyDescent="0.3">
      <c r="A40" s="8" t="s">
        <v>123</v>
      </c>
      <c r="B40" s="9" t="s">
        <v>165</v>
      </c>
      <c r="C40" s="9"/>
      <c r="D40" s="9" t="s">
        <v>32</v>
      </c>
      <c r="E40" s="9">
        <v>1</v>
      </c>
      <c r="F40" s="9">
        <v>1</v>
      </c>
      <c r="G40" s="44">
        <v>302119</v>
      </c>
      <c r="H40" s="47">
        <v>0.1</v>
      </c>
      <c r="I40" s="47">
        <v>0.9</v>
      </c>
      <c r="J40" s="61" t="s">
        <v>117</v>
      </c>
      <c r="K40" s="9" t="s">
        <v>124</v>
      </c>
      <c r="L40" s="62">
        <v>42614</v>
      </c>
      <c r="M40" s="62">
        <v>42736</v>
      </c>
      <c r="N40" s="10"/>
      <c r="O40" s="2"/>
      <c r="P40" s="2"/>
      <c r="Q40" s="56" t="s">
        <v>110</v>
      </c>
      <c r="R40" s="58"/>
      <c r="S40" s="2">
        <f t="shared" si="1"/>
        <v>30211.9</v>
      </c>
    </row>
    <row r="41" spans="1:19" ht="27.6" x14ac:dyDescent="0.3">
      <c r="A41" s="8" t="s">
        <v>123</v>
      </c>
      <c r="B41" s="9" t="s">
        <v>166</v>
      </c>
      <c r="C41" s="9"/>
      <c r="D41" s="9" t="s">
        <v>32</v>
      </c>
      <c r="E41" s="9">
        <v>1</v>
      </c>
      <c r="F41" s="9">
        <v>1</v>
      </c>
      <c r="G41" s="44">
        <v>1400000</v>
      </c>
      <c r="H41" s="47">
        <v>1</v>
      </c>
      <c r="I41" s="47">
        <v>0</v>
      </c>
      <c r="J41" s="9" t="s">
        <v>119</v>
      </c>
      <c r="K41" s="9" t="s">
        <v>124</v>
      </c>
      <c r="L41" s="9"/>
      <c r="M41" s="9"/>
      <c r="N41" s="10"/>
      <c r="O41" s="2"/>
      <c r="P41" s="2"/>
      <c r="Q41" s="56" t="s">
        <v>33</v>
      </c>
      <c r="R41" s="58"/>
      <c r="S41" s="2">
        <f t="shared" si="1"/>
        <v>1400000</v>
      </c>
    </row>
    <row r="42" spans="1:19" s="7" customFormat="1" ht="66" customHeight="1" thickBot="1" x14ac:dyDescent="0.35">
      <c r="A42" s="11" t="s">
        <v>123</v>
      </c>
      <c r="B42" s="9" t="s">
        <v>162</v>
      </c>
      <c r="C42" s="12" t="s">
        <v>127</v>
      </c>
      <c r="D42" s="12" t="s">
        <v>110</v>
      </c>
      <c r="E42" s="12" t="s">
        <v>170</v>
      </c>
      <c r="F42" s="12" t="s">
        <v>170</v>
      </c>
      <c r="G42" s="45">
        <v>655900</v>
      </c>
      <c r="H42" s="47">
        <v>0</v>
      </c>
      <c r="I42" s="47">
        <v>1</v>
      </c>
      <c r="J42" s="9" t="s">
        <v>119</v>
      </c>
      <c r="K42" s="9" t="s">
        <v>124</v>
      </c>
      <c r="L42" s="12"/>
      <c r="M42" s="12"/>
      <c r="N42" s="13" t="s">
        <v>169</v>
      </c>
      <c r="O42" s="2"/>
      <c r="P42" s="2"/>
      <c r="Q42" s="56" t="s">
        <v>109</v>
      </c>
      <c r="R42" s="58"/>
      <c r="S42" s="2">
        <f t="shared" si="1"/>
        <v>0</v>
      </c>
    </row>
    <row r="43" spans="1:19" s="7" customFormat="1" ht="66" customHeight="1" thickBot="1" x14ac:dyDescent="0.35">
      <c r="A43" s="11" t="s">
        <v>123</v>
      </c>
      <c r="B43" s="9" t="s">
        <v>162</v>
      </c>
      <c r="C43" s="12" t="s">
        <v>128</v>
      </c>
      <c r="D43" s="12" t="s">
        <v>110</v>
      </c>
      <c r="E43" s="12" t="s">
        <v>170</v>
      </c>
      <c r="F43" s="12" t="s">
        <v>170</v>
      </c>
      <c r="G43" s="45">
        <v>327000</v>
      </c>
      <c r="H43" s="47">
        <v>0</v>
      </c>
      <c r="I43" s="47">
        <v>1</v>
      </c>
      <c r="J43" s="9" t="s">
        <v>119</v>
      </c>
      <c r="K43" s="9" t="s">
        <v>124</v>
      </c>
      <c r="L43" s="12"/>
      <c r="M43" s="12"/>
      <c r="N43" s="13" t="s">
        <v>169</v>
      </c>
      <c r="O43" s="2"/>
      <c r="P43" s="2"/>
      <c r="Q43" s="56" t="s">
        <v>109</v>
      </c>
      <c r="R43" s="58"/>
      <c r="S43" s="2">
        <f t="shared" si="1"/>
        <v>0</v>
      </c>
    </row>
    <row r="44" spans="1:19" ht="15" thickBot="1" x14ac:dyDescent="0.35">
      <c r="A44" s="11"/>
      <c r="B44" s="12"/>
      <c r="C44" s="12"/>
      <c r="D44" s="12"/>
      <c r="E44" s="12"/>
      <c r="F44" s="12"/>
      <c r="G44" s="45"/>
      <c r="H44" s="48"/>
      <c r="I44" s="48"/>
      <c r="J44" s="12"/>
      <c r="K44" s="12"/>
      <c r="L44" s="12"/>
      <c r="M44" s="12"/>
      <c r="N44" s="13"/>
      <c r="O44" s="2"/>
      <c r="P44" s="2"/>
      <c r="Q44" s="56" t="s">
        <v>109</v>
      </c>
      <c r="R44" s="58"/>
      <c r="S44" s="2"/>
    </row>
    <row r="45" spans="1:19" ht="15" thickBot="1" x14ac:dyDescent="0.35">
      <c r="Q45" s="56" t="s">
        <v>34</v>
      </c>
      <c r="R45" s="59"/>
    </row>
    <row r="46" spans="1:19" ht="15.6" x14ac:dyDescent="0.3">
      <c r="A46" s="86" t="s">
        <v>13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8"/>
      <c r="O46" s="3"/>
      <c r="P46" s="3"/>
      <c r="Q46" s="56" t="s">
        <v>36</v>
      </c>
      <c r="R46" s="59"/>
      <c r="S46" s="3"/>
    </row>
    <row r="47" spans="1:19" ht="15" customHeight="1" x14ac:dyDescent="0.3">
      <c r="A47" s="89" t="s">
        <v>7</v>
      </c>
      <c r="B47" s="84" t="s">
        <v>8</v>
      </c>
      <c r="C47" s="84" t="s">
        <v>9</v>
      </c>
      <c r="D47" s="84" t="s">
        <v>12</v>
      </c>
      <c r="E47" s="84" t="s">
        <v>3</v>
      </c>
      <c r="F47" s="84" t="s">
        <v>4</v>
      </c>
      <c r="G47" s="83" t="s">
        <v>103</v>
      </c>
      <c r="H47" s="83"/>
      <c r="I47" s="83"/>
      <c r="J47" s="84" t="s">
        <v>114</v>
      </c>
      <c r="K47" s="84" t="s">
        <v>108</v>
      </c>
      <c r="L47" s="84" t="s">
        <v>10</v>
      </c>
      <c r="M47" s="84"/>
      <c r="N47" s="85" t="s">
        <v>111</v>
      </c>
      <c r="O47" s="3"/>
      <c r="P47" s="3"/>
      <c r="Q47" s="56" t="s">
        <v>37</v>
      </c>
      <c r="R47" s="59"/>
      <c r="S47" s="3"/>
    </row>
    <row r="48" spans="1:19" ht="36.75" customHeight="1" x14ac:dyDescent="0.3">
      <c r="A48" s="89"/>
      <c r="B48" s="84"/>
      <c r="C48" s="84"/>
      <c r="D48" s="84"/>
      <c r="E48" s="84"/>
      <c r="F48" s="84"/>
      <c r="G48" s="54" t="s">
        <v>113</v>
      </c>
      <c r="H48" s="50" t="s">
        <v>101</v>
      </c>
      <c r="I48" s="50" t="s">
        <v>102</v>
      </c>
      <c r="J48" s="84"/>
      <c r="K48" s="84"/>
      <c r="L48" s="43" t="s">
        <v>5</v>
      </c>
      <c r="M48" s="43" t="s">
        <v>6</v>
      </c>
      <c r="N48" s="85"/>
      <c r="O48" s="3"/>
      <c r="P48" s="3"/>
      <c r="Q48" s="56" t="s">
        <v>38</v>
      </c>
      <c r="R48" s="59"/>
      <c r="S48" s="3"/>
    </row>
    <row r="49" spans="1:25" x14ac:dyDescent="0.3">
      <c r="A49" s="8"/>
      <c r="B49" s="9"/>
      <c r="C49" s="9"/>
      <c r="D49" s="9"/>
      <c r="E49" s="9"/>
      <c r="F49" s="9"/>
      <c r="G49" s="44"/>
      <c r="H49" s="47"/>
      <c r="I49" s="47"/>
      <c r="J49" s="9"/>
      <c r="K49" s="9"/>
      <c r="L49" s="9"/>
      <c r="M49" s="9"/>
      <c r="N49" s="10"/>
      <c r="O49" s="3"/>
      <c r="P49" s="3"/>
      <c r="Q49" s="57"/>
      <c r="R49" s="59"/>
      <c r="S49" s="3"/>
    </row>
    <row r="50" spans="1:25" x14ac:dyDescent="0.3">
      <c r="A50" s="8"/>
      <c r="B50" s="9"/>
      <c r="C50" s="9"/>
      <c r="D50" s="9"/>
      <c r="E50" s="9"/>
      <c r="F50" s="9"/>
      <c r="G50" s="44"/>
      <c r="H50" s="47"/>
      <c r="I50" s="47"/>
      <c r="J50" s="9"/>
      <c r="K50" s="9"/>
      <c r="L50" s="9"/>
      <c r="M50" s="9"/>
      <c r="N50" s="10"/>
      <c r="O50" s="3"/>
      <c r="P50" s="3"/>
      <c r="Q50" s="57"/>
      <c r="R50" s="59"/>
      <c r="S50" s="3"/>
    </row>
    <row r="51" spans="1:25" x14ac:dyDescent="0.3">
      <c r="A51" s="8"/>
      <c r="B51" s="9"/>
      <c r="C51" s="9"/>
      <c r="D51" s="9"/>
      <c r="E51" s="9"/>
      <c r="F51" s="9"/>
      <c r="G51" s="44"/>
      <c r="H51" s="47"/>
      <c r="I51" s="47"/>
      <c r="J51" s="9"/>
      <c r="K51" s="9"/>
      <c r="L51" s="9"/>
      <c r="M51" s="9"/>
      <c r="N51" s="10"/>
      <c r="O51" s="3"/>
      <c r="P51" s="3"/>
      <c r="Q51" s="57"/>
      <c r="R51" s="59"/>
      <c r="S51" s="3"/>
    </row>
    <row r="52" spans="1:25" x14ac:dyDescent="0.3">
      <c r="A52" s="8"/>
      <c r="B52" s="9"/>
      <c r="C52" s="9"/>
      <c r="D52" s="9"/>
      <c r="E52" s="9"/>
      <c r="F52" s="9"/>
      <c r="G52" s="44"/>
      <c r="H52" s="47"/>
      <c r="I52" s="47"/>
      <c r="J52" s="9"/>
      <c r="K52" s="9"/>
      <c r="L52" s="9"/>
      <c r="M52" s="9"/>
      <c r="N52" s="10"/>
      <c r="O52" s="3"/>
      <c r="P52" s="3"/>
      <c r="Q52" s="56" t="s">
        <v>42</v>
      </c>
      <c r="R52" s="59"/>
      <c r="S52" s="3"/>
    </row>
    <row r="53" spans="1:25" ht="15" thickBot="1" x14ac:dyDescent="0.35">
      <c r="A53" s="11"/>
      <c r="B53" s="12"/>
      <c r="C53" s="12"/>
      <c r="D53" s="12"/>
      <c r="E53" s="12"/>
      <c r="F53" s="12"/>
      <c r="G53" s="45"/>
      <c r="H53" s="48"/>
      <c r="I53" s="48"/>
      <c r="J53" s="12"/>
      <c r="K53" s="12"/>
      <c r="L53" s="12"/>
      <c r="M53" s="12"/>
      <c r="N53" s="13"/>
      <c r="O53" s="3"/>
      <c r="P53" s="3"/>
      <c r="Q53" s="56" t="s">
        <v>41</v>
      </c>
      <c r="R53" s="59"/>
      <c r="S53" s="3"/>
    </row>
    <row r="54" spans="1:25" ht="15" thickBot="1" x14ac:dyDescent="0.35">
      <c r="Q54" s="56" t="s">
        <v>39</v>
      </c>
      <c r="R54" s="59"/>
    </row>
    <row r="55" spans="1:25" ht="15.75" customHeight="1" x14ac:dyDescent="0.3">
      <c r="A55" s="86" t="s">
        <v>14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8"/>
      <c r="O55" s="4"/>
      <c r="P55" s="4"/>
      <c r="Q55" s="56" t="s">
        <v>33</v>
      </c>
      <c r="R55" s="59"/>
    </row>
    <row r="56" spans="1:25" ht="15" customHeight="1" x14ac:dyDescent="0.3">
      <c r="A56" s="89" t="s">
        <v>7</v>
      </c>
      <c r="B56" s="84" t="s">
        <v>8</v>
      </c>
      <c r="C56" s="84" t="s">
        <v>9</v>
      </c>
      <c r="D56" s="84" t="s">
        <v>12</v>
      </c>
      <c r="E56" s="98"/>
      <c r="F56" s="98"/>
      <c r="G56" s="83" t="s">
        <v>103</v>
      </c>
      <c r="H56" s="83"/>
      <c r="I56" s="83"/>
      <c r="J56" s="84" t="s">
        <v>114</v>
      </c>
      <c r="K56" s="84" t="s">
        <v>108</v>
      </c>
      <c r="L56" s="84" t="s">
        <v>10</v>
      </c>
      <c r="M56" s="84"/>
      <c r="N56" s="85" t="s">
        <v>111</v>
      </c>
      <c r="O56" s="4"/>
      <c r="P56" s="4"/>
      <c r="Q56" s="56" t="s">
        <v>109</v>
      </c>
      <c r="R56" s="59"/>
    </row>
    <row r="57" spans="1:25" ht="41.4" x14ac:dyDescent="0.3">
      <c r="A57" s="89"/>
      <c r="B57" s="84"/>
      <c r="C57" s="84"/>
      <c r="D57" s="84"/>
      <c r="E57" s="84" t="s">
        <v>4</v>
      </c>
      <c r="F57" s="84"/>
      <c r="G57" s="55" t="s">
        <v>113</v>
      </c>
      <c r="H57" s="54" t="s">
        <v>101</v>
      </c>
      <c r="I57" s="50" t="s">
        <v>102</v>
      </c>
      <c r="J57" s="84"/>
      <c r="K57" s="84"/>
      <c r="L57" s="43" t="s">
        <v>15</v>
      </c>
      <c r="M57" s="43" t="s">
        <v>6</v>
      </c>
      <c r="N57" s="85"/>
      <c r="O57" s="4"/>
      <c r="P57" s="4"/>
      <c r="Q57" s="56" t="s">
        <v>40</v>
      </c>
      <c r="R57" s="59"/>
    </row>
    <row r="58" spans="1:25" ht="28.2" thickBot="1" x14ac:dyDescent="0.35">
      <c r="A58" s="11" t="s">
        <v>123</v>
      </c>
      <c r="B58" s="9" t="s">
        <v>167</v>
      </c>
      <c r="C58" s="9"/>
      <c r="D58" s="9" t="s">
        <v>42</v>
      </c>
      <c r="E58" s="9">
        <v>1</v>
      </c>
      <c r="F58" s="9">
        <v>1</v>
      </c>
      <c r="G58" s="63">
        <v>200000</v>
      </c>
      <c r="H58" s="47">
        <v>1</v>
      </c>
      <c r="I58" s="47">
        <v>0</v>
      </c>
      <c r="J58" s="9" t="s">
        <v>119</v>
      </c>
      <c r="K58" s="9" t="s">
        <v>107</v>
      </c>
      <c r="L58" s="9"/>
      <c r="M58" s="9"/>
      <c r="N58" s="10"/>
      <c r="O58" s="4"/>
      <c r="P58" s="4"/>
      <c r="Q58" s="56" t="s">
        <v>43</v>
      </c>
      <c r="R58" s="59"/>
      <c r="S58" s="2">
        <f t="shared" ref="S58:S59" si="2">+G58*H58</f>
        <v>200000</v>
      </c>
    </row>
    <row r="59" spans="1:25" ht="124.8" thickBot="1" x14ac:dyDescent="0.35">
      <c r="A59" s="11" t="s">
        <v>123</v>
      </c>
      <c r="B59" s="9" t="s">
        <v>168</v>
      </c>
      <c r="C59" s="9"/>
      <c r="D59" s="9" t="s">
        <v>33</v>
      </c>
      <c r="E59" s="9">
        <v>1</v>
      </c>
      <c r="F59" s="9">
        <v>1</v>
      </c>
      <c r="G59" s="63">
        <v>600000</v>
      </c>
      <c r="H59" s="47">
        <v>1</v>
      </c>
      <c r="I59" s="47">
        <v>0</v>
      </c>
      <c r="J59" s="9" t="s">
        <v>119</v>
      </c>
      <c r="K59" s="9" t="s">
        <v>107</v>
      </c>
      <c r="L59" s="9"/>
      <c r="M59" s="9"/>
      <c r="N59" s="10" t="s">
        <v>174</v>
      </c>
      <c r="O59" s="4"/>
      <c r="P59" s="4"/>
      <c r="R59" s="57"/>
      <c r="S59" s="2">
        <f t="shared" si="2"/>
        <v>600000</v>
      </c>
    </row>
    <row r="60" spans="1:25" x14ac:dyDescent="0.3">
      <c r="A60" s="8"/>
      <c r="B60" s="9"/>
      <c r="C60" s="9"/>
      <c r="D60" s="9"/>
      <c r="E60" s="9"/>
      <c r="F60" s="9"/>
      <c r="G60" s="9"/>
      <c r="H60" s="44"/>
      <c r="I60" s="47"/>
      <c r="J60" s="47"/>
      <c r="K60" s="9"/>
      <c r="L60" s="9"/>
      <c r="M60" s="9"/>
      <c r="N60" s="10"/>
      <c r="O60" s="4"/>
      <c r="P60" s="4"/>
      <c r="Q60" s="57"/>
      <c r="R60" s="57"/>
    </row>
    <row r="61" spans="1:25" x14ac:dyDescent="0.3">
      <c r="A61" s="8"/>
      <c r="B61" s="9"/>
      <c r="C61" s="9"/>
      <c r="D61" s="9"/>
      <c r="E61" s="9"/>
      <c r="F61" s="9"/>
      <c r="G61" s="9"/>
      <c r="H61" s="44"/>
      <c r="I61" s="47"/>
      <c r="J61" s="47"/>
      <c r="K61" s="9"/>
      <c r="L61" s="9"/>
      <c r="M61" s="9"/>
      <c r="N61" s="10"/>
      <c r="O61" s="4"/>
      <c r="P61" s="4"/>
      <c r="Q61" s="57"/>
      <c r="R61" s="57"/>
    </row>
    <row r="62" spans="1:25" ht="15" thickBot="1" x14ac:dyDescent="0.35">
      <c r="A62" s="11"/>
      <c r="B62" s="12"/>
      <c r="C62" s="12"/>
      <c r="D62" s="12"/>
      <c r="E62" s="12"/>
      <c r="F62" s="12"/>
      <c r="G62" s="12"/>
      <c r="H62" s="45"/>
      <c r="I62" s="48"/>
      <c r="J62" s="48"/>
      <c r="K62" s="12"/>
      <c r="L62" s="12"/>
      <c r="M62" s="12"/>
      <c r="N62" s="13"/>
      <c r="O62" s="4"/>
      <c r="P62" s="4"/>
      <c r="Q62" s="60" t="s">
        <v>44</v>
      </c>
      <c r="R62" s="60" t="s">
        <v>45</v>
      </c>
    </row>
    <row r="63" spans="1:25" ht="15" thickBot="1" x14ac:dyDescent="0.35">
      <c r="Q63" s="60" t="s">
        <v>46</v>
      </c>
      <c r="R63" s="60" t="s">
        <v>45</v>
      </c>
    </row>
    <row r="64" spans="1:25" ht="15.6" x14ac:dyDescent="0.3">
      <c r="A64" s="86" t="s">
        <v>16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8"/>
      <c r="O64" s="5"/>
      <c r="P64" s="5"/>
      <c r="Q64" s="60" t="s">
        <v>47</v>
      </c>
      <c r="R64" s="60" t="s">
        <v>45</v>
      </c>
      <c r="S64" s="5"/>
      <c r="T64" s="5"/>
      <c r="U64" s="5"/>
      <c r="V64" s="5"/>
      <c r="W64" s="5"/>
      <c r="X64" s="5"/>
      <c r="Y64" s="5"/>
    </row>
    <row r="65" spans="1:25" ht="15" customHeight="1" x14ac:dyDescent="0.3">
      <c r="A65" s="89" t="s">
        <v>7</v>
      </c>
      <c r="B65" s="84" t="s">
        <v>8</v>
      </c>
      <c r="C65" s="84" t="s">
        <v>9</v>
      </c>
      <c r="D65" s="84" t="s">
        <v>12</v>
      </c>
      <c r="E65" s="84" t="s">
        <v>4</v>
      </c>
      <c r="F65" s="83" t="s">
        <v>103</v>
      </c>
      <c r="G65" s="83"/>
      <c r="H65" s="83"/>
      <c r="I65" s="90" t="s">
        <v>115</v>
      </c>
      <c r="J65" s="84" t="s">
        <v>114</v>
      </c>
      <c r="K65" s="84" t="s">
        <v>108</v>
      </c>
      <c r="L65" s="84" t="s">
        <v>10</v>
      </c>
      <c r="M65" s="84"/>
      <c r="N65" s="85" t="s">
        <v>111</v>
      </c>
      <c r="O65" s="5"/>
      <c r="P65" s="5"/>
      <c r="Q65" s="60" t="s">
        <v>44</v>
      </c>
      <c r="R65" s="60" t="s">
        <v>48</v>
      </c>
      <c r="S65" s="5"/>
      <c r="T65" s="5"/>
      <c r="U65" s="5"/>
      <c r="V65" s="5"/>
      <c r="W65" s="5"/>
      <c r="X65" s="5"/>
      <c r="Y65" s="5"/>
    </row>
    <row r="66" spans="1:25" ht="41.4" x14ac:dyDescent="0.3">
      <c r="A66" s="89"/>
      <c r="B66" s="84"/>
      <c r="C66" s="84"/>
      <c r="D66" s="84"/>
      <c r="E66" s="84"/>
      <c r="F66" s="55" t="s">
        <v>113</v>
      </c>
      <c r="G66" s="54" t="s">
        <v>101</v>
      </c>
      <c r="H66" s="50" t="s">
        <v>102</v>
      </c>
      <c r="I66" s="90"/>
      <c r="J66" s="84"/>
      <c r="K66" s="84"/>
      <c r="L66" s="43" t="s">
        <v>17</v>
      </c>
      <c r="M66" s="43" t="s">
        <v>18</v>
      </c>
      <c r="N66" s="85"/>
      <c r="O66" s="5"/>
      <c r="P66" s="5"/>
      <c r="Q66" s="60" t="s">
        <v>46</v>
      </c>
      <c r="R66" s="60" t="s">
        <v>48</v>
      </c>
      <c r="S66" s="5"/>
      <c r="T66" s="5"/>
      <c r="U66" s="5"/>
      <c r="V66" s="5"/>
      <c r="W66" s="5"/>
      <c r="X66" s="5"/>
      <c r="Y66" s="5"/>
    </row>
    <row r="67" spans="1:25" x14ac:dyDescent="0.3">
      <c r="A67" s="8"/>
      <c r="B67" s="9"/>
      <c r="C67" s="9"/>
      <c r="D67" s="9"/>
      <c r="E67" s="9"/>
      <c r="F67" s="9"/>
      <c r="G67" s="44"/>
      <c r="H67" s="47"/>
      <c r="I67" s="47"/>
      <c r="J67" s="9"/>
      <c r="K67" s="9"/>
      <c r="L67" s="9"/>
      <c r="M67" s="9"/>
      <c r="N67" s="10"/>
      <c r="O67" s="5"/>
      <c r="P67" s="5"/>
      <c r="Q67" s="60" t="s">
        <v>49</v>
      </c>
      <c r="R67" s="60" t="s">
        <v>48</v>
      </c>
      <c r="S67" s="5"/>
      <c r="T67" s="5"/>
      <c r="U67" s="5"/>
      <c r="V67" s="5"/>
      <c r="W67" s="5"/>
      <c r="X67" s="5"/>
      <c r="Y67" s="5"/>
    </row>
    <row r="68" spans="1:25" x14ac:dyDescent="0.3">
      <c r="A68" s="8"/>
      <c r="B68" s="9"/>
      <c r="C68" s="9"/>
      <c r="D68" s="9"/>
      <c r="E68" s="9"/>
      <c r="F68" s="9"/>
      <c r="G68" s="44"/>
      <c r="H68" s="47"/>
      <c r="I68" s="47"/>
      <c r="J68" s="9"/>
      <c r="K68" s="9"/>
      <c r="L68" s="9"/>
      <c r="M68" s="9"/>
      <c r="N68" s="10"/>
      <c r="O68" s="5"/>
      <c r="P68" s="5"/>
      <c r="Q68" s="60"/>
      <c r="R68" s="60" t="s">
        <v>50</v>
      </c>
      <c r="S68" s="5"/>
      <c r="T68" s="5"/>
      <c r="U68" s="5"/>
      <c r="V68" s="5"/>
      <c r="W68" s="5"/>
      <c r="X68" s="5"/>
      <c r="Y68" s="5"/>
    </row>
    <row r="69" spans="1:25" x14ac:dyDescent="0.3">
      <c r="A69" s="8"/>
      <c r="B69" s="9"/>
      <c r="C69" s="9"/>
      <c r="D69" s="9"/>
      <c r="E69" s="9"/>
      <c r="F69" s="9"/>
      <c r="G69" s="44"/>
      <c r="H69" s="47"/>
      <c r="I69" s="47"/>
      <c r="J69" s="9"/>
      <c r="K69" s="9"/>
      <c r="L69" s="9"/>
      <c r="M69" s="9"/>
      <c r="N69" s="10"/>
      <c r="O69" s="5"/>
      <c r="P69" s="5"/>
      <c r="Q69" s="60"/>
      <c r="R69" s="60" t="s">
        <v>50</v>
      </c>
      <c r="S69" s="5"/>
      <c r="T69" s="5"/>
      <c r="U69" s="5"/>
      <c r="V69" s="5"/>
      <c r="W69" s="5"/>
      <c r="X69" s="5"/>
      <c r="Y69" s="5"/>
    </row>
    <row r="70" spans="1:25" x14ac:dyDescent="0.3">
      <c r="A70" s="8"/>
      <c r="B70" s="9"/>
      <c r="C70" s="9"/>
      <c r="D70" s="9"/>
      <c r="E70" s="9"/>
      <c r="F70" s="9"/>
      <c r="G70" s="44"/>
      <c r="H70" s="47"/>
      <c r="I70" s="47"/>
      <c r="J70" s="9"/>
      <c r="K70" s="9"/>
      <c r="L70" s="9"/>
      <c r="M70" s="9"/>
      <c r="N70" s="10"/>
      <c r="O70" s="5"/>
      <c r="P70" s="5"/>
      <c r="Q70" s="60" t="s">
        <v>51</v>
      </c>
      <c r="R70" s="60" t="s">
        <v>50</v>
      </c>
      <c r="S70" s="5"/>
      <c r="T70" s="5"/>
      <c r="U70" s="5"/>
      <c r="V70" s="5"/>
      <c r="W70" s="5"/>
      <c r="X70" s="5"/>
      <c r="Y70" s="5"/>
    </row>
    <row r="71" spans="1:25" ht="15" thickBot="1" x14ac:dyDescent="0.35">
      <c r="A71" s="11"/>
      <c r="B71" s="12"/>
      <c r="C71" s="12"/>
      <c r="D71" s="12"/>
      <c r="E71" s="12"/>
      <c r="F71" s="12"/>
      <c r="G71" s="45"/>
      <c r="H71" s="48"/>
      <c r="I71" s="48"/>
      <c r="J71" s="12"/>
      <c r="K71" s="12"/>
      <c r="L71" s="12"/>
      <c r="M71" s="12"/>
      <c r="N71" s="13"/>
      <c r="O71" s="5"/>
      <c r="P71" s="5"/>
      <c r="Q71" s="60" t="s">
        <v>51</v>
      </c>
      <c r="R71" s="60" t="s">
        <v>52</v>
      </c>
      <c r="S71" s="5"/>
      <c r="T71" s="5"/>
      <c r="U71" s="5"/>
      <c r="V71" s="5"/>
      <c r="W71" s="5"/>
      <c r="X71" s="5"/>
      <c r="Y71" s="5"/>
    </row>
    <row r="72" spans="1:25" ht="15" thickBot="1" x14ac:dyDescent="0.35">
      <c r="Q72" s="60" t="s">
        <v>53</v>
      </c>
      <c r="R72" s="60" t="s">
        <v>52</v>
      </c>
    </row>
    <row r="73" spans="1:25" ht="15.75" customHeight="1" x14ac:dyDescent="0.3">
      <c r="A73" s="86" t="s">
        <v>19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8"/>
      <c r="O73" s="6"/>
      <c r="P73" s="6"/>
      <c r="Q73" s="60" t="s">
        <v>54</v>
      </c>
      <c r="R73" s="60" t="s">
        <v>52</v>
      </c>
      <c r="S73" s="6"/>
      <c r="T73" s="6"/>
      <c r="U73" s="6"/>
      <c r="V73" s="6"/>
      <c r="W73" s="6"/>
      <c r="X73" s="6"/>
    </row>
    <row r="74" spans="1:25" ht="15" customHeight="1" x14ac:dyDescent="0.3">
      <c r="A74" s="89" t="s">
        <v>7</v>
      </c>
      <c r="B74" s="84" t="s">
        <v>8</v>
      </c>
      <c r="C74" s="84" t="s">
        <v>9</v>
      </c>
      <c r="D74" s="84" t="s">
        <v>12</v>
      </c>
      <c r="E74" s="98"/>
      <c r="F74" s="98"/>
      <c r="G74" s="83" t="s">
        <v>103</v>
      </c>
      <c r="H74" s="83"/>
      <c r="I74" s="83"/>
      <c r="J74" s="84" t="s">
        <v>114</v>
      </c>
      <c r="K74" s="84" t="s">
        <v>108</v>
      </c>
      <c r="L74" s="84" t="s">
        <v>10</v>
      </c>
      <c r="M74" s="84"/>
      <c r="N74" s="85" t="s">
        <v>111</v>
      </c>
      <c r="O74" s="6"/>
      <c r="P74" s="6"/>
      <c r="Q74" s="60"/>
      <c r="R74" s="60" t="s">
        <v>55</v>
      </c>
      <c r="S74" s="6"/>
      <c r="T74" s="6"/>
      <c r="U74" s="6"/>
      <c r="V74" s="6"/>
      <c r="W74" s="6"/>
      <c r="X74" s="6"/>
    </row>
    <row r="75" spans="1:25" ht="41.4" x14ac:dyDescent="0.3">
      <c r="A75" s="89"/>
      <c r="B75" s="84"/>
      <c r="C75" s="84"/>
      <c r="D75" s="84"/>
      <c r="E75" s="84" t="s">
        <v>4</v>
      </c>
      <c r="F75" s="84"/>
      <c r="G75" s="55" t="s">
        <v>113</v>
      </c>
      <c r="H75" s="54" t="s">
        <v>101</v>
      </c>
      <c r="I75" s="50" t="s">
        <v>102</v>
      </c>
      <c r="J75" s="84"/>
      <c r="K75" s="84"/>
      <c r="L75" s="43" t="s">
        <v>15</v>
      </c>
      <c r="M75" s="43" t="s">
        <v>6</v>
      </c>
      <c r="N75" s="85"/>
      <c r="O75" s="6"/>
      <c r="P75" s="6"/>
      <c r="Q75" s="60"/>
      <c r="R75" s="60" t="s">
        <v>55</v>
      </c>
      <c r="S75" s="6"/>
      <c r="T75" s="6"/>
      <c r="U75" s="6"/>
      <c r="V75" s="6"/>
      <c r="W75" s="6"/>
      <c r="X75" s="6"/>
    </row>
    <row r="76" spans="1:25" ht="111" thickBot="1" x14ac:dyDescent="0.35">
      <c r="A76" s="11" t="s">
        <v>123</v>
      </c>
      <c r="B76" s="9" t="s">
        <v>130</v>
      </c>
      <c r="C76" s="9"/>
      <c r="D76" s="9" t="s">
        <v>39</v>
      </c>
      <c r="E76" s="91" t="s">
        <v>170</v>
      </c>
      <c r="F76" s="92"/>
      <c r="G76" s="63">
        <v>1800000</v>
      </c>
      <c r="H76" s="47">
        <v>1</v>
      </c>
      <c r="I76" s="47">
        <v>0</v>
      </c>
      <c r="J76" s="9" t="s">
        <v>119</v>
      </c>
      <c r="K76" s="9" t="s">
        <v>107</v>
      </c>
      <c r="L76" s="9"/>
      <c r="M76" s="9"/>
      <c r="N76" s="10" t="s">
        <v>171</v>
      </c>
      <c r="O76" s="6"/>
      <c r="P76" s="6"/>
      <c r="Q76" s="57"/>
      <c r="R76" s="57"/>
      <c r="S76" s="2">
        <f t="shared" ref="S76" si="3">+G76*H76</f>
        <v>1800000</v>
      </c>
      <c r="T76" s="6"/>
      <c r="U76" s="6"/>
      <c r="V76" s="6"/>
      <c r="W76" s="6"/>
      <c r="X76" s="6"/>
    </row>
    <row r="77" spans="1:25" x14ac:dyDescent="0.3">
      <c r="A77" s="8"/>
      <c r="B77" s="9"/>
      <c r="C77" s="9"/>
      <c r="D77" s="9"/>
      <c r="E77" s="91"/>
      <c r="F77" s="92"/>
      <c r="G77" s="9"/>
      <c r="H77" s="44"/>
      <c r="I77" s="47"/>
      <c r="J77" s="47"/>
      <c r="K77" s="9"/>
      <c r="L77" s="9"/>
      <c r="M77" s="9"/>
      <c r="N77" s="10"/>
      <c r="O77" s="6"/>
      <c r="P77" s="6"/>
      <c r="Q77" s="60" t="s">
        <v>56</v>
      </c>
      <c r="R77" s="60" t="s">
        <v>45</v>
      </c>
      <c r="S77" s="6"/>
      <c r="T77" s="6"/>
      <c r="U77" s="6"/>
      <c r="V77" s="6"/>
      <c r="W77" s="6"/>
      <c r="X77" s="6"/>
    </row>
    <row r="78" spans="1:25" x14ac:dyDescent="0.3">
      <c r="A78" s="8"/>
      <c r="B78" s="9"/>
      <c r="C78" s="9"/>
      <c r="D78" s="9"/>
      <c r="E78" s="91"/>
      <c r="F78" s="92"/>
      <c r="G78" s="9"/>
      <c r="H78" s="44"/>
      <c r="I78" s="47"/>
      <c r="J78" s="47"/>
      <c r="K78" s="9"/>
      <c r="L78" s="9"/>
      <c r="M78" s="9"/>
      <c r="N78" s="10"/>
      <c r="O78" s="6"/>
      <c r="P78" s="6"/>
      <c r="Q78" s="60" t="s">
        <v>57</v>
      </c>
      <c r="R78" s="60" t="s">
        <v>45</v>
      </c>
      <c r="S78" s="6"/>
      <c r="T78" s="6"/>
      <c r="U78" s="6"/>
      <c r="V78" s="6"/>
      <c r="W78" s="6"/>
      <c r="X78" s="6"/>
    </row>
    <row r="79" spans="1:25" ht="15" thickBot="1" x14ac:dyDescent="0.35">
      <c r="A79" s="11"/>
      <c r="B79" s="12"/>
      <c r="C79" s="12"/>
      <c r="D79" s="12"/>
      <c r="E79" s="93"/>
      <c r="F79" s="94"/>
      <c r="G79" s="12"/>
      <c r="H79" s="45"/>
      <c r="I79" s="48"/>
      <c r="J79" s="48"/>
      <c r="K79" s="12"/>
      <c r="L79" s="12"/>
      <c r="M79" s="12"/>
      <c r="N79" s="13"/>
      <c r="O79" s="6"/>
      <c r="P79" s="6"/>
      <c r="Q79" s="60" t="s">
        <v>58</v>
      </c>
      <c r="R79" s="60" t="s">
        <v>45</v>
      </c>
      <c r="S79" s="6"/>
      <c r="T79" s="6"/>
      <c r="U79" s="6"/>
      <c r="V79" s="6"/>
      <c r="W79" s="6"/>
      <c r="X79" s="6"/>
    </row>
    <row r="80" spans="1:25" s="7" customFormat="1" x14ac:dyDescent="0.3">
      <c r="A80" s="51"/>
      <c r="B80" s="51"/>
      <c r="C80" s="51"/>
      <c r="D80" s="51"/>
      <c r="E80" s="51"/>
      <c r="F80" s="51"/>
      <c r="G80" s="51"/>
      <c r="H80" s="52"/>
      <c r="I80" s="53"/>
      <c r="J80" s="53"/>
      <c r="K80" s="51"/>
      <c r="L80" s="51"/>
      <c r="M80" s="51"/>
      <c r="N80" s="51"/>
      <c r="Q80" s="60"/>
      <c r="R80" s="60"/>
    </row>
    <row r="81" spans="1:26" ht="15" thickBot="1" x14ac:dyDescent="0.35">
      <c r="E81" s="51"/>
      <c r="F81" s="51"/>
      <c r="G81" s="51"/>
      <c r="H81" s="52"/>
      <c r="I81" s="53"/>
      <c r="J81" s="53"/>
      <c r="K81" s="51"/>
      <c r="L81" s="51"/>
      <c r="M81" s="51"/>
      <c r="N81" s="51"/>
      <c r="Q81" s="60" t="s">
        <v>59</v>
      </c>
      <c r="R81" s="60" t="s">
        <v>45</v>
      </c>
    </row>
    <row r="82" spans="1:26" ht="15.75" customHeight="1" x14ac:dyDescent="0.3">
      <c r="A82" s="86" t="s">
        <v>20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8"/>
      <c r="O82" s="7"/>
      <c r="P82" s="7"/>
      <c r="Q82" s="60" t="s">
        <v>60</v>
      </c>
      <c r="R82" s="60" t="s">
        <v>45</v>
      </c>
      <c r="S82" s="7"/>
      <c r="T82" s="7"/>
      <c r="U82" s="7"/>
      <c r="V82" s="7"/>
      <c r="W82" s="7"/>
      <c r="X82" s="7"/>
      <c r="Y82" s="7"/>
      <c r="Z82" s="7"/>
    </row>
    <row r="83" spans="1:26" ht="15" customHeight="1" x14ac:dyDescent="0.3">
      <c r="A83" s="89" t="s">
        <v>7</v>
      </c>
      <c r="B83" s="84" t="s">
        <v>71</v>
      </c>
      <c r="C83" s="84" t="s">
        <v>9</v>
      </c>
      <c r="D83" s="84"/>
      <c r="E83" s="84" t="s">
        <v>4</v>
      </c>
      <c r="F83" s="84"/>
      <c r="G83" s="83" t="s">
        <v>103</v>
      </c>
      <c r="H83" s="83"/>
      <c r="I83" s="83"/>
      <c r="J83" s="84" t="s">
        <v>114</v>
      </c>
      <c r="K83" s="90" t="s">
        <v>21</v>
      </c>
      <c r="L83" s="84" t="s">
        <v>10</v>
      </c>
      <c r="M83" s="84"/>
      <c r="N83" s="99" t="s">
        <v>112</v>
      </c>
      <c r="O83" s="7"/>
      <c r="P83" s="7"/>
      <c r="Q83" s="60" t="s">
        <v>61</v>
      </c>
      <c r="R83" s="60" t="s">
        <v>45</v>
      </c>
      <c r="S83" s="7"/>
      <c r="T83" s="7"/>
      <c r="U83" s="7"/>
      <c r="V83" s="7"/>
      <c r="W83" s="7"/>
      <c r="X83" s="7"/>
      <c r="Y83" s="7"/>
      <c r="Z83" s="7"/>
    </row>
    <row r="84" spans="1:26" ht="69" x14ac:dyDescent="0.3">
      <c r="A84" s="89"/>
      <c r="B84" s="84"/>
      <c r="C84" s="84"/>
      <c r="D84" s="84"/>
      <c r="E84" s="84"/>
      <c r="F84" s="84"/>
      <c r="G84" s="55" t="s">
        <v>113</v>
      </c>
      <c r="H84" s="43" t="s">
        <v>101</v>
      </c>
      <c r="I84" s="54" t="s">
        <v>102</v>
      </c>
      <c r="J84" s="84"/>
      <c r="K84" s="90"/>
      <c r="L84" s="43" t="s">
        <v>22</v>
      </c>
      <c r="M84" s="43" t="s">
        <v>23</v>
      </c>
      <c r="N84" s="100"/>
      <c r="O84" s="7"/>
      <c r="P84" s="7"/>
      <c r="Q84" s="60" t="s">
        <v>62</v>
      </c>
      <c r="R84" s="60" t="s">
        <v>45</v>
      </c>
      <c r="S84" s="7"/>
      <c r="T84" s="7"/>
      <c r="U84" s="7"/>
      <c r="V84" s="7"/>
      <c r="W84" s="7"/>
      <c r="X84" s="7"/>
      <c r="Y84" s="7"/>
      <c r="Z84" s="7"/>
    </row>
    <row r="85" spans="1:26" x14ac:dyDescent="0.3">
      <c r="A85" s="8"/>
      <c r="B85" s="9"/>
      <c r="C85" s="101"/>
      <c r="D85" s="101"/>
      <c r="E85" s="101"/>
      <c r="F85" s="101"/>
      <c r="G85" s="9"/>
      <c r="H85" s="9"/>
      <c r="I85" s="44"/>
      <c r="J85" s="47"/>
      <c r="K85" s="47"/>
      <c r="L85" s="9"/>
      <c r="M85" s="9"/>
      <c r="N85" s="10"/>
      <c r="O85" s="7"/>
      <c r="P85" s="7"/>
      <c r="Q85" s="57"/>
      <c r="R85" s="57"/>
      <c r="S85" s="7"/>
      <c r="T85" s="7"/>
      <c r="U85" s="7"/>
      <c r="V85" s="7"/>
      <c r="W85" s="7"/>
      <c r="X85" s="7"/>
      <c r="Y85" s="7"/>
      <c r="Z85" s="7"/>
    </row>
    <row r="86" spans="1:26" x14ac:dyDescent="0.3">
      <c r="A86" s="8"/>
      <c r="B86" s="9"/>
      <c r="C86" s="101"/>
      <c r="D86" s="101"/>
      <c r="E86" s="101"/>
      <c r="F86" s="101"/>
      <c r="G86" s="9"/>
      <c r="H86" s="9"/>
      <c r="I86" s="44"/>
      <c r="J86" s="47"/>
      <c r="K86" s="47"/>
      <c r="L86" s="9"/>
      <c r="M86" s="9"/>
      <c r="N86" s="10"/>
      <c r="O86" s="7"/>
      <c r="P86" s="7"/>
      <c r="Q86" s="60" t="s">
        <v>63</v>
      </c>
      <c r="R86" s="60" t="s">
        <v>48</v>
      </c>
      <c r="S86" s="7"/>
      <c r="T86" s="7"/>
      <c r="U86" s="7"/>
      <c r="V86" s="7"/>
      <c r="W86" s="7"/>
      <c r="X86" s="7"/>
      <c r="Y86" s="7"/>
      <c r="Z86" s="7"/>
    </row>
    <row r="87" spans="1:26" x14ac:dyDescent="0.3">
      <c r="A87" s="8"/>
      <c r="B87" s="9"/>
      <c r="C87" s="101"/>
      <c r="D87" s="101"/>
      <c r="E87" s="101"/>
      <c r="F87" s="101"/>
      <c r="G87" s="9"/>
      <c r="H87" s="9"/>
      <c r="I87" s="44"/>
      <c r="J87" s="47"/>
      <c r="K87" s="47"/>
      <c r="L87" s="9"/>
      <c r="M87" s="9"/>
      <c r="N87" s="10"/>
      <c r="O87" s="7"/>
      <c r="P87" s="7"/>
      <c r="Q87" s="60" t="s">
        <v>64</v>
      </c>
      <c r="R87" s="60" t="s">
        <v>48</v>
      </c>
      <c r="S87" s="7"/>
      <c r="T87" s="7"/>
      <c r="U87" s="7"/>
      <c r="V87" s="7"/>
      <c r="W87" s="7"/>
      <c r="X87" s="7"/>
      <c r="Y87" s="7"/>
      <c r="Z87" s="7"/>
    </row>
    <row r="88" spans="1:26" x14ac:dyDescent="0.3">
      <c r="A88" s="8"/>
      <c r="B88" s="9"/>
      <c r="C88" s="101"/>
      <c r="D88" s="101"/>
      <c r="E88" s="101"/>
      <c r="F88" s="101"/>
      <c r="G88" s="9"/>
      <c r="H88" s="9"/>
      <c r="I88" s="44"/>
      <c r="J88" s="47"/>
      <c r="K88" s="47"/>
      <c r="L88" s="9"/>
      <c r="M88" s="9"/>
      <c r="N88" s="10"/>
      <c r="O88" s="7"/>
      <c r="P88" s="7"/>
      <c r="Q88" s="60" t="s">
        <v>65</v>
      </c>
      <c r="R88" s="60" t="s">
        <v>48</v>
      </c>
      <c r="S88" s="7"/>
      <c r="T88" s="7"/>
      <c r="U88" s="7"/>
      <c r="V88" s="7"/>
      <c r="W88" s="7"/>
      <c r="X88" s="7"/>
      <c r="Y88" s="7"/>
      <c r="Z88" s="7"/>
    </row>
    <row r="89" spans="1:26" ht="15" thickBot="1" x14ac:dyDescent="0.35">
      <c r="A89" s="11"/>
      <c r="B89" s="12"/>
      <c r="C89" s="102"/>
      <c r="D89" s="102"/>
      <c r="E89" s="102"/>
      <c r="F89" s="102"/>
      <c r="G89" s="12"/>
      <c r="H89" s="12"/>
      <c r="I89" s="45"/>
      <c r="J89" s="48"/>
      <c r="K89" s="48"/>
      <c r="L89" s="12"/>
      <c r="M89" s="12"/>
      <c r="N89" s="13"/>
      <c r="O89" s="7"/>
      <c r="P89" s="7"/>
      <c r="Q89" s="60" t="s">
        <v>66</v>
      </c>
      <c r="R89" s="60" t="s">
        <v>48</v>
      </c>
      <c r="S89" s="7"/>
      <c r="T89" s="7"/>
      <c r="U89" s="7"/>
      <c r="V89" s="7"/>
      <c r="W89" s="7"/>
      <c r="X89" s="7"/>
      <c r="Y89" s="7"/>
      <c r="Z89" s="7"/>
    </row>
    <row r="90" spans="1:26" x14ac:dyDescent="0.3">
      <c r="Q90" s="57"/>
      <c r="R90" s="60" t="s">
        <v>48</v>
      </c>
    </row>
    <row r="91" spans="1:26" x14ac:dyDescent="0.3">
      <c r="Q91" s="57"/>
      <c r="R91" s="60"/>
    </row>
    <row r="92" spans="1:26" x14ac:dyDescent="0.3">
      <c r="Q92" s="57"/>
      <c r="R92" s="57"/>
    </row>
    <row r="93" spans="1:26" x14ac:dyDescent="0.3">
      <c r="Q93" s="60" t="s">
        <v>67</v>
      </c>
      <c r="R93" s="60" t="s">
        <v>50</v>
      </c>
    </row>
    <row r="94" spans="1:26" x14ac:dyDescent="0.3">
      <c r="G94" s="46">
        <f>SUM(G5:G93)</f>
        <v>373000000</v>
      </c>
      <c r="Q94" s="57"/>
      <c r="R94" s="57"/>
    </row>
    <row r="95" spans="1:26" ht="15" thickBot="1" x14ac:dyDescent="0.35">
      <c r="E95" t="s">
        <v>133</v>
      </c>
      <c r="G95" s="46">
        <v>19000000</v>
      </c>
      <c r="H95" s="49">
        <v>0</v>
      </c>
      <c r="I95" s="49">
        <v>1</v>
      </c>
      <c r="J95" s="32" t="s">
        <v>120</v>
      </c>
      <c r="Q95" s="60" t="s">
        <v>68</v>
      </c>
      <c r="R95" s="60" t="s">
        <v>52</v>
      </c>
      <c r="S95" s="2">
        <f t="shared" ref="S95:S96" si="4">+G95*H95</f>
        <v>0</v>
      </c>
    </row>
    <row r="96" spans="1:26" x14ac:dyDescent="0.3">
      <c r="E96" t="s">
        <v>134</v>
      </c>
      <c r="G96" s="46">
        <v>8000000</v>
      </c>
      <c r="H96" s="49">
        <v>0</v>
      </c>
      <c r="I96" s="49">
        <v>1</v>
      </c>
      <c r="J96" t="s">
        <v>122</v>
      </c>
      <c r="Q96" s="60" t="s">
        <v>69</v>
      </c>
      <c r="R96" s="60" t="s">
        <v>52</v>
      </c>
      <c r="S96" s="2">
        <f t="shared" si="4"/>
        <v>0</v>
      </c>
    </row>
    <row r="97" spans="7:18" x14ac:dyDescent="0.3">
      <c r="G97" s="46">
        <f>SUM(G94:G96)</f>
        <v>400000000</v>
      </c>
      <c r="Q97" s="57"/>
      <c r="R97" s="57"/>
    </row>
    <row r="98" spans="7:18" x14ac:dyDescent="0.3">
      <c r="Q98" s="59"/>
      <c r="R98" s="59"/>
    </row>
    <row r="99" spans="7:18" x14ac:dyDescent="0.3">
      <c r="Q99" s="60" t="s">
        <v>51</v>
      </c>
      <c r="R99" s="57"/>
    </row>
    <row r="100" spans="7:18" x14ac:dyDescent="0.3">
      <c r="Q100" s="60" t="s">
        <v>54</v>
      </c>
      <c r="R100" s="57"/>
    </row>
    <row r="101" spans="7:18" x14ac:dyDescent="0.3">
      <c r="Q101" s="59"/>
      <c r="R101" s="59"/>
    </row>
    <row r="102" spans="7:18" x14ac:dyDescent="0.3">
      <c r="Q102" s="59"/>
      <c r="R102" s="59"/>
    </row>
    <row r="103" spans="7:18" x14ac:dyDescent="0.3">
      <c r="Q103" s="56" t="s">
        <v>39</v>
      </c>
      <c r="R103" s="57"/>
    </row>
    <row r="104" spans="7:18" x14ac:dyDescent="0.3">
      <c r="Q104" s="56" t="s">
        <v>33</v>
      </c>
      <c r="R104" s="57"/>
    </row>
    <row r="105" spans="7:18" x14ac:dyDescent="0.3">
      <c r="Q105" s="56" t="s">
        <v>70</v>
      </c>
      <c r="R105" s="57"/>
    </row>
    <row r="106" spans="7:18" x14ac:dyDescent="0.3">
      <c r="Q106" s="56" t="s">
        <v>109</v>
      </c>
      <c r="R106" s="59"/>
    </row>
  </sheetData>
  <autoFilter ref="J1:J111"/>
  <mergeCells count="97">
    <mergeCell ref="E86:F86"/>
    <mergeCell ref="E87:F87"/>
    <mergeCell ref="E88:F88"/>
    <mergeCell ref="E89:F89"/>
    <mergeCell ref="C86:D86"/>
    <mergeCell ref="C87:D87"/>
    <mergeCell ref="C88:D88"/>
    <mergeCell ref="C89:D89"/>
    <mergeCell ref="A82:N82"/>
    <mergeCell ref="G83:I83"/>
    <mergeCell ref="L83:M83"/>
    <mergeCell ref="N83:N84"/>
    <mergeCell ref="E85:F85"/>
    <mergeCell ref="C85:D85"/>
    <mergeCell ref="J83:J84"/>
    <mergeCell ref="K83:K84"/>
    <mergeCell ref="A83:A84"/>
    <mergeCell ref="B83:B84"/>
    <mergeCell ref="C83:D84"/>
    <mergeCell ref="E77:F77"/>
    <mergeCell ref="J74:J75"/>
    <mergeCell ref="A74:A75"/>
    <mergeCell ref="B74:B75"/>
    <mergeCell ref="C74:C75"/>
    <mergeCell ref="D74:D75"/>
    <mergeCell ref="E74:F74"/>
    <mergeCell ref="G74:I74"/>
    <mergeCell ref="L74:M74"/>
    <mergeCell ref="E75:F75"/>
    <mergeCell ref="A73:N73"/>
    <mergeCell ref="E76:F76"/>
    <mergeCell ref="K74:K75"/>
    <mergeCell ref="N74:N75"/>
    <mergeCell ref="G3:I3"/>
    <mergeCell ref="L56:M56"/>
    <mergeCell ref="A55:N55"/>
    <mergeCell ref="G56:I56"/>
    <mergeCell ref="E56:F56"/>
    <mergeCell ref="L47:M47"/>
    <mergeCell ref="A35:N35"/>
    <mergeCell ref="A36:A37"/>
    <mergeCell ref="B36:B37"/>
    <mergeCell ref="C36:C37"/>
    <mergeCell ref="D36:D37"/>
    <mergeCell ref="E36:E37"/>
    <mergeCell ref="F36:F37"/>
    <mergeCell ref="J36:J37"/>
    <mergeCell ref="K36:K37"/>
    <mergeCell ref="L36:M36"/>
    <mergeCell ref="E78:F78"/>
    <mergeCell ref="E79:F79"/>
    <mergeCell ref="E83:F84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46:N46"/>
    <mergeCell ref="N36:N37"/>
    <mergeCell ref="G36:I36"/>
    <mergeCell ref="N47:N48"/>
    <mergeCell ref="A56:A57"/>
    <mergeCell ref="B56:B57"/>
    <mergeCell ref="C56:C57"/>
    <mergeCell ref="D56:D57"/>
    <mergeCell ref="J56:J57"/>
    <mergeCell ref="K56:K57"/>
    <mergeCell ref="D47:D48"/>
    <mergeCell ref="E47:E48"/>
    <mergeCell ref="F47:F48"/>
    <mergeCell ref="J47:J48"/>
    <mergeCell ref="A47:A48"/>
    <mergeCell ref="B47:B48"/>
    <mergeCell ref="C47:C48"/>
    <mergeCell ref="G47:I47"/>
    <mergeCell ref="K47:K48"/>
    <mergeCell ref="L65:M65"/>
    <mergeCell ref="N65:N66"/>
    <mergeCell ref="A64:N64"/>
    <mergeCell ref="A65:A66"/>
    <mergeCell ref="B65:B66"/>
    <mergeCell ref="C65:C66"/>
    <mergeCell ref="D65:D66"/>
    <mergeCell ref="E65:E66"/>
    <mergeCell ref="I65:I66"/>
    <mergeCell ref="J65:J66"/>
    <mergeCell ref="F65:H65"/>
    <mergeCell ref="K65:K66"/>
    <mergeCell ref="N56:N57"/>
    <mergeCell ref="E57:F57"/>
  </mergeCells>
  <dataValidations count="6">
    <dataValidation type="list" allowBlank="1" showInputMessage="1" showErrorMessage="1" sqref="D67:D71">
      <formula1>$Q$103:$Q$106</formula1>
    </dataValidation>
    <dataValidation type="list" allowBlank="1" showInputMessage="1" showErrorMessage="1" sqref="K80:K81">
      <formula1>$Q$2:$Q$3</formula1>
    </dataValidation>
    <dataValidation type="list" allowBlank="1" showInputMessage="1" showErrorMessage="1" sqref="D49:D53 D5:D33 D38:D44">
      <formula1>$Q$38:$Q$48</formula1>
    </dataValidation>
    <dataValidation type="list" allowBlank="1" showInputMessage="1" showErrorMessage="1" sqref="K76:K79 K49:K53 K58:K62 K67:K71 K5:K33 K38:K44">
      <formula1>$Q$2:$Q$4</formula1>
    </dataValidation>
    <dataValidation type="list" allowBlank="1" showInputMessage="1" showErrorMessage="1" sqref="D76:D80">
      <formula1>$Q$54:$Q$58</formula1>
    </dataValidation>
    <dataValidation type="list" allowBlank="1" showInputMessage="1" showErrorMessage="1" sqref="D58:D62">
      <formula1>$Q$52:$Q$58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40347284</IDBDocs_x0020_Number>
    <TaxCatchAll xmlns="9c571b2f-e523-4ab2-ba2e-09e151a03ef4">
      <Value>2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Moreno Moreno, Henry Alberto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AR-L1195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OS-ASA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74225EC3B282E47B0DA092C0A5E93E6" ma:contentTypeVersion="0" ma:contentTypeDescription="A content type to manage public (operations) IDB documents" ma:contentTypeScope="" ma:versionID="8bee447ab87c8c95b1e473b99b79f8e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823F2F-1F6C-4676-B294-5AF864F9F05F}"/>
</file>

<file path=customXml/itemProps2.xml><?xml version="1.0" encoding="utf-8"?>
<ds:datastoreItem xmlns:ds="http://schemas.openxmlformats.org/officeDocument/2006/customXml" ds:itemID="{185B05D6-AFCF-4388-87EE-C37EBE362C9D}"/>
</file>

<file path=customXml/itemProps3.xml><?xml version="1.0" encoding="utf-8"?>
<ds:datastoreItem xmlns:ds="http://schemas.openxmlformats.org/officeDocument/2006/customXml" ds:itemID="{476FB666-84A0-41AA-8E18-A5C0D328160B}"/>
</file>

<file path=customXml/itemProps4.xml><?xml version="1.0" encoding="utf-8"?>
<ds:datastoreItem xmlns:ds="http://schemas.openxmlformats.org/officeDocument/2006/customXml" ds:itemID="{8282F131-9EAA-4BE6-A465-44097B681AF0}"/>
</file>

<file path=customXml/itemProps5.xml><?xml version="1.0" encoding="utf-8"?>
<ds:datastoreItem xmlns:ds="http://schemas.openxmlformats.org/officeDocument/2006/customXml" ds:itemID="{D43DB4B7-F973-4C43-9F33-22FA1158DB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Estructura del Proyecto</vt:lpstr>
      <vt:lpstr>Plan de Adquisiciones</vt:lpstr>
      <vt:lpstr>Detalle Plan de Adquisiciones</vt:lpstr>
      <vt:lpstr>'Detalle Plan de Adquisiciones'!Print_Area</vt:lpstr>
      <vt:lpstr>'Plan de Adquisiciones'!Print_Area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</dc:title>
  <dc:creator>Bruno Costa</dc:creator>
  <cp:lastModifiedBy>IADB</cp:lastModifiedBy>
  <cp:lastPrinted>2016-06-14T16:06:32Z</cp:lastPrinted>
  <dcterms:created xsi:type="dcterms:W3CDTF">2011-03-30T14:45:37Z</dcterms:created>
  <dcterms:modified xsi:type="dcterms:W3CDTF">2016-06-15T16:21:43Z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0x01010046CF21643EE8D14686A648AA6DAD089200C74225EC3B282E47B0DA092C0A5E93E6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  <property fmtid="{D5CDD505-2E9C-101B-9397-08002B2CF9AE}" pid="16" name="Sub-Sector">
    <vt:lpwstr/>
  </property>
</Properties>
</file>