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1475" windowHeight="4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1" i="1" l="1"/>
  <c r="G31" i="1"/>
  <c r="H31" i="1"/>
  <c r="F27" i="1"/>
  <c r="F26" i="1"/>
  <c r="H26" i="1"/>
  <c r="G4" i="1"/>
  <c r="F11" i="1"/>
  <c r="F12" i="1"/>
  <c r="F13" i="1"/>
  <c r="F10" i="1"/>
  <c r="F6" i="1"/>
  <c r="F7" i="1"/>
  <c r="H7" i="1" s="1"/>
  <c r="F8" i="1"/>
  <c r="H8" i="1" s="1"/>
  <c r="F5" i="1"/>
  <c r="F21" i="1"/>
  <c r="H21" i="1" s="1"/>
  <c r="F23" i="1"/>
  <c r="F22" i="1"/>
  <c r="F16" i="1"/>
  <c r="F15" i="1"/>
  <c r="E12" i="3"/>
  <c r="F12" i="3"/>
  <c r="G12" i="3"/>
  <c r="H3" i="1"/>
  <c r="H25" i="1"/>
  <c r="H24" i="1"/>
  <c r="H20" i="1"/>
  <c r="F18" i="2" l="1"/>
  <c r="H18" i="2" s="1"/>
  <c r="G19" i="2"/>
  <c r="H19" i="2" s="1"/>
  <c r="G20" i="2"/>
  <c r="H20" i="2"/>
  <c r="G21" i="2"/>
  <c r="H21" i="2" s="1"/>
  <c r="F26" i="2"/>
  <c r="H26" i="2" s="1"/>
  <c r="F27" i="2"/>
  <c r="H27" i="2"/>
  <c r="F28" i="2"/>
  <c r="H28" i="2" s="1"/>
  <c r="F29" i="2"/>
  <c r="H29" i="2"/>
  <c r="F30" i="2"/>
  <c r="H30" i="2" s="1"/>
  <c r="F31" i="2"/>
  <c r="H31" i="2"/>
  <c r="G32" i="2"/>
  <c r="H32" i="2" s="1"/>
  <c r="G33" i="2"/>
  <c r="H33" i="2"/>
  <c r="F37" i="2"/>
  <c r="H37" i="2" s="1"/>
  <c r="F38" i="2"/>
  <c r="H38" i="2" s="1"/>
  <c r="F39" i="2"/>
  <c r="H39" i="2" s="1"/>
  <c r="F40" i="2"/>
  <c r="H40" i="2" s="1"/>
  <c r="G41" i="2"/>
  <c r="H41" i="2" s="1"/>
  <c r="G42" i="2"/>
  <c r="H42" i="2" s="1"/>
  <c r="F44" i="2"/>
  <c r="H44" i="2" s="1"/>
  <c r="F45" i="2"/>
  <c r="H45" i="2" s="1"/>
  <c r="F46" i="2"/>
  <c r="H46" i="2" s="1"/>
  <c r="F47" i="2"/>
  <c r="H47" i="2" s="1"/>
  <c r="G48" i="2"/>
  <c r="H48" i="2" s="1"/>
  <c r="G63" i="2"/>
  <c r="G62" i="2"/>
  <c r="H62" i="2" s="1"/>
  <c r="F61" i="2"/>
  <c r="H61" i="2" s="1"/>
  <c r="F60" i="2"/>
  <c r="H60" i="2" s="1"/>
  <c r="F59" i="2"/>
  <c r="H59" i="2" s="1"/>
  <c r="F58" i="2"/>
  <c r="H58" i="2" s="1"/>
  <c r="F57" i="2"/>
  <c r="H57" i="2" s="1"/>
  <c r="F56" i="2"/>
  <c r="H56" i="2" s="1"/>
  <c r="F55" i="2"/>
  <c r="H55" i="2" s="1"/>
  <c r="F54" i="2"/>
  <c r="H54" i="2" s="1"/>
  <c r="F53" i="2"/>
  <c r="H53" i="2" s="1"/>
  <c r="F52" i="2"/>
  <c r="H52" i="2" s="1"/>
  <c r="F51" i="2"/>
  <c r="H51" i="2" s="1"/>
  <c r="F35" i="2"/>
  <c r="H35" i="2" s="1"/>
  <c r="F24" i="2"/>
  <c r="G16" i="2"/>
  <c r="H16" i="2" s="1"/>
  <c r="G15" i="2"/>
  <c r="F14" i="2"/>
  <c r="H14" i="2" s="1"/>
  <c r="F13" i="2"/>
  <c r="H13" i="2" s="1"/>
  <c r="F12" i="2"/>
  <c r="H12" i="2" s="1"/>
  <c r="F11" i="2"/>
  <c r="H11" i="2" s="1"/>
  <c r="G9" i="2"/>
  <c r="H9" i="2" s="1"/>
  <c r="G8" i="2"/>
  <c r="H8" i="2" s="1"/>
  <c r="F7" i="2"/>
  <c r="H7" i="2" s="1"/>
  <c r="F6" i="2"/>
  <c r="H6" i="2" s="1"/>
  <c r="F5" i="2"/>
  <c r="H23" i="1"/>
  <c r="H22" i="1"/>
  <c r="H6" i="1"/>
  <c r="H5" i="1" l="1"/>
  <c r="F17" i="2"/>
  <c r="G17" i="2"/>
  <c r="G36" i="2"/>
  <c r="G34" i="2" s="1"/>
  <c r="G10" i="2"/>
  <c r="G50" i="2"/>
  <c r="G49" i="2" s="1"/>
  <c r="G25" i="2"/>
  <c r="F4" i="2"/>
  <c r="H43" i="2"/>
  <c r="H17" i="2"/>
  <c r="H63" i="2"/>
  <c r="H50" i="2" s="1"/>
  <c r="H5" i="2"/>
  <c r="H4" i="2" s="1"/>
  <c r="F43" i="2"/>
  <c r="F50" i="2"/>
  <c r="F49" i="2" s="1"/>
  <c r="G4" i="2"/>
  <c r="F10" i="2"/>
  <c r="H15" i="2"/>
  <c r="H10" i="2" s="1"/>
  <c r="F25" i="2"/>
  <c r="H25" i="2"/>
  <c r="H23" i="2" s="1"/>
  <c r="F36" i="2"/>
  <c r="F34" i="2" s="1"/>
  <c r="H36" i="2"/>
  <c r="G43" i="2"/>
  <c r="G23" i="2"/>
  <c r="H34" i="2" l="1"/>
  <c r="F3" i="2"/>
  <c r="G22" i="2"/>
  <c r="G3" i="2"/>
  <c r="F22" i="2"/>
  <c r="H49" i="2"/>
  <c r="H3" i="2"/>
  <c r="G65" i="2" l="1"/>
  <c r="H22" i="2"/>
  <c r="F65" i="2"/>
</calcChain>
</file>

<file path=xl/sharedStrings.xml><?xml version="1.0" encoding="utf-8"?>
<sst xmlns="http://schemas.openxmlformats.org/spreadsheetml/2006/main" count="202" uniqueCount="159">
  <si>
    <t>Componentes</t>
  </si>
  <si>
    <t>Descripción</t>
  </si>
  <si>
    <t>IDB/</t>
  </si>
  <si>
    <t>Contraparte/Fondos</t>
  </si>
  <si>
    <t>Total</t>
  </si>
  <si>
    <t>Fondos</t>
  </si>
  <si>
    <t>Planificación sectorial</t>
  </si>
  <si>
    <t>1.1.</t>
  </si>
  <si>
    <t>Apoyo a la elaboración del Plan Sectorial de Desarrollo de Agua y Saneamiento Básico (PNSB) 2015-2025</t>
  </si>
  <si>
    <t>1.2.</t>
  </si>
  <si>
    <t>1.3.</t>
  </si>
  <si>
    <t>Eventos de socialización de los Planes Maestros de las ciudades de La Paz&amp;El Alto y Santa Cruz, para que sean aprobados y adoptados por las autoridades nacionales y locales</t>
  </si>
  <si>
    <t>Desarrollo organizacional</t>
  </si>
  <si>
    <t>2.1.</t>
  </si>
  <si>
    <t>Desarrollo organizacional del VASPB</t>
  </si>
  <si>
    <t xml:space="preserve">Elaboración del Plan de Desarrollo Organizacional y de Fortalecimiento institucional del VASPB </t>
  </si>
  <si>
    <t>Fortalecimiento del VASPB (Equipamiento y desarrollo de software especializado)</t>
  </si>
  <si>
    <t>2.2.</t>
  </si>
  <si>
    <t>Fortalecimiento UNASBVI</t>
  </si>
  <si>
    <t>Desarrollo del Plan de fortalecimiento de las Unidades de Agua, Saneamiento Básico y Vivienda (UNASBVI) para dos departamentos</t>
  </si>
  <si>
    <t>2.3.</t>
  </si>
  <si>
    <t>Elaboración de guías para la institucionalización del DESCOM en las EPSA</t>
  </si>
  <si>
    <t>Monitoreo y evaluación</t>
  </si>
  <si>
    <t>3.1.</t>
  </si>
  <si>
    <t>Desarrollo del Sistema Integrado de Información Regulatoria de Agua y    Saneamiento (SIIRAyS) y apoyo a la implementación</t>
  </si>
  <si>
    <t xml:space="preserve">Consultores apoyo al MMAyA, como contrapartes </t>
  </si>
  <si>
    <t>TOTAL</t>
  </si>
  <si>
    <t>Cantidad</t>
  </si>
  <si>
    <t>Días</t>
  </si>
  <si>
    <t>Costo Unitario</t>
  </si>
  <si>
    <t>Alquiler de sala y refrigerio para taller de 40 personas</t>
  </si>
  <si>
    <t>Impresión Guias DESCOM</t>
  </si>
  <si>
    <t>Especialista en gestión de calidad/procesos</t>
  </si>
  <si>
    <t>Ingeniero Informático I: Conceptualización</t>
  </si>
  <si>
    <t>Ingeniero Informático II: Desarrollo</t>
  </si>
  <si>
    <t>Ingeniero Informático II: Implementación y Capacitación</t>
  </si>
  <si>
    <t>Mobiliario</t>
  </si>
  <si>
    <t>Equipo Informático</t>
  </si>
  <si>
    <t>1.1.1.</t>
  </si>
  <si>
    <t>1.1.2</t>
  </si>
  <si>
    <t>Billetes de Avión</t>
  </si>
  <si>
    <t>Per diems (Incluye hotel)</t>
  </si>
  <si>
    <t>Honarios Consultor Individual internacional</t>
  </si>
  <si>
    <t>1.2.1</t>
  </si>
  <si>
    <t xml:space="preserve">Planificación Departamental del Desarrollo Sectorial: elaboración de dos Planes Sectoriales Departamentales de Desarrollo de Agua y Saneamiento Básico (PSDSB) </t>
  </si>
  <si>
    <t>Experto en desarrollo organizacional</t>
  </si>
  <si>
    <t>Experto en sistemas de gestión</t>
  </si>
  <si>
    <t>Ingeniero civil experto en Agua y Saneamiento</t>
  </si>
  <si>
    <t>Expertos en desarrollo de sistemas informáticos</t>
  </si>
  <si>
    <t>1.2.2.</t>
  </si>
  <si>
    <t>1.2.3.</t>
  </si>
  <si>
    <t>1.2.4</t>
  </si>
  <si>
    <t>2.1.1.</t>
  </si>
  <si>
    <t>2.1.2.</t>
  </si>
  <si>
    <t>2.2.1.</t>
  </si>
  <si>
    <t>2.2.2.</t>
  </si>
  <si>
    <t>2.1.2.1.</t>
  </si>
  <si>
    <t>2.1.2.2.</t>
  </si>
  <si>
    <t>2.1.2.3.</t>
  </si>
  <si>
    <t>2.1.2.4.</t>
  </si>
  <si>
    <t>2.1.2.5.</t>
  </si>
  <si>
    <t>2.1.2.6.</t>
  </si>
  <si>
    <t>2.2.2.1.</t>
  </si>
  <si>
    <t>2.2.2.2.</t>
  </si>
  <si>
    <t>2.2.2.3.</t>
  </si>
  <si>
    <t>2.2.2.4.</t>
  </si>
  <si>
    <t>2.3.1.</t>
  </si>
  <si>
    <t>2.3.2.</t>
  </si>
  <si>
    <t>2.3.3.</t>
  </si>
  <si>
    <t>Billetes áereos</t>
  </si>
  <si>
    <t>1.3.1.</t>
  </si>
  <si>
    <t>Consultor experto en ingeniería de software</t>
  </si>
  <si>
    <t>Consultor Administrado de Base de datos</t>
  </si>
  <si>
    <t>Programadores</t>
  </si>
  <si>
    <t>1.1.3.</t>
  </si>
  <si>
    <t>Servidores con sistema operativo Microsoft Windows</t>
  </si>
  <si>
    <t>Scanner intel</t>
  </si>
  <si>
    <t>Plotter</t>
  </si>
  <si>
    <t>Gabinente o rack metátlico</t>
  </si>
  <si>
    <t>Software visual studio 2011</t>
  </si>
  <si>
    <t>Oracle 6.i última versión</t>
  </si>
  <si>
    <t>ArcGis 9.3.</t>
  </si>
  <si>
    <t>Honorarios Consultor Individual internacional</t>
  </si>
  <si>
    <t>Global</t>
  </si>
  <si>
    <t>Consultor Director del Proyecto</t>
  </si>
  <si>
    <t>Fortalecimiento del UNASBVI (Equipamiento y desarrollo de software especializado)</t>
  </si>
  <si>
    <t>3.1.1.</t>
  </si>
  <si>
    <t>3.1.3.</t>
  </si>
  <si>
    <t>3.1.2.</t>
  </si>
  <si>
    <t>3.1.4.</t>
  </si>
  <si>
    <t>3.1.5.</t>
  </si>
  <si>
    <t>3.1.6.</t>
  </si>
  <si>
    <t>3.1.7.</t>
  </si>
  <si>
    <t>3.1.8.</t>
  </si>
  <si>
    <t>3.1.9.</t>
  </si>
  <si>
    <t>3.1.10.</t>
  </si>
  <si>
    <t>3.1.11.</t>
  </si>
  <si>
    <t>2.3.4.</t>
  </si>
  <si>
    <t>1.1.4</t>
  </si>
  <si>
    <t>Consultores Dirección General de Planificación del MMAyA</t>
  </si>
  <si>
    <t>1.1.5</t>
  </si>
  <si>
    <t>Equipos informaticos consultores</t>
  </si>
  <si>
    <t>1.2.5</t>
  </si>
  <si>
    <t xml:space="preserve">Personal Gobiernos Deparamentales </t>
  </si>
  <si>
    <t>1.2.6</t>
  </si>
  <si>
    <t>Equipos informáticos GADs</t>
  </si>
  <si>
    <t>1.3.2.</t>
  </si>
  <si>
    <t>Material para talleres</t>
  </si>
  <si>
    <t>1.3.3.</t>
  </si>
  <si>
    <t>Pasajes personal MMAyA</t>
  </si>
  <si>
    <t>1.3.4.</t>
  </si>
  <si>
    <t>Perdíems Personal MMAyA</t>
  </si>
  <si>
    <t>2.1.2.7.</t>
  </si>
  <si>
    <t>2.1.2.8.</t>
  </si>
  <si>
    <t>2.2.2.5.</t>
  </si>
  <si>
    <t>2.2.2.6</t>
  </si>
  <si>
    <t>2.3.5.</t>
  </si>
  <si>
    <t>Personal SENASBA</t>
  </si>
  <si>
    <t>3.1.12.</t>
  </si>
  <si>
    <t>Personal AAPS</t>
  </si>
  <si>
    <t>3.1.13.</t>
  </si>
  <si>
    <t>Equipos Informáticos AAPS</t>
  </si>
  <si>
    <t>º</t>
  </si>
  <si>
    <t>Proposal for a new Regulatory Model for Brazil</t>
  </si>
  <si>
    <t>Communication and Dissemination Strategy</t>
  </si>
  <si>
    <t>Strengthen the Regulatory Framework for the Water and Wastewater services in Brazil</t>
  </si>
  <si>
    <t xml:space="preserve">Coordination of the TC </t>
  </si>
  <si>
    <t xml:space="preserve">Final Evaluation  - consultant </t>
  </si>
  <si>
    <t xml:space="preserve">Firm Audit  -  consultant </t>
  </si>
  <si>
    <t>Diagnostic of the current regulatory structure</t>
  </si>
  <si>
    <t>Assessment and development of a new policy for subsidies to low-income users</t>
  </si>
  <si>
    <t xml:space="preserve">System of  Indicators </t>
  </si>
  <si>
    <t>1.4.</t>
  </si>
  <si>
    <t xml:space="preserve"> Workshops to share technical expertise</t>
  </si>
  <si>
    <t>Component/Activity</t>
  </si>
  <si>
    <t xml:space="preserve">IDB Funding </t>
  </si>
  <si>
    <t>US$</t>
  </si>
  <si>
    <t>Counterpart (*)</t>
  </si>
  <si>
    <t>Component A</t>
  </si>
  <si>
    <t xml:space="preserve">Component B </t>
  </si>
  <si>
    <t>Component C</t>
  </si>
  <si>
    <t>Coordinator</t>
  </si>
  <si>
    <t>Final Evaluation</t>
  </si>
  <si>
    <t>Firm Audit</t>
  </si>
  <si>
    <t>Stakeholder meetings</t>
  </si>
  <si>
    <t xml:space="preserve">Establishment of an Agenda </t>
  </si>
  <si>
    <t>1.4.1</t>
  </si>
  <si>
    <t xml:space="preserve">Monitoring Especialist </t>
  </si>
  <si>
    <t xml:space="preserve">Regulation Especialist </t>
  </si>
  <si>
    <t xml:space="preserve">Water and Sanitation Especialist </t>
  </si>
  <si>
    <t xml:space="preserve">Law Especialist </t>
  </si>
  <si>
    <t xml:space="preserve">Economist </t>
  </si>
  <si>
    <t>Publication of studies  ( 1.1 and 1.2)</t>
  </si>
  <si>
    <t>Communication and Dissemination  Executing Plan - consulting</t>
  </si>
  <si>
    <t>Communication and Dissemination Plan - consulting</t>
  </si>
  <si>
    <t>Training Program Structure</t>
  </si>
  <si>
    <t>Training Program Implementation  -training courses</t>
  </si>
  <si>
    <t>Contraparte/*</t>
  </si>
  <si>
    <t xml:space="preserve">(*) ABES staff and associated will develop these actions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</si>
</sst>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justify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3" fillId="6" borderId="1" xfId="0" applyFont="1" applyFill="1" applyBorder="1" applyAlignment="1">
      <alignment horizontal="right" vertical="center" wrapText="1"/>
    </xf>
    <xf numFmtId="3" fontId="3" fillId="6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3" fontId="1" fillId="5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3" fontId="4" fillId="0" borderId="1" xfId="0" applyNumberFormat="1" applyFont="1" applyFill="1" applyBorder="1"/>
    <xf numFmtId="0" fontId="1" fillId="0" borderId="1" xfId="0" applyFont="1" applyFill="1" applyBorder="1" applyAlignment="1">
      <alignment horizontal="justify" vertical="center" wrapText="1"/>
    </xf>
    <xf numFmtId="0" fontId="1" fillId="7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justify" vertical="center" wrapText="1"/>
    </xf>
    <xf numFmtId="0" fontId="1" fillId="8" borderId="1" xfId="0" applyFont="1" applyFill="1" applyBorder="1" applyAlignment="1">
      <alignment horizontal="center" vertical="center" wrapText="1"/>
    </xf>
    <xf numFmtId="3" fontId="1" fillId="8" borderId="1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3" fontId="0" fillId="0" borderId="0" xfId="0" applyNumberFormat="1" applyFill="1"/>
    <xf numFmtId="0" fontId="0" fillId="0" borderId="0" xfId="0" applyFont="1" applyFill="1"/>
    <xf numFmtId="0" fontId="4" fillId="0" borderId="1" xfId="0" applyFont="1" applyFill="1" applyBorder="1" applyAlignment="1">
      <alignment horizontal="right"/>
    </xf>
    <xf numFmtId="3" fontId="0" fillId="0" borderId="0" xfId="0" applyNumberFormat="1" applyFont="1" applyFill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right" vertical="center" wrapText="1"/>
    </xf>
    <xf numFmtId="0" fontId="5" fillId="0" borderId="0" xfId="0" applyFont="1" applyFill="1"/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right" vertical="center" wrapText="1"/>
    </xf>
    <xf numFmtId="3" fontId="3" fillId="9" borderId="1" xfId="0" applyNumberFormat="1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justify" vertical="center" wrapText="1"/>
    </xf>
    <xf numFmtId="0" fontId="1" fillId="9" borderId="1" xfId="0" applyFont="1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140" zoomScaleNormal="140" workbookViewId="0">
      <selection activeCell="K26" sqref="K26"/>
    </sheetView>
  </sheetViews>
  <sheetFormatPr defaultRowHeight="15" x14ac:dyDescent="0.25"/>
  <cols>
    <col min="1" max="1" width="9.7109375" customWidth="1"/>
    <col min="2" max="2" width="34.7109375" bestFit="1" customWidth="1"/>
    <col min="3" max="3" width="9.28515625" customWidth="1"/>
    <col min="4" max="4" width="8.140625" customWidth="1"/>
    <col min="5" max="5" width="9.85546875" customWidth="1"/>
    <col min="6" max="6" width="13.85546875" customWidth="1"/>
    <col min="7" max="7" width="9.42578125" customWidth="1"/>
    <col min="9" max="9" width="13.7109375" bestFit="1" customWidth="1"/>
  </cols>
  <sheetData>
    <row r="1" spans="1:10" ht="15" customHeight="1" x14ac:dyDescent="0.25">
      <c r="A1" s="67" t="s">
        <v>0</v>
      </c>
      <c r="B1" s="67" t="s">
        <v>1</v>
      </c>
      <c r="C1" s="67" t="s">
        <v>27</v>
      </c>
      <c r="D1" s="67" t="s">
        <v>28</v>
      </c>
      <c r="E1" s="67" t="s">
        <v>29</v>
      </c>
      <c r="F1" s="35" t="s">
        <v>2</v>
      </c>
      <c r="G1" s="67" t="s">
        <v>157</v>
      </c>
      <c r="H1" s="67" t="s">
        <v>4</v>
      </c>
    </row>
    <row r="2" spans="1:10" x14ac:dyDescent="0.25">
      <c r="A2" s="67"/>
      <c r="B2" s="67"/>
      <c r="C2" s="67"/>
      <c r="D2" s="67"/>
      <c r="E2" s="67"/>
      <c r="F2" s="35" t="s">
        <v>5</v>
      </c>
      <c r="G2" s="67"/>
      <c r="H2" s="67"/>
    </row>
    <row r="3" spans="1:10" s="1" customFormat="1" x14ac:dyDescent="0.25">
      <c r="A3" s="40">
        <v>1</v>
      </c>
      <c r="B3" s="41" t="s">
        <v>123</v>
      </c>
      <c r="C3" s="41"/>
      <c r="D3" s="41"/>
      <c r="E3" s="41"/>
      <c r="F3" s="43">
        <v>300000</v>
      </c>
      <c r="G3" s="43">
        <v>150000</v>
      </c>
      <c r="H3" s="43">
        <f>SUM(F3:G3)</f>
        <v>450000</v>
      </c>
      <c r="I3" s="45"/>
    </row>
    <row r="4" spans="1:10" s="1" customFormat="1" x14ac:dyDescent="0.25">
      <c r="A4" s="57" t="s">
        <v>7</v>
      </c>
      <c r="B4" s="58" t="s">
        <v>129</v>
      </c>
      <c r="C4" s="59"/>
      <c r="D4" s="60"/>
      <c r="E4" s="60"/>
      <c r="F4" s="61">
        <v>100000</v>
      </c>
      <c r="G4" s="61">
        <f t="shared" ref="G4" si="0">G8+G7+G6+G5</f>
        <v>0</v>
      </c>
      <c r="H4" s="61">
        <v>100000</v>
      </c>
    </row>
    <row r="5" spans="1:10" s="1" customFormat="1" x14ac:dyDescent="0.25">
      <c r="A5" s="25" t="s">
        <v>38</v>
      </c>
      <c r="B5" s="25" t="s">
        <v>149</v>
      </c>
      <c r="C5" s="5">
        <v>1</v>
      </c>
      <c r="D5" s="5">
        <v>72</v>
      </c>
      <c r="E5" s="5">
        <v>450</v>
      </c>
      <c r="F5" s="6">
        <f>E5*D5*C5</f>
        <v>32400</v>
      </c>
      <c r="G5" s="6">
        <v>0</v>
      </c>
      <c r="H5" s="6">
        <f>F5</f>
        <v>32400</v>
      </c>
    </row>
    <row r="6" spans="1:10" s="1" customFormat="1" x14ac:dyDescent="0.25">
      <c r="A6" s="25" t="s">
        <v>39</v>
      </c>
      <c r="B6" s="25" t="s">
        <v>148</v>
      </c>
      <c r="C6" s="5">
        <v>1</v>
      </c>
      <c r="D6" s="5">
        <v>70</v>
      </c>
      <c r="E6" s="5">
        <v>450</v>
      </c>
      <c r="F6" s="6">
        <f t="shared" ref="F6:F8" si="1">E6*D6*C6</f>
        <v>31500</v>
      </c>
      <c r="G6" s="6">
        <v>0</v>
      </c>
      <c r="H6" s="6">
        <f t="shared" ref="H6:H8" si="2">F6</f>
        <v>31500</v>
      </c>
    </row>
    <row r="7" spans="1:10" s="1" customFormat="1" x14ac:dyDescent="0.25">
      <c r="A7" s="25" t="s">
        <v>98</v>
      </c>
      <c r="B7" s="25" t="s">
        <v>151</v>
      </c>
      <c r="C7" s="5">
        <v>1</v>
      </c>
      <c r="D7" s="5">
        <v>30</v>
      </c>
      <c r="E7" s="5">
        <v>400</v>
      </c>
      <c r="F7" s="6">
        <f t="shared" si="1"/>
        <v>12000</v>
      </c>
      <c r="G7" s="6"/>
      <c r="H7" s="6">
        <f t="shared" si="2"/>
        <v>12000</v>
      </c>
      <c r="I7" s="45"/>
      <c r="J7" s="45"/>
    </row>
    <row r="8" spans="1:10" s="1" customFormat="1" x14ac:dyDescent="0.25">
      <c r="A8" s="25" t="s">
        <v>100</v>
      </c>
      <c r="B8" s="2" t="s">
        <v>150</v>
      </c>
      <c r="C8" s="5">
        <v>2</v>
      </c>
      <c r="D8" s="5">
        <v>30</v>
      </c>
      <c r="E8" s="5">
        <v>400</v>
      </c>
      <c r="F8" s="6">
        <f t="shared" si="1"/>
        <v>24000</v>
      </c>
      <c r="G8" s="6">
        <v>0</v>
      </c>
      <c r="H8" s="6">
        <f t="shared" si="2"/>
        <v>24000</v>
      </c>
      <c r="I8" s="45"/>
    </row>
    <row r="9" spans="1:10" s="1" customFormat="1" ht="28.5" customHeight="1" x14ac:dyDescent="0.25">
      <c r="A9" s="62" t="s">
        <v>9</v>
      </c>
      <c r="B9" s="63" t="s">
        <v>130</v>
      </c>
      <c r="C9" s="64"/>
      <c r="D9" s="63"/>
      <c r="E9" s="63"/>
      <c r="F9" s="65">
        <v>150000</v>
      </c>
      <c r="G9" s="65"/>
      <c r="H9" s="65">
        <v>150000</v>
      </c>
    </row>
    <row r="10" spans="1:10" s="1" customFormat="1" x14ac:dyDescent="0.25">
      <c r="A10" s="25" t="s">
        <v>43</v>
      </c>
      <c r="B10" s="2" t="s">
        <v>149</v>
      </c>
      <c r="C10" s="5">
        <v>1</v>
      </c>
      <c r="D10" s="5">
        <v>60</v>
      </c>
      <c r="E10" s="5">
        <v>450</v>
      </c>
      <c r="F10" s="6">
        <f>E10*D10*C10</f>
        <v>27000</v>
      </c>
      <c r="G10" s="6">
        <v>0</v>
      </c>
      <c r="H10" s="6">
        <v>32400</v>
      </c>
      <c r="I10" s="45"/>
    </row>
    <row r="11" spans="1:10" s="1" customFormat="1" x14ac:dyDescent="0.25">
      <c r="A11" s="25" t="s">
        <v>49</v>
      </c>
      <c r="B11" s="2" t="s">
        <v>148</v>
      </c>
      <c r="C11" s="5">
        <v>1</v>
      </c>
      <c r="D11" s="5">
        <v>42</v>
      </c>
      <c r="E11" s="5">
        <v>450</v>
      </c>
      <c r="F11" s="6">
        <f t="shared" ref="F11:F13" si="3">E11*D11*C11</f>
        <v>18900</v>
      </c>
      <c r="G11" s="6">
        <v>0</v>
      </c>
      <c r="H11" s="6">
        <v>31500</v>
      </c>
    </row>
    <row r="12" spans="1:10" s="1" customFormat="1" x14ac:dyDescent="0.25">
      <c r="A12" s="25" t="s">
        <v>50</v>
      </c>
      <c r="B12" s="2" t="s">
        <v>151</v>
      </c>
      <c r="C12" s="5">
        <v>1</v>
      </c>
      <c r="D12" s="5">
        <v>100</v>
      </c>
      <c r="E12" s="5">
        <v>400</v>
      </c>
      <c r="F12" s="6">
        <f t="shared" si="3"/>
        <v>40000</v>
      </c>
      <c r="G12" s="6"/>
      <c r="H12" s="6">
        <v>12000</v>
      </c>
      <c r="I12" s="45"/>
    </row>
    <row r="13" spans="1:10" s="1" customFormat="1" x14ac:dyDescent="0.25">
      <c r="A13" s="25" t="s">
        <v>51</v>
      </c>
      <c r="B13" s="25" t="s">
        <v>150</v>
      </c>
      <c r="C13" s="5">
        <v>2</v>
      </c>
      <c r="D13" s="5">
        <v>80</v>
      </c>
      <c r="E13" s="5">
        <v>400</v>
      </c>
      <c r="F13" s="6">
        <f t="shared" si="3"/>
        <v>64000</v>
      </c>
      <c r="G13" s="6">
        <v>0</v>
      </c>
      <c r="H13" s="6">
        <v>24000</v>
      </c>
      <c r="I13" s="45"/>
    </row>
    <row r="14" spans="1:10" s="1" customFormat="1" x14ac:dyDescent="0.25">
      <c r="A14" s="62" t="s">
        <v>10</v>
      </c>
      <c r="B14" s="63" t="s">
        <v>131</v>
      </c>
      <c r="C14" s="64"/>
      <c r="D14" s="63"/>
      <c r="E14" s="63"/>
      <c r="F14" s="65">
        <v>50000</v>
      </c>
      <c r="G14" s="65"/>
      <c r="H14" s="65">
        <v>50000</v>
      </c>
      <c r="I14" s="45"/>
    </row>
    <row r="15" spans="1:10" s="1" customFormat="1" x14ac:dyDescent="0.25">
      <c r="A15" s="25" t="s">
        <v>70</v>
      </c>
      <c r="B15" s="25" t="s">
        <v>149</v>
      </c>
      <c r="C15" s="5">
        <v>1</v>
      </c>
      <c r="D15" s="5">
        <v>33</v>
      </c>
      <c r="E15" s="6">
        <v>450</v>
      </c>
      <c r="F15" s="6">
        <f>H15</f>
        <v>15000</v>
      </c>
      <c r="G15" s="6">
        <v>0</v>
      </c>
      <c r="H15" s="6">
        <v>15000</v>
      </c>
    </row>
    <row r="16" spans="1:10" s="1" customFormat="1" x14ac:dyDescent="0.25">
      <c r="A16" s="25" t="s">
        <v>106</v>
      </c>
      <c r="B16" s="25" t="s">
        <v>148</v>
      </c>
      <c r="C16" s="5">
        <v>1</v>
      </c>
      <c r="D16" s="5">
        <v>33</v>
      </c>
      <c r="E16" s="6">
        <v>450</v>
      </c>
      <c r="F16" s="6">
        <f>H16</f>
        <v>15000</v>
      </c>
      <c r="G16" s="6">
        <v>0</v>
      </c>
      <c r="H16" s="6">
        <v>15000</v>
      </c>
    </row>
    <row r="17" spans="1:9" s="1" customFormat="1" x14ac:dyDescent="0.25">
      <c r="A17" s="25" t="s">
        <v>108</v>
      </c>
      <c r="B17" s="25" t="s">
        <v>147</v>
      </c>
      <c r="C17" s="5">
        <v>1</v>
      </c>
      <c r="D17" s="5">
        <v>66</v>
      </c>
      <c r="E17" s="6">
        <v>300</v>
      </c>
      <c r="F17" s="6">
        <v>20000</v>
      </c>
      <c r="G17" s="6">
        <v>0</v>
      </c>
      <c r="H17" s="6">
        <v>20000</v>
      </c>
    </row>
    <row r="18" spans="1:9" s="1" customFormat="1" x14ac:dyDescent="0.25">
      <c r="A18" s="62" t="s">
        <v>132</v>
      </c>
      <c r="B18" s="63" t="s">
        <v>145</v>
      </c>
      <c r="C18" s="64"/>
      <c r="D18" s="63"/>
      <c r="E18" s="63"/>
      <c r="F18" s="65"/>
      <c r="G18" s="65">
        <v>150000</v>
      </c>
      <c r="H18" s="65">
        <v>150000</v>
      </c>
      <c r="I18" s="45"/>
    </row>
    <row r="19" spans="1:9" s="1" customFormat="1" x14ac:dyDescent="0.25">
      <c r="A19" s="25" t="s">
        <v>146</v>
      </c>
      <c r="B19" s="25" t="s">
        <v>144</v>
      </c>
      <c r="C19" s="5">
        <v>15</v>
      </c>
      <c r="D19" s="5">
        <v>2</v>
      </c>
      <c r="E19" s="6">
        <v>5000</v>
      </c>
      <c r="F19" s="6"/>
      <c r="G19" s="4">
        <v>150000</v>
      </c>
      <c r="H19" s="4">
        <v>150000</v>
      </c>
    </row>
    <row r="20" spans="1:9" s="1" customFormat="1" x14ac:dyDescent="0.25">
      <c r="A20" s="40">
        <v>2</v>
      </c>
      <c r="B20" s="53" t="s">
        <v>124</v>
      </c>
      <c r="C20" s="42"/>
      <c r="D20" s="53"/>
      <c r="E20" s="53"/>
      <c r="F20" s="43">
        <v>300000</v>
      </c>
      <c r="G20" s="43"/>
      <c r="H20" s="43">
        <f>SUM(F20:G20)</f>
        <v>300000</v>
      </c>
      <c r="I20" s="45"/>
    </row>
    <row r="21" spans="1:9" s="46" customFormat="1" x14ac:dyDescent="0.25">
      <c r="A21" s="49">
        <v>2.1</v>
      </c>
      <c r="B21" s="25" t="s">
        <v>152</v>
      </c>
      <c r="C21" s="5">
        <v>3000</v>
      </c>
      <c r="D21" s="2"/>
      <c r="E21" s="6">
        <v>19</v>
      </c>
      <c r="F21" s="6">
        <f>C21*E21</f>
        <v>57000</v>
      </c>
      <c r="G21" s="6">
        <v>0</v>
      </c>
      <c r="H21" s="6">
        <f>F21</f>
        <v>57000</v>
      </c>
      <c r="I21" s="48"/>
    </row>
    <row r="22" spans="1:9" s="1" customFormat="1" ht="22.5" x14ac:dyDescent="0.25">
      <c r="A22" s="25">
        <v>2.2000000000000002</v>
      </c>
      <c r="B22" s="2" t="s">
        <v>154</v>
      </c>
      <c r="C22" s="5">
        <v>1</v>
      </c>
      <c r="D22" s="5">
        <v>180</v>
      </c>
      <c r="E22" s="6">
        <v>450</v>
      </c>
      <c r="F22" s="6">
        <f>C22*D22*E22</f>
        <v>81000</v>
      </c>
      <c r="G22" s="6">
        <v>0</v>
      </c>
      <c r="H22" s="6">
        <f>F22+G22</f>
        <v>81000</v>
      </c>
    </row>
    <row r="23" spans="1:9" s="1" customFormat="1" ht="22.5" x14ac:dyDescent="0.25">
      <c r="A23" s="25">
        <v>2.2999999999999998</v>
      </c>
      <c r="B23" s="2" t="s">
        <v>153</v>
      </c>
      <c r="C23" s="47">
        <v>1</v>
      </c>
      <c r="D23" s="31">
        <v>360</v>
      </c>
      <c r="E23" s="32">
        <v>450</v>
      </c>
      <c r="F23" s="6">
        <f>C23*D23*E23</f>
        <v>162000</v>
      </c>
      <c r="G23" s="6">
        <v>0</v>
      </c>
      <c r="H23" s="6">
        <f t="shared" ref="H23" si="4">F23+G23</f>
        <v>162000</v>
      </c>
    </row>
    <row r="24" spans="1:9" s="1" customFormat="1" ht="22.5" x14ac:dyDescent="0.25">
      <c r="A24" s="40">
        <v>3</v>
      </c>
      <c r="B24" s="53" t="s">
        <v>125</v>
      </c>
      <c r="C24" s="42"/>
      <c r="D24" s="53"/>
      <c r="E24" s="53"/>
      <c r="F24" s="43">
        <v>330000</v>
      </c>
      <c r="G24" s="43">
        <v>150000</v>
      </c>
      <c r="H24" s="43">
        <f>SUM(F24:G24)</f>
        <v>480000</v>
      </c>
      <c r="I24" s="45"/>
    </row>
    <row r="25" spans="1:9" s="46" customFormat="1" ht="29.25" customHeight="1" x14ac:dyDescent="0.25">
      <c r="A25" s="49" t="s">
        <v>23</v>
      </c>
      <c r="B25" s="25" t="s">
        <v>155</v>
      </c>
      <c r="C25" s="7">
        <v>5</v>
      </c>
      <c r="D25" s="5">
        <v>100</v>
      </c>
      <c r="E25" s="6">
        <v>300</v>
      </c>
      <c r="F25" s="6">
        <v>0</v>
      </c>
      <c r="G25" s="6">
        <v>150000</v>
      </c>
      <c r="H25" s="6">
        <f>F25+G25</f>
        <v>150000</v>
      </c>
    </row>
    <row r="26" spans="1:9" s="1" customFormat="1" ht="22.5" x14ac:dyDescent="0.25">
      <c r="A26" s="25">
        <v>3.2</v>
      </c>
      <c r="B26" s="2" t="s">
        <v>156</v>
      </c>
      <c r="C26" s="7">
        <v>4</v>
      </c>
      <c r="D26" s="5"/>
      <c r="E26" s="6">
        <v>50000</v>
      </c>
      <c r="F26" s="6">
        <f>C26*E26</f>
        <v>200000</v>
      </c>
      <c r="G26" s="6">
        <v>0</v>
      </c>
      <c r="H26" s="6">
        <f>F26</f>
        <v>200000</v>
      </c>
    </row>
    <row r="27" spans="1:9" s="1" customFormat="1" ht="32.25" customHeight="1" x14ac:dyDescent="0.25">
      <c r="A27" s="25">
        <v>3.3</v>
      </c>
      <c r="B27" s="2" t="s">
        <v>133</v>
      </c>
      <c r="C27" s="50">
        <v>8</v>
      </c>
      <c r="D27" s="31"/>
      <c r="E27" s="51">
        <v>16250</v>
      </c>
      <c r="F27" s="6">
        <f>C27*E27</f>
        <v>130000</v>
      </c>
      <c r="G27" s="6"/>
      <c r="H27" s="6">
        <v>130000</v>
      </c>
      <c r="I27" s="45"/>
    </row>
    <row r="28" spans="1:9" s="1" customFormat="1" x14ac:dyDescent="0.25">
      <c r="A28" s="40"/>
      <c r="B28" s="53" t="s">
        <v>126</v>
      </c>
      <c r="C28" s="54">
        <v>1</v>
      </c>
      <c r="D28" s="53">
        <v>111</v>
      </c>
      <c r="E28" s="53">
        <v>450</v>
      </c>
      <c r="F28" s="43">
        <v>50000</v>
      </c>
      <c r="G28" s="55"/>
      <c r="H28" s="43">
        <v>50000</v>
      </c>
    </row>
    <row r="29" spans="1:9" s="1" customFormat="1" x14ac:dyDescent="0.25">
      <c r="A29" s="40"/>
      <c r="B29" s="53" t="s">
        <v>127</v>
      </c>
      <c r="C29" s="54">
        <v>2</v>
      </c>
      <c r="D29" s="53">
        <v>33</v>
      </c>
      <c r="E29" s="53">
        <v>300</v>
      </c>
      <c r="F29" s="43">
        <v>10000</v>
      </c>
      <c r="G29" s="55"/>
      <c r="H29" s="43">
        <v>10000</v>
      </c>
    </row>
    <row r="30" spans="1:9" s="1" customFormat="1" x14ac:dyDescent="0.25">
      <c r="A30" s="40"/>
      <c r="B30" s="53" t="s">
        <v>128</v>
      </c>
      <c r="C30" s="54">
        <v>3</v>
      </c>
      <c r="D30" s="53">
        <v>33</v>
      </c>
      <c r="E30" s="53">
        <v>300</v>
      </c>
      <c r="F30" s="43">
        <v>10000</v>
      </c>
      <c r="G30" s="55"/>
      <c r="H30" s="43">
        <v>10000</v>
      </c>
    </row>
    <row r="31" spans="1:9" s="1" customFormat="1" x14ac:dyDescent="0.25">
      <c r="A31" s="66" t="s">
        <v>26</v>
      </c>
      <c r="B31" s="66"/>
      <c r="C31" s="39"/>
      <c r="D31" s="39"/>
      <c r="E31" s="39"/>
      <c r="F31" s="52">
        <f>F30+F29+F28+F24+F20+F3</f>
        <v>1000000</v>
      </c>
      <c r="G31" s="4">
        <f>G24+G3</f>
        <v>300000</v>
      </c>
      <c r="H31" s="4">
        <f>H30+H29+H28+H24+H20+H3</f>
        <v>1300000</v>
      </c>
    </row>
    <row r="32" spans="1:9" s="56" customFormat="1" ht="12.75" x14ac:dyDescent="0.2">
      <c r="A32" s="56" t="s">
        <v>158</v>
      </c>
    </row>
    <row r="33" s="1" customFormat="1" x14ac:dyDescent="0.25"/>
    <row r="34" s="1" customFormat="1" x14ac:dyDescent="0.25"/>
    <row r="35" s="1" customFormat="1" x14ac:dyDescent="0.25"/>
    <row r="36" s="1" customFormat="1" x14ac:dyDescent="0.25"/>
  </sheetData>
  <mergeCells count="8">
    <mergeCell ref="A31:B31"/>
    <mergeCell ref="A1:A2"/>
    <mergeCell ref="B1:B2"/>
    <mergeCell ref="G1:G2"/>
    <mergeCell ref="H1:H2"/>
    <mergeCell ref="C1:C2"/>
    <mergeCell ref="D1:D2"/>
    <mergeCell ref="E1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activeCell="B43" sqref="B43"/>
    </sheetView>
  </sheetViews>
  <sheetFormatPr defaultRowHeight="15" x14ac:dyDescent="0.25"/>
  <cols>
    <col min="2" max="2" width="48.140625" customWidth="1"/>
    <col min="3" max="5" width="0" hidden="1" customWidth="1"/>
  </cols>
  <sheetData>
    <row r="1" spans="1:8" ht="15" customHeight="1" x14ac:dyDescent="0.25">
      <c r="A1" s="67" t="s">
        <v>0</v>
      </c>
      <c r="B1" s="67" t="s">
        <v>1</v>
      </c>
      <c r="C1" s="67" t="s">
        <v>27</v>
      </c>
      <c r="D1" s="67" t="s">
        <v>28</v>
      </c>
      <c r="E1" s="67" t="s">
        <v>29</v>
      </c>
      <c r="F1" s="35" t="s">
        <v>2</v>
      </c>
      <c r="G1" s="67" t="s">
        <v>3</v>
      </c>
      <c r="H1" s="67" t="s">
        <v>4</v>
      </c>
    </row>
    <row r="2" spans="1:8" x14ac:dyDescent="0.25">
      <c r="A2" s="67"/>
      <c r="B2" s="67"/>
      <c r="C2" s="67"/>
      <c r="D2" s="67"/>
      <c r="E2" s="67"/>
      <c r="F2" s="35" t="s">
        <v>5</v>
      </c>
      <c r="G2" s="67"/>
      <c r="H2" s="67"/>
    </row>
    <row r="3" spans="1:8" x14ac:dyDescent="0.25">
      <c r="A3" s="23">
        <v>1</v>
      </c>
      <c r="B3" s="11" t="s">
        <v>6</v>
      </c>
      <c r="C3" s="11"/>
      <c r="D3" s="11"/>
      <c r="E3" s="11"/>
      <c r="F3" s="12">
        <f>F4+F10+F17</f>
        <v>155000</v>
      </c>
      <c r="G3" s="12">
        <f>G4+G10+G17</f>
        <v>60780</v>
      </c>
      <c r="H3" s="12">
        <f>H4+H10+H17</f>
        <v>215780</v>
      </c>
    </row>
    <row r="4" spans="1:8" ht="22.5" x14ac:dyDescent="0.25">
      <c r="A4" s="24" t="s">
        <v>7</v>
      </c>
      <c r="B4" s="14" t="s">
        <v>8</v>
      </c>
      <c r="C4" s="13"/>
      <c r="D4" s="15"/>
      <c r="E4" s="15"/>
      <c r="F4" s="16">
        <f>SUM(F5:F7)</f>
        <v>50000</v>
      </c>
      <c r="G4" s="16">
        <f>SUM(G8:G9)</f>
        <v>16500</v>
      </c>
      <c r="H4" s="16">
        <f>SUM(H5:H9)</f>
        <v>66500</v>
      </c>
    </row>
    <row r="5" spans="1:8" hidden="1" x14ac:dyDescent="0.25">
      <c r="A5" s="25" t="s">
        <v>38</v>
      </c>
      <c r="B5" s="2" t="s">
        <v>82</v>
      </c>
      <c r="C5" s="5">
        <v>1</v>
      </c>
      <c r="D5" s="5">
        <v>70</v>
      </c>
      <c r="E5" s="5">
        <v>600</v>
      </c>
      <c r="F5" s="6">
        <f>C5*D5*E5</f>
        <v>42000</v>
      </c>
      <c r="G5" s="6">
        <v>0</v>
      </c>
      <c r="H5" s="6">
        <f>F5</f>
        <v>42000</v>
      </c>
    </row>
    <row r="6" spans="1:8" hidden="1" x14ac:dyDescent="0.25">
      <c r="A6" s="25" t="s">
        <v>39</v>
      </c>
      <c r="B6" s="2" t="s">
        <v>40</v>
      </c>
      <c r="C6" s="5">
        <v>3</v>
      </c>
      <c r="D6" s="5">
        <v>1</v>
      </c>
      <c r="E6" s="5">
        <v>1300</v>
      </c>
      <c r="F6" s="6">
        <f t="shared" ref="F6:F13" si="0">C6*D6*E6</f>
        <v>3900</v>
      </c>
      <c r="G6" s="6">
        <v>0</v>
      </c>
      <c r="H6" s="6">
        <f t="shared" ref="H6:H7" si="1">F6</f>
        <v>3900</v>
      </c>
    </row>
    <row r="7" spans="1:8" hidden="1" x14ac:dyDescent="0.25">
      <c r="A7" s="25" t="s">
        <v>74</v>
      </c>
      <c r="B7" s="2" t="s">
        <v>41</v>
      </c>
      <c r="C7" s="5">
        <v>1</v>
      </c>
      <c r="D7" s="5">
        <v>20</v>
      </c>
      <c r="E7" s="5">
        <v>205</v>
      </c>
      <c r="F7" s="6">
        <f t="shared" si="0"/>
        <v>4100</v>
      </c>
      <c r="G7" s="6">
        <v>0</v>
      </c>
      <c r="H7" s="6">
        <f t="shared" si="1"/>
        <v>4100</v>
      </c>
    </row>
    <row r="8" spans="1:8" ht="22.5" hidden="1" x14ac:dyDescent="0.25">
      <c r="A8" s="25" t="s">
        <v>98</v>
      </c>
      <c r="B8" s="2" t="s">
        <v>99</v>
      </c>
      <c r="C8" s="5">
        <v>3</v>
      </c>
      <c r="D8" s="5">
        <v>40</v>
      </c>
      <c r="E8" s="5">
        <v>120</v>
      </c>
      <c r="F8" s="6">
        <v>0</v>
      </c>
      <c r="G8" s="6">
        <f>E8*D8*C8</f>
        <v>14400</v>
      </c>
      <c r="H8" s="6">
        <f>G8</f>
        <v>14400</v>
      </c>
    </row>
    <row r="9" spans="1:8" hidden="1" x14ac:dyDescent="0.25">
      <c r="A9" s="25" t="s">
        <v>100</v>
      </c>
      <c r="B9" s="2" t="s">
        <v>101</v>
      </c>
      <c r="C9" s="5">
        <v>3</v>
      </c>
      <c r="D9" s="5">
        <v>1</v>
      </c>
      <c r="E9" s="5">
        <v>700</v>
      </c>
      <c r="F9" s="6">
        <v>0</v>
      </c>
      <c r="G9" s="6">
        <f>E9*C9</f>
        <v>2100</v>
      </c>
      <c r="H9" s="6">
        <f>G9</f>
        <v>2100</v>
      </c>
    </row>
    <row r="10" spans="1:8" ht="33.75" x14ac:dyDescent="0.25">
      <c r="A10" s="26" t="s">
        <v>9</v>
      </c>
      <c r="B10" s="8" t="s">
        <v>44</v>
      </c>
      <c r="C10" s="9"/>
      <c r="D10" s="8"/>
      <c r="E10" s="8"/>
      <c r="F10" s="10">
        <f>SUM(F11:F14)</f>
        <v>100000</v>
      </c>
      <c r="G10" s="10">
        <f>SUM(G11:G16)</f>
        <v>41000</v>
      </c>
      <c r="H10" s="10">
        <f>SUM(H11:H16)</f>
        <v>141000</v>
      </c>
    </row>
    <row r="11" spans="1:8" hidden="1" x14ac:dyDescent="0.25">
      <c r="A11" s="25" t="s">
        <v>43</v>
      </c>
      <c r="B11" s="2" t="s">
        <v>45</v>
      </c>
      <c r="C11" s="5">
        <v>1</v>
      </c>
      <c r="D11" s="5">
        <v>200</v>
      </c>
      <c r="E11" s="5">
        <v>250</v>
      </c>
      <c r="F11" s="6">
        <f t="shared" si="0"/>
        <v>50000</v>
      </c>
      <c r="G11" s="6">
        <v>0</v>
      </c>
      <c r="H11" s="6">
        <f>F11</f>
        <v>50000</v>
      </c>
    </row>
    <row r="12" spans="1:8" hidden="1" x14ac:dyDescent="0.25">
      <c r="A12" s="25" t="s">
        <v>49</v>
      </c>
      <c r="B12" s="2" t="s">
        <v>46</v>
      </c>
      <c r="C12" s="5">
        <v>1</v>
      </c>
      <c r="D12" s="5">
        <v>90</v>
      </c>
      <c r="E12" s="5">
        <v>200</v>
      </c>
      <c r="F12" s="6">
        <f t="shared" si="0"/>
        <v>18000</v>
      </c>
      <c r="G12" s="6">
        <v>0</v>
      </c>
      <c r="H12" s="6">
        <f t="shared" ref="H12:H13" si="2">F12</f>
        <v>18000</v>
      </c>
    </row>
    <row r="13" spans="1:8" hidden="1" x14ac:dyDescent="0.25">
      <c r="A13" s="25" t="s">
        <v>50</v>
      </c>
      <c r="B13" s="2" t="s">
        <v>47</v>
      </c>
      <c r="C13" s="5">
        <v>1</v>
      </c>
      <c r="D13" s="5">
        <v>80</v>
      </c>
      <c r="E13" s="5">
        <v>200</v>
      </c>
      <c r="F13" s="6">
        <f t="shared" si="0"/>
        <v>16000</v>
      </c>
      <c r="G13" s="6">
        <v>0</v>
      </c>
      <c r="H13" s="6">
        <f t="shared" si="2"/>
        <v>16000</v>
      </c>
    </row>
    <row r="14" spans="1:8" hidden="1" x14ac:dyDescent="0.25">
      <c r="A14" s="25" t="s">
        <v>51</v>
      </c>
      <c r="B14" s="25" t="s">
        <v>48</v>
      </c>
      <c r="C14" s="5">
        <v>2</v>
      </c>
      <c r="D14" s="5">
        <v>80</v>
      </c>
      <c r="E14" s="5">
        <v>100</v>
      </c>
      <c r="F14" s="6">
        <f>C14*D14*E14</f>
        <v>16000</v>
      </c>
      <c r="G14" s="6">
        <v>0</v>
      </c>
      <c r="H14" s="6">
        <f>F14</f>
        <v>16000</v>
      </c>
    </row>
    <row r="15" spans="1:8" hidden="1" x14ac:dyDescent="0.25">
      <c r="A15" s="25" t="s">
        <v>102</v>
      </c>
      <c r="B15" s="25" t="s">
        <v>103</v>
      </c>
      <c r="C15" s="5">
        <v>6</v>
      </c>
      <c r="D15" s="5">
        <v>60</v>
      </c>
      <c r="E15" s="5">
        <v>110</v>
      </c>
      <c r="F15" s="6">
        <v>0</v>
      </c>
      <c r="G15" s="6">
        <f>C15*D15*E15</f>
        <v>39600</v>
      </c>
      <c r="H15" s="6">
        <f>G15</f>
        <v>39600</v>
      </c>
    </row>
    <row r="16" spans="1:8" hidden="1" x14ac:dyDescent="0.25">
      <c r="A16" s="25" t="s">
        <v>104</v>
      </c>
      <c r="B16" s="25" t="s">
        <v>105</v>
      </c>
      <c r="C16" s="5">
        <v>2</v>
      </c>
      <c r="D16" s="5">
        <v>1</v>
      </c>
      <c r="E16" s="5">
        <v>700</v>
      </c>
      <c r="F16" s="6">
        <v>0</v>
      </c>
      <c r="G16" s="6">
        <f>C16*D16*E16</f>
        <v>1400</v>
      </c>
      <c r="H16" s="6">
        <f>G16</f>
        <v>1400</v>
      </c>
    </row>
    <row r="17" spans="1:8" ht="33.75" x14ac:dyDescent="0.25">
      <c r="A17" s="26" t="s">
        <v>10</v>
      </c>
      <c r="B17" s="8" t="s">
        <v>11</v>
      </c>
      <c r="C17" s="9"/>
      <c r="D17" s="8"/>
      <c r="E17" s="8"/>
      <c r="F17" s="10">
        <f>SUM(F18)</f>
        <v>5000</v>
      </c>
      <c r="G17" s="10">
        <f>SUM(G19:G21)</f>
        <v>3280</v>
      </c>
      <c r="H17" s="10">
        <f>SUM(H18:H21)</f>
        <v>8280</v>
      </c>
    </row>
    <row r="18" spans="1:8" hidden="1" x14ac:dyDescent="0.25">
      <c r="A18" s="25" t="s">
        <v>70</v>
      </c>
      <c r="B18" s="25" t="s">
        <v>30</v>
      </c>
      <c r="C18" s="5">
        <v>2</v>
      </c>
      <c r="D18" s="5">
        <v>1</v>
      </c>
      <c r="E18" s="6">
        <v>2500</v>
      </c>
      <c r="F18" s="6">
        <f>E18*C18</f>
        <v>5000</v>
      </c>
      <c r="G18" s="6">
        <v>0</v>
      </c>
      <c r="H18" s="6">
        <f t="shared" ref="H18" si="3">F18</f>
        <v>5000</v>
      </c>
    </row>
    <row r="19" spans="1:8" hidden="1" x14ac:dyDescent="0.25">
      <c r="A19" s="25" t="s">
        <v>106</v>
      </c>
      <c r="B19" s="25" t="s">
        <v>107</v>
      </c>
      <c r="C19" s="5">
        <v>40</v>
      </c>
      <c r="D19" s="5">
        <v>1</v>
      </c>
      <c r="E19" s="6">
        <v>12</v>
      </c>
      <c r="F19" s="6"/>
      <c r="G19" s="6">
        <f>C19*E19</f>
        <v>480</v>
      </c>
      <c r="H19" s="6">
        <f>G19</f>
        <v>480</v>
      </c>
    </row>
    <row r="20" spans="1:8" hidden="1" x14ac:dyDescent="0.25">
      <c r="A20" s="25" t="s">
        <v>108</v>
      </c>
      <c r="B20" s="25" t="s">
        <v>109</v>
      </c>
      <c r="C20" s="5">
        <v>5</v>
      </c>
      <c r="D20" s="5"/>
      <c r="E20" s="6">
        <v>200</v>
      </c>
      <c r="F20" s="6"/>
      <c r="G20" s="6">
        <f>C20*E20</f>
        <v>1000</v>
      </c>
      <c r="H20" s="6">
        <f t="shared" ref="H20:H21" si="4">G20</f>
        <v>1000</v>
      </c>
    </row>
    <row r="21" spans="1:8" hidden="1" x14ac:dyDescent="0.25">
      <c r="A21" s="25" t="s">
        <v>110</v>
      </c>
      <c r="B21" s="25" t="s">
        <v>111</v>
      </c>
      <c r="C21" s="5">
        <v>5</v>
      </c>
      <c r="D21" s="5">
        <v>3</v>
      </c>
      <c r="E21" s="6">
        <v>120</v>
      </c>
      <c r="F21" s="6"/>
      <c r="G21" s="6">
        <f>E21*D21*C21</f>
        <v>1800</v>
      </c>
      <c r="H21" s="6">
        <f t="shared" si="4"/>
        <v>1800</v>
      </c>
    </row>
    <row r="22" spans="1:8" x14ac:dyDescent="0.25">
      <c r="A22" s="28">
        <v>2</v>
      </c>
      <c r="B22" s="18" t="s">
        <v>12</v>
      </c>
      <c r="C22" s="17"/>
      <c r="D22" s="18"/>
      <c r="E22" s="18"/>
      <c r="F22" s="19">
        <f>F23+F34+F43</f>
        <v>220000</v>
      </c>
      <c r="G22" s="19">
        <f>G23+G34+G43</f>
        <v>59820</v>
      </c>
      <c r="H22" s="19">
        <f>SUM(F22:G22)</f>
        <v>279820</v>
      </c>
    </row>
    <row r="23" spans="1:8" x14ac:dyDescent="0.25">
      <c r="A23" s="26" t="s">
        <v>13</v>
      </c>
      <c r="B23" s="8" t="s">
        <v>14</v>
      </c>
      <c r="C23" s="9"/>
      <c r="D23" s="8"/>
      <c r="E23" s="8"/>
      <c r="F23" s="10">
        <v>90000</v>
      </c>
      <c r="G23" s="10">
        <f>SUM(G32:G33)</f>
        <v>15520</v>
      </c>
      <c r="H23" s="10">
        <f>SUM(H24:H25)</f>
        <v>105520</v>
      </c>
    </row>
    <row r="24" spans="1:8" ht="22.5" x14ac:dyDescent="0.25">
      <c r="A24" s="27" t="s">
        <v>52</v>
      </c>
      <c r="B24" s="27" t="s">
        <v>15</v>
      </c>
      <c r="C24" s="3">
        <v>1</v>
      </c>
      <c r="D24" s="3">
        <v>70</v>
      </c>
      <c r="E24" s="4">
        <v>500</v>
      </c>
      <c r="F24" s="4">
        <f>D24*E24</f>
        <v>35000</v>
      </c>
      <c r="G24" s="4">
        <v>0</v>
      </c>
      <c r="H24" s="4">
        <v>35000</v>
      </c>
    </row>
    <row r="25" spans="1:8" ht="22.5" x14ac:dyDescent="0.25">
      <c r="A25" s="27" t="s">
        <v>53</v>
      </c>
      <c r="B25" s="27" t="s">
        <v>16</v>
      </c>
      <c r="C25" s="3"/>
      <c r="D25" s="3"/>
      <c r="E25" s="4"/>
      <c r="F25" s="4">
        <f>SUM(F26:F31)</f>
        <v>55000</v>
      </c>
      <c r="G25" s="4">
        <f>SUM(G32:G33)</f>
        <v>15520</v>
      </c>
      <c r="H25" s="4">
        <f>SUM(H26:H33)</f>
        <v>70520</v>
      </c>
    </row>
    <row r="26" spans="1:8" hidden="1" x14ac:dyDescent="0.25">
      <c r="A26" s="25" t="s">
        <v>56</v>
      </c>
      <c r="B26" s="2" t="s">
        <v>32</v>
      </c>
      <c r="C26" s="5">
        <v>1</v>
      </c>
      <c r="D26" s="5">
        <v>30</v>
      </c>
      <c r="E26" s="6">
        <v>300</v>
      </c>
      <c r="F26" s="6">
        <f>E26*D26</f>
        <v>9000</v>
      </c>
      <c r="G26" s="6"/>
      <c r="H26" s="6">
        <f t="shared" ref="H26:H31" si="5">F26</f>
        <v>9000</v>
      </c>
    </row>
    <row r="27" spans="1:8" hidden="1" x14ac:dyDescent="0.25">
      <c r="A27" s="25" t="s">
        <v>57</v>
      </c>
      <c r="B27" s="2" t="s">
        <v>33</v>
      </c>
      <c r="C27" s="5">
        <v>1</v>
      </c>
      <c r="D27" s="5">
        <v>45</v>
      </c>
      <c r="E27" s="6">
        <v>200</v>
      </c>
      <c r="F27" s="6">
        <f t="shared" ref="F27:F29" si="6">E27*D27</f>
        <v>9000</v>
      </c>
      <c r="G27" s="6">
        <v>0</v>
      </c>
      <c r="H27" s="6">
        <f t="shared" si="5"/>
        <v>9000</v>
      </c>
    </row>
    <row r="28" spans="1:8" hidden="1" x14ac:dyDescent="0.25">
      <c r="A28" s="25" t="s">
        <v>58</v>
      </c>
      <c r="B28" s="2" t="s">
        <v>34</v>
      </c>
      <c r="C28" s="5">
        <v>1</v>
      </c>
      <c r="D28" s="5">
        <v>60</v>
      </c>
      <c r="E28" s="6">
        <v>200</v>
      </c>
      <c r="F28" s="6">
        <f t="shared" si="6"/>
        <v>12000</v>
      </c>
      <c r="G28" s="6">
        <v>0</v>
      </c>
      <c r="H28" s="6">
        <f t="shared" si="5"/>
        <v>12000</v>
      </c>
    </row>
    <row r="29" spans="1:8" hidden="1" x14ac:dyDescent="0.25">
      <c r="A29" s="25" t="s">
        <v>59</v>
      </c>
      <c r="B29" s="2" t="s">
        <v>35</v>
      </c>
      <c r="C29" s="5">
        <v>1</v>
      </c>
      <c r="D29" s="5">
        <v>30</v>
      </c>
      <c r="E29" s="6">
        <v>200</v>
      </c>
      <c r="F29" s="6">
        <f t="shared" si="6"/>
        <v>6000</v>
      </c>
      <c r="G29" s="6">
        <v>0</v>
      </c>
      <c r="H29" s="6">
        <f t="shared" si="5"/>
        <v>6000</v>
      </c>
    </row>
    <row r="30" spans="1:8" hidden="1" x14ac:dyDescent="0.25">
      <c r="A30" s="25" t="s">
        <v>60</v>
      </c>
      <c r="B30" s="2" t="s">
        <v>36</v>
      </c>
      <c r="C30" s="5">
        <v>15</v>
      </c>
      <c r="D30" s="5">
        <v>1</v>
      </c>
      <c r="E30" s="6">
        <v>400</v>
      </c>
      <c r="F30" s="6">
        <f>C30*E30</f>
        <v>6000</v>
      </c>
      <c r="G30" s="6">
        <v>0</v>
      </c>
      <c r="H30" s="6">
        <f t="shared" si="5"/>
        <v>6000</v>
      </c>
    </row>
    <row r="31" spans="1:8" hidden="1" x14ac:dyDescent="0.25">
      <c r="A31" s="25" t="s">
        <v>61</v>
      </c>
      <c r="B31" s="2" t="s">
        <v>37</v>
      </c>
      <c r="C31" s="5">
        <v>10</v>
      </c>
      <c r="D31" s="5"/>
      <c r="E31" s="6">
        <v>1300</v>
      </c>
      <c r="F31" s="6">
        <f>E31*C31</f>
        <v>13000</v>
      </c>
      <c r="G31" s="6">
        <v>0</v>
      </c>
      <c r="H31" s="6">
        <f t="shared" si="5"/>
        <v>13000</v>
      </c>
    </row>
    <row r="32" spans="1:8" hidden="1" x14ac:dyDescent="0.25">
      <c r="A32" s="25" t="s">
        <v>112</v>
      </c>
      <c r="B32" s="2" t="s">
        <v>99</v>
      </c>
      <c r="C32" s="5">
        <v>3</v>
      </c>
      <c r="D32" s="5">
        <v>40</v>
      </c>
      <c r="E32" s="5">
        <v>120</v>
      </c>
      <c r="F32" s="6">
        <v>0</v>
      </c>
      <c r="G32" s="6">
        <f>E32*D32*C32</f>
        <v>14400</v>
      </c>
      <c r="H32" s="6">
        <f>G32</f>
        <v>14400</v>
      </c>
    </row>
    <row r="33" spans="1:8" hidden="1" x14ac:dyDescent="0.25">
      <c r="A33" s="25" t="s">
        <v>113</v>
      </c>
      <c r="B33" s="2" t="s">
        <v>101</v>
      </c>
      <c r="C33" s="5">
        <v>2</v>
      </c>
      <c r="D33" s="5">
        <v>1</v>
      </c>
      <c r="E33" s="5">
        <v>560</v>
      </c>
      <c r="F33" s="6">
        <v>0</v>
      </c>
      <c r="G33" s="6">
        <f>E33*C33</f>
        <v>1120</v>
      </c>
      <c r="H33" s="6">
        <f>G33</f>
        <v>1120</v>
      </c>
    </row>
    <row r="34" spans="1:8" x14ac:dyDescent="0.25">
      <c r="A34" s="26" t="s">
        <v>17</v>
      </c>
      <c r="B34" s="20" t="s">
        <v>18</v>
      </c>
      <c r="C34" s="9"/>
      <c r="D34" s="20"/>
      <c r="E34" s="20"/>
      <c r="F34" s="10">
        <f>SUM(F35:F36)</f>
        <v>90000</v>
      </c>
      <c r="G34" s="10">
        <f>SUM(G36)</f>
        <v>41000</v>
      </c>
      <c r="H34" s="10">
        <f>H35+H36+H43</f>
        <v>174300</v>
      </c>
    </row>
    <row r="35" spans="1:8" ht="22.5" x14ac:dyDescent="0.25">
      <c r="A35" s="27" t="s">
        <v>54</v>
      </c>
      <c r="B35" s="33" t="s">
        <v>19</v>
      </c>
      <c r="C35" s="3">
        <v>1</v>
      </c>
      <c r="D35" s="3">
        <v>100</v>
      </c>
      <c r="E35" s="3">
        <v>350</v>
      </c>
      <c r="F35" s="4">
        <f>C35*D35*E35</f>
        <v>35000</v>
      </c>
      <c r="G35" s="4">
        <v>0</v>
      </c>
      <c r="H35" s="4">
        <f t="shared" ref="H35:H42" si="7">F35+G35</f>
        <v>35000</v>
      </c>
    </row>
    <row r="36" spans="1:8" ht="22.5" x14ac:dyDescent="0.25">
      <c r="A36" s="27" t="s">
        <v>55</v>
      </c>
      <c r="B36" s="34" t="s">
        <v>85</v>
      </c>
      <c r="C36" s="3" t="s">
        <v>83</v>
      </c>
      <c r="D36" s="3"/>
      <c r="E36" s="3"/>
      <c r="F36" s="4">
        <f>SUM(F37:F40)</f>
        <v>55000</v>
      </c>
      <c r="G36" s="4">
        <f>SUM(G41:G42)</f>
        <v>41000</v>
      </c>
      <c r="H36" s="4">
        <f>SUM(H37:H42)</f>
        <v>96000</v>
      </c>
    </row>
    <row r="37" spans="1:8" hidden="1" x14ac:dyDescent="0.25">
      <c r="A37" s="25" t="s">
        <v>62</v>
      </c>
      <c r="B37" s="2" t="s">
        <v>32</v>
      </c>
      <c r="C37" s="5">
        <v>1</v>
      </c>
      <c r="D37" s="5">
        <v>35</v>
      </c>
      <c r="E37" s="5">
        <v>300</v>
      </c>
      <c r="F37" s="6">
        <f>C37*D37*E37</f>
        <v>10500</v>
      </c>
      <c r="G37" s="6">
        <v>0</v>
      </c>
      <c r="H37" s="6">
        <f t="shared" si="7"/>
        <v>10500</v>
      </c>
    </row>
    <row r="38" spans="1:8" hidden="1" x14ac:dyDescent="0.25">
      <c r="A38" s="25" t="s">
        <v>63</v>
      </c>
      <c r="B38" s="2" t="s">
        <v>33</v>
      </c>
      <c r="C38" s="5">
        <v>1</v>
      </c>
      <c r="D38" s="5">
        <v>35</v>
      </c>
      <c r="E38" s="5">
        <v>300</v>
      </c>
      <c r="F38" s="6">
        <f>C38*D38*E38</f>
        <v>10500</v>
      </c>
      <c r="G38" s="6">
        <v>0</v>
      </c>
      <c r="H38" s="6">
        <f t="shared" si="7"/>
        <v>10500</v>
      </c>
    </row>
    <row r="39" spans="1:8" hidden="1" x14ac:dyDescent="0.25">
      <c r="A39" s="25" t="s">
        <v>64</v>
      </c>
      <c r="B39" s="2" t="s">
        <v>36</v>
      </c>
      <c r="C39" s="5">
        <v>20</v>
      </c>
      <c r="D39" s="5"/>
      <c r="E39" s="5">
        <v>400</v>
      </c>
      <c r="F39" s="6">
        <f>C39*E39</f>
        <v>8000</v>
      </c>
      <c r="G39" s="6">
        <v>0</v>
      </c>
      <c r="H39" s="6">
        <f t="shared" si="7"/>
        <v>8000</v>
      </c>
    </row>
    <row r="40" spans="1:8" hidden="1" x14ac:dyDescent="0.25">
      <c r="A40" s="25" t="s">
        <v>65</v>
      </c>
      <c r="B40" s="2" t="s">
        <v>37</v>
      </c>
      <c r="C40" s="5">
        <v>20</v>
      </c>
      <c r="D40" s="5"/>
      <c r="E40" s="6">
        <v>1300</v>
      </c>
      <c r="F40" s="6">
        <f>C40*E40</f>
        <v>26000</v>
      </c>
      <c r="G40" s="6">
        <v>0</v>
      </c>
      <c r="H40" s="6">
        <f t="shared" si="7"/>
        <v>26000</v>
      </c>
    </row>
    <row r="41" spans="1:8" hidden="1" x14ac:dyDescent="0.25">
      <c r="A41" s="25" t="s">
        <v>114</v>
      </c>
      <c r="B41" s="25" t="s">
        <v>103</v>
      </c>
      <c r="C41" s="5">
        <v>6</v>
      </c>
      <c r="D41" s="5">
        <v>60</v>
      </c>
      <c r="E41" s="5">
        <v>110</v>
      </c>
      <c r="F41" s="6">
        <v>0</v>
      </c>
      <c r="G41" s="6">
        <f>C41*D41*E41</f>
        <v>39600</v>
      </c>
      <c r="H41" s="6">
        <f t="shared" si="7"/>
        <v>39600</v>
      </c>
    </row>
    <row r="42" spans="1:8" hidden="1" x14ac:dyDescent="0.25">
      <c r="A42" s="25" t="s">
        <v>115</v>
      </c>
      <c r="B42" s="25" t="s">
        <v>105</v>
      </c>
      <c r="C42" s="5">
        <v>2</v>
      </c>
      <c r="D42" s="5">
        <v>1</v>
      </c>
      <c r="E42" s="5">
        <v>700</v>
      </c>
      <c r="F42" s="6">
        <v>0</v>
      </c>
      <c r="G42" s="6">
        <f>C42*D42*E42</f>
        <v>1400</v>
      </c>
      <c r="H42" s="6">
        <f t="shared" si="7"/>
        <v>1400</v>
      </c>
    </row>
    <row r="43" spans="1:8" ht="22.5" x14ac:dyDescent="0.25">
      <c r="A43" s="26" t="s">
        <v>20</v>
      </c>
      <c r="B43" s="20" t="s">
        <v>21</v>
      </c>
      <c r="C43" s="9"/>
      <c r="D43" s="20"/>
      <c r="E43" s="20"/>
      <c r="F43" s="10">
        <f>SUM(F44:F47)</f>
        <v>40000</v>
      </c>
      <c r="G43" s="10">
        <f>G48</f>
        <v>3300</v>
      </c>
      <c r="H43" s="10">
        <f>SUM(H44:H48)</f>
        <v>43300</v>
      </c>
    </row>
    <row r="44" spans="1:8" hidden="1" x14ac:dyDescent="0.25">
      <c r="A44" s="25" t="s">
        <v>66</v>
      </c>
      <c r="B44" s="2" t="s">
        <v>42</v>
      </c>
      <c r="C44" s="5">
        <v>1</v>
      </c>
      <c r="D44" s="5">
        <v>90</v>
      </c>
      <c r="E44" s="5">
        <v>400</v>
      </c>
      <c r="F44" s="6">
        <f>E44*D44</f>
        <v>36000</v>
      </c>
      <c r="G44" s="6">
        <v>0</v>
      </c>
      <c r="H44" s="6">
        <f t="shared" ref="H44:H47" si="8">F44</f>
        <v>36000</v>
      </c>
    </row>
    <row r="45" spans="1:8" hidden="1" x14ac:dyDescent="0.25">
      <c r="A45" s="25" t="s">
        <v>67</v>
      </c>
      <c r="B45" s="2" t="s">
        <v>69</v>
      </c>
      <c r="C45" s="5">
        <v>2</v>
      </c>
      <c r="D45" s="5"/>
      <c r="E45" s="5">
        <v>600</v>
      </c>
      <c r="F45" s="6">
        <f>C45*E45</f>
        <v>1200</v>
      </c>
      <c r="G45" s="6">
        <v>0</v>
      </c>
      <c r="H45" s="6">
        <f t="shared" si="8"/>
        <v>1200</v>
      </c>
    </row>
    <row r="46" spans="1:8" hidden="1" x14ac:dyDescent="0.25">
      <c r="A46" s="25" t="s">
        <v>68</v>
      </c>
      <c r="B46" s="2" t="s">
        <v>41</v>
      </c>
      <c r="C46" s="5">
        <v>1</v>
      </c>
      <c r="D46" s="5">
        <v>10</v>
      </c>
      <c r="E46" s="5">
        <v>100</v>
      </c>
      <c r="F46" s="6">
        <f>D46*E46</f>
        <v>1000</v>
      </c>
      <c r="G46" s="6">
        <v>0</v>
      </c>
      <c r="H46" s="6">
        <f t="shared" si="8"/>
        <v>1000</v>
      </c>
    </row>
    <row r="47" spans="1:8" hidden="1" x14ac:dyDescent="0.25">
      <c r="A47" s="25" t="s">
        <v>97</v>
      </c>
      <c r="B47" s="2" t="s">
        <v>31</v>
      </c>
      <c r="C47" s="5">
        <v>30</v>
      </c>
      <c r="D47" s="5"/>
      <c r="E47" s="5">
        <v>60</v>
      </c>
      <c r="F47" s="6">
        <f>E47*C47</f>
        <v>1800</v>
      </c>
      <c r="G47" s="6">
        <v>0</v>
      </c>
      <c r="H47" s="6">
        <f t="shared" si="8"/>
        <v>1800</v>
      </c>
    </row>
    <row r="48" spans="1:8" hidden="1" x14ac:dyDescent="0.25">
      <c r="A48" s="25" t="s">
        <v>116</v>
      </c>
      <c r="B48" s="2" t="s">
        <v>117</v>
      </c>
      <c r="C48" s="5">
        <v>1</v>
      </c>
      <c r="D48" s="5">
        <v>30</v>
      </c>
      <c r="E48" s="5">
        <v>110</v>
      </c>
      <c r="F48" s="6"/>
      <c r="G48" s="6">
        <f>E48*D48</f>
        <v>3300</v>
      </c>
      <c r="H48" s="6">
        <f>G48</f>
        <v>3300</v>
      </c>
    </row>
    <row r="49" spans="1:8" x14ac:dyDescent="0.25">
      <c r="A49" s="28">
        <v>3</v>
      </c>
      <c r="B49" s="18" t="s">
        <v>22</v>
      </c>
      <c r="C49" s="17"/>
      <c r="D49" s="18"/>
      <c r="E49" s="18"/>
      <c r="F49" s="19">
        <f>F50</f>
        <v>300000</v>
      </c>
      <c r="G49" s="19">
        <f>SUM(G50)</f>
        <v>19400</v>
      </c>
      <c r="H49" s="19">
        <f>SUM(F49:G49)</f>
        <v>319400</v>
      </c>
    </row>
    <row r="50" spans="1:8" ht="22.5" x14ac:dyDescent="0.25">
      <c r="A50" s="29" t="s">
        <v>23</v>
      </c>
      <c r="B50" s="26" t="s">
        <v>24</v>
      </c>
      <c r="C50" s="9"/>
      <c r="D50" s="8"/>
      <c r="E50" s="8"/>
      <c r="F50" s="10">
        <f>SUM(F51:F61)</f>
        <v>300000</v>
      </c>
      <c r="G50" s="10">
        <f>SUM(G51:G63)</f>
        <v>19400</v>
      </c>
      <c r="H50" s="10">
        <f>SUM(H51:H63)</f>
        <v>319400</v>
      </c>
    </row>
    <row r="51" spans="1:8" hidden="1" x14ac:dyDescent="0.25">
      <c r="A51" s="25" t="s">
        <v>86</v>
      </c>
      <c r="B51" s="2" t="s">
        <v>84</v>
      </c>
      <c r="C51" s="7">
        <v>1</v>
      </c>
      <c r="D51" s="5">
        <v>180</v>
      </c>
      <c r="E51" s="6">
        <v>350</v>
      </c>
      <c r="F51" s="6">
        <f>C51*D51*E51</f>
        <v>63000</v>
      </c>
      <c r="G51" s="6">
        <v>0</v>
      </c>
      <c r="H51" s="6">
        <f>F51+G51</f>
        <v>63000</v>
      </c>
    </row>
    <row r="52" spans="1:8" hidden="1" x14ac:dyDescent="0.25">
      <c r="A52" s="25" t="s">
        <v>88</v>
      </c>
      <c r="B52" s="2" t="s">
        <v>71</v>
      </c>
      <c r="C52" s="30">
        <v>1</v>
      </c>
      <c r="D52" s="31">
        <v>180</v>
      </c>
      <c r="E52" s="32">
        <v>220</v>
      </c>
      <c r="F52" s="6">
        <f t="shared" ref="F52:F54" si="9">C52*D52*E52</f>
        <v>39600</v>
      </c>
      <c r="G52" s="6">
        <v>0</v>
      </c>
      <c r="H52" s="6">
        <f t="shared" ref="H52:H63" si="10">F52+G52</f>
        <v>39600</v>
      </c>
    </row>
    <row r="53" spans="1:8" hidden="1" x14ac:dyDescent="0.25">
      <c r="A53" s="25" t="s">
        <v>87</v>
      </c>
      <c r="B53" s="2" t="s">
        <v>72</v>
      </c>
      <c r="C53" s="7">
        <v>1</v>
      </c>
      <c r="D53" s="5">
        <v>180</v>
      </c>
      <c r="E53" s="6">
        <v>220</v>
      </c>
      <c r="F53" s="6">
        <f t="shared" si="9"/>
        <v>39600</v>
      </c>
      <c r="G53" s="6">
        <v>0</v>
      </c>
      <c r="H53" s="6">
        <f t="shared" si="10"/>
        <v>39600</v>
      </c>
    </row>
    <row r="54" spans="1:8" hidden="1" x14ac:dyDescent="0.25">
      <c r="A54" s="25" t="s">
        <v>89</v>
      </c>
      <c r="B54" s="2" t="s">
        <v>73</v>
      </c>
      <c r="C54" s="30">
        <v>5</v>
      </c>
      <c r="D54" s="31">
        <v>120</v>
      </c>
      <c r="E54" s="32">
        <v>120</v>
      </c>
      <c r="F54" s="6">
        <f t="shared" si="9"/>
        <v>72000</v>
      </c>
      <c r="G54" s="6">
        <v>0</v>
      </c>
      <c r="H54" s="6">
        <f t="shared" si="10"/>
        <v>72000</v>
      </c>
    </row>
    <row r="55" spans="1:8" hidden="1" x14ac:dyDescent="0.25">
      <c r="A55" s="25" t="s">
        <v>90</v>
      </c>
      <c r="B55" s="2" t="s">
        <v>75</v>
      </c>
      <c r="C55" s="7">
        <v>2</v>
      </c>
      <c r="D55" s="5"/>
      <c r="E55" s="6">
        <v>10000</v>
      </c>
      <c r="F55" s="6">
        <f>C55*E55</f>
        <v>20000</v>
      </c>
      <c r="G55" s="6">
        <v>0</v>
      </c>
      <c r="H55" s="6">
        <f t="shared" si="10"/>
        <v>20000</v>
      </c>
    </row>
    <row r="56" spans="1:8" hidden="1" x14ac:dyDescent="0.25">
      <c r="A56" s="25" t="s">
        <v>91</v>
      </c>
      <c r="B56" s="2" t="s">
        <v>76</v>
      </c>
      <c r="C56" s="30">
        <v>1</v>
      </c>
      <c r="D56" s="31"/>
      <c r="E56" s="32">
        <v>1800</v>
      </c>
      <c r="F56" s="6">
        <f t="shared" ref="F56:F60" si="11">C56*E56</f>
        <v>1800</v>
      </c>
      <c r="G56" s="6">
        <v>0</v>
      </c>
      <c r="H56" s="6">
        <f t="shared" si="10"/>
        <v>1800</v>
      </c>
    </row>
    <row r="57" spans="1:8" hidden="1" x14ac:dyDescent="0.25">
      <c r="A57" s="25" t="s">
        <v>92</v>
      </c>
      <c r="B57" s="2" t="s">
        <v>77</v>
      </c>
      <c r="C57" s="7">
        <v>1</v>
      </c>
      <c r="D57" s="5"/>
      <c r="E57" s="6">
        <v>15000</v>
      </c>
      <c r="F57" s="6">
        <f t="shared" si="11"/>
        <v>15000</v>
      </c>
      <c r="G57" s="6">
        <v>0</v>
      </c>
      <c r="H57" s="6">
        <f t="shared" si="10"/>
        <v>15000</v>
      </c>
    </row>
    <row r="58" spans="1:8" hidden="1" x14ac:dyDescent="0.25">
      <c r="A58" s="25" t="s">
        <v>93</v>
      </c>
      <c r="B58" s="2" t="s">
        <v>78</v>
      </c>
      <c r="C58" s="30">
        <v>2</v>
      </c>
      <c r="D58" s="31"/>
      <c r="E58" s="32">
        <v>500</v>
      </c>
      <c r="F58" s="6">
        <f t="shared" si="11"/>
        <v>1000</v>
      </c>
      <c r="G58" s="6">
        <v>0</v>
      </c>
      <c r="H58" s="6">
        <f t="shared" si="10"/>
        <v>1000</v>
      </c>
    </row>
    <row r="59" spans="1:8" hidden="1" x14ac:dyDescent="0.25">
      <c r="A59" s="25" t="s">
        <v>94</v>
      </c>
      <c r="B59" s="2" t="s">
        <v>79</v>
      </c>
      <c r="C59" s="7">
        <v>1</v>
      </c>
      <c r="D59" s="5"/>
      <c r="E59" s="6">
        <v>9000</v>
      </c>
      <c r="F59" s="6">
        <f t="shared" si="11"/>
        <v>9000</v>
      </c>
      <c r="G59" s="6">
        <v>0</v>
      </c>
      <c r="H59" s="6">
        <f t="shared" si="10"/>
        <v>9000</v>
      </c>
    </row>
    <row r="60" spans="1:8" hidden="1" x14ac:dyDescent="0.25">
      <c r="A60" s="25" t="s">
        <v>95</v>
      </c>
      <c r="B60" s="2" t="s">
        <v>80</v>
      </c>
      <c r="C60" s="30">
        <v>1</v>
      </c>
      <c r="D60" s="31"/>
      <c r="E60" s="32">
        <v>30000</v>
      </c>
      <c r="F60" s="6">
        <f t="shared" si="11"/>
        <v>30000</v>
      </c>
      <c r="G60" s="6">
        <v>0</v>
      </c>
      <c r="H60" s="6">
        <f t="shared" si="10"/>
        <v>30000</v>
      </c>
    </row>
    <row r="61" spans="1:8" hidden="1" x14ac:dyDescent="0.25">
      <c r="A61" s="25" t="s">
        <v>96</v>
      </c>
      <c r="B61" s="2" t="s">
        <v>81</v>
      </c>
      <c r="C61" s="7">
        <v>1</v>
      </c>
      <c r="D61" s="5"/>
      <c r="E61" s="6">
        <v>9000</v>
      </c>
      <c r="F61" s="6">
        <f>C61*E61</f>
        <v>9000</v>
      </c>
      <c r="G61" s="6">
        <v>0</v>
      </c>
      <c r="H61" s="6">
        <f t="shared" si="10"/>
        <v>9000</v>
      </c>
    </row>
    <row r="62" spans="1:8" hidden="1" x14ac:dyDescent="0.25">
      <c r="A62" s="25" t="s">
        <v>118</v>
      </c>
      <c r="B62" s="2" t="s">
        <v>119</v>
      </c>
      <c r="C62" s="7">
        <v>3</v>
      </c>
      <c r="D62" s="5">
        <v>50</v>
      </c>
      <c r="E62" s="6">
        <v>120</v>
      </c>
      <c r="F62" s="6"/>
      <c r="G62" s="6">
        <f>E62*D62*C62</f>
        <v>18000</v>
      </c>
      <c r="H62" s="6">
        <f t="shared" si="10"/>
        <v>18000</v>
      </c>
    </row>
    <row r="63" spans="1:8" hidden="1" x14ac:dyDescent="0.25">
      <c r="A63" s="25" t="s">
        <v>120</v>
      </c>
      <c r="B63" s="2" t="s">
        <v>121</v>
      </c>
      <c r="C63" s="7">
        <v>2</v>
      </c>
      <c r="D63" s="37"/>
      <c r="E63" s="6">
        <v>700</v>
      </c>
      <c r="F63" s="6"/>
      <c r="G63" s="6">
        <f>E63*C63</f>
        <v>1400</v>
      </c>
      <c r="H63" s="6">
        <f t="shared" si="10"/>
        <v>1400</v>
      </c>
    </row>
    <row r="64" spans="1:8" x14ac:dyDescent="0.25">
      <c r="A64" s="28">
        <v>4</v>
      </c>
      <c r="B64" s="18" t="s">
        <v>25</v>
      </c>
      <c r="C64" s="36">
        <v>2</v>
      </c>
      <c r="D64" s="18">
        <v>125</v>
      </c>
      <c r="E64" s="18">
        <v>100</v>
      </c>
      <c r="F64" s="19">
        <v>25000</v>
      </c>
      <c r="G64" s="38">
        <v>0</v>
      </c>
      <c r="H64" s="19">
        <v>25000</v>
      </c>
    </row>
    <row r="65" spans="1:8" x14ac:dyDescent="0.25">
      <c r="A65" s="68" t="s">
        <v>26</v>
      </c>
      <c r="B65" s="68"/>
      <c r="C65" s="36"/>
      <c r="D65" s="36"/>
      <c r="E65" s="36"/>
      <c r="F65" s="21">
        <f>F64+F49+F3+F22</f>
        <v>700000</v>
      </c>
      <c r="G65" s="22">
        <f>G49+G22+G3</f>
        <v>140000</v>
      </c>
      <c r="H65" s="22" t="s">
        <v>122</v>
      </c>
    </row>
  </sheetData>
  <mergeCells count="8">
    <mergeCell ref="A65:B65"/>
    <mergeCell ref="H1:H2"/>
    <mergeCell ref="A1:A2"/>
    <mergeCell ref="B1:B2"/>
    <mergeCell ref="C1:C2"/>
    <mergeCell ref="D1:D2"/>
    <mergeCell ref="E1:E2"/>
    <mergeCell ref="G1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12"/>
  <sheetViews>
    <sheetView workbookViewId="0">
      <selection activeCell="E12" sqref="E12"/>
    </sheetView>
  </sheetViews>
  <sheetFormatPr defaultRowHeight="15" x14ac:dyDescent="0.25"/>
  <sheetData>
    <row r="4" spans="4:7" x14ac:dyDescent="0.25">
      <c r="D4" t="s">
        <v>134</v>
      </c>
      <c r="E4" t="s">
        <v>135</v>
      </c>
      <c r="F4" t="s">
        <v>137</v>
      </c>
      <c r="G4" t="s">
        <v>4</v>
      </c>
    </row>
    <row r="5" spans="4:7" x14ac:dyDescent="0.25">
      <c r="E5" t="s">
        <v>136</v>
      </c>
      <c r="F5" t="s">
        <v>136</v>
      </c>
      <c r="G5" t="s">
        <v>136</v>
      </c>
    </row>
    <row r="6" spans="4:7" x14ac:dyDescent="0.25">
      <c r="D6" t="s">
        <v>138</v>
      </c>
      <c r="E6" s="44">
        <v>300000</v>
      </c>
      <c r="F6" s="44">
        <v>150000</v>
      </c>
      <c r="G6" s="44">
        <v>450000</v>
      </c>
    </row>
    <row r="7" spans="4:7" x14ac:dyDescent="0.25">
      <c r="D7" t="s">
        <v>139</v>
      </c>
      <c r="E7" s="44">
        <v>300000</v>
      </c>
      <c r="G7" s="44">
        <v>300000</v>
      </c>
    </row>
    <row r="8" spans="4:7" x14ac:dyDescent="0.25">
      <c r="D8" t="s">
        <v>140</v>
      </c>
      <c r="E8" s="44">
        <v>330000</v>
      </c>
      <c r="F8" s="44">
        <v>150000</v>
      </c>
      <c r="G8" s="44">
        <v>480000</v>
      </c>
    </row>
    <row r="9" spans="4:7" x14ac:dyDescent="0.25">
      <c r="D9" t="s">
        <v>141</v>
      </c>
      <c r="E9" s="44">
        <v>50000</v>
      </c>
      <c r="G9" s="44">
        <v>50000</v>
      </c>
    </row>
    <row r="10" spans="4:7" x14ac:dyDescent="0.25">
      <c r="D10" t="s">
        <v>142</v>
      </c>
      <c r="E10" s="44">
        <v>10000</v>
      </c>
      <c r="G10" s="44">
        <v>10000</v>
      </c>
    </row>
    <row r="11" spans="4:7" x14ac:dyDescent="0.25">
      <c r="D11" t="s">
        <v>143</v>
      </c>
      <c r="E11" s="44">
        <v>10000</v>
      </c>
      <c r="G11" s="44">
        <v>10000</v>
      </c>
    </row>
    <row r="12" spans="4:7" x14ac:dyDescent="0.25">
      <c r="D12" t="s">
        <v>4</v>
      </c>
      <c r="E12" s="44">
        <f>SUM(E6:E11)</f>
        <v>1000000</v>
      </c>
      <c r="F12" s="44">
        <f>SUM(F6:F11)</f>
        <v>300000</v>
      </c>
      <c r="G12" s="44">
        <f>SUM(G6:G11)</f>
        <v>1300000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550CB7BD3977429504049A47B6867C" ma:contentTypeVersion="0" ma:contentTypeDescription="A content type to manage public (operations) IDB documents" ma:contentTypeScope="" ma:versionID="152208da5a35c981a6f17bfb7e3776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38236262</IDBDocs_x0020_Number>
    <Document_x0020_Author xmlns="9c571b2f-e523-4ab2-ba2e-09e151a03ef4">Altafin, Irene Guimarães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BR-T1295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Portuguese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31B35C51-3586-4EBB-9D42-B5464AACE5B9}"/>
</file>

<file path=customXml/itemProps2.xml><?xml version="1.0" encoding="utf-8"?>
<ds:datastoreItem xmlns:ds="http://schemas.openxmlformats.org/officeDocument/2006/customXml" ds:itemID="{808A6969-07A7-4E25-8143-A680A0A9C67A}"/>
</file>

<file path=customXml/itemProps3.xml><?xml version="1.0" encoding="utf-8"?>
<ds:datastoreItem xmlns:ds="http://schemas.openxmlformats.org/officeDocument/2006/customXml" ds:itemID="{38AD0DF0-B311-450F-92C8-51CD776EEEBB}"/>
</file>

<file path=customXml/itemProps4.xml><?xml version="1.0" encoding="utf-8"?>
<ds:datastoreItem xmlns:ds="http://schemas.openxmlformats.org/officeDocument/2006/customXml" ds:itemID="{964C15D1-BB92-463E-A37C-15095BE28780}"/>
</file>

<file path=customXml/itemProps5.xml><?xml version="1.0" encoding="utf-8"?>
<ds:datastoreItem xmlns:ds="http://schemas.openxmlformats.org/officeDocument/2006/customXml" ds:itemID="{4536FBA8-761D-4EDD-8930-1A66BD4F6A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- Presupuesto Detallado</dc:title>
  <dc:creator>Test</dc:creator>
  <cp:lastModifiedBy>Inter-American Development Bank</cp:lastModifiedBy>
  <dcterms:created xsi:type="dcterms:W3CDTF">2013-11-25T15:49:41Z</dcterms:created>
  <dcterms:modified xsi:type="dcterms:W3CDTF">2013-11-27T14:28:55Z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0x01010046CF21643EE8D14686A648AA6DAD089200EA550CB7BD3977429504049A47B6867C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