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5" yWindow="-15" windowWidth="10320" windowHeight="7575" tabRatio="500" activeTab="1"/>
  </bookViews>
  <sheets>
    <sheet name="PA vigente" sheetId="1" r:id="rId1"/>
    <sheet name="PA Novo" sheetId="2" r:id="rId2"/>
    <sheet name="Crono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2" l="1"/>
  <c r="D26" i="2"/>
  <c r="D34" i="2" l="1"/>
  <c r="BI74" i="3"/>
  <c r="BV74" i="3" s="1"/>
  <c r="BW74" i="3" s="1"/>
  <c r="BI68" i="3"/>
  <c r="BV68" i="3" s="1"/>
  <c r="BW68" i="3" s="1"/>
  <c r="AQ44" i="3"/>
  <c r="AW44" i="3"/>
  <c r="BC44" i="3"/>
  <c r="BI44" i="3"/>
  <c r="AQ50" i="3"/>
  <c r="BV50" i="3" s="1"/>
  <c r="BW50" i="3" s="1"/>
  <c r="AE62" i="3"/>
  <c r="AK66" i="3"/>
  <c r="AK62" i="3" s="1"/>
  <c r="AQ66" i="3"/>
  <c r="AQ62" i="3" s="1"/>
  <c r="AW66" i="3"/>
  <c r="AW62" i="3" s="1"/>
  <c r="BC66" i="3"/>
  <c r="BC62" i="3" s="1"/>
  <c r="BI66" i="3"/>
  <c r="BI62" i="3" s="1"/>
  <c r="BV56" i="3"/>
  <c r="BW56" i="3" s="1"/>
  <c r="AW30" i="3"/>
  <c r="AW26" i="3" s="1"/>
  <c r="BC30" i="3"/>
  <c r="BC26" i="3" s="1"/>
  <c r="BI30" i="3"/>
  <c r="BI26" i="3" s="1"/>
  <c r="BC38" i="3"/>
  <c r="BV38" i="3" s="1"/>
  <c r="BW38" i="3" s="1"/>
  <c r="AW36" i="3"/>
  <c r="AW32" i="3" s="1"/>
  <c r="BC36" i="3"/>
  <c r="BC32" i="3" s="1"/>
  <c r="BI36" i="3"/>
  <c r="BI32" i="3" s="1"/>
  <c r="AQ20" i="3"/>
  <c r="BV20" i="3" s="1"/>
  <c r="BW20" i="3" s="1"/>
  <c r="AQ18" i="3"/>
  <c r="AQ14" i="3" s="1"/>
  <c r="AW18" i="3"/>
  <c r="AW14" i="3" s="1"/>
  <c r="BC18" i="3"/>
  <c r="BC14" i="3" s="1"/>
  <c r="BI18" i="3"/>
  <c r="BI14" i="3" s="1"/>
  <c r="AQ12" i="3"/>
  <c r="AQ8" i="3" s="1"/>
  <c r="AW12" i="3"/>
  <c r="AW8" i="3" s="1"/>
  <c r="BC12" i="3"/>
  <c r="BC8" i="3" s="1"/>
  <c r="E80" i="3"/>
  <c r="BO80" i="3"/>
  <c r="Y80" i="3"/>
  <c r="AE80" i="3"/>
  <c r="Y82" i="3" l="1"/>
  <c r="Y83" i="3" s="1"/>
  <c r="BO81" i="3"/>
  <c r="AQ80" i="3"/>
  <c r="AQ81" i="3" s="1"/>
  <c r="BV44" i="3"/>
  <c r="BW44" i="3" s="1"/>
  <c r="AW80" i="3"/>
  <c r="AW81" i="3" s="1"/>
  <c r="BI80" i="3"/>
  <c r="BI82" i="3" s="1"/>
  <c r="BI83" i="3" s="1"/>
  <c r="BC80" i="3"/>
  <c r="BC81" i="3" s="1"/>
  <c r="AE81" i="3"/>
  <c r="BV32" i="3"/>
  <c r="BW32" i="3" s="1"/>
  <c r="BV14" i="3"/>
  <c r="BW14" i="3" s="1"/>
  <c r="BI81" i="3"/>
  <c r="BV26" i="3"/>
  <c r="BW26" i="3" s="1"/>
  <c r="BV62" i="3"/>
  <c r="BW62" i="3" s="1"/>
  <c r="AK80" i="3"/>
  <c r="BV8" i="3"/>
  <c r="BW8" i="3" s="1"/>
  <c r="Y81" i="3"/>
  <c r="AW82" i="3" l="1"/>
  <c r="AW83" i="3" s="1"/>
  <c r="AK82" i="3"/>
  <c r="AK83" i="3" s="1"/>
  <c r="AK81" i="3"/>
</calcChain>
</file>

<file path=xl/sharedStrings.xml><?xml version="1.0" encoding="utf-8"?>
<sst xmlns="http://schemas.openxmlformats.org/spreadsheetml/2006/main" count="573" uniqueCount="207">
  <si>
    <t>BRASIL</t>
  </si>
  <si>
    <t>INÍCIO</t>
  </si>
  <si>
    <t>ABES BID Technical Cooperation for Regulation of Water and Sanitation Sector in Brazil</t>
  </si>
  <si>
    <t>Technical Cooperataion  : BR-T1295</t>
  </si>
  <si>
    <t>Procurement Plan  (PA) - 30 months</t>
  </si>
  <si>
    <t xml:space="preserve">Atualizado em: </t>
  </si>
  <si>
    <t>Nov/2014</t>
  </si>
  <si>
    <t xml:space="preserve">Atualização Nº: </t>
  </si>
  <si>
    <t xml:space="preserve">Atualizado por: </t>
  </si>
  <si>
    <t>Irene Altafin</t>
  </si>
  <si>
    <t>Nº</t>
  </si>
  <si>
    <t>Descrição do Contrato</t>
  </si>
  <si>
    <t>Com-ponen-te</t>
  </si>
  <si>
    <t>Custo</t>
  </si>
  <si>
    <t>Método</t>
  </si>
  <si>
    <t>Revisão</t>
  </si>
  <si>
    <t>Fonte</t>
  </si>
  <si>
    <t>Datas Estimadas</t>
  </si>
  <si>
    <t>Status</t>
  </si>
  <si>
    <t>Comentário</t>
  </si>
  <si>
    <t>Estimado (1000)</t>
  </si>
  <si>
    <t>Aquisição</t>
  </si>
  <si>
    <t>BID</t>
  </si>
  <si>
    <t>Local</t>
  </si>
  <si>
    <t>Publicação</t>
  </si>
  <si>
    <t>Término</t>
  </si>
  <si>
    <t>(US$ =R$ [indicar])</t>
  </si>
  <si>
    <t>(1)</t>
  </si>
  <si>
    <t>(2)</t>
  </si>
  <si>
    <t>(%)</t>
  </si>
  <si>
    <t>Anúncio</t>
  </si>
  <si>
    <t>Contrato</t>
  </si>
  <si>
    <t>(3)</t>
  </si>
  <si>
    <t>1. SERVIÇOS DE CONSULTORIA</t>
  </si>
  <si>
    <t>1.1</t>
  </si>
  <si>
    <t>Estudo de Subsidios</t>
  </si>
  <si>
    <t>SQC</t>
  </si>
  <si>
    <t>EXA</t>
  </si>
  <si>
    <t>100</t>
  </si>
  <si>
    <t>0</t>
  </si>
  <si>
    <t>dez 2015</t>
  </si>
  <si>
    <t>Pendente</t>
  </si>
  <si>
    <t>A definição dos estudos prioritários está contida no item 1.9</t>
  </si>
  <si>
    <t>1.2</t>
  </si>
  <si>
    <t>Diagnostico Institucional</t>
  </si>
  <si>
    <t>dez-2015</t>
  </si>
  <si>
    <t>Está contemplado no item 1.9</t>
  </si>
  <si>
    <t>1.3</t>
  </si>
  <si>
    <t>Sistema de Indicadores</t>
  </si>
  <si>
    <t>Esta contemplado no item 1.9</t>
  </si>
  <si>
    <t>1.4</t>
  </si>
  <si>
    <t xml:space="preserve">Plano de Comunicação e Disseminação </t>
  </si>
  <si>
    <t>Alteração do valor de US$ 81 para US$ 100.000</t>
  </si>
  <si>
    <t>1.5</t>
  </si>
  <si>
    <t>Communication and Dissemination  Executing Plan - consulting</t>
  </si>
  <si>
    <t>Ajustado e incluido no item 1.4</t>
  </si>
  <si>
    <t>1.6</t>
  </si>
  <si>
    <t xml:space="preserve">Especialista em Gestão Operacional </t>
  </si>
  <si>
    <t>C</t>
  </si>
  <si>
    <t>CI</t>
  </si>
  <si>
    <t>Adjudicado</t>
  </si>
  <si>
    <t>Alteraçao do título sem alterar o conteúdo e valor.</t>
  </si>
  <si>
    <t>1.7</t>
  </si>
  <si>
    <t xml:space="preserve">Auditoria </t>
  </si>
  <si>
    <t>A</t>
  </si>
  <si>
    <t>Alteração de datas</t>
  </si>
  <si>
    <t>1.8</t>
  </si>
  <si>
    <t>Avaliacao Final</t>
  </si>
  <si>
    <t>F</t>
  </si>
  <si>
    <t>1.9</t>
  </si>
  <si>
    <t xml:space="preserve">Elaboração do Plano Estratégico de  Regulação dos Serviços de Saneamento Básico e implantação de módulo inicial de capacitação </t>
  </si>
  <si>
    <t>SBQC</t>
  </si>
  <si>
    <t>Em Processo</t>
  </si>
  <si>
    <t>Na implantação da TC verificou-se a necessidade de elaboração de um marco estratégico para  apoio à regulação, prioritário à elaboração dos estudos. Inclui parte do item 4.1 e  contempla os itens 1.1, 1.2 e 1.3  Alteradas datas</t>
  </si>
  <si>
    <t>1.10</t>
  </si>
  <si>
    <t xml:space="preserve">Especialista em Gestão Financeira e de Aquisições </t>
  </si>
  <si>
    <t xml:space="preserve"> Incluido devido ao fato de que o beneficiário não dispõe de pessoal adequado para realizar  a gestão financeira. Alterada data.</t>
  </si>
  <si>
    <t>1.11</t>
  </si>
  <si>
    <t>Especialista para Elaboração de TDR para PAD</t>
  </si>
  <si>
    <t>Incluido para apoio ao item 1.9. Alterado escopo e datas.</t>
  </si>
  <si>
    <t>SUBTOTAL DE CONSULTORIA</t>
  </si>
  <si>
    <t>4. SERVIÇOS TÉCNICOS (Serviços que não são de Consultoria)</t>
  </si>
  <si>
    <t>4.1</t>
  </si>
  <si>
    <t xml:space="preserve">Curso  de  Capacitação </t>
  </si>
  <si>
    <t>Incluido no item 1.9</t>
  </si>
  <si>
    <t>4.2</t>
  </si>
  <si>
    <t>Workshop Subsidios</t>
  </si>
  <si>
    <t>CP</t>
  </si>
  <si>
    <t>Eliminado uma vez que o item 1.9 irá definir os estudos prioritários necessários para posterior implantação</t>
  </si>
  <si>
    <t>4.3</t>
  </si>
  <si>
    <t>Plataforma de Educação a Distancia para apoio à regulação no Brasil</t>
  </si>
  <si>
    <t>LPN</t>
  </si>
  <si>
    <t>Inclui parte do item 4.1. Alteradas datas.</t>
  </si>
  <si>
    <t>4.4</t>
  </si>
  <si>
    <t xml:space="preserve">Material Didatico </t>
  </si>
  <si>
    <t>Alteradas datas.</t>
  </si>
  <si>
    <t>SUBTOTAL DE  SERVIÇOS TÉCNICOS</t>
  </si>
  <si>
    <t>VALOR TOTAL</t>
  </si>
  <si>
    <t>PERCENTUAL (%) POR FONTE</t>
  </si>
  <si>
    <t>100,00</t>
  </si>
  <si>
    <t>Notas:</t>
  </si>
  <si>
    <t>Métodos de Aquisição: (a) BID: LPI: Licitação Pública Internacional; LPN: Licitação Pública Nacional; CP: Comparação de Preços; CD: Contratação Direta; SBQC: Seleção Baseada na Qualidade e Custo; SQC: Seleção Baseada nas Qualificações do Consultor; SBMC: Seleção Baseada no Menor Custo; SBOF: Seleção Baseada em Orçamento Fixo; SBQ: Seleção Baseada na Qualidade; CD: Contratação Direta; CI: Consultor Individual. CV: Convênio (b) Lei 8.666: C:   Convite; TP: Tomada de Preço; CPN: Concorrência Pública Nacional; PE: Pregão Eletrônico; ARP: Ata de Registro de Preços, PP: Pregão Presencial, CD: Contratação Direta</t>
  </si>
  <si>
    <t>Revisões BID: EXA =Ex-ante e EXP= Ex-post</t>
  </si>
  <si>
    <t>Status: Pendente (P); Em Processo  (EP); Adjudicado (A); Cancelado (C )</t>
  </si>
  <si>
    <t>(4)</t>
  </si>
  <si>
    <t>Alterações: Indicar em vermelho as alterações feitas nas aquisições já constantes do PA</t>
  </si>
  <si>
    <t>(5)</t>
  </si>
  <si>
    <t>Inclusões: Indicar em azul as aquisições agora incluídas no PA</t>
  </si>
  <si>
    <t>(6)</t>
  </si>
  <si>
    <t>Cancelamentos: indicar em verde os cancelamentos das aquisições constantes do PA</t>
  </si>
  <si>
    <t>(7)</t>
  </si>
  <si>
    <t>Folha anexa: Fazer comentários complementares ou esclarecedores , quando necessário, em folha anexa.</t>
  </si>
  <si>
    <t>(8)</t>
  </si>
  <si>
    <t>Histórico: Manter no PA todas as aquisições adjudicadas e/ou canceladas</t>
  </si>
  <si>
    <t>Compo-nente</t>
  </si>
  <si>
    <t>ATUAL</t>
  </si>
  <si>
    <t>ORIGINAL                                          (Anexo Único do Contrato)</t>
  </si>
  <si>
    <t>TOT</t>
  </si>
  <si>
    <t>Ago/2015</t>
  </si>
  <si>
    <t>Especialista para Elaboração de TDR para EAD</t>
  </si>
  <si>
    <t>1.12</t>
  </si>
  <si>
    <t>Elaboração de Identidade Visual do Projeto</t>
  </si>
  <si>
    <t>1.13</t>
  </si>
  <si>
    <t>Especialista para Administração do LMS (EAD)</t>
  </si>
  <si>
    <t>4.5</t>
  </si>
  <si>
    <t>Material de apoio ao Plano de Comunicação (vídeos, podcasts, etc)</t>
  </si>
  <si>
    <t>REGULAÇÃO DO SETOR DE SANEAMENTO DO BRASIL</t>
  </si>
  <si>
    <t xml:space="preserve">COOPERAÇÃO TÉCNICA No: ATN/OC-14248-BR </t>
  </si>
  <si>
    <t>ASSOCIAÇÃO BRASILEIRA DE ENGENHARIA SANITÁRIA E AMBIENTAL - ABES</t>
  </si>
  <si>
    <t>BANCO INTERAMERICANO DE DESENVOLVIMENTO - BID</t>
  </si>
  <si>
    <t>CRONOGRAMA DE USO DOS APORTES</t>
  </si>
  <si>
    <t>Comp.</t>
  </si>
  <si>
    <t>Cód. PA</t>
  </si>
  <si>
    <t>Objeto</t>
  </si>
  <si>
    <t>Valor       Estimado</t>
  </si>
  <si>
    <t>Dura-ção (dias)</t>
  </si>
  <si>
    <t>Datas</t>
  </si>
  <si>
    <t>Doc. (SDP, TR, Edital) Conclu-ídos</t>
  </si>
  <si>
    <t>Não Objeção                BID</t>
  </si>
  <si>
    <t>Publica (MI, CI, Edital)</t>
  </si>
  <si>
    <t>Entrega (MI ou CV)</t>
  </si>
  <si>
    <t>RFLC                             ou                            RECI</t>
  </si>
  <si>
    <t>Envia           SDP</t>
  </si>
  <si>
    <t>Prazo           (me-ses)</t>
  </si>
  <si>
    <t>1º Sem</t>
  </si>
  <si>
    <t>2º Sem</t>
  </si>
  <si>
    <t>P</t>
  </si>
  <si>
    <t>P(a)</t>
  </si>
  <si>
    <t xml:space="preserve"> - </t>
  </si>
  <si>
    <t>-</t>
  </si>
  <si>
    <t>Total</t>
  </si>
  <si>
    <t>Legenda:</t>
  </si>
  <si>
    <t>Data inicialmentte programada</t>
  </si>
  <si>
    <t>Data reprogramada</t>
  </si>
  <si>
    <t>Data realizada</t>
  </si>
  <si>
    <t>SDP</t>
  </si>
  <si>
    <t>Solicitação de Proposta</t>
  </si>
  <si>
    <t>Convite Consultor Individual</t>
  </si>
  <si>
    <t>RFLC</t>
  </si>
  <si>
    <t>Relatório de Formação da Lista Curta</t>
  </si>
  <si>
    <t>TR</t>
  </si>
  <si>
    <t>Termo de Referência</t>
  </si>
  <si>
    <t>CV</t>
  </si>
  <si>
    <t>Curriculun Vitae</t>
  </si>
  <si>
    <t>RECI</t>
  </si>
  <si>
    <t>Relatório de Escolha do Consultor Individual</t>
  </si>
  <si>
    <t>MI</t>
  </si>
  <si>
    <t>Manifestação de Interesse</t>
  </si>
  <si>
    <t xml:space="preserve"> -</t>
  </si>
  <si>
    <t>Assinatura (29/04/14)</t>
  </si>
  <si>
    <t>Conclusão (21/10/15)</t>
  </si>
  <si>
    <t>Desembolsos (18/04/16)</t>
  </si>
  <si>
    <t>Original</t>
  </si>
  <si>
    <t>Datas em VERDE = constantes do PA vigente;                                                      Datas em AZUL = dependentes de outras ações</t>
  </si>
  <si>
    <t>Atual</t>
  </si>
  <si>
    <t xml:space="preserve">  Procedimentos licitatórios ou de seleção</t>
  </si>
  <si>
    <t xml:space="preserve">  Execução da ação</t>
  </si>
  <si>
    <r>
      <t xml:space="preserve">Alterações: Indicar em </t>
    </r>
    <r>
      <rPr>
        <b/>
        <sz val="10"/>
        <color rgb="FFFF0000"/>
        <rFont val="Times New Roman"/>
        <family val="1"/>
      </rPr>
      <t>vermelho</t>
    </r>
    <r>
      <rPr>
        <sz val="10"/>
        <color theme="1"/>
        <rFont val="Times New Roman"/>
        <family val="1"/>
      </rPr>
      <t xml:space="preserve"> as alterações feitas nas aquisições já constantes do PA</t>
    </r>
  </si>
  <si>
    <t>Início do Processo</t>
  </si>
  <si>
    <t>Negocia Contrato</t>
  </si>
  <si>
    <t>Abertura Propostas de Preço</t>
  </si>
  <si>
    <t>Relatório Final</t>
  </si>
  <si>
    <t>Assina Contrato</t>
  </si>
  <si>
    <r>
      <t xml:space="preserve">Inclusões: Indicar em </t>
    </r>
    <r>
      <rPr>
        <b/>
        <sz val="10"/>
        <color rgb="FF0033CC"/>
        <rFont val="Times New Roman"/>
        <family val="1"/>
      </rPr>
      <t>azul</t>
    </r>
    <r>
      <rPr>
        <sz val="10"/>
        <color theme="1"/>
        <rFont val="Times New Roman"/>
        <family val="1"/>
      </rPr>
      <t xml:space="preserve"> as aquisições agora incluídas no PA</t>
    </r>
  </si>
  <si>
    <t>Relatório Julga-mento</t>
  </si>
  <si>
    <t>Entrega Proposta</t>
  </si>
  <si>
    <t>Cancelado</t>
  </si>
  <si>
    <t>1.14</t>
  </si>
  <si>
    <t>Technical Cooperation  : ATN/OC 14248-BR</t>
  </si>
  <si>
    <t>Plataforma de Educação à Distância para apoio à Regulação no Brasil</t>
  </si>
  <si>
    <t>Alterados valor (de US$10mil para US$4,495mil), datas e status.</t>
  </si>
  <si>
    <t>Alterada data de término.</t>
  </si>
  <si>
    <t>Alterados valor (de US$100mil para US$50mil), método de aquisição (de SQC para CI) e  datas.</t>
  </si>
  <si>
    <t xml:space="preserve"> Alterados datas, valor (de US$505mil para US$365,654mil) e status.</t>
  </si>
  <si>
    <t xml:space="preserve"> Alterados valor (de  US$50mil para US$74mil) e data de término. Previsto aditivo de prazo e valor.</t>
  </si>
  <si>
    <t>A definição dos estudos prioritários está contida no item 1.9.</t>
  </si>
  <si>
    <t>Está contemplado no item 1.9.</t>
  </si>
  <si>
    <t>Esta contemplado no item 1.9.</t>
  </si>
  <si>
    <t>Ajustado e incluido no item 1.4.</t>
  </si>
  <si>
    <t>Verificou-se a necessidade de um especialista para criar a identidade visual do Projeto em apoio ao item 1.4.</t>
  </si>
  <si>
    <t>Verificou-se a necessidade de um especialista para fazer o acompanhamento e a interlocução entre a empresa do Plano Estratégico e a empresa da EAD.</t>
  </si>
  <si>
    <t>Incluido no item 1.9.</t>
  </si>
  <si>
    <t>Eliminado uma vez que o item 1.9 irá definir os estudos prioritários necessários para posterior implantação.</t>
  </si>
  <si>
    <t>Incluido para apoio ao item 1.4.</t>
  </si>
  <si>
    <t xml:space="preserve">Substitui o item 4.3. Alterados valor (de US$255mil para US$120mil), método de aquisição (de LPN para SQC) e data de término. </t>
  </si>
  <si>
    <t>Item substitiudo pelo 1.14. Alterados valor (de US$255mil para US$120mil), método de aquisição (de LPN para SQC) e data de término.</t>
  </si>
  <si>
    <r>
      <t>Cancelamentos: indicar em</t>
    </r>
    <r>
      <rPr>
        <b/>
        <sz val="10"/>
        <color rgb="FF007033"/>
        <rFont val="Times New Roman"/>
        <family val="1"/>
      </rPr>
      <t xml:space="preserve"> </t>
    </r>
    <r>
      <rPr>
        <b/>
        <sz val="10"/>
        <color rgb="FF00B050"/>
        <rFont val="Times New Roman"/>
        <family val="1"/>
      </rPr>
      <t>verde</t>
    </r>
    <r>
      <rPr>
        <sz val="10"/>
        <color theme="1"/>
        <rFont val="Times New Roman"/>
        <family val="1"/>
      </rPr>
      <t xml:space="preserve"> os cancelamentos das aquisições constantes do 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</si>
</sst>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6]mmm\-yy;@"/>
    <numFmt numFmtId="165" formatCode="[$-416]d\-mmm\-yy;@"/>
    <numFmt numFmtId="166" formatCode="0.0%"/>
    <numFmt numFmtId="167" formatCode="[$-416]dd\-mmm\-yy;@"/>
  </numFmts>
  <fonts count="4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Calibri"/>
      <family val="2"/>
    </font>
    <font>
      <b/>
      <sz val="8"/>
      <color indexed="6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color rgb="FF3333CC"/>
      <name val="Times New Roman"/>
      <family val="1"/>
    </font>
    <font>
      <sz val="10"/>
      <color rgb="FF006600"/>
      <name val="Times New Roman"/>
      <family val="1"/>
    </font>
    <font>
      <sz val="9"/>
      <color rgb="FF006600"/>
      <name val="Times New Roman"/>
      <family val="1"/>
    </font>
    <font>
      <sz val="9"/>
      <color rgb="FFFF0000"/>
      <name val="Times New Roman"/>
      <family val="1"/>
    </font>
    <font>
      <sz val="10"/>
      <name val="Times New Roman"/>
      <family val="1"/>
    </font>
    <font>
      <sz val="6"/>
      <color rgb="FFFF0000"/>
      <name val="Times New Roman"/>
      <family val="1"/>
    </font>
    <font>
      <sz val="10"/>
      <color rgb="FF0000FF"/>
      <name val="Times New Roman"/>
      <family val="1"/>
    </font>
    <font>
      <sz val="9"/>
      <color rgb="FF0000FF"/>
      <name val="Times New Roman"/>
      <family val="1"/>
    </font>
    <font>
      <sz val="10"/>
      <color theme="3" tint="0.39997558519241921"/>
      <name val="Times New Roman"/>
      <family val="1"/>
    </font>
    <font>
      <i/>
      <sz val="10"/>
      <color theme="3" tint="0.39997558519241921"/>
      <name val="Times New Roman"/>
      <family val="1"/>
    </font>
    <font>
      <sz val="10"/>
      <color rgb="FF3333CC"/>
      <name val="Times New Roman"/>
      <family val="1"/>
    </font>
    <font>
      <i/>
      <sz val="10"/>
      <color rgb="FF3333CC"/>
      <name val="Times New Roman"/>
      <family val="1"/>
    </font>
    <font>
      <i/>
      <sz val="10"/>
      <color theme="1"/>
      <name val="Times New Roman"/>
      <family val="1"/>
    </font>
    <font>
      <sz val="8"/>
      <color indexed="60"/>
      <name val="Times New Roman"/>
      <family val="1"/>
    </font>
    <font>
      <sz val="10"/>
      <color indexed="60"/>
      <name val="Times New Roman"/>
      <family val="1"/>
    </font>
    <font>
      <sz val="9"/>
      <name val="Times New Roman"/>
      <family val="1"/>
    </font>
    <font>
      <sz val="10"/>
      <color rgb="FF0033CC"/>
      <name val="Times New Roman"/>
      <family val="1"/>
    </font>
    <font>
      <sz val="9"/>
      <color rgb="FF0033CC"/>
      <name val="Times New Roman"/>
      <family val="1"/>
    </font>
    <font>
      <u/>
      <sz val="12"/>
      <color theme="11"/>
      <name val="Calibri"/>
      <family val="2"/>
      <scheme val="minor"/>
    </font>
    <font>
      <b/>
      <sz val="8"/>
      <color indexed="12"/>
      <name val="Times New Roman"/>
      <family val="1"/>
    </font>
    <font>
      <sz val="8"/>
      <color indexed="8"/>
      <name val="Times New Roman"/>
      <family val="1"/>
    </font>
    <font>
      <b/>
      <sz val="8"/>
      <color rgb="FF006600"/>
      <name val="Times New Roman"/>
      <family val="1"/>
    </font>
    <font>
      <sz val="8"/>
      <name val="Times New Roman"/>
      <family val="1"/>
    </font>
    <font>
      <sz val="8"/>
      <color indexed="14"/>
      <name val="Times New Roman"/>
      <family val="1"/>
    </font>
    <font>
      <b/>
      <sz val="10"/>
      <color rgb="FFFF0000"/>
      <name val="Times New Roman"/>
      <family val="1"/>
    </font>
    <font>
      <b/>
      <sz val="8"/>
      <color indexed="8"/>
      <name val="Times New Roman"/>
      <family val="1"/>
    </font>
    <font>
      <b/>
      <sz val="10"/>
      <color rgb="FF0033CC"/>
      <name val="Times New Roman"/>
      <family val="1"/>
    </font>
    <font>
      <b/>
      <sz val="10"/>
      <color rgb="FF007033"/>
      <name val="Times New Roman"/>
      <family val="1"/>
    </font>
    <font>
      <sz val="10"/>
      <color rgb="FF00B050"/>
      <name val="Times New Roman"/>
      <family val="1"/>
    </font>
    <font>
      <sz val="9"/>
      <color rgb="FF00B050"/>
      <name val="Times New Roman"/>
      <family val="1"/>
    </font>
    <font>
      <b/>
      <sz val="10"/>
      <color rgb="FF00B05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ABB5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5283BE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2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/>
    </xf>
    <xf numFmtId="0" fontId="5" fillId="2" borderId="1" xfId="2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164" fontId="10" fillId="0" borderId="0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1" fontId="13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1" fontId="16" fillId="3" borderId="3" xfId="0" applyNumberFormat="1" applyFont="1" applyFill="1" applyBorder="1" applyAlignment="1">
      <alignment horizontal="center" vertical="center"/>
    </xf>
    <xf numFmtId="1" fontId="16" fillId="0" borderId="3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/>
    </xf>
    <xf numFmtId="1" fontId="18" fillId="0" borderId="3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2" fontId="18" fillId="0" borderId="3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49" fontId="20" fillId="4" borderId="4" xfId="0" applyNumberFormat="1" applyFont="1" applyFill="1" applyBorder="1" applyAlignment="1">
      <alignment horizontal="center" vertical="center"/>
    </xf>
    <xf numFmtId="165" fontId="20" fillId="4" borderId="4" xfId="0" applyNumberFormat="1" applyFont="1" applyFill="1" applyBorder="1" applyAlignment="1">
      <alignment vertical="center"/>
    </xf>
    <xf numFmtId="0" fontId="20" fillId="4" borderId="4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0" fontId="13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justify" vertical="center" wrapText="1"/>
    </xf>
    <xf numFmtId="4" fontId="11" fillId="0" borderId="3" xfId="0" applyNumberFormat="1" applyFont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1" fontId="22" fillId="4" borderId="3" xfId="0" applyNumberFormat="1" applyFont="1" applyFill="1" applyBorder="1" applyAlignment="1">
      <alignment horizontal="center" vertical="center"/>
    </xf>
    <xf numFmtId="165" fontId="22" fillId="4" borderId="3" xfId="0" applyNumberFormat="1" applyFont="1" applyFill="1" applyBorder="1" applyAlignment="1">
      <alignment vertical="center"/>
    </xf>
    <xf numFmtId="0" fontId="22" fillId="4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" fontId="22" fillId="0" borderId="3" xfId="0" applyNumberFormat="1" applyFont="1" applyBorder="1" applyAlignment="1">
      <alignment horizontal="center" vertical="center"/>
    </xf>
    <xf numFmtId="165" fontId="22" fillId="0" borderId="3" xfId="0" applyNumberFormat="1" applyFont="1" applyBorder="1" applyAlignment="1">
      <alignment vertical="center"/>
    </xf>
    <xf numFmtId="0" fontId="22" fillId="0" borderId="3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65" fontId="22" fillId="4" borderId="4" xfId="0" applyNumberFormat="1" applyFont="1" applyFill="1" applyBorder="1" applyAlignment="1">
      <alignment vertical="center"/>
    </xf>
    <xf numFmtId="0" fontId="22" fillId="4" borderId="4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" fontId="26" fillId="0" borderId="7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6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2" fontId="16" fillId="0" borderId="3" xfId="0" applyNumberFormat="1" applyFont="1" applyFill="1" applyBorder="1" applyAlignment="1">
      <alignment horizontal="center" vertical="center"/>
    </xf>
    <xf numFmtId="2" fontId="18" fillId="0" borderId="8" xfId="0" applyNumberFormat="1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1" fontId="18" fillId="0" borderId="8" xfId="0" applyNumberFormat="1" applyFont="1" applyFill="1" applyBorder="1" applyAlignment="1">
      <alignment horizontal="center" vertical="center"/>
    </xf>
    <xf numFmtId="165" fontId="28" fillId="0" borderId="8" xfId="0" applyNumberFormat="1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/>
    </xf>
    <xf numFmtId="1" fontId="28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5" fillId="0" borderId="0" xfId="2" applyFont="1" applyFill="1" applyBorder="1" applyAlignment="1" applyProtection="1">
      <alignment horizontal="center" vertical="center"/>
    </xf>
    <xf numFmtId="14" fontId="34" fillId="12" borderId="9" xfId="0" applyNumberFormat="1" applyFont="1" applyFill="1" applyBorder="1" applyAlignment="1">
      <alignment horizontal="center" vertical="center"/>
    </xf>
    <xf numFmtId="14" fontId="32" fillId="12" borderId="9" xfId="0" applyNumberFormat="1" applyFont="1" applyFill="1" applyBorder="1" applyAlignment="1">
      <alignment horizontal="center" vertical="center"/>
    </xf>
    <xf numFmtId="14" fontId="35" fillId="12" borderId="9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vertical="center"/>
    </xf>
    <xf numFmtId="0" fontId="32" fillId="0" borderId="9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4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2" fillId="0" borderId="0" xfId="0" applyFont="1" applyAlignment="1">
      <alignment vertical="center"/>
    </xf>
    <xf numFmtId="0" fontId="37" fillId="4" borderId="9" xfId="0" applyFont="1" applyFill="1" applyBorder="1" applyAlignment="1">
      <alignment horizontal="center"/>
    </xf>
    <xf numFmtId="0" fontId="37" fillId="5" borderId="9" xfId="0" applyFont="1" applyFill="1" applyBorder="1" applyAlignment="1">
      <alignment horizontal="center"/>
    </xf>
    <xf numFmtId="0" fontId="37" fillId="6" borderId="9" xfId="0" applyFont="1" applyFill="1" applyBorder="1" applyAlignment="1">
      <alignment horizontal="center"/>
    </xf>
    <xf numFmtId="0" fontId="37" fillId="7" borderId="9" xfId="0" applyFont="1" applyFill="1" applyBorder="1" applyAlignment="1">
      <alignment horizontal="center"/>
    </xf>
    <xf numFmtId="4" fontId="32" fillId="0" borderId="0" xfId="0" applyNumberFormat="1" applyFont="1"/>
    <xf numFmtId="0" fontId="32" fillId="0" borderId="9" xfId="0" applyFont="1" applyBorder="1"/>
    <xf numFmtId="0" fontId="32" fillId="0" borderId="9" xfId="0" applyFont="1" applyFill="1" applyBorder="1"/>
    <xf numFmtId="0" fontId="32" fillId="9" borderId="9" xfId="0" applyFont="1" applyFill="1" applyBorder="1"/>
    <xf numFmtId="0" fontId="32" fillId="10" borderId="9" xfId="0" applyFont="1" applyFill="1" applyBorder="1"/>
    <xf numFmtId="0" fontId="32" fillId="0" borderId="12" xfId="0" applyFont="1" applyBorder="1"/>
    <xf numFmtId="0" fontId="32" fillId="0" borderId="14" xfId="0" applyFont="1" applyBorder="1"/>
    <xf numFmtId="0" fontId="32" fillId="11" borderId="9" xfId="0" applyFont="1" applyFill="1" applyBorder="1"/>
    <xf numFmtId="0" fontId="32" fillId="12" borderId="12" xfId="0" applyFont="1" applyFill="1" applyBorder="1"/>
    <xf numFmtId="0" fontId="32" fillId="12" borderId="13" xfId="0" applyFont="1" applyFill="1" applyBorder="1"/>
    <xf numFmtId="0" fontId="32" fillId="12" borderId="14" xfId="0" applyFont="1" applyFill="1" applyBorder="1"/>
    <xf numFmtId="0" fontId="32" fillId="13" borderId="14" xfId="0" applyFont="1" applyFill="1" applyBorder="1"/>
    <xf numFmtId="0" fontId="32" fillId="14" borderId="12" xfId="0" applyFont="1" applyFill="1" applyBorder="1"/>
    <xf numFmtId="0" fontId="32" fillId="14" borderId="13" xfId="0" applyFont="1" applyFill="1" applyBorder="1"/>
    <xf numFmtId="0" fontId="32" fillId="14" borderId="14" xfId="0" applyFont="1" applyFill="1" applyBorder="1"/>
    <xf numFmtId="0" fontId="32" fillId="15" borderId="12" xfId="0" applyFont="1" applyFill="1" applyBorder="1"/>
    <xf numFmtId="0" fontId="32" fillId="15" borderId="13" xfId="0" applyFont="1" applyFill="1" applyBorder="1"/>
    <xf numFmtId="3" fontId="32" fillId="8" borderId="9" xfId="0" applyNumberFormat="1" applyFont="1" applyFill="1" applyBorder="1" applyAlignment="1">
      <alignment horizontal="center" vertical="center"/>
    </xf>
    <xf numFmtId="0" fontId="32" fillId="10" borderId="12" xfId="0" applyFont="1" applyFill="1" applyBorder="1"/>
    <xf numFmtId="0" fontId="32" fillId="16" borderId="9" xfId="0" applyFont="1" applyFill="1" applyBorder="1"/>
    <xf numFmtId="3" fontId="32" fillId="8" borderId="16" xfId="0" applyNumberFormat="1" applyFont="1" applyFill="1" applyBorder="1" applyAlignment="1">
      <alignment vertical="center"/>
    </xf>
    <xf numFmtId="0" fontId="32" fillId="0" borderId="12" xfId="0" applyFont="1" applyFill="1" applyBorder="1"/>
    <xf numFmtId="0" fontId="32" fillId="0" borderId="14" xfId="0" applyFont="1" applyFill="1" applyBorder="1"/>
    <xf numFmtId="3" fontId="32" fillId="8" borderId="9" xfId="0" applyNumberFormat="1" applyFont="1" applyFill="1" applyBorder="1" applyAlignment="1">
      <alignment vertical="center"/>
    </xf>
    <xf numFmtId="0" fontId="32" fillId="17" borderId="12" xfId="0" applyFont="1" applyFill="1" applyBorder="1"/>
    <xf numFmtId="0" fontId="32" fillId="17" borderId="13" xfId="0" applyFont="1" applyFill="1" applyBorder="1"/>
    <xf numFmtId="0" fontId="32" fillId="15" borderId="14" xfId="0" applyFont="1" applyFill="1" applyBorder="1"/>
    <xf numFmtId="0" fontId="32" fillId="13" borderId="12" xfId="0" applyFont="1" applyFill="1" applyBorder="1"/>
    <xf numFmtId="3" fontId="32" fillId="8" borderId="16" xfId="0" applyNumberFormat="1" applyFont="1" applyFill="1" applyBorder="1" applyAlignment="1">
      <alignment horizontal="center" vertical="center"/>
    </xf>
    <xf numFmtId="10" fontId="32" fillId="0" borderId="0" xfId="1" applyNumberFormat="1" applyFont="1"/>
    <xf numFmtId="0" fontId="32" fillId="11" borderId="12" xfId="0" applyFont="1" applyFill="1" applyBorder="1"/>
    <xf numFmtId="4" fontId="37" fillId="4" borderId="11" xfId="0" applyNumberFormat="1" applyFont="1" applyFill="1" applyBorder="1" applyAlignment="1">
      <alignment horizontal="center" vertical="center"/>
    </xf>
    <xf numFmtId="4" fontId="37" fillId="4" borderId="15" xfId="0" applyNumberFormat="1" applyFont="1" applyFill="1" applyBorder="1" applyAlignment="1">
      <alignment horizontal="center" vertical="center"/>
    </xf>
    <xf numFmtId="3" fontId="32" fillId="0" borderId="0" xfId="0" applyNumberFormat="1" applyFont="1" applyAlignment="1">
      <alignment vertical="center"/>
    </xf>
    <xf numFmtId="4" fontId="37" fillId="4" borderId="16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 vertical="center"/>
    </xf>
    <xf numFmtId="4" fontId="37" fillId="0" borderId="0" xfId="0" applyNumberFormat="1" applyFont="1" applyFill="1" applyBorder="1" applyAlignment="1">
      <alignment horizontal="left" vertical="center"/>
    </xf>
    <xf numFmtId="166" fontId="37" fillId="0" borderId="18" xfId="1" applyNumberFormat="1" applyFont="1" applyFill="1" applyBorder="1" applyAlignment="1">
      <alignment horizontal="left" vertical="center"/>
    </xf>
    <xf numFmtId="166" fontId="32" fillId="0" borderId="18" xfId="1" applyNumberFormat="1" applyFont="1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166" fontId="32" fillId="0" borderId="0" xfId="1" applyNumberFormat="1" applyFont="1" applyFill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166" fontId="37" fillId="0" borderId="0" xfId="1" applyNumberFormat="1" applyFont="1" applyFill="1" applyBorder="1" applyAlignment="1">
      <alignment horizontal="left" vertical="center"/>
    </xf>
    <xf numFmtId="166" fontId="37" fillId="9" borderId="12" xfId="1" applyNumberFormat="1" applyFont="1" applyFill="1" applyBorder="1" applyAlignment="1">
      <alignment vertical="center"/>
    </xf>
    <xf numFmtId="166" fontId="32" fillId="9" borderId="13" xfId="1" applyNumberFormat="1" applyFont="1" applyFill="1" applyBorder="1" applyAlignment="1">
      <alignment vertical="center"/>
    </xf>
    <xf numFmtId="166" fontId="32" fillId="9" borderId="14" xfId="1" applyNumberFormat="1" applyFont="1" applyFill="1" applyBorder="1" applyAlignment="1">
      <alignment vertical="center"/>
    </xf>
    <xf numFmtId="166" fontId="32" fillId="10" borderId="12" xfId="1" applyNumberFormat="1" applyFont="1" applyFill="1" applyBorder="1" applyAlignment="1">
      <alignment vertical="center"/>
    </xf>
    <xf numFmtId="166" fontId="32" fillId="10" borderId="13" xfId="1" applyNumberFormat="1" applyFont="1" applyFill="1" applyBorder="1" applyAlignment="1">
      <alignment vertical="center"/>
    </xf>
    <xf numFmtId="166" fontId="32" fillId="10" borderId="14" xfId="1" applyNumberFormat="1" applyFont="1" applyFill="1" applyBorder="1" applyAlignment="1">
      <alignment vertical="center"/>
    </xf>
    <xf numFmtId="0" fontId="32" fillId="0" borderId="0" xfId="0" applyFont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8" fillId="0" borderId="8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vertical="center"/>
    </xf>
    <xf numFmtId="0" fontId="28" fillId="0" borderId="0" xfId="0" applyFont="1" applyAlignment="1">
      <alignment vertical="center"/>
    </xf>
    <xf numFmtId="167" fontId="10" fillId="0" borderId="3" xfId="0" applyNumberFormat="1" applyFont="1" applyFill="1" applyBorder="1" applyAlignment="1">
      <alignment horizontal="center" vertical="center"/>
    </xf>
    <xf numFmtId="167" fontId="16" fillId="0" borderId="3" xfId="0" applyNumberFormat="1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center" vertical="center" wrapText="1"/>
    </xf>
    <xf numFmtId="4" fontId="40" fillId="0" borderId="3" xfId="0" applyNumberFormat="1" applyFont="1" applyFill="1" applyBorder="1" applyAlignment="1">
      <alignment horizontal="center" vertical="center"/>
    </xf>
    <xf numFmtId="1" fontId="40" fillId="0" borderId="3" xfId="0" applyNumberFormat="1" applyFont="1" applyFill="1" applyBorder="1" applyAlignment="1">
      <alignment horizontal="center" vertical="center"/>
    </xf>
    <xf numFmtId="165" fontId="40" fillId="0" borderId="3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left" vertical="center" wrapText="1"/>
    </xf>
    <xf numFmtId="0" fontId="40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4" fontId="25" fillId="0" borderId="0" xfId="0" applyNumberFormat="1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/>
    </xf>
    <xf numFmtId="3" fontId="26" fillId="0" borderId="7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4" borderId="11" xfId="0" applyFont="1" applyFill="1" applyBorder="1" applyAlignment="1">
      <alignment horizontal="center" vertical="center" textRotation="90" wrapText="1"/>
    </xf>
    <xf numFmtId="0" fontId="37" fillId="4" borderId="15" xfId="0" applyFont="1" applyFill="1" applyBorder="1" applyAlignment="1">
      <alignment horizontal="center" vertical="center" textRotation="90" wrapText="1"/>
    </xf>
    <xf numFmtId="0" fontId="37" fillId="4" borderId="16" xfId="0" applyFont="1" applyFill="1" applyBorder="1" applyAlignment="1">
      <alignment horizontal="center" vertical="center" textRotation="90" wrapText="1"/>
    </xf>
    <xf numFmtId="0" fontId="37" fillId="4" borderId="11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0" fontId="37" fillId="4" borderId="16" xfId="0" applyFont="1" applyFill="1" applyBorder="1" applyAlignment="1">
      <alignment horizontal="center" vertical="center" wrapText="1"/>
    </xf>
    <xf numFmtId="14" fontId="32" fillId="0" borderId="11" xfId="0" applyNumberFormat="1" applyFont="1" applyBorder="1" applyAlignment="1">
      <alignment horizontal="center" vertical="center"/>
    </xf>
    <xf numFmtId="14" fontId="32" fillId="0" borderId="15" xfId="0" applyNumberFormat="1" applyFont="1" applyBorder="1" applyAlignment="1">
      <alignment horizontal="center" vertical="center"/>
    </xf>
    <xf numFmtId="14" fontId="32" fillId="0" borderId="16" xfId="0" applyNumberFormat="1" applyFont="1" applyBorder="1" applyAlignment="1">
      <alignment horizontal="center" vertical="center"/>
    </xf>
    <xf numFmtId="14" fontId="33" fillId="0" borderId="11" xfId="0" applyNumberFormat="1" applyFont="1" applyFill="1" applyBorder="1" applyAlignment="1">
      <alignment horizontal="center" vertical="center"/>
    </xf>
    <xf numFmtId="14" fontId="33" fillId="0" borderId="15" xfId="0" applyNumberFormat="1" applyFont="1" applyFill="1" applyBorder="1" applyAlignment="1">
      <alignment horizontal="center" vertical="center"/>
    </xf>
    <xf numFmtId="14" fontId="33" fillId="0" borderId="16" xfId="0" applyNumberFormat="1" applyFont="1" applyFill="1" applyBorder="1" applyAlignment="1">
      <alignment horizontal="center" vertical="center"/>
    </xf>
    <xf numFmtId="1" fontId="32" fillId="0" borderId="11" xfId="0" applyNumberFormat="1" applyFont="1" applyFill="1" applyBorder="1" applyAlignment="1">
      <alignment horizontal="center" vertical="center"/>
    </xf>
    <xf numFmtId="1" fontId="32" fillId="0" borderId="15" xfId="0" applyNumberFormat="1" applyFont="1" applyFill="1" applyBorder="1" applyAlignment="1">
      <alignment horizontal="center" vertical="center"/>
    </xf>
    <xf numFmtId="1" fontId="32" fillId="0" borderId="16" xfId="0" applyNumberFormat="1" applyFont="1" applyFill="1" applyBorder="1" applyAlignment="1">
      <alignment horizontal="center" vertical="center"/>
    </xf>
    <xf numFmtId="0" fontId="37" fillId="4" borderId="12" xfId="0" applyFont="1" applyFill="1" applyBorder="1" applyAlignment="1">
      <alignment horizontal="center" vertical="center"/>
    </xf>
    <xf numFmtId="0" fontId="37" fillId="4" borderId="13" xfId="0" applyFont="1" applyFill="1" applyBorder="1" applyAlignment="1">
      <alignment horizontal="center" vertical="center"/>
    </xf>
    <xf numFmtId="0" fontId="37" fillId="4" borderId="14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left" vertical="center" wrapText="1"/>
    </xf>
    <xf numFmtId="0" fontId="32" fillId="0" borderId="15" xfId="0" applyFont="1" applyFill="1" applyBorder="1" applyAlignment="1">
      <alignment horizontal="left" vertical="center" wrapText="1"/>
    </xf>
    <xf numFmtId="0" fontId="32" fillId="0" borderId="16" xfId="0" applyFont="1" applyFill="1" applyBorder="1" applyAlignment="1">
      <alignment horizontal="left" vertical="center" wrapText="1"/>
    </xf>
    <xf numFmtId="3" fontId="32" fillId="0" borderId="11" xfId="0" applyNumberFormat="1" applyFont="1" applyFill="1" applyBorder="1" applyAlignment="1">
      <alignment horizontal="center" vertical="center"/>
    </xf>
    <xf numFmtId="3" fontId="32" fillId="0" borderId="15" xfId="0" applyNumberFormat="1" applyFont="1" applyFill="1" applyBorder="1" applyAlignment="1">
      <alignment horizontal="center" vertical="center"/>
    </xf>
    <xf numFmtId="3" fontId="32" fillId="0" borderId="16" xfId="0" applyNumberFormat="1" applyFont="1" applyFill="1" applyBorder="1" applyAlignment="1">
      <alignment horizontal="center" vertical="center"/>
    </xf>
    <xf numFmtId="14" fontId="34" fillId="0" borderId="11" xfId="0" applyNumberFormat="1" applyFont="1" applyFill="1" applyBorder="1" applyAlignment="1">
      <alignment horizontal="center" vertical="center"/>
    </xf>
    <xf numFmtId="14" fontId="34" fillId="0" borderId="15" xfId="0" applyNumberFormat="1" applyFont="1" applyFill="1" applyBorder="1" applyAlignment="1">
      <alignment horizontal="center" vertical="center"/>
    </xf>
    <xf numFmtId="14" fontId="34" fillId="0" borderId="16" xfId="0" applyNumberFormat="1" applyFont="1" applyFill="1" applyBorder="1" applyAlignment="1">
      <alignment horizontal="center" vertical="center"/>
    </xf>
    <xf numFmtId="3" fontId="32" fillId="8" borderId="11" xfId="0" applyNumberFormat="1" applyFont="1" applyFill="1" applyBorder="1" applyAlignment="1">
      <alignment horizontal="center" vertical="center"/>
    </xf>
    <xf numFmtId="3" fontId="32" fillId="8" borderId="15" xfId="0" applyNumberFormat="1" applyFont="1" applyFill="1" applyBorder="1" applyAlignment="1">
      <alignment horizontal="center" vertical="center"/>
    </xf>
    <xf numFmtId="3" fontId="32" fillId="8" borderId="16" xfId="0" applyNumberFormat="1" applyFont="1" applyFill="1" applyBorder="1" applyAlignment="1">
      <alignment horizontal="center" vertical="center"/>
    </xf>
    <xf numFmtId="3" fontId="32" fillId="8" borderId="9" xfId="0" applyNumberFormat="1" applyFont="1" applyFill="1" applyBorder="1" applyAlignment="1">
      <alignment horizontal="center" vertical="center"/>
    </xf>
    <xf numFmtId="14" fontId="31" fillId="0" borderId="11" xfId="0" applyNumberFormat="1" applyFont="1" applyFill="1" applyBorder="1" applyAlignment="1">
      <alignment horizontal="center" vertical="center"/>
    </xf>
    <xf numFmtId="14" fontId="31" fillId="0" borderId="15" xfId="0" applyNumberFormat="1" applyFont="1" applyFill="1" applyBorder="1" applyAlignment="1">
      <alignment horizontal="center" vertical="center"/>
    </xf>
    <xf numFmtId="14" fontId="31" fillId="0" borderId="16" xfId="0" applyNumberFormat="1" applyFont="1" applyFill="1" applyBorder="1" applyAlignment="1">
      <alignment horizontal="center" vertical="center"/>
    </xf>
    <xf numFmtId="14" fontId="32" fillId="0" borderId="11" xfId="0" applyNumberFormat="1" applyFont="1" applyFill="1" applyBorder="1" applyAlignment="1">
      <alignment horizontal="center" vertical="center"/>
    </xf>
    <xf numFmtId="14" fontId="32" fillId="0" borderId="15" xfId="0" applyNumberFormat="1" applyFont="1" applyFill="1" applyBorder="1" applyAlignment="1">
      <alignment horizontal="center" vertical="center"/>
    </xf>
    <xf numFmtId="14" fontId="32" fillId="0" borderId="16" xfId="0" applyNumberFormat="1" applyFont="1" applyFill="1" applyBorder="1" applyAlignment="1">
      <alignment horizontal="center" vertical="center"/>
    </xf>
    <xf numFmtId="4" fontId="32" fillId="0" borderId="12" xfId="0" applyNumberFormat="1" applyFont="1" applyBorder="1" applyAlignment="1">
      <alignment horizontal="center"/>
    </xf>
    <xf numFmtId="4" fontId="32" fillId="0" borderId="13" xfId="0" applyNumberFormat="1" applyFont="1" applyBorder="1" applyAlignment="1">
      <alignment horizontal="center"/>
    </xf>
    <xf numFmtId="4" fontId="32" fillId="0" borderId="14" xfId="0" applyNumberFormat="1" applyFont="1" applyBorder="1" applyAlignment="1">
      <alignment horizontal="center"/>
    </xf>
    <xf numFmtId="166" fontId="32" fillId="8" borderId="12" xfId="1" applyNumberFormat="1" applyFont="1" applyFill="1" applyBorder="1" applyAlignment="1">
      <alignment horizontal="center" vertical="center"/>
    </xf>
    <xf numFmtId="166" fontId="32" fillId="8" borderId="13" xfId="1" applyNumberFormat="1" applyFont="1" applyFill="1" applyBorder="1" applyAlignment="1">
      <alignment horizontal="center" vertical="center"/>
    </xf>
    <xf numFmtId="166" fontId="32" fillId="8" borderId="14" xfId="1" applyNumberFormat="1" applyFont="1" applyFill="1" applyBorder="1" applyAlignment="1">
      <alignment horizontal="center" vertical="center"/>
    </xf>
    <xf numFmtId="166" fontId="34" fillId="8" borderId="12" xfId="1" applyNumberFormat="1" applyFont="1" applyFill="1" applyBorder="1" applyAlignment="1">
      <alignment horizontal="center" vertical="center"/>
    </xf>
    <xf numFmtId="166" fontId="34" fillId="8" borderId="13" xfId="1" applyNumberFormat="1" applyFont="1" applyFill="1" applyBorder="1" applyAlignment="1">
      <alignment horizontal="center" vertical="center"/>
    </xf>
    <xf numFmtId="166" fontId="34" fillId="8" borderId="14" xfId="1" applyNumberFormat="1" applyFont="1" applyFill="1" applyBorder="1" applyAlignment="1">
      <alignment horizontal="center" vertical="center"/>
    </xf>
    <xf numFmtId="4" fontId="32" fillId="12" borderId="12" xfId="0" applyNumberFormat="1" applyFont="1" applyFill="1" applyBorder="1" applyAlignment="1">
      <alignment horizontal="center"/>
    </xf>
    <xf numFmtId="4" fontId="32" fillId="12" borderId="13" xfId="0" applyNumberFormat="1" applyFont="1" applyFill="1" applyBorder="1" applyAlignment="1">
      <alignment horizontal="center"/>
    </xf>
    <xf numFmtId="4" fontId="32" fillId="12" borderId="14" xfId="0" applyNumberFormat="1" applyFont="1" applyFill="1" applyBorder="1" applyAlignment="1">
      <alignment horizontal="center"/>
    </xf>
    <xf numFmtId="14" fontId="32" fillId="8" borderId="11" xfId="0" applyNumberFormat="1" applyFont="1" applyFill="1" applyBorder="1" applyAlignment="1">
      <alignment horizontal="center" vertical="center"/>
    </xf>
    <xf numFmtId="14" fontId="32" fillId="8" borderId="15" xfId="0" applyNumberFormat="1" applyFont="1" applyFill="1" applyBorder="1" applyAlignment="1">
      <alignment horizontal="center" vertical="center"/>
    </xf>
    <xf numFmtId="14" fontId="32" fillId="8" borderId="16" xfId="0" applyNumberFormat="1" applyFont="1" applyFill="1" applyBorder="1" applyAlignment="1">
      <alignment horizontal="center" vertical="center"/>
    </xf>
    <xf numFmtId="14" fontId="34" fillId="0" borderId="11" xfId="0" applyNumberFormat="1" applyFont="1" applyBorder="1" applyAlignment="1">
      <alignment horizontal="center" vertical="center"/>
    </xf>
    <xf numFmtId="14" fontId="34" fillId="0" borderId="15" xfId="0" applyNumberFormat="1" applyFont="1" applyBorder="1" applyAlignment="1">
      <alignment horizontal="center" vertical="center"/>
    </xf>
    <xf numFmtId="14" fontId="34" fillId="0" borderId="16" xfId="0" applyNumberFormat="1" applyFont="1" applyBorder="1" applyAlignment="1">
      <alignment horizontal="center" vertical="center"/>
    </xf>
    <xf numFmtId="166" fontId="32" fillId="8" borderId="12" xfId="1" applyNumberFormat="1" applyFont="1" applyFill="1" applyBorder="1" applyAlignment="1">
      <alignment horizontal="center"/>
    </xf>
    <xf numFmtId="166" fontId="32" fillId="8" borderId="13" xfId="1" applyNumberFormat="1" applyFont="1" applyFill="1" applyBorder="1" applyAlignment="1">
      <alignment horizontal="center"/>
    </xf>
    <xf numFmtId="166" fontId="32" fillId="8" borderId="14" xfId="1" applyNumberFormat="1" applyFont="1" applyFill="1" applyBorder="1" applyAlignment="1">
      <alignment horizontal="center"/>
    </xf>
    <xf numFmtId="2" fontId="32" fillId="0" borderId="11" xfId="0" applyNumberFormat="1" applyFont="1" applyFill="1" applyBorder="1" applyAlignment="1">
      <alignment horizontal="center" vertical="center"/>
    </xf>
    <xf numFmtId="3" fontId="32" fillId="0" borderId="11" xfId="0" applyNumberFormat="1" applyFont="1" applyFill="1" applyBorder="1" applyAlignment="1">
      <alignment horizontal="center" vertical="center" wrapText="1"/>
    </xf>
    <xf numFmtId="3" fontId="32" fillId="0" borderId="15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" fontId="32" fillId="3" borderId="11" xfId="0" applyNumberFormat="1" applyFont="1" applyFill="1" applyBorder="1" applyAlignment="1">
      <alignment horizontal="center" vertical="center"/>
    </xf>
    <xf numFmtId="1" fontId="32" fillId="3" borderId="15" xfId="0" applyNumberFormat="1" applyFont="1" applyFill="1" applyBorder="1" applyAlignment="1">
      <alignment horizontal="center" vertical="center"/>
    </xf>
    <xf numFmtId="1" fontId="32" fillId="3" borderId="16" xfId="0" applyNumberFormat="1" applyFont="1" applyFill="1" applyBorder="1" applyAlignment="1">
      <alignment horizontal="center" vertical="center"/>
    </xf>
    <xf numFmtId="166" fontId="34" fillId="8" borderId="12" xfId="1" applyNumberFormat="1" applyFont="1" applyFill="1" applyBorder="1" applyAlignment="1">
      <alignment horizontal="center"/>
    </xf>
    <xf numFmtId="166" fontId="34" fillId="8" borderId="13" xfId="1" applyNumberFormat="1" applyFont="1" applyFill="1" applyBorder="1" applyAlignment="1">
      <alignment horizontal="center"/>
    </xf>
    <xf numFmtId="166" fontId="34" fillId="8" borderId="14" xfId="1" applyNumberFormat="1" applyFont="1" applyFill="1" applyBorder="1" applyAlignment="1">
      <alignment horizontal="center"/>
    </xf>
    <xf numFmtId="2" fontId="32" fillId="0" borderId="11" xfId="0" applyNumberFormat="1" applyFont="1" applyFill="1" applyBorder="1" applyAlignment="1">
      <alignment horizontal="left" vertical="center" wrapText="1"/>
    </xf>
    <xf numFmtId="166" fontId="32" fillId="12" borderId="12" xfId="1" applyNumberFormat="1" applyFont="1" applyFill="1" applyBorder="1" applyAlignment="1">
      <alignment horizontal="center"/>
    </xf>
    <xf numFmtId="166" fontId="32" fillId="12" borderId="13" xfId="1" applyNumberFormat="1" applyFont="1" applyFill="1" applyBorder="1" applyAlignment="1">
      <alignment horizontal="center"/>
    </xf>
    <xf numFmtId="166" fontId="32" fillId="12" borderId="14" xfId="1" applyNumberFormat="1" applyFont="1" applyFill="1" applyBorder="1" applyAlignment="1">
      <alignment horizontal="center"/>
    </xf>
    <xf numFmtId="10" fontId="32" fillId="8" borderId="12" xfId="1" applyNumberFormat="1" applyFont="1" applyFill="1" applyBorder="1" applyAlignment="1">
      <alignment horizontal="center"/>
    </xf>
    <xf numFmtId="10" fontId="32" fillId="8" borderId="13" xfId="1" applyNumberFormat="1" applyFont="1" applyFill="1" applyBorder="1" applyAlignment="1">
      <alignment horizontal="center"/>
    </xf>
    <xf numFmtId="10" fontId="32" fillId="8" borderId="14" xfId="1" applyNumberFormat="1" applyFont="1" applyFill="1" applyBorder="1" applyAlignment="1">
      <alignment horizontal="center"/>
    </xf>
    <xf numFmtId="0" fontId="37" fillId="4" borderId="17" xfId="0" applyFont="1" applyFill="1" applyBorder="1" applyAlignment="1">
      <alignment horizontal="center" vertical="center"/>
    </xf>
    <xf numFmtId="0" fontId="37" fillId="4" borderId="18" xfId="0" applyFont="1" applyFill="1" applyBorder="1" applyAlignment="1">
      <alignment horizontal="center" vertical="center"/>
    </xf>
    <xf numFmtId="0" fontId="37" fillId="4" borderId="19" xfId="0" applyFont="1" applyFill="1" applyBorder="1" applyAlignment="1">
      <alignment horizontal="center" vertical="center"/>
    </xf>
    <xf numFmtId="0" fontId="37" fillId="4" borderId="20" xfId="0" applyFont="1" applyFill="1" applyBorder="1" applyAlignment="1">
      <alignment horizontal="center" vertical="center"/>
    </xf>
    <xf numFmtId="0" fontId="37" fillId="4" borderId="0" xfId="0" applyFont="1" applyFill="1" applyBorder="1" applyAlignment="1">
      <alignment horizontal="center" vertical="center"/>
    </xf>
    <xf numFmtId="0" fontId="37" fillId="4" borderId="21" xfId="0" applyFont="1" applyFill="1" applyBorder="1" applyAlignment="1">
      <alignment horizontal="center" vertical="center"/>
    </xf>
    <xf numFmtId="0" fontId="37" fillId="4" borderId="22" xfId="0" applyFont="1" applyFill="1" applyBorder="1" applyAlignment="1">
      <alignment horizontal="center" vertical="center"/>
    </xf>
    <xf numFmtId="0" fontId="37" fillId="4" borderId="10" xfId="0" applyFont="1" applyFill="1" applyBorder="1" applyAlignment="1">
      <alignment horizontal="center" vertical="center"/>
    </xf>
    <xf numFmtId="0" fontId="37" fillId="4" borderId="23" xfId="0" applyFont="1" applyFill="1" applyBorder="1" applyAlignment="1">
      <alignment horizontal="center" vertical="center"/>
    </xf>
    <xf numFmtId="3" fontId="37" fillId="4" borderId="9" xfId="0" applyNumberFormat="1" applyFont="1" applyFill="1" applyBorder="1" applyAlignment="1">
      <alignment horizontal="center" vertical="center"/>
    </xf>
    <xf numFmtId="4" fontId="37" fillId="4" borderId="11" xfId="0" applyNumberFormat="1" applyFont="1" applyFill="1" applyBorder="1" applyAlignment="1">
      <alignment horizontal="center" vertical="center"/>
    </xf>
    <xf numFmtId="4" fontId="37" fillId="4" borderId="15" xfId="0" applyNumberFormat="1" applyFont="1" applyFill="1" applyBorder="1" applyAlignment="1">
      <alignment horizontal="center" vertical="center"/>
    </xf>
    <xf numFmtId="4" fontId="37" fillId="4" borderId="16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center"/>
    </xf>
    <xf numFmtId="0" fontId="32" fillId="0" borderId="9" xfId="0" applyFont="1" applyBorder="1" applyAlignment="1">
      <alignment vertical="center"/>
    </xf>
    <xf numFmtId="166" fontId="37" fillId="4" borderId="9" xfId="1" applyNumberFormat="1" applyFont="1" applyFill="1" applyBorder="1" applyAlignment="1">
      <alignment horizontal="center" vertical="center"/>
    </xf>
    <xf numFmtId="0" fontId="32" fillId="0" borderId="12" xfId="0" applyFont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9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left" vertical="center"/>
    </xf>
    <xf numFmtId="0" fontId="32" fillId="0" borderId="18" xfId="0" applyFont="1" applyBorder="1" applyAlignment="1">
      <alignment horizontal="left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21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0" fontId="32" fillId="0" borderId="10" xfId="0" applyFont="1" applyBorder="1" applyAlignment="1">
      <alignment horizontal="left" vertical="center"/>
    </xf>
    <xf numFmtId="0" fontId="32" fillId="0" borderId="23" xfId="0" applyFont="1" applyBorder="1" applyAlignment="1">
      <alignment horizontal="left" vertical="center"/>
    </xf>
    <xf numFmtId="166" fontId="37" fillId="4" borderId="17" xfId="1" applyNumberFormat="1" applyFont="1" applyFill="1" applyBorder="1" applyAlignment="1">
      <alignment horizontal="center" vertical="center"/>
    </xf>
    <xf numFmtId="166" fontId="37" fillId="4" borderId="18" xfId="1" applyNumberFormat="1" applyFont="1" applyFill="1" applyBorder="1" applyAlignment="1">
      <alignment horizontal="center" vertical="center"/>
    </xf>
    <xf numFmtId="166" fontId="37" fillId="4" borderId="19" xfId="1" applyNumberFormat="1" applyFont="1" applyFill="1" applyBorder="1" applyAlignment="1">
      <alignment horizontal="center" vertical="center"/>
    </xf>
    <xf numFmtId="166" fontId="37" fillId="4" borderId="20" xfId="1" applyNumberFormat="1" applyFont="1" applyFill="1" applyBorder="1" applyAlignment="1">
      <alignment horizontal="center" vertical="center"/>
    </xf>
    <xf numFmtId="166" fontId="37" fillId="4" borderId="0" xfId="1" applyNumberFormat="1" applyFont="1" applyFill="1" applyBorder="1" applyAlignment="1">
      <alignment horizontal="center" vertical="center"/>
    </xf>
    <xf numFmtId="166" fontId="37" fillId="4" borderId="21" xfId="1" applyNumberFormat="1" applyFont="1" applyFill="1" applyBorder="1" applyAlignment="1">
      <alignment horizontal="center" vertical="center"/>
    </xf>
    <xf numFmtId="166" fontId="37" fillId="4" borderId="22" xfId="1" applyNumberFormat="1" applyFont="1" applyFill="1" applyBorder="1" applyAlignment="1">
      <alignment horizontal="center" vertical="center"/>
    </xf>
    <xf numFmtId="166" fontId="37" fillId="4" borderId="10" xfId="1" applyNumberFormat="1" applyFont="1" applyFill="1" applyBorder="1" applyAlignment="1">
      <alignment horizontal="center" vertical="center"/>
    </xf>
    <xf numFmtId="166" fontId="37" fillId="4" borderId="23" xfId="1" applyNumberFormat="1" applyFont="1" applyFill="1" applyBorder="1" applyAlignment="1">
      <alignment horizontal="center" vertical="center"/>
    </xf>
    <xf numFmtId="166" fontId="32" fillId="0" borderId="0" xfId="1" applyNumberFormat="1" applyFont="1" applyFill="1" applyBorder="1" applyAlignment="1">
      <alignment horizontal="left" vertical="center"/>
    </xf>
    <xf numFmtId="166" fontId="32" fillId="0" borderId="18" xfId="1" applyNumberFormat="1" applyFont="1" applyFill="1" applyBorder="1" applyAlignment="1">
      <alignment horizontal="left" vertical="center"/>
    </xf>
    <xf numFmtId="166" fontId="32" fillId="0" borderId="18" xfId="1" applyNumberFormat="1" applyFont="1" applyFill="1" applyBorder="1" applyAlignment="1">
      <alignment horizontal="center" vertical="center"/>
    </xf>
    <xf numFmtId="166" fontId="32" fillId="0" borderId="0" xfId="1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6" fontId="37" fillId="2" borderId="11" xfId="1" applyNumberFormat="1" applyFont="1" applyFill="1" applyBorder="1" applyAlignment="1">
      <alignment horizontal="center" vertical="center"/>
    </xf>
    <xf numFmtId="166" fontId="37" fillId="2" borderId="16" xfId="1" applyNumberFormat="1" applyFont="1" applyFill="1" applyBorder="1" applyAlignment="1">
      <alignment horizontal="center" vertical="center"/>
    </xf>
    <xf numFmtId="166" fontId="37" fillId="6" borderId="11" xfId="1" applyNumberFormat="1" applyFont="1" applyFill="1" applyBorder="1" applyAlignment="1">
      <alignment horizontal="center" vertical="center"/>
    </xf>
    <xf numFmtId="166" fontId="37" fillId="6" borderId="16" xfId="1" applyNumberFormat="1" applyFont="1" applyFill="1" applyBorder="1" applyAlignment="1">
      <alignment horizontal="center" vertical="center"/>
    </xf>
    <xf numFmtId="166" fontId="37" fillId="18" borderId="11" xfId="1" applyNumberFormat="1" applyFont="1" applyFill="1" applyBorder="1" applyAlignment="1">
      <alignment horizontal="center" vertical="center"/>
    </xf>
    <xf numFmtId="166" fontId="37" fillId="18" borderId="16" xfId="1" applyNumberFormat="1" applyFont="1" applyFill="1" applyBorder="1" applyAlignment="1">
      <alignment horizontal="center" vertical="center"/>
    </xf>
  </cellXfs>
  <cellStyles count="8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Hyperlink" xfId="2" builtinId="8"/>
    <cellStyle name="Normal" xfId="0" builtinId="0"/>
    <cellStyle name="Percent" xfId="1" builtinId="5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007033"/>
      <color rgb="FF005024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9525</xdr:colOff>
      <xdr:row>5</xdr:row>
      <xdr:rowOff>390525</xdr:rowOff>
    </xdr:from>
    <xdr:to>
      <xdr:col>58</xdr:col>
      <xdr:colOff>3225</xdr:colOff>
      <xdr:row>7</xdr:row>
      <xdr:rowOff>3225</xdr:rowOff>
    </xdr:to>
    <xdr:sp macro="" textlink="">
      <xdr:nvSpPr>
        <xdr:cNvPr id="2" name="Seta para baixo 1"/>
        <xdr:cNvSpPr/>
      </xdr:nvSpPr>
      <xdr:spPr>
        <a:xfrm>
          <a:off x="16138525" y="2625725"/>
          <a:ext cx="108000" cy="108000"/>
        </a:xfrm>
        <a:prstGeom prst="down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63</xdr:col>
      <xdr:colOff>19050</xdr:colOff>
      <xdr:row>5</xdr:row>
      <xdr:rowOff>400050</xdr:rowOff>
    </xdr:from>
    <xdr:to>
      <xdr:col>64</xdr:col>
      <xdr:colOff>12750</xdr:colOff>
      <xdr:row>7</xdr:row>
      <xdr:rowOff>12750</xdr:rowOff>
    </xdr:to>
    <xdr:sp macro="" textlink="">
      <xdr:nvSpPr>
        <xdr:cNvPr id="3" name="Seta para baixo 2"/>
        <xdr:cNvSpPr/>
      </xdr:nvSpPr>
      <xdr:spPr>
        <a:xfrm>
          <a:off x="16833850" y="2635250"/>
          <a:ext cx="108000" cy="108000"/>
        </a:xfrm>
        <a:prstGeom prst="downArrow">
          <a:avLst/>
        </a:prstGeom>
        <a:solidFill>
          <a:srgbClr val="0000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62</xdr:col>
      <xdr:colOff>0</xdr:colOff>
      <xdr:row>85</xdr:row>
      <xdr:rowOff>0</xdr:rowOff>
    </xdr:from>
    <xdr:to>
      <xdr:col>63</xdr:col>
      <xdr:colOff>3225</xdr:colOff>
      <xdr:row>85</xdr:row>
      <xdr:rowOff>54000</xdr:rowOff>
    </xdr:to>
    <xdr:sp macro="" textlink="">
      <xdr:nvSpPr>
        <xdr:cNvPr id="4" name="Retângulo 3"/>
        <xdr:cNvSpPr/>
      </xdr:nvSpPr>
      <xdr:spPr>
        <a:xfrm>
          <a:off x="16700500" y="11772900"/>
          <a:ext cx="117525" cy="54000"/>
        </a:xfrm>
        <a:prstGeom prst="rect">
          <a:avLst/>
        </a:prstGeom>
        <a:solidFill>
          <a:srgbClr val="0000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62</xdr:col>
      <xdr:colOff>0</xdr:colOff>
      <xdr:row>87</xdr:row>
      <xdr:rowOff>0</xdr:rowOff>
    </xdr:from>
    <xdr:to>
      <xdr:col>62</xdr:col>
      <xdr:colOff>108000</xdr:colOff>
      <xdr:row>87</xdr:row>
      <xdr:rowOff>108000</xdr:rowOff>
    </xdr:to>
    <xdr:sp macro="" textlink="">
      <xdr:nvSpPr>
        <xdr:cNvPr id="5" name="Seta para baixo 2"/>
        <xdr:cNvSpPr/>
      </xdr:nvSpPr>
      <xdr:spPr>
        <a:xfrm>
          <a:off x="16700500" y="12077700"/>
          <a:ext cx="108000" cy="108000"/>
        </a:xfrm>
        <a:prstGeom prst="downArrow">
          <a:avLst/>
        </a:prstGeom>
        <a:solidFill>
          <a:srgbClr val="0000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opLeftCell="A9" workbookViewId="0">
      <selection activeCell="M8" sqref="M8"/>
    </sheetView>
  </sheetViews>
  <sheetFormatPr defaultColWidth="8.875" defaultRowHeight="12.75" x14ac:dyDescent="0.25"/>
  <cols>
    <col min="1" max="1" width="4.625" style="6" customWidth="1"/>
    <col min="2" max="2" width="30" style="1" customWidth="1"/>
    <col min="3" max="3" width="5.625" style="8" customWidth="1"/>
    <col min="4" max="4" width="14.625" style="1" customWidth="1"/>
    <col min="5" max="5" width="8" style="1" customWidth="1"/>
    <col min="6" max="6" width="7" style="1" bestFit="1" customWidth="1"/>
    <col min="7" max="7" width="5.375" style="1" customWidth="1"/>
    <col min="8" max="8" width="5.375" style="1" bestFit="1" customWidth="1"/>
    <col min="9" max="9" width="8.875" style="85"/>
    <col min="10" max="10" width="9.375" style="85" customWidth="1"/>
    <col min="11" max="11" width="10" style="1" customWidth="1"/>
    <col min="12" max="12" width="43.5" style="88" customWidth="1"/>
    <col min="13" max="14" width="8.875" style="1"/>
    <col min="15" max="15" width="16.125" style="1" customWidth="1"/>
    <col min="16" max="256" width="8.875" style="1"/>
    <col min="257" max="257" width="4.625" style="1" customWidth="1"/>
    <col min="258" max="258" width="27" style="1" customWidth="1"/>
    <col min="259" max="259" width="5.125" style="1" customWidth="1"/>
    <col min="260" max="260" width="13.625" style="1" customWidth="1"/>
    <col min="261" max="261" width="9.125" style="1" customWidth="1"/>
    <col min="262" max="263" width="8" style="1" customWidth="1"/>
    <col min="264" max="264" width="7.375" style="1" customWidth="1"/>
    <col min="265" max="265" width="8.875" style="1"/>
    <col min="266" max="266" width="9.375" style="1" customWidth="1"/>
    <col min="267" max="267" width="12" style="1" customWidth="1"/>
    <col min="268" max="268" width="44.5" style="1" customWidth="1"/>
    <col min="269" max="270" width="8.875" style="1"/>
    <col min="271" max="271" width="16.125" style="1" customWidth="1"/>
    <col min="272" max="512" width="8.875" style="1"/>
    <col min="513" max="513" width="4.625" style="1" customWidth="1"/>
    <col min="514" max="514" width="27" style="1" customWidth="1"/>
    <col min="515" max="515" width="5.125" style="1" customWidth="1"/>
    <col min="516" max="516" width="13.625" style="1" customWidth="1"/>
    <col min="517" max="517" width="9.125" style="1" customWidth="1"/>
    <col min="518" max="519" width="8" style="1" customWidth="1"/>
    <col min="520" max="520" width="7.375" style="1" customWidth="1"/>
    <col min="521" max="521" width="8.875" style="1"/>
    <col min="522" max="522" width="9.375" style="1" customWidth="1"/>
    <col min="523" max="523" width="12" style="1" customWidth="1"/>
    <col min="524" max="524" width="44.5" style="1" customWidth="1"/>
    <col min="525" max="526" width="8.875" style="1"/>
    <col min="527" max="527" width="16.125" style="1" customWidth="1"/>
    <col min="528" max="768" width="8.875" style="1"/>
    <col min="769" max="769" width="4.625" style="1" customWidth="1"/>
    <col min="770" max="770" width="27" style="1" customWidth="1"/>
    <col min="771" max="771" width="5.125" style="1" customWidth="1"/>
    <col min="772" max="772" width="13.625" style="1" customWidth="1"/>
    <col min="773" max="773" width="9.125" style="1" customWidth="1"/>
    <col min="774" max="775" width="8" style="1" customWidth="1"/>
    <col min="776" max="776" width="7.375" style="1" customWidth="1"/>
    <col min="777" max="777" width="8.875" style="1"/>
    <col min="778" max="778" width="9.375" style="1" customWidth="1"/>
    <col min="779" max="779" width="12" style="1" customWidth="1"/>
    <col min="780" max="780" width="44.5" style="1" customWidth="1"/>
    <col min="781" max="782" width="8.875" style="1"/>
    <col min="783" max="783" width="16.125" style="1" customWidth="1"/>
    <col min="784" max="1024" width="8.875" style="1"/>
    <col min="1025" max="1025" width="4.625" style="1" customWidth="1"/>
    <col min="1026" max="1026" width="27" style="1" customWidth="1"/>
    <col min="1027" max="1027" width="5.125" style="1" customWidth="1"/>
    <col min="1028" max="1028" width="13.625" style="1" customWidth="1"/>
    <col min="1029" max="1029" width="9.125" style="1" customWidth="1"/>
    <col min="1030" max="1031" width="8" style="1" customWidth="1"/>
    <col min="1032" max="1032" width="7.375" style="1" customWidth="1"/>
    <col min="1033" max="1033" width="8.875" style="1"/>
    <col min="1034" max="1034" width="9.375" style="1" customWidth="1"/>
    <col min="1035" max="1035" width="12" style="1" customWidth="1"/>
    <col min="1036" max="1036" width="44.5" style="1" customWidth="1"/>
    <col min="1037" max="1038" width="8.875" style="1"/>
    <col min="1039" max="1039" width="16.125" style="1" customWidth="1"/>
    <col min="1040" max="1280" width="8.875" style="1"/>
    <col min="1281" max="1281" width="4.625" style="1" customWidth="1"/>
    <col min="1282" max="1282" width="27" style="1" customWidth="1"/>
    <col min="1283" max="1283" width="5.125" style="1" customWidth="1"/>
    <col min="1284" max="1284" width="13.625" style="1" customWidth="1"/>
    <col min="1285" max="1285" width="9.125" style="1" customWidth="1"/>
    <col min="1286" max="1287" width="8" style="1" customWidth="1"/>
    <col min="1288" max="1288" width="7.375" style="1" customWidth="1"/>
    <col min="1289" max="1289" width="8.875" style="1"/>
    <col min="1290" max="1290" width="9.375" style="1" customWidth="1"/>
    <col min="1291" max="1291" width="12" style="1" customWidth="1"/>
    <col min="1292" max="1292" width="44.5" style="1" customWidth="1"/>
    <col min="1293" max="1294" width="8.875" style="1"/>
    <col min="1295" max="1295" width="16.125" style="1" customWidth="1"/>
    <col min="1296" max="1536" width="8.875" style="1"/>
    <col min="1537" max="1537" width="4.625" style="1" customWidth="1"/>
    <col min="1538" max="1538" width="27" style="1" customWidth="1"/>
    <col min="1539" max="1539" width="5.125" style="1" customWidth="1"/>
    <col min="1540" max="1540" width="13.625" style="1" customWidth="1"/>
    <col min="1541" max="1541" width="9.125" style="1" customWidth="1"/>
    <col min="1542" max="1543" width="8" style="1" customWidth="1"/>
    <col min="1544" max="1544" width="7.375" style="1" customWidth="1"/>
    <col min="1545" max="1545" width="8.875" style="1"/>
    <col min="1546" max="1546" width="9.375" style="1" customWidth="1"/>
    <col min="1547" max="1547" width="12" style="1" customWidth="1"/>
    <col min="1548" max="1548" width="44.5" style="1" customWidth="1"/>
    <col min="1549" max="1550" width="8.875" style="1"/>
    <col min="1551" max="1551" width="16.125" style="1" customWidth="1"/>
    <col min="1552" max="1792" width="8.875" style="1"/>
    <col min="1793" max="1793" width="4.625" style="1" customWidth="1"/>
    <col min="1794" max="1794" width="27" style="1" customWidth="1"/>
    <col min="1795" max="1795" width="5.125" style="1" customWidth="1"/>
    <col min="1796" max="1796" width="13.625" style="1" customWidth="1"/>
    <col min="1797" max="1797" width="9.125" style="1" customWidth="1"/>
    <col min="1798" max="1799" width="8" style="1" customWidth="1"/>
    <col min="1800" max="1800" width="7.375" style="1" customWidth="1"/>
    <col min="1801" max="1801" width="8.875" style="1"/>
    <col min="1802" max="1802" width="9.375" style="1" customWidth="1"/>
    <col min="1803" max="1803" width="12" style="1" customWidth="1"/>
    <col min="1804" max="1804" width="44.5" style="1" customWidth="1"/>
    <col min="1805" max="1806" width="8.875" style="1"/>
    <col min="1807" max="1807" width="16.125" style="1" customWidth="1"/>
    <col min="1808" max="2048" width="8.875" style="1"/>
    <col min="2049" max="2049" width="4.625" style="1" customWidth="1"/>
    <col min="2050" max="2050" width="27" style="1" customWidth="1"/>
    <col min="2051" max="2051" width="5.125" style="1" customWidth="1"/>
    <col min="2052" max="2052" width="13.625" style="1" customWidth="1"/>
    <col min="2053" max="2053" width="9.125" style="1" customWidth="1"/>
    <col min="2054" max="2055" width="8" style="1" customWidth="1"/>
    <col min="2056" max="2056" width="7.375" style="1" customWidth="1"/>
    <col min="2057" max="2057" width="8.875" style="1"/>
    <col min="2058" max="2058" width="9.375" style="1" customWidth="1"/>
    <col min="2059" max="2059" width="12" style="1" customWidth="1"/>
    <col min="2060" max="2060" width="44.5" style="1" customWidth="1"/>
    <col min="2061" max="2062" width="8.875" style="1"/>
    <col min="2063" max="2063" width="16.125" style="1" customWidth="1"/>
    <col min="2064" max="2304" width="8.875" style="1"/>
    <col min="2305" max="2305" width="4.625" style="1" customWidth="1"/>
    <col min="2306" max="2306" width="27" style="1" customWidth="1"/>
    <col min="2307" max="2307" width="5.125" style="1" customWidth="1"/>
    <col min="2308" max="2308" width="13.625" style="1" customWidth="1"/>
    <col min="2309" max="2309" width="9.125" style="1" customWidth="1"/>
    <col min="2310" max="2311" width="8" style="1" customWidth="1"/>
    <col min="2312" max="2312" width="7.375" style="1" customWidth="1"/>
    <col min="2313" max="2313" width="8.875" style="1"/>
    <col min="2314" max="2314" width="9.375" style="1" customWidth="1"/>
    <col min="2315" max="2315" width="12" style="1" customWidth="1"/>
    <col min="2316" max="2316" width="44.5" style="1" customWidth="1"/>
    <col min="2317" max="2318" width="8.875" style="1"/>
    <col min="2319" max="2319" width="16.125" style="1" customWidth="1"/>
    <col min="2320" max="2560" width="8.875" style="1"/>
    <col min="2561" max="2561" width="4.625" style="1" customWidth="1"/>
    <col min="2562" max="2562" width="27" style="1" customWidth="1"/>
    <col min="2563" max="2563" width="5.125" style="1" customWidth="1"/>
    <col min="2564" max="2564" width="13.625" style="1" customWidth="1"/>
    <col min="2565" max="2565" width="9.125" style="1" customWidth="1"/>
    <col min="2566" max="2567" width="8" style="1" customWidth="1"/>
    <col min="2568" max="2568" width="7.375" style="1" customWidth="1"/>
    <col min="2569" max="2569" width="8.875" style="1"/>
    <col min="2570" max="2570" width="9.375" style="1" customWidth="1"/>
    <col min="2571" max="2571" width="12" style="1" customWidth="1"/>
    <col min="2572" max="2572" width="44.5" style="1" customWidth="1"/>
    <col min="2573" max="2574" width="8.875" style="1"/>
    <col min="2575" max="2575" width="16.125" style="1" customWidth="1"/>
    <col min="2576" max="2816" width="8.875" style="1"/>
    <col min="2817" max="2817" width="4.625" style="1" customWidth="1"/>
    <col min="2818" max="2818" width="27" style="1" customWidth="1"/>
    <col min="2819" max="2819" width="5.125" style="1" customWidth="1"/>
    <col min="2820" max="2820" width="13.625" style="1" customWidth="1"/>
    <col min="2821" max="2821" width="9.125" style="1" customWidth="1"/>
    <col min="2822" max="2823" width="8" style="1" customWidth="1"/>
    <col min="2824" max="2824" width="7.375" style="1" customWidth="1"/>
    <col min="2825" max="2825" width="8.875" style="1"/>
    <col min="2826" max="2826" width="9.375" style="1" customWidth="1"/>
    <col min="2827" max="2827" width="12" style="1" customWidth="1"/>
    <col min="2828" max="2828" width="44.5" style="1" customWidth="1"/>
    <col min="2829" max="2830" width="8.875" style="1"/>
    <col min="2831" max="2831" width="16.125" style="1" customWidth="1"/>
    <col min="2832" max="3072" width="8.875" style="1"/>
    <col min="3073" max="3073" width="4.625" style="1" customWidth="1"/>
    <col min="3074" max="3074" width="27" style="1" customWidth="1"/>
    <col min="3075" max="3075" width="5.125" style="1" customWidth="1"/>
    <col min="3076" max="3076" width="13.625" style="1" customWidth="1"/>
    <col min="3077" max="3077" width="9.125" style="1" customWidth="1"/>
    <col min="3078" max="3079" width="8" style="1" customWidth="1"/>
    <col min="3080" max="3080" width="7.375" style="1" customWidth="1"/>
    <col min="3081" max="3081" width="8.875" style="1"/>
    <col min="3082" max="3082" width="9.375" style="1" customWidth="1"/>
    <col min="3083" max="3083" width="12" style="1" customWidth="1"/>
    <col min="3084" max="3084" width="44.5" style="1" customWidth="1"/>
    <col min="3085" max="3086" width="8.875" style="1"/>
    <col min="3087" max="3087" width="16.125" style="1" customWidth="1"/>
    <col min="3088" max="3328" width="8.875" style="1"/>
    <col min="3329" max="3329" width="4.625" style="1" customWidth="1"/>
    <col min="3330" max="3330" width="27" style="1" customWidth="1"/>
    <col min="3331" max="3331" width="5.125" style="1" customWidth="1"/>
    <col min="3332" max="3332" width="13.625" style="1" customWidth="1"/>
    <col min="3333" max="3333" width="9.125" style="1" customWidth="1"/>
    <col min="3334" max="3335" width="8" style="1" customWidth="1"/>
    <col min="3336" max="3336" width="7.375" style="1" customWidth="1"/>
    <col min="3337" max="3337" width="8.875" style="1"/>
    <col min="3338" max="3338" width="9.375" style="1" customWidth="1"/>
    <col min="3339" max="3339" width="12" style="1" customWidth="1"/>
    <col min="3340" max="3340" width="44.5" style="1" customWidth="1"/>
    <col min="3341" max="3342" width="8.875" style="1"/>
    <col min="3343" max="3343" width="16.125" style="1" customWidth="1"/>
    <col min="3344" max="3584" width="8.875" style="1"/>
    <col min="3585" max="3585" width="4.625" style="1" customWidth="1"/>
    <col min="3586" max="3586" width="27" style="1" customWidth="1"/>
    <col min="3587" max="3587" width="5.125" style="1" customWidth="1"/>
    <col min="3588" max="3588" width="13.625" style="1" customWidth="1"/>
    <col min="3589" max="3589" width="9.125" style="1" customWidth="1"/>
    <col min="3590" max="3591" width="8" style="1" customWidth="1"/>
    <col min="3592" max="3592" width="7.375" style="1" customWidth="1"/>
    <col min="3593" max="3593" width="8.875" style="1"/>
    <col min="3594" max="3594" width="9.375" style="1" customWidth="1"/>
    <col min="3595" max="3595" width="12" style="1" customWidth="1"/>
    <col min="3596" max="3596" width="44.5" style="1" customWidth="1"/>
    <col min="3597" max="3598" width="8.875" style="1"/>
    <col min="3599" max="3599" width="16.125" style="1" customWidth="1"/>
    <col min="3600" max="3840" width="8.875" style="1"/>
    <col min="3841" max="3841" width="4.625" style="1" customWidth="1"/>
    <col min="3842" max="3842" width="27" style="1" customWidth="1"/>
    <col min="3843" max="3843" width="5.125" style="1" customWidth="1"/>
    <col min="3844" max="3844" width="13.625" style="1" customWidth="1"/>
    <col min="3845" max="3845" width="9.125" style="1" customWidth="1"/>
    <col min="3846" max="3847" width="8" style="1" customWidth="1"/>
    <col min="3848" max="3848" width="7.375" style="1" customWidth="1"/>
    <col min="3849" max="3849" width="8.875" style="1"/>
    <col min="3850" max="3850" width="9.375" style="1" customWidth="1"/>
    <col min="3851" max="3851" width="12" style="1" customWidth="1"/>
    <col min="3852" max="3852" width="44.5" style="1" customWidth="1"/>
    <col min="3853" max="3854" width="8.875" style="1"/>
    <col min="3855" max="3855" width="16.125" style="1" customWidth="1"/>
    <col min="3856" max="4096" width="8.875" style="1"/>
    <col min="4097" max="4097" width="4.625" style="1" customWidth="1"/>
    <col min="4098" max="4098" width="27" style="1" customWidth="1"/>
    <col min="4099" max="4099" width="5.125" style="1" customWidth="1"/>
    <col min="4100" max="4100" width="13.625" style="1" customWidth="1"/>
    <col min="4101" max="4101" width="9.125" style="1" customWidth="1"/>
    <col min="4102" max="4103" width="8" style="1" customWidth="1"/>
    <col min="4104" max="4104" width="7.375" style="1" customWidth="1"/>
    <col min="4105" max="4105" width="8.875" style="1"/>
    <col min="4106" max="4106" width="9.375" style="1" customWidth="1"/>
    <col min="4107" max="4107" width="12" style="1" customWidth="1"/>
    <col min="4108" max="4108" width="44.5" style="1" customWidth="1"/>
    <col min="4109" max="4110" width="8.875" style="1"/>
    <col min="4111" max="4111" width="16.125" style="1" customWidth="1"/>
    <col min="4112" max="4352" width="8.875" style="1"/>
    <col min="4353" max="4353" width="4.625" style="1" customWidth="1"/>
    <col min="4354" max="4354" width="27" style="1" customWidth="1"/>
    <col min="4355" max="4355" width="5.125" style="1" customWidth="1"/>
    <col min="4356" max="4356" width="13.625" style="1" customWidth="1"/>
    <col min="4357" max="4357" width="9.125" style="1" customWidth="1"/>
    <col min="4358" max="4359" width="8" style="1" customWidth="1"/>
    <col min="4360" max="4360" width="7.375" style="1" customWidth="1"/>
    <col min="4361" max="4361" width="8.875" style="1"/>
    <col min="4362" max="4362" width="9.375" style="1" customWidth="1"/>
    <col min="4363" max="4363" width="12" style="1" customWidth="1"/>
    <col min="4364" max="4364" width="44.5" style="1" customWidth="1"/>
    <col min="4365" max="4366" width="8.875" style="1"/>
    <col min="4367" max="4367" width="16.125" style="1" customWidth="1"/>
    <col min="4368" max="4608" width="8.875" style="1"/>
    <col min="4609" max="4609" width="4.625" style="1" customWidth="1"/>
    <col min="4610" max="4610" width="27" style="1" customWidth="1"/>
    <col min="4611" max="4611" width="5.125" style="1" customWidth="1"/>
    <col min="4612" max="4612" width="13.625" style="1" customWidth="1"/>
    <col min="4613" max="4613" width="9.125" style="1" customWidth="1"/>
    <col min="4614" max="4615" width="8" style="1" customWidth="1"/>
    <col min="4616" max="4616" width="7.375" style="1" customWidth="1"/>
    <col min="4617" max="4617" width="8.875" style="1"/>
    <col min="4618" max="4618" width="9.375" style="1" customWidth="1"/>
    <col min="4619" max="4619" width="12" style="1" customWidth="1"/>
    <col min="4620" max="4620" width="44.5" style="1" customWidth="1"/>
    <col min="4621" max="4622" width="8.875" style="1"/>
    <col min="4623" max="4623" width="16.125" style="1" customWidth="1"/>
    <col min="4624" max="4864" width="8.875" style="1"/>
    <col min="4865" max="4865" width="4.625" style="1" customWidth="1"/>
    <col min="4866" max="4866" width="27" style="1" customWidth="1"/>
    <col min="4867" max="4867" width="5.125" style="1" customWidth="1"/>
    <col min="4868" max="4868" width="13.625" style="1" customWidth="1"/>
    <col min="4869" max="4869" width="9.125" style="1" customWidth="1"/>
    <col min="4870" max="4871" width="8" style="1" customWidth="1"/>
    <col min="4872" max="4872" width="7.375" style="1" customWidth="1"/>
    <col min="4873" max="4873" width="8.875" style="1"/>
    <col min="4874" max="4874" width="9.375" style="1" customWidth="1"/>
    <col min="4875" max="4875" width="12" style="1" customWidth="1"/>
    <col min="4876" max="4876" width="44.5" style="1" customWidth="1"/>
    <col min="4877" max="4878" width="8.875" style="1"/>
    <col min="4879" max="4879" width="16.125" style="1" customWidth="1"/>
    <col min="4880" max="5120" width="8.875" style="1"/>
    <col min="5121" max="5121" width="4.625" style="1" customWidth="1"/>
    <col min="5122" max="5122" width="27" style="1" customWidth="1"/>
    <col min="5123" max="5123" width="5.125" style="1" customWidth="1"/>
    <col min="5124" max="5124" width="13.625" style="1" customWidth="1"/>
    <col min="5125" max="5125" width="9.125" style="1" customWidth="1"/>
    <col min="5126" max="5127" width="8" style="1" customWidth="1"/>
    <col min="5128" max="5128" width="7.375" style="1" customWidth="1"/>
    <col min="5129" max="5129" width="8.875" style="1"/>
    <col min="5130" max="5130" width="9.375" style="1" customWidth="1"/>
    <col min="5131" max="5131" width="12" style="1" customWidth="1"/>
    <col min="5132" max="5132" width="44.5" style="1" customWidth="1"/>
    <col min="5133" max="5134" width="8.875" style="1"/>
    <col min="5135" max="5135" width="16.125" style="1" customWidth="1"/>
    <col min="5136" max="5376" width="8.875" style="1"/>
    <col min="5377" max="5377" width="4.625" style="1" customWidth="1"/>
    <col min="5378" max="5378" width="27" style="1" customWidth="1"/>
    <col min="5379" max="5379" width="5.125" style="1" customWidth="1"/>
    <col min="5380" max="5380" width="13.625" style="1" customWidth="1"/>
    <col min="5381" max="5381" width="9.125" style="1" customWidth="1"/>
    <col min="5382" max="5383" width="8" style="1" customWidth="1"/>
    <col min="5384" max="5384" width="7.375" style="1" customWidth="1"/>
    <col min="5385" max="5385" width="8.875" style="1"/>
    <col min="5386" max="5386" width="9.375" style="1" customWidth="1"/>
    <col min="5387" max="5387" width="12" style="1" customWidth="1"/>
    <col min="5388" max="5388" width="44.5" style="1" customWidth="1"/>
    <col min="5389" max="5390" width="8.875" style="1"/>
    <col min="5391" max="5391" width="16.125" style="1" customWidth="1"/>
    <col min="5392" max="5632" width="8.875" style="1"/>
    <col min="5633" max="5633" width="4.625" style="1" customWidth="1"/>
    <col min="5634" max="5634" width="27" style="1" customWidth="1"/>
    <col min="5635" max="5635" width="5.125" style="1" customWidth="1"/>
    <col min="5636" max="5636" width="13.625" style="1" customWidth="1"/>
    <col min="5637" max="5637" width="9.125" style="1" customWidth="1"/>
    <col min="5638" max="5639" width="8" style="1" customWidth="1"/>
    <col min="5640" max="5640" width="7.375" style="1" customWidth="1"/>
    <col min="5641" max="5641" width="8.875" style="1"/>
    <col min="5642" max="5642" width="9.375" style="1" customWidth="1"/>
    <col min="5643" max="5643" width="12" style="1" customWidth="1"/>
    <col min="5644" max="5644" width="44.5" style="1" customWidth="1"/>
    <col min="5645" max="5646" width="8.875" style="1"/>
    <col min="5647" max="5647" width="16.125" style="1" customWidth="1"/>
    <col min="5648" max="5888" width="8.875" style="1"/>
    <col min="5889" max="5889" width="4.625" style="1" customWidth="1"/>
    <col min="5890" max="5890" width="27" style="1" customWidth="1"/>
    <col min="5891" max="5891" width="5.125" style="1" customWidth="1"/>
    <col min="5892" max="5892" width="13.625" style="1" customWidth="1"/>
    <col min="5893" max="5893" width="9.125" style="1" customWidth="1"/>
    <col min="5894" max="5895" width="8" style="1" customWidth="1"/>
    <col min="5896" max="5896" width="7.375" style="1" customWidth="1"/>
    <col min="5897" max="5897" width="8.875" style="1"/>
    <col min="5898" max="5898" width="9.375" style="1" customWidth="1"/>
    <col min="5899" max="5899" width="12" style="1" customWidth="1"/>
    <col min="5900" max="5900" width="44.5" style="1" customWidth="1"/>
    <col min="5901" max="5902" width="8.875" style="1"/>
    <col min="5903" max="5903" width="16.125" style="1" customWidth="1"/>
    <col min="5904" max="6144" width="8.875" style="1"/>
    <col min="6145" max="6145" width="4.625" style="1" customWidth="1"/>
    <col min="6146" max="6146" width="27" style="1" customWidth="1"/>
    <col min="6147" max="6147" width="5.125" style="1" customWidth="1"/>
    <col min="6148" max="6148" width="13.625" style="1" customWidth="1"/>
    <col min="6149" max="6149" width="9.125" style="1" customWidth="1"/>
    <col min="6150" max="6151" width="8" style="1" customWidth="1"/>
    <col min="6152" max="6152" width="7.375" style="1" customWidth="1"/>
    <col min="6153" max="6153" width="8.875" style="1"/>
    <col min="6154" max="6154" width="9.375" style="1" customWidth="1"/>
    <col min="6155" max="6155" width="12" style="1" customWidth="1"/>
    <col min="6156" max="6156" width="44.5" style="1" customWidth="1"/>
    <col min="6157" max="6158" width="8.875" style="1"/>
    <col min="6159" max="6159" width="16.125" style="1" customWidth="1"/>
    <col min="6160" max="6400" width="8.875" style="1"/>
    <col min="6401" max="6401" width="4.625" style="1" customWidth="1"/>
    <col min="6402" max="6402" width="27" style="1" customWidth="1"/>
    <col min="6403" max="6403" width="5.125" style="1" customWidth="1"/>
    <col min="6404" max="6404" width="13.625" style="1" customWidth="1"/>
    <col min="6405" max="6405" width="9.125" style="1" customWidth="1"/>
    <col min="6406" max="6407" width="8" style="1" customWidth="1"/>
    <col min="6408" max="6408" width="7.375" style="1" customWidth="1"/>
    <col min="6409" max="6409" width="8.875" style="1"/>
    <col min="6410" max="6410" width="9.375" style="1" customWidth="1"/>
    <col min="6411" max="6411" width="12" style="1" customWidth="1"/>
    <col min="6412" max="6412" width="44.5" style="1" customWidth="1"/>
    <col min="6413" max="6414" width="8.875" style="1"/>
    <col min="6415" max="6415" width="16.125" style="1" customWidth="1"/>
    <col min="6416" max="6656" width="8.875" style="1"/>
    <col min="6657" max="6657" width="4.625" style="1" customWidth="1"/>
    <col min="6658" max="6658" width="27" style="1" customWidth="1"/>
    <col min="6659" max="6659" width="5.125" style="1" customWidth="1"/>
    <col min="6660" max="6660" width="13.625" style="1" customWidth="1"/>
    <col min="6661" max="6661" width="9.125" style="1" customWidth="1"/>
    <col min="6662" max="6663" width="8" style="1" customWidth="1"/>
    <col min="6664" max="6664" width="7.375" style="1" customWidth="1"/>
    <col min="6665" max="6665" width="8.875" style="1"/>
    <col min="6666" max="6666" width="9.375" style="1" customWidth="1"/>
    <col min="6667" max="6667" width="12" style="1" customWidth="1"/>
    <col min="6668" max="6668" width="44.5" style="1" customWidth="1"/>
    <col min="6669" max="6670" width="8.875" style="1"/>
    <col min="6671" max="6671" width="16.125" style="1" customWidth="1"/>
    <col min="6672" max="6912" width="8.875" style="1"/>
    <col min="6913" max="6913" width="4.625" style="1" customWidth="1"/>
    <col min="6914" max="6914" width="27" style="1" customWidth="1"/>
    <col min="6915" max="6915" width="5.125" style="1" customWidth="1"/>
    <col min="6916" max="6916" width="13.625" style="1" customWidth="1"/>
    <col min="6917" max="6917" width="9.125" style="1" customWidth="1"/>
    <col min="6918" max="6919" width="8" style="1" customWidth="1"/>
    <col min="6920" max="6920" width="7.375" style="1" customWidth="1"/>
    <col min="6921" max="6921" width="8.875" style="1"/>
    <col min="6922" max="6922" width="9.375" style="1" customWidth="1"/>
    <col min="6923" max="6923" width="12" style="1" customWidth="1"/>
    <col min="6924" max="6924" width="44.5" style="1" customWidth="1"/>
    <col min="6925" max="6926" width="8.875" style="1"/>
    <col min="6927" max="6927" width="16.125" style="1" customWidth="1"/>
    <col min="6928" max="7168" width="8.875" style="1"/>
    <col min="7169" max="7169" width="4.625" style="1" customWidth="1"/>
    <col min="7170" max="7170" width="27" style="1" customWidth="1"/>
    <col min="7171" max="7171" width="5.125" style="1" customWidth="1"/>
    <col min="7172" max="7172" width="13.625" style="1" customWidth="1"/>
    <col min="7173" max="7173" width="9.125" style="1" customWidth="1"/>
    <col min="7174" max="7175" width="8" style="1" customWidth="1"/>
    <col min="7176" max="7176" width="7.375" style="1" customWidth="1"/>
    <col min="7177" max="7177" width="8.875" style="1"/>
    <col min="7178" max="7178" width="9.375" style="1" customWidth="1"/>
    <col min="7179" max="7179" width="12" style="1" customWidth="1"/>
    <col min="7180" max="7180" width="44.5" style="1" customWidth="1"/>
    <col min="7181" max="7182" width="8.875" style="1"/>
    <col min="7183" max="7183" width="16.125" style="1" customWidth="1"/>
    <col min="7184" max="7424" width="8.875" style="1"/>
    <col min="7425" max="7425" width="4.625" style="1" customWidth="1"/>
    <col min="7426" max="7426" width="27" style="1" customWidth="1"/>
    <col min="7427" max="7427" width="5.125" style="1" customWidth="1"/>
    <col min="7428" max="7428" width="13.625" style="1" customWidth="1"/>
    <col min="7429" max="7429" width="9.125" style="1" customWidth="1"/>
    <col min="7430" max="7431" width="8" style="1" customWidth="1"/>
    <col min="7432" max="7432" width="7.375" style="1" customWidth="1"/>
    <col min="7433" max="7433" width="8.875" style="1"/>
    <col min="7434" max="7434" width="9.375" style="1" customWidth="1"/>
    <col min="7435" max="7435" width="12" style="1" customWidth="1"/>
    <col min="7436" max="7436" width="44.5" style="1" customWidth="1"/>
    <col min="7437" max="7438" width="8.875" style="1"/>
    <col min="7439" max="7439" width="16.125" style="1" customWidth="1"/>
    <col min="7440" max="7680" width="8.875" style="1"/>
    <col min="7681" max="7681" width="4.625" style="1" customWidth="1"/>
    <col min="7682" max="7682" width="27" style="1" customWidth="1"/>
    <col min="7683" max="7683" width="5.125" style="1" customWidth="1"/>
    <col min="7684" max="7684" width="13.625" style="1" customWidth="1"/>
    <col min="7685" max="7685" width="9.125" style="1" customWidth="1"/>
    <col min="7686" max="7687" width="8" style="1" customWidth="1"/>
    <col min="7688" max="7688" width="7.375" style="1" customWidth="1"/>
    <col min="7689" max="7689" width="8.875" style="1"/>
    <col min="7690" max="7690" width="9.375" style="1" customWidth="1"/>
    <col min="7691" max="7691" width="12" style="1" customWidth="1"/>
    <col min="7692" max="7692" width="44.5" style="1" customWidth="1"/>
    <col min="7693" max="7694" width="8.875" style="1"/>
    <col min="7695" max="7695" width="16.125" style="1" customWidth="1"/>
    <col min="7696" max="7936" width="8.875" style="1"/>
    <col min="7937" max="7937" width="4.625" style="1" customWidth="1"/>
    <col min="7938" max="7938" width="27" style="1" customWidth="1"/>
    <col min="7939" max="7939" width="5.125" style="1" customWidth="1"/>
    <col min="7940" max="7940" width="13.625" style="1" customWidth="1"/>
    <col min="7941" max="7941" width="9.125" style="1" customWidth="1"/>
    <col min="7942" max="7943" width="8" style="1" customWidth="1"/>
    <col min="7944" max="7944" width="7.375" style="1" customWidth="1"/>
    <col min="7945" max="7945" width="8.875" style="1"/>
    <col min="7946" max="7946" width="9.375" style="1" customWidth="1"/>
    <col min="7947" max="7947" width="12" style="1" customWidth="1"/>
    <col min="7948" max="7948" width="44.5" style="1" customWidth="1"/>
    <col min="7949" max="7950" width="8.875" style="1"/>
    <col min="7951" max="7951" width="16.125" style="1" customWidth="1"/>
    <col min="7952" max="8192" width="8.875" style="1"/>
    <col min="8193" max="8193" width="4.625" style="1" customWidth="1"/>
    <col min="8194" max="8194" width="27" style="1" customWidth="1"/>
    <col min="8195" max="8195" width="5.125" style="1" customWidth="1"/>
    <col min="8196" max="8196" width="13.625" style="1" customWidth="1"/>
    <col min="8197" max="8197" width="9.125" style="1" customWidth="1"/>
    <col min="8198" max="8199" width="8" style="1" customWidth="1"/>
    <col min="8200" max="8200" width="7.375" style="1" customWidth="1"/>
    <col min="8201" max="8201" width="8.875" style="1"/>
    <col min="8202" max="8202" width="9.375" style="1" customWidth="1"/>
    <col min="8203" max="8203" width="12" style="1" customWidth="1"/>
    <col min="8204" max="8204" width="44.5" style="1" customWidth="1"/>
    <col min="8205" max="8206" width="8.875" style="1"/>
    <col min="8207" max="8207" width="16.125" style="1" customWidth="1"/>
    <col min="8208" max="8448" width="8.875" style="1"/>
    <col min="8449" max="8449" width="4.625" style="1" customWidth="1"/>
    <col min="8450" max="8450" width="27" style="1" customWidth="1"/>
    <col min="8451" max="8451" width="5.125" style="1" customWidth="1"/>
    <col min="8452" max="8452" width="13.625" style="1" customWidth="1"/>
    <col min="8453" max="8453" width="9.125" style="1" customWidth="1"/>
    <col min="8454" max="8455" width="8" style="1" customWidth="1"/>
    <col min="8456" max="8456" width="7.375" style="1" customWidth="1"/>
    <col min="8457" max="8457" width="8.875" style="1"/>
    <col min="8458" max="8458" width="9.375" style="1" customWidth="1"/>
    <col min="8459" max="8459" width="12" style="1" customWidth="1"/>
    <col min="8460" max="8460" width="44.5" style="1" customWidth="1"/>
    <col min="8461" max="8462" width="8.875" style="1"/>
    <col min="8463" max="8463" width="16.125" style="1" customWidth="1"/>
    <col min="8464" max="8704" width="8.875" style="1"/>
    <col min="8705" max="8705" width="4.625" style="1" customWidth="1"/>
    <col min="8706" max="8706" width="27" style="1" customWidth="1"/>
    <col min="8707" max="8707" width="5.125" style="1" customWidth="1"/>
    <col min="8708" max="8708" width="13.625" style="1" customWidth="1"/>
    <col min="8709" max="8709" width="9.125" style="1" customWidth="1"/>
    <col min="8710" max="8711" width="8" style="1" customWidth="1"/>
    <col min="8712" max="8712" width="7.375" style="1" customWidth="1"/>
    <col min="8713" max="8713" width="8.875" style="1"/>
    <col min="8714" max="8714" width="9.375" style="1" customWidth="1"/>
    <col min="8715" max="8715" width="12" style="1" customWidth="1"/>
    <col min="8716" max="8716" width="44.5" style="1" customWidth="1"/>
    <col min="8717" max="8718" width="8.875" style="1"/>
    <col min="8719" max="8719" width="16.125" style="1" customWidth="1"/>
    <col min="8720" max="8960" width="8.875" style="1"/>
    <col min="8961" max="8961" width="4.625" style="1" customWidth="1"/>
    <col min="8962" max="8962" width="27" style="1" customWidth="1"/>
    <col min="8963" max="8963" width="5.125" style="1" customWidth="1"/>
    <col min="8964" max="8964" width="13.625" style="1" customWidth="1"/>
    <col min="8965" max="8965" width="9.125" style="1" customWidth="1"/>
    <col min="8966" max="8967" width="8" style="1" customWidth="1"/>
    <col min="8968" max="8968" width="7.375" style="1" customWidth="1"/>
    <col min="8969" max="8969" width="8.875" style="1"/>
    <col min="8970" max="8970" width="9.375" style="1" customWidth="1"/>
    <col min="8971" max="8971" width="12" style="1" customWidth="1"/>
    <col min="8972" max="8972" width="44.5" style="1" customWidth="1"/>
    <col min="8973" max="8974" width="8.875" style="1"/>
    <col min="8975" max="8975" width="16.125" style="1" customWidth="1"/>
    <col min="8976" max="9216" width="8.875" style="1"/>
    <col min="9217" max="9217" width="4.625" style="1" customWidth="1"/>
    <col min="9218" max="9218" width="27" style="1" customWidth="1"/>
    <col min="9219" max="9219" width="5.125" style="1" customWidth="1"/>
    <col min="9220" max="9220" width="13.625" style="1" customWidth="1"/>
    <col min="9221" max="9221" width="9.125" style="1" customWidth="1"/>
    <col min="9222" max="9223" width="8" style="1" customWidth="1"/>
    <col min="9224" max="9224" width="7.375" style="1" customWidth="1"/>
    <col min="9225" max="9225" width="8.875" style="1"/>
    <col min="9226" max="9226" width="9.375" style="1" customWidth="1"/>
    <col min="9227" max="9227" width="12" style="1" customWidth="1"/>
    <col min="9228" max="9228" width="44.5" style="1" customWidth="1"/>
    <col min="9229" max="9230" width="8.875" style="1"/>
    <col min="9231" max="9231" width="16.125" style="1" customWidth="1"/>
    <col min="9232" max="9472" width="8.875" style="1"/>
    <col min="9473" max="9473" width="4.625" style="1" customWidth="1"/>
    <col min="9474" max="9474" width="27" style="1" customWidth="1"/>
    <col min="9475" max="9475" width="5.125" style="1" customWidth="1"/>
    <col min="9476" max="9476" width="13.625" style="1" customWidth="1"/>
    <col min="9477" max="9477" width="9.125" style="1" customWidth="1"/>
    <col min="9478" max="9479" width="8" style="1" customWidth="1"/>
    <col min="9480" max="9480" width="7.375" style="1" customWidth="1"/>
    <col min="9481" max="9481" width="8.875" style="1"/>
    <col min="9482" max="9482" width="9.375" style="1" customWidth="1"/>
    <col min="9483" max="9483" width="12" style="1" customWidth="1"/>
    <col min="9484" max="9484" width="44.5" style="1" customWidth="1"/>
    <col min="9485" max="9486" width="8.875" style="1"/>
    <col min="9487" max="9487" width="16.125" style="1" customWidth="1"/>
    <col min="9488" max="9728" width="8.875" style="1"/>
    <col min="9729" max="9729" width="4.625" style="1" customWidth="1"/>
    <col min="9730" max="9730" width="27" style="1" customWidth="1"/>
    <col min="9731" max="9731" width="5.125" style="1" customWidth="1"/>
    <col min="9732" max="9732" width="13.625" style="1" customWidth="1"/>
    <col min="9733" max="9733" width="9.125" style="1" customWidth="1"/>
    <col min="9734" max="9735" width="8" style="1" customWidth="1"/>
    <col min="9736" max="9736" width="7.375" style="1" customWidth="1"/>
    <col min="9737" max="9737" width="8.875" style="1"/>
    <col min="9738" max="9738" width="9.375" style="1" customWidth="1"/>
    <col min="9739" max="9739" width="12" style="1" customWidth="1"/>
    <col min="9740" max="9740" width="44.5" style="1" customWidth="1"/>
    <col min="9741" max="9742" width="8.875" style="1"/>
    <col min="9743" max="9743" width="16.125" style="1" customWidth="1"/>
    <col min="9744" max="9984" width="8.875" style="1"/>
    <col min="9985" max="9985" width="4.625" style="1" customWidth="1"/>
    <col min="9986" max="9986" width="27" style="1" customWidth="1"/>
    <col min="9987" max="9987" width="5.125" style="1" customWidth="1"/>
    <col min="9988" max="9988" width="13.625" style="1" customWidth="1"/>
    <col min="9989" max="9989" width="9.125" style="1" customWidth="1"/>
    <col min="9990" max="9991" width="8" style="1" customWidth="1"/>
    <col min="9992" max="9992" width="7.375" style="1" customWidth="1"/>
    <col min="9993" max="9993" width="8.875" style="1"/>
    <col min="9994" max="9994" width="9.375" style="1" customWidth="1"/>
    <col min="9995" max="9995" width="12" style="1" customWidth="1"/>
    <col min="9996" max="9996" width="44.5" style="1" customWidth="1"/>
    <col min="9997" max="9998" width="8.875" style="1"/>
    <col min="9999" max="9999" width="16.125" style="1" customWidth="1"/>
    <col min="10000" max="10240" width="8.875" style="1"/>
    <col min="10241" max="10241" width="4.625" style="1" customWidth="1"/>
    <col min="10242" max="10242" width="27" style="1" customWidth="1"/>
    <col min="10243" max="10243" width="5.125" style="1" customWidth="1"/>
    <col min="10244" max="10244" width="13.625" style="1" customWidth="1"/>
    <col min="10245" max="10245" width="9.125" style="1" customWidth="1"/>
    <col min="10246" max="10247" width="8" style="1" customWidth="1"/>
    <col min="10248" max="10248" width="7.375" style="1" customWidth="1"/>
    <col min="10249" max="10249" width="8.875" style="1"/>
    <col min="10250" max="10250" width="9.375" style="1" customWidth="1"/>
    <col min="10251" max="10251" width="12" style="1" customWidth="1"/>
    <col min="10252" max="10252" width="44.5" style="1" customWidth="1"/>
    <col min="10253" max="10254" width="8.875" style="1"/>
    <col min="10255" max="10255" width="16.125" style="1" customWidth="1"/>
    <col min="10256" max="10496" width="8.875" style="1"/>
    <col min="10497" max="10497" width="4.625" style="1" customWidth="1"/>
    <col min="10498" max="10498" width="27" style="1" customWidth="1"/>
    <col min="10499" max="10499" width="5.125" style="1" customWidth="1"/>
    <col min="10500" max="10500" width="13.625" style="1" customWidth="1"/>
    <col min="10501" max="10501" width="9.125" style="1" customWidth="1"/>
    <col min="10502" max="10503" width="8" style="1" customWidth="1"/>
    <col min="10504" max="10504" width="7.375" style="1" customWidth="1"/>
    <col min="10505" max="10505" width="8.875" style="1"/>
    <col min="10506" max="10506" width="9.375" style="1" customWidth="1"/>
    <col min="10507" max="10507" width="12" style="1" customWidth="1"/>
    <col min="10508" max="10508" width="44.5" style="1" customWidth="1"/>
    <col min="10509" max="10510" width="8.875" style="1"/>
    <col min="10511" max="10511" width="16.125" style="1" customWidth="1"/>
    <col min="10512" max="10752" width="8.875" style="1"/>
    <col min="10753" max="10753" width="4.625" style="1" customWidth="1"/>
    <col min="10754" max="10754" width="27" style="1" customWidth="1"/>
    <col min="10755" max="10755" width="5.125" style="1" customWidth="1"/>
    <col min="10756" max="10756" width="13.625" style="1" customWidth="1"/>
    <col min="10757" max="10757" width="9.125" style="1" customWidth="1"/>
    <col min="10758" max="10759" width="8" style="1" customWidth="1"/>
    <col min="10760" max="10760" width="7.375" style="1" customWidth="1"/>
    <col min="10761" max="10761" width="8.875" style="1"/>
    <col min="10762" max="10762" width="9.375" style="1" customWidth="1"/>
    <col min="10763" max="10763" width="12" style="1" customWidth="1"/>
    <col min="10764" max="10764" width="44.5" style="1" customWidth="1"/>
    <col min="10765" max="10766" width="8.875" style="1"/>
    <col min="10767" max="10767" width="16.125" style="1" customWidth="1"/>
    <col min="10768" max="11008" width="8.875" style="1"/>
    <col min="11009" max="11009" width="4.625" style="1" customWidth="1"/>
    <col min="11010" max="11010" width="27" style="1" customWidth="1"/>
    <col min="11011" max="11011" width="5.125" style="1" customWidth="1"/>
    <col min="11012" max="11012" width="13.625" style="1" customWidth="1"/>
    <col min="11013" max="11013" width="9.125" style="1" customWidth="1"/>
    <col min="11014" max="11015" width="8" style="1" customWidth="1"/>
    <col min="11016" max="11016" width="7.375" style="1" customWidth="1"/>
    <col min="11017" max="11017" width="8.875" style="1"/>
    <col min="11018" max="11018" width="9.375" style="1" customWidth="1"/>
    <col min="11019" max="11019" width="12" style="1" customWidth="1"/>
    <col min="11020" max="11020" width="44.5" style="1" customWidth="1"/>
    <col min="11021" max="11022" width="8.875" style="1"/>
    <col min="11023" max="11023" width="16.125" style="1" customWidth="1"/>
    <col min="11024" max="11264" width="8.875" style="1"/>
    <col min="11265" max="11265" width="4.625" style="1" customWidth="1"/>
    <col min="11266" max="11266" width="27" style="1" customWidth="1"/>
    <col min="11267" max="11267" width="5.125" style="1" customWidth="1"/>
    <col min="11268" max="11268" width="13.625" style="1" customWidth="1"/>
    <col min="11269" max="11269" width="9.125" style="1" customWidth="1"/>
    <col min="11270" max="11271" width="8" style="1" customWidth="1"/>
    <col min="11272" max="11272" width="7.375" style="1" customWidth="1"/>
    <col min="11273" max="11273" width="8.875" style="1"/>
    <col min="11274" max="11274" width="9.375" style="1" customWidth="1"/>
    <col min="11275" max="11275" width="12" style="1" customWidth="1"/>
    <col min="11276" max="11276" width="44.5" style="1" customWidth="1"/>
    <col min="11277" max="11278" width="8.875" style="1"/>
    <col min="11279" max="11279" width="16.125" style="1" customWidth="1"/>
    <col min="11280" max="11520" width="8.875" style="1"/>
    <col min="11521" max="11521" width="4.625" style="1" customWidth="1"/>
    <col min="11522" max="11522" width="27" style="1" customWidth="1"/>
    <col min="11523" max="11523" width="5.125" style="1" customWidth="1"/>
    <col min="11524" max="11524" width="13.625" style="1" customWidth="1"/>
    <col min="11525" max="11525" width="9.125" style="1" customWidth="1"/>
    <col min="11526" max="11527" width="8" style="1" customWidth="1"/>
    <col min="11528" max="11528" width="7.375" style="1" customWidth="1"/>
    <col min="11529" max="11529" width="8.875" style="1"/>
    <col min="11530" max="11530" width="9.375" style="1" customWidth="1"/>
    <col min="11531" max="11531" width="12" style="1" customWidth="1"/>
    <col min="11532" max="11532" width="44.5" style="1" customWidth="1"/>
    <col min="11533" max="11534" width="8.875" style="1"/>
    <col min="11535" max="11535" width="16.125" style="1" customWidth="1"/>
    <col min="11536" max="11776" width="8.875" style="1"/>
    <col min="11777" max="11777" width="4.625" style="1" customWidth="1"/>
    <col min="11778" max="11778" width="27" style="1" customWidth="1"/>
    <col min="11779" max="11779" width="5.125" style="1" customWidth="1"/>
    <col min="11780" max="11780" width="13.625" style="1" customWidth="1"/>
    <col min="11781" max="11781" width="9.125" style="1" customWidth="1"/>
    <col min="11782" max="11783" width="8" style="1" customWidth="1"/>
    <col min="11784" max="11784" width="7.375" style="1" customWidth="1"/>
    <col min="11785" max="11785" width="8.875" style="1"/>
    <col min="11786" max="11786" width="9.375" style="1" customWidth="1"/>
    <col min="11787" max="11787" width="12" style="1" customWidth="1"/>
    <col min="11788" max="11788" width="44.5" style="1" customWidth="1"/>
    <col min="11789" max="11790" width="8.875" style="1"/>
    <col min="11791" max="11791" width="16.125" style="1" customWidth="1"/>
    <col min="11792" max="12032" width="8.875" style="1"/>
    <col min="12033" max="12033" width="4.625" style="1" customWidth="1"/>
    <col min="12034" max="12034" width="27" style="1" customWidth="1"/>
    <col min="12035" max="12035" width="5.125" style="1" customWidth="1"/>
    <col min="12036" max="12036" width="13.625" style="1" customWidth="1"/>
    <col min="12037" max="12037" width="9.125" style="1" customWidth="1"/>
    <col min="12038" max="12039" width="8" style="1" customWidth="1"/>
    <col min="12040" max="12040" width="7.375" style="1" customWidth="1"/>
    <col min="12041" max="12041" width="8.875" style="1"/>
    <col min="12042" max="12042" width="9.375" style="1" customWidth="1"/>
    <col min="12043" max="12043" width="12" style="1" customWidth="1"/>
    <col min="12044" max="12044" width="44.5" style="1" customWidth="1"/>
    <col min="12045" max="12046" width="8.875" style="1"/>
    <col min="12047" max="12047" width="16.125" style="1" customWidth="1"/>
    <col min="12048" max="12288" width="8.875" style="1"/>
    <col min="12289" max="12289" width="4.625" style="1" customWidth="1"/>
    <col min="12290" max="12290" width="27" style="1" customWidth="1"/>
    <col min="12291" max="12291" width="5.125" style="1" customWidth="1"/>
    <col min="12292" max="12292" width="13.625" style="1" customWidth="1"/>
    <col min="12293" max="12293" width="9.125" style="1" customWidth="1"/>
    <col min="12294" max="12295" width="8" style="1" customWidth="1"/>
    <col min="12296" max="12296" width="7.375" style="1" customWidth="1"/>
    <col min="12297" max="12297" width="8.875" style="1"/>
    <col min="12298" max="12298" width="9.375" style="1" customWidth="1"/>
    <col min="12299" max="12299" width="12" style="1" customWidth="1"/>
    <col min="12300" max="12300" width="44.5" style="1" customWidth="1"/>
    <col min="12301" max="12302" width="8.875" style="1"/>
    <col min="12303" max="12303" width="16.125" style="1" customWidth="1"/>
    <col min="12304" max="12544" width="8.875" style="1"/>
    <col min="12545" max="12545" width="4.625" style="1" customWidth="1"/>
    <col min="12546" max="12546" width="27" style="1" customWidth="1"/>
    <col min="12547" max="12547" width="5.125" style="1" customWidth="1"/>
    <col min="12548" max="12548" width="13.625" style="1" customWidth="1"/>
    <col min="12549" max="12549" width="9.125" style="1" customWidth="1"/>
    <col min="12550" max="12551" width="8" style="1" customWidth="1"/>
    <col min="12552" max="12552" width="7.375" style="1" customWidth="1"/>
    <col min="12553" max="12553" width="8.875" style="1"/>
    <col min="12554" max="12554" width="9.375" style="1" customWidth="1"/>
    <col min="12555" max="12555" width="12" style="1" customWidth="1"/>
    <col min="12556" max="12556" width="44.5" style="1" customWidth="1"/>
    <col min="12557" max="12558" width="8.875" style="1"/>
    <col min="12559" max="12559" width="16.125" style="1" customWidth="1"/>
    <col min="12560" max="12800" width="8.875" style="1"/>
    <col min="12801" max="12801" width="4.625" style="1" customWidth="1"/>
    <col min="12802" max="12802" width="27" style="1" customWidth="1"/>
    <col min="12803" max="12803" width="5.125" style="1" customWidth="1"/>
    <col min="12804" max="12804" width="13.625" style="1" customWidth="1"/>
    <col min="12805" max="12805" width="9.125" style="1" customWidth="1"/>
    <col min="12806" max="12807" width="8" style="1" customWidth="1"/>
    <col min="12808" max="12808" width="7.375" style="1" customWidth="1"/>
    <col min="12809" max="12809" width="8.875" style="1"/>
    <col min="12810" max="12810" width="9.375" style="1" customWidth="1"/>
    <col min="12811" max="12811" width="12" style="1" customWidth="1"/>
    <col min="12812" max="12812" width="44.5" style="1" customWidth="1"/>
    <col min="12813" max="12814" width="8.875" style="1"/>
    <col min="12815" max="12815" width="16.125" style="1" customWidth="1"/>
    <col min="12816" max="13056" width="8.875" style="1"/>
    <col min="13057" max="13057" width="4.625" style="1" customWidth="1"/>
    <col min="13058" max="13058" width="27" style="1" customWidth="1"/>
    <col min="13059" max="13059" width="5.125" style="1" customWidth="1"/>
    <col min="13060" max="13060" width="13.625" style="1" customWidth="1"/>
    <col min="13061" max="13061" width="9.125" style="1" customWidth="1"/>
    <col min="13062" max="13063" width="8" style="1" customWidth="1"/>
    <col min="13064" max="13064" width="7.375" style="1" customWidth="1"/>
    <col min="13065" max="13065" width="8.875" style="1"/>
    <col min="13066" max="13066" width="9.375" style="1" customWidth="1"/>
    <col min="13067" max="13067" width="12" style="1" customWidth="1"/>
    <col min="13068" max="13068" width="44.5" style="1" customWidth="1"/>
    <col min="13069" max="13070" width="8.875" style="1"/>
    <col min="13071" max="13071" width="16.125" style="1" customWidth="1"/>
    <col min="13072" max="13312" width="8.875" style="1"/>
    <col min="13313" max="13313" width="4.625" style="1" customWidth="1"/>
    <col min="13314" max="13314" width="27" style="1" customWidth="1"/>
    <col min="13315" max="13315" width="5.125" style="1" customWidth="1"/>
    <col min="13316" max="13316" width="13.625" style="1" customWidth="1"/>
    <col min="13317" max="13317" width="9.125" style="1" customWidth="1"/>
    <col min="13318" max="13319" width="8" style="1" customWidth="1"/>
    <col min="13320" max="13320" width="7.375" style="1" customWidth="1"/>
    <col min="13321" max="13321" width="8.875" style="1"/>
    <col min="13322" max="13322" width="9.375" style="1" customWidth="1"/>
    <col min="13323" max="13323" width="12" style="1" customWidth="1"/>
    <col min="13324" max="13324" width="44.5" style="1" customWidth="1"/>
    <col min="13325" max="13326" width="8.875" style="1"/>
    <col min="13327" max="13327" width="16.125" style="1" customWidth="1"/>
    <col min="13328" max="13568" width="8.875" style="1"/>
    <col min="13569" max="13569" width="4.625" style="1" customWidth="1"/>
    <col min="13570" max="13570" width="27" style="1" customWidth="1"/>
    <col min="13571" max="13571" width="5.125" style="1" customWidth="1"/>
    <col min="13572" max="13572" width="13.625" style="1" customWidth="1"/>
    <col min="13573" max="13573" width="9.125" style="1" customWidth="1"/>
    <col min="13574" max="13575" width="8" style="1" customWidth="1"/>
    <col min="13576" max="13576" width="7.375" style="1" customWidth="1"/>
    <col min="13577" max="13577" width="8.875" style="1"/>
    <col min="13578" max="13578" width="9.375" style="1" customWidth="1"/>
    <col min="13579" max="13579" width="12" style="1" customWidth="1"/>
    <col min="13580" max="13580" width="44.5" style="1" customWidth="1"/>
    <col min="13581" max="13582" width="8.875" style="1"/>
    <col min="13583" max="13583" width="16.125" style="1" customWidth="1"/>
    <col min="13584" max="13824" width="8.875" style="1"/>
    <col min="13825" max="13825" width="4.625" style="1" customWidth="1"/>
    <col min="13826" max="13826" width="27" style="1" customWidth="1"/>
    <col min="13827" max="13827" width="5.125" style="1" customWidth="1"/>
    <col min="13828" max="13828" width="13.625" style="1" customWidth="1"/>
    <col min="13829" max="13829" width="9.125" style="1" customWidth="1"/>
    <col min="13830" max="13831" width="8" style="1" customWidth="1"/>
    <col min="13832" max="13832" width="7.375" style="1" customWidth="1"/>
    <col min="13833" max="13833" width="8.875" style="1"/>
    <col min="13834" max="13834" width="9.375" style="1" customWidth="1"/>
    <col min="13835" max="13835" width="12" style="1" customWidth="1"/>
    <col min="13836" max="13836" width="44.5" style="1" customWidth="1"/>
    <col min="13837" max="13838" width="8.875" style="1"/>
    <col min="13839" max="13839" width="16.125" style="1" customWidth="1"/>
    <col min="13840" max="14080" width="8.875" style="1"/>
    <col min="14081" max="14081" width="4.625" style="1" customWidth="1"/>
    <col min="14082" max="14082" width="27" style="1" customWidth="1"/>
    <col min="14083" max="14083" width="5.125" style="1" customWidth="1"/>
    <col min="14084" max="14084" width="13.625" style="1" customWidth="1"/>
    <col min="14085" max="14085" width="9.125" style="1" customWidth="1"/>
    <col min="14086" max="14087" width="8" style="1" customWidth="1"/>
    <col min="14088" max="14088" width="7.375" style="1" customWidth="1"/>
    <col min="14089" max="14089" width="8.875" style="1"/>
    <col min="14090" max="14090" width="9.375" style="1" customWidth="1"/>
    <col min="14091" max="14091" width="12" style="1" customWidth="1"/>
    <col min="14092" max="14092" width="44.5" style="1" customWidth="1"/>
    <col min="14093" max="14094" width="8.875" style="1"/>
    <col min="14095" max="14095" width="16.125" style="1" customWidth="1"/>
    <col min="14096" max="14336" width="8.875" style="1"/>
    <col min="14337" max="14337" width="4.625" style="1" customWidth="1"/>
    <col min="14338" max="14338" width="27" style="1" customWidth="1"/>
    <col min="14339" max="14339" width="5.125" style="1" customWidth="1"/>
    <col min="14340" max="14340" width="13.625" style="1" customWidth="1"/>
    <col min="14341" max="14341" width="9.125" style="1" customWidth="1"/>
    <col min="14342" max="14343" width="8" style="1" customWidth="1"/>
    <col min="14344" max="14344" width="7.375" style="1" customWidth="1"/>
    <col min="14345" max="14345" width="8.875" style="1"/>
    <col min="14346" max="14346" width="9.375" style="1" customWidth="1"/>
    <col min="14347" max="14347" width="12" style="1" customWidth="1"/>
    <col min="14348" max="14348" width="44.5" style="1" customWidth="1"/>
    <col min="14349" max="14350" width="8.875" style="1"/>
    <col min="14351" max="14351" width="16.125" style="1" customWidth="1"/>
    <col min="14352" max="14592" width="8.875" style="1"/>
    <col min="14593" max="14593" width="4.625" style="1" customWidth="1"/>
    <col min="14594" max="14594" width="27" style="1" customWidth="1"/>
    <col min="14595" max="14595" width="5.125" style="1" customWidth="1"/>
    <col min="14596" max="14596" width="13.625" style="1" customWidth="1"/>
    <col min="14597" max="14597" width="9.125" style="1" customWidth="1"/>
    <col min="14598" max="14599" width="8" style="1" customWidth="1"/>
    <col min="14600" max="14600" width="7.375" style="1" customWidth="1"/>
    <col min="14601" max="14601" width="8.875" style="1"/>
    <col min="14602" max="14602" width="9.375" style="1" customWidth="1"/>
    <col min="14603" max="14603" width="12" style="1" customWidth="1"/>
    <col min="14604" max="14604" width="44.5" style="1" customWidth="1"/>
    <col min="14605" max="14606" width="8.875" style="1"/>
    <col min="14607" max="14607" width="16.125" style="1" customWidth="1"/>
    <col min="14608" max="14848" width="8.875" style="1"/>
    <col min="14849" max="14849" width="4.625" style="1" customWidth="1"/>
    <col min="14850" max="14850" width="27" style="1" customWidth="1"/>
    <col min="14851" max="14851" width="5.125" style="1" customWidth="1"/>
    <col min="14852" max="14852" width="13.625" style="1" customWidth="1"/>
    <col min="14853" max="14853" width="9.125" style="1" customWidth="1"/>
    <col min="14854" max="14855" width="8" style="1" customWidth="1"/>
    <col min="14856" max="14856" width="7.375" style="1" customWidth="1"/>
    <col min="14857" max="14857" width="8.875" style="1"/>
    <col min="14858" max="14858" width="9.375" style="1" customWidth="1"/>
    <col min="14859" max="14859" width="12" style="1" customWidth="1"/>
    <col min="14860" max="14860" width="44.5" style="1" customWidth="1"/>
    <col min="14861" max="14862" width="8.875" style="1"/>
    <col min="14863" max="14863" width="16.125" style="1" customWidth="1"/>
    <col min="14864" max="15104" width="8.875" style="1"/>
    <col min="15105" max="15105" width="4.625" style="1" customWidth="1"/>
    <col min="15106" max="15106" width="27" style="1" customWidth="1"/>
    <col min="15107" max="15107" width="5.125" style="1" customWidth="1"/>
    <col min="15108" max="15108" width="13.625" style="1" customWidth="1"/>
    <col min="15109" max="15109" width="9.125" style="1" customWidth="1"/>
    <col min="15110" max="15111" width="8" style="1" customWidth="1"/>
    <col min="15112" max="15112" width="7.375" style="1" customWidth="1"/>
    <col min="15113" max="15113" width="8.875" style="1"/>
    <col min="15114" max="15114" width="9.375" style="1" customWidth="1"/>
    <col min="15115" max="15115" width="12" style="1" customWidth="1"/>
    <col min="15116" max="15116" width="44.5" style="1" customWidth="1"/>
    <col min="15117" max="15118" width="8.875" style="1"/>
    <col min="15119" max="15119" width="16.125" style="1" customWidth="1"/>
    <col min="15120" max="15360" width="8.875" style="1"/>
    <col min="15361" max="15361" width="4.625" style="1" customWidth="1"/>
    <col min="15362" max="15362" width="27" style="1" customWidth="1"/>
    <col min="15363" max="15363" width="5.125" style="1" customWidth="1"/>
    <col min="15364" max="15364" width="13.625" style="1" customWidth="1"/>
    <col min="15365" max="15365" width="9.125" style="1" customWidth="1"/>
    <col min="15366" max="15367" width="8" style="1" customWidth="1"/>
    <col min="15368" max="15368" width="7.375" style="1" customWidth="1"/>
    <col min="15369" max="15369" width="8.875" style="1"/>
    <col min="15370" max="15370" width="9.375" style="1" customWidth="1"/>
    <col min="15371" max="15371" width="12" style="1" customWidth="1"/>
    <col min="15372" max="15372" width="44.5" style="1" customWidth="1"/>
    <col min="15373" max="15374" width="8.875" style="1"/>
    <col min="15375" max="15375" width="16.125" style="1" customWidth="1"/>
    <col min="15376" max="15616" width="8.875" style="1"/>
    <col min="15617" max="15617" width="4.625" style="1" customWidth="1"/>
    <col min="15618" max="15618" width="27" style="1" customWidth="1"/>
    <col min="15619" max="15619" width="5.125" style="1" customWidth="1"/>
    <col min="15620" max="15620" width="13.625" style="1" customWidth="1"/>
    <col min="15621" max="15621" width="9.125" style="1" customWidth="1"/>
    <col min="15622" max="15623" width="8" style="1" customWidth="1"/>
    <col min="15624" max="15624" width="7.375" style="1" customWidth="1"/>
    <col min="15625" max="15625" width="8.875" style="1"/>
    <col min="15626" max="15626" width="9.375" style="1" customWidth="1"/>
    <col min="15627" max="15627" width="12" style="1" customWidth="1"/>
    <col min="15628" max="15628" width="44.5" style="1" customWidth="1"/>
    <col min="15629" max="15630" width="8.875" style="1"/>
    <col min="15631" max="15631" width="16.125" style="1" customWidth="1"/>
    <col min="15632" max="15872" width="8.875" style="1"/>
    <col min="15873" max="15873" width="4.625" style="1" customWidth="1"/>
    <col min="15874" max="15874" width="27" style="1" customWidth="1"/>
    <col min="15875" max="15875" width="5.125" style="1" customWidth="1"/>
    <col min="15876" max="15876" width="13.625" style="1" customWidth="1"/>
    <col min="15877" max="15877" width="9.125" style="1" customWidth="1"/>
    <col min="15878" max="15879" width="8" style="1" customWidth="1"/>
    <col min="15880" max="15880" width="7.375" style="1" customWidth="1"/>
    <col min="15881" max="15881" width="8.875" style="1"/>
    <col min="15882" max="15882" width="9.375" style="1" customWidth="1"/>
    <col min="15883" max="15883" width="12" style="1" customWidth="1"/>
    <col min="15884" max="15884" width="44.5" style="1" customWidth="1"/>
    <col min="15885" max="15886" width="8.875" style="1"/>
    <col min="15887" max="15887" width="16.125" style="1" customWidth="1"/>
    <col min="15888" max="16128" width="8.875" style="1"/>
    <col min="16129" max="16129" width="4.625" style="1" customWidth="1"/>
    <col min="16130" max="16130" width="27" style="1" customWidth="1"/>
    <col min="16131" max="16131" width="5.125" style="1" customWidth="1"/>
    <col min="16132" max="16132" width="13.625" style="1" customWidth="1"/>
    <col min="16133" max="16133" width="9.125" style="1" customWidth="1"/>
    <col min="16134" max="16135" width="8" style="1" customWidth="1"/>
    <col min="16136" max="16136" width="7.375" style="1" customWidth="1"/>
    <col min="16137" max="16137" width="8.875" style="1"/>
    <col min="16138" max="16138" width="9.375" style="1" customWidth="1"/>
    <col min="16139" max="16139" width="12" style="1" customWidth="1"/>
    <col min="16140" max="16140" width="44.5" style="1" customWidth="1"/>
    <col min="16141" max="16142" width="8.875" style="1"/>
    <col min="16143" max="16143" width="16.125" style="1" customWidth="1"/>
    <col min="16144" max="16384" width="8.875" style="1"/>
  </cols>
  <sheetData>
    <row r="1" spans="1:14" ht="17.25" thickTop="1" thickBot="1" x14ac:dyDescent="0.3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" t="s">
        <v>1</v>
      </c>
    </row>
    <row r="2" spans="1:14" ht="16.5" thickTop="1" x14ac:dyDescent="0.25">
      <c r="A2" s="203" t="s">
        <v>2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4" ht="15.75" x14ac:dyDescent="0.25">
      <c r="A3" s="202" t="s">
        <v>3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4" ht="15.75" x14ac:dyDescent="0.25">
      <c r="A4" s="202" t="s">
        <v>4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4" x14ac:dyDescent="0.25">
      <c r="A5" s="3"/>
      <c r="B5" s="4" t="s">
        <v>5</v>
      </c>
      <c r="C5" s="5" t="s">
        <v>6</v>
      </c>
      <c r="E5" s="6"/>
      <c r="F5" s="6"/>
      <c r="G5" s="6"/>
      <c r="H5" s="6"/>
      <c r="I5" s="7"/>
      <c r="J5" s="7"/>
      <c r="K5" s="6"/>
      <c r="L5" s="8"/>
    </row>
    <row r="6" spans="1:14" x14ac:dyDescent="0.25">
      <c r="A6" s="3"/>
      <c r="B6" s="4" t="s">
        <v>7</v>
      </c>
      <c r="C6" s="9">
        <v>3</v>
      </c>
      <c r="E6" s="6"/>
      <c r="F6" s="6"/>
      <c r="G6" s="6"/>
      <c r="H6" s="6"/>
      <c r="I6" s="7"/>
      <c r="J6" s="7"/>
      <c r="K6" s="6"/>
      <c r="L6" s="8"/>
    </row>
    <row r="7" spans="1:14" x14ac:dyDescent="0.25">
      <c r="A7" s="3"/>
      <c r="B7" s="4" t="s">
        <v>8</v>
      </c>
      <c r="C7" s="1" t="s">
        <v>9</v>
      </c>
      <c r="E7" s="6"/>
      <c r="F7" s="6"/>
      <c r="G7" s="6"/>
      <c r="H7" s="6"/>
      <c r="I7" s="7"/>
      <c r="J7" s="7"/>
      <c r="K7" s="6"/>
      <c r="L7" s="8"/>
    </row>
    <row r="8" spans="1:14" x14ac:dyDescent="0.25">
      <c r="A8" s="206" t="s">
        <v>10</v>
      </c>
      <c r="B8" s="206" t="s">
        <v>11</v>
      </c>
      <c r="C8" s="209" t="s">
        <v>12</v>
      </c>
      <c r="D8" s="10" t="s">
        <v>13</v>
      </c>
      <c r="E8" s="10" t="s">
        <v>14</v>
      </c>
      <c r="F8" s="206" t="s">
        <v>15</v>
      </c>
      <c r="G8" s="206" t="s">
        <v>16</v>
      </c>
      <c r="H8" s="212"/>
      <c r="I8" s="213" t="s">
        <v>17</v>
      </c>
      <c r="J8" s="213"/>
      <c r="K8" s="206" t="s">
        <v>18</v>
      </c>
      <c r="L8" s="209" t="s">
        <v>19</v>
      </c>
    </row>
    <row r="9" spans="1:14" x14ac:dyDescent="0.25">
      <c r="A9" s="207"/>
      <c r="B9" s="207"/>
      <c r="C9" s="210"/>
      <c r="D9" s="11" t="s">
        <v>20</v>
      </c>
      <c r="E9" s="11" t="s">
        <v>21</v>
      </c>
      <c r="F9" s="207"/>
      <c r="G9" s="11" t="s">
        <v>22</v>
      </c>
      <c r="H9" s="11" t="s">
        <v>23</v>
      </c>
      <c r="I9" s="12" t="s">
        <v>24</v>
      </c>
      <c r="J9" s="12" t="s">
        <v>25</v>
      </c>
      <c r="K9" s="207"/>
      <c r="L9" s="214"/>
    </row>
    <row r="10" spans="1:14" x14ac:dyDescent="0.25">
      <c r="A10" s="208"/>
      <c r="B10" s="208"/>
      <c r="C10" s="211"/>
      <c r="D10" s="13" t="s">
        <v>26</v>
      </c>
      <c r="E10" s="14" t="s">
        <v>27</v>
      </c>
      <c r="F10" s="14" t="s">
        <v>28</v>
      </c>
      <c r="G10" s="13" t="s">
        <v>29</v>
      </c>
      <c r="H10" s="13" t="s">
        <v>29</v>
      </c>
      <c r="I10" s="15" t="s">
        <v>30</v>
      </c>
      <c r="J10" s="15" t="s">
        <v>31</v>
      </c>
      <c r="K10" s="14" t="s">
        <v>32</v>
      </c>
      <c r="L10" s="215"/>
    </row>
    <row r="11" spans="1:14" x14ac:dyDescent="0.25">
      <c r="A11" s="216" t="s">
        <v>33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</row>
    <row r="12" spans="1:14" s="23" customFormat="1" x14ac:dyDescent="0.25">
      <c r="A12" s="16" t="s">
        <v>34</v>
      </c>
      <c r="B12" s="17" t="s">
        <v>35</v>
      </c>
      <c r="C12" s="18"/>
      <c r="D12" s="19">
        <v>150000</v>
      </c>
      <c r="E12" s="16" t="s">
        <v>36</v>
      </c>
      <c r="F12" s="16" t="s">
        <v>37</v>
      </c>
      <c r="G12" s="20" t="s">
        <v>38</v>
      </c>
      <c r="H12" s="20" t="s">
        <v>39</v>
      </c>
      <c r="I12" s="21">
        <v>41791</v>
      </c>
      <c r="J12" s="21" t="s">
        <v>40</v>
      </c>
      <c r="K12" s="16" t="s">
        <v>41</v>
      </c>
      <c r="L12" s="22" t="s">
        <v>42</v>
      </c>
    </row>
    <row r="13" spans="1:14" s="23" customFormat="1" x14ac:dyDescent="0.25">
      <c r="A13" s="16" t="s">
        <v>43</v>
      </c>
      <c r="B13" s="17" t="s">
        <v>44</v>
      </c>
      <c r="C13" s="18"/>
      <c r="D13" s="19">
        <v>100000</v>
      </c>
      <c r="E13" s="16" t="s">
        <v>36</v>
      </c>
      <c r="F13" s="16" t="s">
        <v>37</v>
      </c>
      <c r="G13" s="20" t="s">
        <v>38</v>
      </c>
      <c r="H13" s="20" t="s">
        <v>39</v>
      </c>
      <c r="I13" s="21">
        <v>41439</v>
      </c>
      <c r="J13" s="21" t="s">
        <v>45</v>
      </c>
      <c r="K13" s="16" t="s">
        <v>41</v>
      </c>
      <c r="L13" s="22" t="s">
        <v>46</v>
      </c>
    </row>
    <row r="14" spans="1:14" s="23" customFormat="1" x14ac:dyDescent="0.25">
      <c r="A14" s="16" t="s">
        <v>47</v>
      </c>
      <c r="B14" s="17" t="s">
        <v>48</v>
      </c>
      <c r="C14" s="18"/>
      <c r="D14" s="19">
        <v>50000</v>
      </c>
      <c r="E14" s="16" t="s">
        <v>36</v>
      </c>
      <c r="F14" s="16" t="s">
        <v>37</v>
      </c>
      <c r="G14" s="20">
        <v>100</v>
      </c>
      <c r="H14" s="20">
        <v>0</v>
      </c>
      <c r="I14" s="21">
        <v>41953</v>
      </c>
      <c r="J14" s="21">
        <v>42076</v>
      </c>
      <c r="K14" s="16" t="s">
        <v>41</v>
      </c>
      <c r="L14" s="22" t="s">
        <v>49</v>
      </c>
    </row>
    <row r="15" spans="1:14" s="31" customFormat="1" x14ac:dyDescent="0.25">
      <c r="A15" s="24" t="s">
        <v>50</v>
      </c>
      <c r="B15" s="25" t="s">
        <v>51</v>
      </c>
      <c r="C15" s="26">
        <v>2</v>
      </c>
      <c r="D15" s="27">
        <v>100000</v>
      </c>
      <c r="E15" s="24" t="s">
        <v>36</v>
      </c>
      <c r="F15" s="24" t="s">
        <v>37</v>
      </c>
      <c r="G15" s="28">
        <v>100</v>
      </c>
      <c r="H15" s="28">
        <v>0</v>
      </c>
      <c r="I15" s="29">
        <v>42185</v>
      </c>
      <c r="J15" s="29">
        <v>42396</v>
      </c>
      <c r="K15" s="24" t="s">
        <v>41</v>
      </c>
      <c r="L15" s="30" t="s">
        <v>52</v>
      </c>
      <c r="M15" s="1"/>
      <c r="N15" s="1"/>
    </row>
    <row r="16" spans="1:14" s="23" customFormat="1" ht="25.5" x14ac:dyDescent="0.25">
      <c r="A16" s="16" t="s">
        <v>53</v>
      </c>
      <c r="B16" s="17" t="s">
        <v>54</v>
      </c>
      <c r="C16" s="18"/>
      <c r="D16" s="19">
        <v>162000</v>
      </c>
      <c r="E16" s="16" t="s">
        <v>36</v>
      </c>
      <c r="F16" s="16" t="s">
        <v>37</v>
      </c>
      <c r="G16" s="20">
        <v>100</v>
      </c>
      <c r="H16" s="20">
        <v>0</v>
      </c>
      <c r="I16" s="21">
        <v>42064</v>
      </c>
      <c r="J16" s="21" t="s">
        <v>45</v>
      </c>
      <c r="K16" s="16" t="s">
        <v>41</v>
      </c>
      <c r="L16" s="22" t="s">
        <v>55</v>
      </c>
    </row>
    <row r="17" spans="1:18" s="31" customFormat="1" x14ac:dyDescent="0.25">
      <c r="A17" s="24" t="s">
        <v>56</v>
      </c>
      <c r="B17" s="25" t="s">
        <v>57</v>
      </c>
      <c r="C17" s="26" t="s">
        <v>58</v>
      </c>
      <c r="D17" s="27">
        <v>50000</v>
      </c>
      <c r="E17" s="24" t="s">
        <v>59</v>
      </c>
      <c r="F17" s="24" t="s">
        <v>37</v>
      </c>
      <c r="G17" s="28">
        <v>100</v>
      </c>
      <c r="H17" s="28">
        <v>0</v>
      </c>
      <c r="I17" s="29">
        <v>41847</v>
      </c>
      <c r="J17" s="29">
        <v>42296</v>
      </c>
      <c r="K17" s="24" t="s">
        <v>60</v>
      </c>
      <c r="L17" s="30" t="s">
        <v>61</v>
      </c>
      <c r="M17" s="1"/>
      <c r="N17" s="1"/>
    </row>
    <row r="18" spans="1:18" s="41" customFormat="1" x14ac:dyDescent="0.25">
      <c r="A18" s="32" t="s">
        <v>62</v>
      </c>
      <c r="B18" s="33" t="s">
        <v>63</v>
      </c>
      <c r="C18" s="34" t="s">
        <v>64</v>
      </c>
      <c r="D18" s="35">
        <v>10000</v>
      </c>
      <c r="E18" s="36" t="s">
        <v>59</v>
      </c>
      <c r="F18" s="36" t="s">
        <v>37</v>
      </c>
      <c r="G18" s="37">
        <v>100</v>
      </c>
      <c r="H18" s="38">
        <v>0</v>
      </c>
      <c r="I18" s="39">
        <v>42616</v>
      </c>
      <c r="J18" s="39">
        <v>42735</v>
      </c>
      <c r="K18" s="32" t="s">
        <v>41</v>
      </c>
      <c r="L18" s="40" t="s">
        <v>65</v>
      </c>
      <c r="M18" s="1"/>
      <c r="N18" s="1"/>
    </row>
    <row r="19" spans="1:18" s="41" customFormat="1" x14ac:dyDescent="0.25">
      <c r="A19" s="32" t="s">
        <v>66</v>
      </c>
      <c r="B19" s="33" t="s">
        <v>67</v>
      </c>
      <c r="C19" s="34" t="s">
        <v>68</v>
      </c>
      <c r="D19" s="35">
        <v>10000</v>
      </c>
      <c r="E19" s="32" t="s">
        <v>59</v>
      </c>
      <c r="F19" s="32" t="s">
        <v>37</v>
      </c>
      <c r="G19" s="38">
        <v>100</v>
      </c>
      <c r="H19" s="38">
        <v>0</v>
      </c>
      <c r="I19" s="39">
        <v>42616</v>
      </c>
      <c r="J19" s="39">
        <v>42735</v>
      </c>
      <c r="K19" s="32" t="s">
        <v>41</v>
      </c>
      <c r="L19" s="40" t="s">
        <v>65</v>
      </c>
      <c r="M19" s="1"/>
      <c r="N19" s="1"/>
    </row>
    <row r="20" spans="1:18" s="49" customFormat="1" ht="51" x14ac:dyDescent="0.25">
      <c r="A20" s="42" t="s">
        <v>69</v>
      </c>
      <c r="B20" s="43" t="s">
        <v>70</v>
      </c>
      <c r="C20" s="44">
        <v>1</v>
      </c>
      <c r="D20" s="45">
        <v>505000</v>
      </c>
      <c r="E20" s="42" t="s">
        <v>71</v>
      </c>
      <c r="F20" s="42" t="s">
        <v>37</v>
      </c>
      <c r="G20" s="46">
        <v>100</v>
      </c>
      <c r="H20" s="46">
        <v>0</v>
      </c>
      <c r="I20" s="47">
        <v>41920</v>
      </c>
      <c r="J20" s="47">
        <v>42550</v>
      </c>
      <c r="K20" s="42" t="s">
        <v>72</v>
      </c>
      <c r="L20" s="48" t="s">
        <v>73</v>
      </c>
    </row>
    <row r="21" spans="1:18" s="49" customFormat="1" ht="25.5" x14ac:dyDescent="0.25">
      <c r="A21" s="50" t="s">
        <v>74</v>
      </c>
      <c r="B21" s="43" t="s">
        <v>75</v>
      </c>
      <c r="C21" s="44" t="s">
        <v>58</v>
      </c>
      <c r="D21" s="45">
        <v>50000</v>
      </c>
      <c r="E21" s="42" t="s">
        <v>59</v>
      </c>
      <c r="F21" s="42" t="s">
        <v>37</v>
      </c>
      <c r="G21" s="46">
        <v>100</v>
      </c>
      <c r="H21" s="46">
        <v>0</v>
      </c>
      <c r="I21" s="47">
        <v>41847</v>
      </c>
      <c r="J21" s="47">
        <v>42236</v>
      </c>
      <c r="K21" s="42" t="s">
        <v>41</v>
      </c>
      <c r="L21" s="48" t="s">
        <v>76</v>
      </c>
    </row>
    <row r="22" spans="1:18" s="49" customFormat="1" ht="25.5" x14ac:dyDescent="0.25">
      <c r="A22" s="50" t="s">
        <v>77</v>
      </c>
      <c r="B22" s="25" t="s">
        <v>78</v>
      </c>
      <c r="C22" s="44" t="s">
        <v>58</v>
      </c>
      <c r="D22" s="45">
        <v>10000</v>
      </c>
      <c r="E22" s="42" t="s">
        <v>59</v>
      </c>
      <c r="F22" s="42" t="s">
        <v>37</v>
      </c>
      <c r="G22" s="46">
        <v>100</v>
      </c>
      <c r="H22" s="46">
        <v>0</v>
      </c>
      <c r="I22" s="47">
        <v>41847</v>
      </c>
      <c r="J22" s="47">
        <v>41906</v>
      </c>
      <c r="K22" s="42" t="s">
        <v>41</v>
      </c>
      <c r="L22" s="48" t="s">
        <v>79</v>
      </c>
    </row>
    <row r="23" spans="1:18" x14ac:dyDescent="0.25">
      <c r="A23" s="218" t="s">
        <v>80</v>
      </c>
      <c r="B23" s="218"/>
      <c r="C23" s="218"/>
      <c r="D23" s="51">
        <v>735000</v>
      </c>
      <c r="E23" s="52"/>
      <c r="F23" s="53"/>
      <c r="G23" s="54"/>
      <c r="H23" s="54"/>
      <c r="I23" s="55"/>
      <c r="J23" s="55"/>
      <c r="K23" s="52"/>
      <c r="L23" s="56"/>
      <c r="P23" s="57"/>
      <c r="R23" s="57"/>
    </row>
    <row r="24" spans="1:18" x14ac:dyDescent="0.25">
      <c r="A24" s="219" t="s">
        <v>81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P24" s="57"/>
      <c r="R24" s="57"/>
    </row>
    <row r="25" spans="1:18" s="23" customFormat="1" x14ac:dyDescent="0.25">
      <c r="A25" s="16" t="s">
        <v>82</v>
      </c>
      <c r="B25" s="58" t="s">
        <v>83</v>
      </c>
      <c r="C25" s="18"/>
      <c r="D25" s="19">
        <v>200000</v>
      </c>
      <c r="E25" s="16" t="s">
        <v>36</v>
      </c>
      <c r="F25" s="16" t="s">
        <v>37</v>
      </c>
      <c r="G25" s="20" t="s">
        <v>38</v>
      </c>
      <c r="H25" s="20">
        <v>0</v>
      </c>
      <c r="I25" s="21">
        <v>41835</v>
      </c>
      <c r="J25" s="21">
        <v>42262</v>
      </c>
      <c r="K25" s="16" t="s">
        <v>41</v>
      </c>
      <c r="L25" s="22" t="s">
        <v>84</v>
      </c>
    </row>
    <row r="26" spans="1:18" s="23" customFormat="1" ht="24" x14ac:dyDescent="0.25">
      <c r="A26" s="16" t="s">
        <v>85</v>
      </c>
      <c r="B26" s="58" t="s">
        <v>86</v>
      </c>
      <c r="C26" s="18"/>
      <c r="D26" s="19">
        <v>130000</v>
      </c>
      <c r="E26" s="16" t="s">
        <v>87</v>
      </c>
      <c r="F26" s="16" t="s">
        <v>37</v>
      </c>
      <c r="G26" s="20">
        <v>100</v>
      </c>
      <c r="H26" s="20">
        <v>0</v>
      </c>
      <c r="I26" s="21">
        <v>41866</v>
      </c>
      <c r="J26" s="21">
        <v>42262</v>
      </c>
      <c r="K26" s="16" t="s">
        <v>41</v>
      </c>
      <c r="L26" s="22" t="s">
        <v>88</v>
      </c>
    </row>
    <row r="27" spans="1:18" s="49" customFormat="1" ht="25.5" x14ac:dyDescent="0.25">
      <c r="A27" s="42" t="s">
        <v>89</v>
      </c>
      <c r="B27" s="59" t="s">
        <v>90</v>
      </c>
      <c r="C27" s="44">
        <v>3</v>
      </c>
      <c r="D27" s="45">
        <v>255000</v>
      </c>
      <c r="E27" s="42" t="s">
        <v>91</v>
      </c>
      <c r="F27" s="42" t="s">
        <v>37</v>
      </c>
      <c r="G27" s="46">
        <v>100</v>
      </c>
      <c r="H27" s="46">
        <v>0</v>
      </c>
      <c r="I27" s="47">
        <v>42234</v>
      </c>
      <c r="J27" s="47">
        <v>42424</v>
      </c>
      <c r="K27" s="42" t="s">
        <v>41</v>
      </c>
      <c r="L27" s="48" t="s">
        <v>92</v>
      </c>
    </row>
    <row r="28" spans="1:18" s="49" customFormat="1" x14ac:dyDescent="0.25">
      <c r="A28" s="42" t="s">
        <v>93</v>
      </c>
      <c r="B28" s="59" t="s">
        <v>94</v>
      </c>
      <c r="C28" s="44">
        <v>3</v>
      </c>
      <c r="D28" s="45">
        <v>10000</v>
      </c>
      <c r="E28" s="42" t="s">
        <v>87</v>
      </c>
      <c r="F28" s="42" t="s">
        <v>37</v>
      </c>
      <c r="G28" s="46">
        <v>100</v>
      </c>
      <c r="H28" s="46">
        <v>0</v>
      </c>
      <c r="I28" s="47">
        <v>42534</v>
      </c>
      <c r="J28" s="47">
        <v>42680</v>
      </c>
      <c r="K28" s="42" t="s">
        <v>41</v>
      </c>
      <c r="L28" s="40" t="s">
        <v>95</v>
      </c>
    </row>
    <row r="29" spans="1:18" x14ac:dyDescent="0.25">
      <c r="A29" s="201" t="s">
        <v>96</v>
      </c>
      <c r="B29" s="201"/>
      <c r="C29" s="201"/>
      <c r="D29" s="60">
        <v>265000</v>
      </c>
      <c r="E29" s="61"/>
      <c r="F29" s="62"/>
      <c r="G29" s="63"/>
      <c r="H29" s="63"/>
      <c r="I29" s="64"/>
      <c r="J29" s="64"/>
      <c r="K29" s="61"/>
      <c r="L29" s="65"/>
    </row>
    <row r="30" spans="1:18" x14ac:dyDescent="0.25">
      <c r="A30" s="201" t="s">
        <v>97</v>
      </c>
      <c r="B30" s="201"/>
      <c r="C30" s="201"/>
      <c r="D30" s="60">
        <v>1000000</v>
      </c>
      <c r="E30" s="66"/>
      <c r="F30" s="67"/>
      <c r="G30" s="68"/>
      <c r="H30" s="68"/>
      <c r="I30" s="69"/>
      <c r="J30" s="69"/>
      <c r="K30" s="66"/>
      <c r="L30" s="70"/>
    </row>
    <row r="31" spans="1:18" x14ac:dyDescent="0.25">
      <c r="A31" s="218" t="s">
        <v>98</v>
      </c>
      <c r="B31" s="218"/>
      <c r="C31" s="218"/>
      <c r="D31" s="71" t="s">
        <v>99</v>
      </c>
      <c r="E31" s="72"/>
      <c r="F31" s="73"/>
      <c r="G31" s="74">
        <v>100</v>
      </c>
      <c r="H31" s="74">
        <v>0</v>
      </c>
      <c r="I31" s="75"/>
      <c r="J31" s="75"/>
      <c r="K31" s="72"/>
      <c r="L31" s="76"/>
      <c r="O31" s="77"/>
    </row>
    <row r="32" spans="1:18" x14ac:dyDescent="0.25">
      <c r="A32" s="78" t="s">
        <v>100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O32" s="77"/>
    </row>
    <row r="33" spans="1:12" x14ac:dyDescent="0.25">
      <c r="A33" s="79" t="s">
        <v>27</v>
      </c>
      <c r="B33" s="221" t="s">
        <v>101</v>
      </c>
      <c r="C33" s="221"/>
      <c r="D33" s="222"/>
      <c r="E33" s="222"/>
      <c r="F33" s="222"/>
      <c r="G33" s="222"/>
      <c r="H33" s="222"/>
      <c r="I33" s="222"/>
      <c r="J33" s="222"/>
      <c r="K33" s="222"/>
      <c r="L33" s="222"/>
    </row>
    <row r="34" spans="1:12" x14ac:dyDescent="0.25">
      <c r="A34" s="79" t="s">
        <v>28</v>
      </c>
      <c r="B34" s="223" t="s">
        <v>102</v>
      </c>
      <c r="C34" s="223"/>
      <c r="D34" s="223"/>
      <c r="E34" s="80"/>
      <c r="F34" s="80"/>
      <c r="G34" s="80"/>
      <c r="H34" s="80"/>
      <c r="I34" s="81"/>
      <c r="J34" s="81"/>
      <c r="K34" s="80"/>
      <c r="L34" s="82"/>
    </row>
    <row r="35" spans="1:12" x14ac:dyDescent="0.25">
      <c r="A35" s="79" t="s">
        <v>32</v>
      </c>
      <c r="B35" s="80" t="s">
        <v>103</v>
      </c>
      <c r="C35" s="83"/>
      <c r="D35" s="80"/>
      <c r="E35" s="80"/>
      <c r="F35" s="80"/>
      <c r="G35" s="80"/>
      <c r="H35" s="80"/>
      <c r="I35" s="81"/>
      <c r="J35" s="81"/>
      <c r="K35" s="80"/>
      <c r="L35" s="82"/>
    </row>
    <row r="36" spans="1:12" x14ac:dyDescent="0.25">
      <c r="A36" s="79" t="s">
        <v>104</v>
      </c>
      <c r="B36" s="80" t="s">
        <v>105</v>
      </c>
      <c r="C36" s="83"/>
      <c r="D36" s="80"/>
      <c r="E36" s="80"/>
      <c r="F36" s="84"/>
      <c r="G36" s="84"/>
      <c r="H36" s="80"/>
      <c r="I36" s="81"/>
      <c r="J36" s="81"/>
      <c r="K36" s="80"/>
      <c r="L36" s="82"/>
    </row>
    <row r="37" spans="1:12" x14ac:dyDescent="0.25">
      <c r="A37" s="79" t="s">
        <v>106</v>
      </c>
      <c r="B37" s="80" t="s">
        <v>107</v>
      </c>
      <c r="C37" s="83"/>
      <c r="D37" s="80"/>
      <c r="E37" s="80"/>
      <c r="F37" s="84"/>
      <c r="G37" s="84"/>
      <c r="H37" s="80"/>
      <c r="I37" s="81"/>
      <c r="J37" s="81"/>
      <c r="K37" s="80"/>
      <c r="L37" s="82"/>
    </row>
    <row r="38" spans="1:12" x14ac:dyDescent="0.25">
      <c r="A38" s="79" t="s">
        <v>108</v>
      </c>
      <c r="B38" s="80" t="s">
        <v>109</v>
      </c>
      <c r="C38" s="83"/>
      <c r="D38" s="80"/>
      <c r="E38" s="80"/>
      <c r="F38" s="80"/>
      <c r="G38" s="80"/>
      <c r="H38" s="80"/>
      <c r="I38" s="81"/>
      <c r="J38" s="81"/>
      <c r="K38" s="80"/>
      <c r="L38" s="82"/>
    </row>
    <row r="39" spans="1:12" s="85" customFormat="1" x14ac:dyDescent="0.25">
      <c r="A39" s="79" t="s">
        <v>110</v>
      </c>
      <c r="B39" s="80" t="s">
        <v>111</v>
      </c>
      <c r="C39" s="83"/>
      <c r="D39" s="80"/>
      <c r="E39" s="80"/>
      <c r="F39" s="80"/>
      <c r="G39" s="80"/>
      <c r="H39" s="80"/>
      <c r="I39" s="81"/>
      <c r="J39" s="81"/>
      <c r="K39" s="80"/>
      <c r="L39" s="82"/>
    </row>
    <row r="40" spans="1:12" s="85" customFormat="1" x14ac:dyDescent="0.25">
      <c r="A40" s="79" t="s">
        <v>112</v>
      </c>
      <c r="B40" s="80" t="s">
        <v>113</v>
      </c>
      <c r="C40" s="83"/>
      <c r="D40" s="80"/>
      <c r="E40" s="80"/>
      <c r="F40" s="80"/>
      <c r="G40" s="80"/>
      <c r="H40" s="80"/>
      <c r="I40" s="81"/>
      <c r="J40" s="81"/>
      <c r="K40" s="80"/>
      <c r="L40" s="82"/>
    </row>
    <row r="42" spans="1:12" ht="22.5" x14ac:dyDescent="0.25">
      <c r="A42" s="1"/>
      <c r="B42" s="86"/>
      <c r="C42" s="87" t="s">
        <v>114</v>
      </c>
      <c r="D42" s="87" t="s">
        <v>115</v>
      </c>
      <c r="E42" s="224" t="s">
        <v>116</v>
      </c>
      <c r="F42" s="224"/>
      <c r="G42" s="224"/>
      <c r="H42" s="224"/>
    </row>
    <row r="43" spans="1:12" x14ac:dyDescent="0.25">
      <c r="A43" s="1"/>
      <c r="B43" s="89"/>
      <c r="C43" s="90">
        <v>1</v>
      </c>
      <c r="D43" s="91">
        <v>505000</v>
      </c>
      <c r="E43" s="90"/>
      <c r="F43" s="225">
        <v>300000</v>
      </c>
      <c r="G43" s="225"/>
    </row>
    <row r="44" spans="1:12" x14ac:dyDescent="0.25">
      <c r="A44" s="1"/>
      <c r="B44" s="89"/>
      <c r="C44" s="90">
        <v>2</v>
      </c>
      <c r="D44" s="91">
        <v>100000</v>
      </c>
      <c r="E44" s="90"/>
      <c r="F44" s="225">
        <v>300000</v>
      </c>
      <c r="G44" s="225"/>
    </row>
    <row r="45" spans="1:12" x14ac:dyDescent="0.25">
      <c r="A45" s="1"/>
      <c r="B45" s="89"/>
      <c r="C45" s="90">
        <v>3</v>
      </c>
      <c r="D45" s="91">
        <v>265000</v>
      </c>
      <c r="E45" s="90"/>
      <c r="F45" s="225">
        <v>330000</v>
      </c>
      <c r="G45" s="225"/>
    </row>
    <row r="46" spans="1:12" x14ac:dyDescent="0.25">
      <c r="A46" s="1"/>
      <c r="B46" s="89"/>
      <c r="C46" s="90" t="s">
        <v>58</v>
      </c>
      <c r="D46" s="91">
        <v>110000</v>
      </c>
      <c r="E46" s="90"/>
      <c r="F46" s="225">
        <v>50000</v>
      </c>
      <c r="G46" s="225"/>
    </row>
    <row r="47" spans="1:12" x14ac:dyDescent="0.25">
      <c r="A47" s="1"/>
      <c r="B47" s="89"/>
      <c r="C47" s="90" t="s">
        <v>68</v>
      </c>
      <c r="D47" s="91">
        <v>10000</v>
      </c>
      <c r="E47" s="90"/>
      <c r="F47" s="225">
        <v>10000</v>
      </c>
      <c r="G47" s="225"/>
    </row>
    <row r="48" spans="1:12" x14ac:dyDescent="0.25">
      <c r="A48" s="1"/>
      <c r="B48" s="89"/>
      <c r="C48" s="92" t="s">
        <v>64</v>
      </c>
      <c r="D48" s="93">
        <v>10000</v>
      </c>
      <c r="E48" s="90"/>
      <c r="F48" s="226">
        <v>10000</v>
      </c>
      <c r="G48" s="226"/>
    </row>
    <row r="49" spans="1:7" s="1" customFormat="1" x14ac:dyDescent="0.25">
      <c r="A49" s="90"/>
      <c r="B49" s="94"/>
      <c r="C49" s="94" t="s">
        <v>117</v>
      </c>
      <c r="D49" s="91">
        <v>1000000</v>
      </c>
      <c r="E49" s="90"/>
      <c r="F49" s="220">
        <v>1000000</v>
      </c>
      <c r="G49" s="220"/>
    </row>
  </sheetData>
  <mergeCells count="28">
    <mergeCell ref="F49:G49"/>
    <mergeCell ref="A30:C30"/>
    <mergeCell ref="A31:C31"/>
    <mergeCell ref="B33:L33"/>
    <mergeCell ref="B34:D34"/>
    <mergeCell ref="E42:H42"/>
    <mergeCell ref="F43:G43"/>
    <mergeCell ref="F44:G44"/>
    <mergeCell ref="F45:G45"/>
    <mergeCell ref="F46:G46"/>
    <mergeCell ref="F47:G47"/>
    <mergeCell ref="F48:G48"/>
    <mergeCell ref="A29:C29"/>
    <mergeCell ref="A1:L1"/>
    <mergeCell ref="A2:L2"/>
    <mergeCell ref="A3:L3"/>
    <mergeCell ref="A4:L4"/>
    <mergeCell ref="A8:A10"/>
    <mergeCell ref="B8:B10"/>
    <mergeCell ref="C8:C10"/>
    <mergeCell ref="F8:F9"/>
    <mergeCell ref="G8:H8"/>
    <mergeCell ref="I8:J8"/>
    <mergeCell ref="K8:K9"/>
    <mergeCell ref="L8:L10"/>
    <mergeCell ref="A11:L11"/>
    <mergeCell ref="A23:C23"/>
    <mergeCell ref="A24:L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="90" zoomScaleNormal="90" workbookViewId="0">
      <selection activeCell="F20" sqref="F20"/>
    </sheetView>
  </sheetViews>
  <sheetFormatPr defaultColWidth="8.875" defaultRowHeight="12.75" x14ac:dyDescent="0.25"/>
  <cols>
    <col min="1" max="1" width="4.625" style="6" customWidth="1"/>
    <col min="2" max="2" width="30" style="1" customWidth="1"/>
    <col min="3" max="3" width="7.25" style="8" customWidth="1"/>
    <col min="4" max="4" width="14.625" style="1" customWidth="1"/>
    <col min="5" max="5" width="8" style="1" customWidth="1"/>
    <col min="6" max="6" width="7" style="1" bestFit="1" customWidth="1"/>
    <col min="7" max="7" width="5.375" style="1" customWidth="1"/>
    <col min="8" max="8" width="5.375" style="1" bestFit="1" customWidth="1"/>
    <col min="9" max="9" width="8.875" style="85"/>
    <col min="10" max="10" width="9.375" style="85" customWidth="1"/>
    <col min="11" max="11" width="10" style="1" customWidth="1"/>
    <col min="12" max="12" width="43.5" style="88" customWidth="1"/>
    <col min="13" max="13" width="3" style="1" customWidth="1"/>
    <col min="14" max="254" width="8.875" style="1"/>
    <col min="255" max="255" width="4.625" style="1" customWidth="1"/>
    <col min="256" max="256" width="27" style="1" customWidth="1"/>
    <col min="257" max="257" width="5.125" style="1" customWidth="1"/>
    <col min="258" max="258" width="13.625" style="1" customWidth="1"/>
    <col min="259" max="259" width="9.125" style="1" customWidth="1"/>
    <col min="260" max="261" width="8" style="1" customWidth="1"/>
    <col min="262" max="262" width="7.375" style="1" customWidth="1"/>
    <col min="263" max="263" width="8.875" style="1"/>
    <col min="264" max="264" width="9.375" style="1" customWidth="1"/>
    <col min="265" max="265" width="12" style="1" customWidth="1"/>
    <col min="266" max="266" width="44.5" style="1" customWidth="1"/>
    <col min="267" max="268" width="8.875" style="1"/>
    <col min="269" max="269" width="16.125" style="1" customWidth="1"/>
    <col min="270" max="510" width="8.875" style="1"/>
    <col min="511" max="511" width="4.625" style="1" customWidth="1"/>
    <col min="512" max="512" width="27" style="1" customWidth="1"/>
    <col min="513" max="513" width="5.125" style="1" customWidth="1"/>
    <col min="514" max="514" width="13.625" style="1" customWidth="1"/>
    <col min="515" max="515" width="9.125" style="1" customWidth="1"/>
    <col min="516" max="517" width="8" style="1" customWidth="1"/>
    <col min="518" max="518" width="7.375" style="1" customWidth="1"/>
    <col min="519" max="519" width="8.875" style="1"/>
    <col min="520" max="520" width="9.375" style="1" customWidth="1"/>
    <col min="521" max="521" width="12" style="1" customWidth="1"/>
    <col min="522" max="522" width="44.5" style="1" customWidth="1"/>
    <col min="523" max="524" width="8.875" style="1"/>
    <col min="525" max="525" width="16.125" style="1" customWidth="1"/>
    <col min="526" max="766" width="8.875" style="1"/>
    <col min="767" max="767" width="4.625" style="1" customWidth="1"/>
    <col min="768" max="768" width="27" style="1" customWidth="1"/>
    <col min="769" max="769" width="5.125" style="1" customWidth="1"/>
    <col min="770" max="770" width="13.625" style="1" customWidth="1"/>
    <col min="771" max="771" width="9.125" style="1" customWidth="1"/>
    <col min="772" max="773" width="8" style="1" customWidth="1"/>
    <col min="774" max="774" width="7.375" style="1" customWidth="1"/>
    <col min="775" max="775" width="8.875" style="1"/>
    <col min="776" max="776" width="9.375" style="1" customWidth="1"/>
    <col min="777" max="777" width="12" style="1" customWidth="1"/>
    <col min="778" max="778" width="44.5" style="1" customWidth="1"/>
    <col min="779" max="780" width="8.875" style="1"/>
    <col min="781" max="781" width="16.125" style="1" customWidth="1"/>
    <col min="782" max="1022" width="8.875" style="1"/>
    <col min="1023" max="1023" width="4.625" style="1" customWidth="1"/>
    <col min="1024" max="1024" width="27" style="1" customWidth="1"/>
    <col min="1025" max="1025" width="5.125" style="1" customWidth="1"/>
    <col min="1026" max="1026" width="13.625" style="1" customWidth="1"/>
    <col min="1027" max="1027" width="9.125" style="1" customWidth="1"/>
    <col min="1028" max="1029" width="8" style="1" customWidth="1"/>
    <col min="1030" max="1030" width="7.375" style="1" customWidth="1"/>
    <col min="1031" max="1031" width="8.875" style="1"/>
    <col min="1032" max="1032" width="9.375" style="1" customWidth="1"/>
    <col min="1033" max="1033" width="12" style="1" customWidth="1"/>
    <col min="1034" max="1034" width="44.5" style="1" customWidth="1"/>
    <col min="1035" max="1036" width="8.875" style="1"/>
    <col min="1037" max="1037" width="16.125" style="1" customWidth="1"/>
    <col min="1038" max="1278" width="8.875" style="1"/>
    <col min="1279" max="1279" width="4.625" style="1" customWidth="1"/>
    <col min="1280" max="1280" width="27" style="1" customWidth="1"/>
    <col min="1281" max="1281" width="5.125" style="1" customWidth="1"/>
    <col min="1282" max="1282" width="13.625" style="1" customWidth="1"/>
    <col min="1283" max="1283" width="9.125" style="1" customWidth="1"/>
    <col min="1284" max="1285" width="8" style="1" customWidth="1"/>
    <col min="1286" max="1286" width="7.375" style="1" customWidth="1"/>
    <col min="1287" max="1287" width="8.875" style="1"/>
    <col min="1288" max="1288" width="9.375" style="1" customWidth="1"/>
    <col min="1289" max="1289" width="12" style="1" customWidth="1"/>
    <col min="1290" max="1290" width="44.5" style="1" customWidth="1"/>
    <col min="1291" max="1292" width="8.875" style="1"/>
    <col min="1293" max="1293" width="16.125" style="1" customWidth="1"/>
    <col min="1294" max="1534" width="8.875" style="1"/>
    <col min="1535" max="1535" width="4.625" style="1" customWidth="1"/>
    <col min="1536" max="1536" width="27" style="1" customWidth="1"/>
    <col min="1537" max="1537" width="5.125" style="1" customWidth="1"/>
    <col min="1538" max="1538" width="13.625" style="1" customWidth="1"/>
    <col min="1539" max="1539" width="9.125" style="1" customWidth="1"/>
    <col min="1540" max="1541" width="8" style="1" customWidth="1"/>
    <col min="1542" max="1542" width="7.375" style="1" customWidth="1"/>
    <col min="1543" max="1543" width="8.875" style="1"/>
    <col min="1544" max="1544" width="9.375" style="1" customWidth="1"/>
    <col min="1545" max="1545" width="12" style="1" customWidth="1"/>
    <col min="1546" max="1546" width="44.5" style="1" customWidth="1"/>
    <col min="1547" max="1548" width="8.875" style="1"/>
    <col min="1549" max="1549" width="16.125" style="1" customWidth="1"/>
    <col min="1550" max="1790" width="8.875" style="1"/>
    <col min="1791" max="1791" width="4.625" style="1" customWidth="1"/>
    <col min="1792" max="1792" width="27" style="1" customWidth="1"/>
    <col min="1793" max="1793" width="5.125" style="1" customWidth="1"/>
    <col min="1794" max="1794" width="13.625" style="1" customWidth="1"/>
    <col min="1795" max="1795" width="9.125" style="1" customWidth="1"/>
    <col min="1796" max="1797" width="8" style="1" customWidth="1"/>
    <col min="1798" max="1798" width="7.375" style="1" customWidth="1"/>
    <col min="1799" max="1799" width="8.875" style="1"/>
    <col min="1800" max="1800" width="9.375" style="1" customWidth="1"/>
    <col min="1801" max="1801" width="12" style="1" customWidth="1"/>
    <col min="1802" max="1802" width="44.5" style="1" customWidth="1"/>
    <col min="1803" max="1804" width="8.875" style="1"/>
    <col min="1805" max="1805" width="16.125" style="1" customWidth="1"/>
    <col min="1806" max="2046" width="8.875" style="1"/>
    <col min="2047" max="2047" width="4.625" style="1" customWidth="1"/>
    <col min="2048" max="2048" width="27" style="1" customWidth="1"/>
    <col min="2049" max="2049" width="5.125" style="1" customWidth="1"/>
    <col min="2050" max="2050" width="13.625" style="1" customWidth="1"/>
    <col min="2051" max="2051" width="9.125" style="1" customWidth="1"/>
    <col min="2052" max="2053" width="8" style="1" customWidth="1"/>
    <col min="2054" max="2054" width="7.375" style="1" customWidth="1"/>
    <col min="2055" max="2055" width="8.875" style="1"/>
    <col min="2056" max="2056" width="9.375" style="1" customWidth="1"/>
    <col min="2057" max="2057" width="12" style="1" customWidth="1"/>
    <col min="2058" max="2058" width="44.5" style="1" customWidth="1"/>
    <col min="2059" max="2060" width="8.875" style="1"/>
    <col min="2061" max="2061" width="16.125" style="1" customWidth="1"/>
    <col min="2062" max="2302" width="8.875" style="1"/>
    <col min="2303" max="2303" width="4.625" style="1" customWidth="1"/>
    <col min="2304" max="2304" width="27" style="1" customWidth="1"/>
    <col min="2305" max="2305" width="5.125" style="1" customWidth="1"/>
    <col min="2306" max="2306" width="13.625" style="1" customWidth="1"/>
    <col min="2307" max="2307" width="9.125" style="1" customWidth="1"/>
    <col min="2308" max="2309" width="8" style="1" customWidth="1"/>
    <col min="2310" max="2310" width="7.375" style="1" customWidth="1"/>
    <col min="2311" max="2311" width="8.875" style="1"/>
    <col min="2312" max="2312" width="9.375" style="1" customWidth="1"/>
    <col min="2313" max="2313" width="12" style="1" customWidth="1"/>
    <col min="2314" max="2314" width="44.5" style="1" customWidth="1"/>
    <col min="2315" max="2316" width="8.875" style="1"/>
    <col min="2317" max="2317" width="16.125" style="1" customWidth="1"/>
    <col min="2318" max="2558" width="8.875" style="1"/>
    <col min="2559" max="2559" width="4.625" style="1" customWidth="1"/>
    <col min="2560" max="2560" width="27" style="1" customWidth="1"/>
    <col min="2561" max="2561" width="5.125" style="1" customWidth="1"/>
    <col min="2562" max="2562" width="13.625" style="1" customWidth="1"/>
    <col min="2563" max="2563" width="9.125" style="1" customWidth="1"/>
    <col min="2564" max="2565" width="8" style="1" customWidth="1"/>
    <col min="2566" max="2566" width="7.375" style="1" customWidth="1"/>
    <col min="2567" max="2567" width="8.875" style="1"/>
    <col min="2568" max="2568" width="9.375" style="1" customWidth="1"/>
    <col min="2569" max="2569" width="12" style="1" customWidth="1"/>
    <col min="2570" max="2570" width="44.5" style="1" customWidth="1"/>
    <col min="2571" max="2572" width="8.875" style="1"/>
    <col min="2573" max="2573" width="16.125" style="1" customWidth="1"/>
    <col min="2574" max="2814" width="8.875" style="1"/>
    <col min="2815" max="2815" width="4.625" style="1" customWidth="1"/>
    <col min="2816" max="2816" width="27" style="1" customWidth="1"/>
    <col min="2817" max="2817" width="5.125" style="1" customWidth="1"/>
    <col min="2818" max="2818" width="13.625" style="1" customWidth="1"/>
    <col min="2819" max="2819" width="9.125" style="1" customWidth="1"/>
    <col min="2820" max="2821" width="8" style="1" customWidth="1"/>
    <col min="2822" max="2822" width="7.375" style="1" customWidth="1"/>
    <col min="2823" max="2823" width="8.875" style="1"/>
    <col min="2824" max="2824" width="9.375" style="1" customWidth="1"/>
    <col min="2825" max="2825" width="12" style="1" customWidth="1"/>
    <col min="2826" max="2826" width="44.5" style="1" customWidth="1"/>
    <col min="2827" max="2828" width="8.875" style="1"/>
    <col min="2829" max="2829" width="16.125" style="1" customWidth="1"/>
    <col min="2830" max="3070" width="8.875" style="1"/>
    <col min="3071" max="3071" width="4.625" style="1" customWidth="1"/>
    <col min="3072" max="3072" width="27" style="1" customWidth="1"/>
    <col min="3073" max="3073" width="5.125" style="1" customWidth="1"/>
    <col min="3074" max="3074" width="13.625" style="1" customWidth="1"/>
    <col min="3075" max="3075" width="9.125" style="1" customWidth="1"/>
    <col min="3076" max="3077" width="8" style="1" customWidth="1"/>
    <col min="3078" max="3078" width="7.375" style="1" customWidth="1"/>
    <col min="3079" max="3079" width="8.875" style="1"/>
    <col min="3080" max="3080" width="9.375" style="1" customWidth="1"/>
    <col min="3081" max="3081" width="12" style="1" customWidth="1"/>
    <col min="3082" max="3082" width="44.5" style="1" customWidth="1"/>
    <col min="3083" max="3084" width="8.875" style="1"/>
    <col min="3085" max="3085" width="16.125" style="1" customWidth="1"/>
    <col min="3086" max="3326" width="8.875" style="1"/>
    <col min="3327" max="3327" width="4.625" style="1" customWidth="1"/>
    <col min="3328" max="3328" width="27" style="1" customWidth="1"/>
    <col min="3329" max="3329" width="5.125" style="1" customWidth="1"/>
    <col min="3330" max="3330" width="13.625" style="1" customWidth="1"/>
    <col min="3331" max="3331" width="9.125" style="1" customWidth="1"/>
    <col min="3332" max="3333" width="8" style="1" customWidth="1"/>
    <col min="3334" max="3334" width="7.375" style="1" customWidth="1"/>
    <col min="3335" max="3335" width="8.875" style="1"/>
    <col min="3336" max="3336" width="9.375" style="1" customWidth="1"/>
    <col min="3337" max="3337" width="12" style="1" customWidth="1"/>
    <col min="3338" max="3338" width="44.5" style="1" customWidth="1"/>
    <col min="3339" max="3340" width="8.875" style="1"/>
    <col min="3341" max="3341" width="16.125" style="1" customWidth="1"/>
    <col min="3342" max="3582" width="8.875" style="1"/>
    <col min="3583" max="3583" width="4.625" style="1" customWidth="1"/>
    <col min="3584" max="3584" width="27" style="1" customWidth="1"/>
    <col min="3585" max="3585" width="5.125" style="1" customWidth="1"/>
    <col min="3586" max="3586" width="13.625" style="1" customWidth="1"/>
    <col min="3587" max="3587" width="9.125" style="1" customWidth="1"/>
    <col min="3588" max="3589" width="8" style="1" customWidth="1"/>
    <col min="3590" max="3590" width="7.375" style="1" customWidth="1"/>
    <col min="3591" max="3591" width="8.875" style="1"/>
    <col min="3592" max="3592" width="9.375" style="1" customWidth="1"/>
    <col min="3593" max="3593" width="12" style="1" customWidth="1"/>
    <col min="3594" max="3594" width="44.5" style="1" customWidth="1"/>
    <col min="3595" max="3596" width="8.875" style="1"/>
    <col min="3597" max="3597" width="16.125" style="1" customWidth="1"/>
    <col min="3598" max="3838" width="8.875" style="1"/>
    <col min="3839" max="3839" width="4.625" style="1" customWidth="1"/>
    <col min="3840" max="3840" width="27" style="1" customWidth="1"/>
    <col min="3841" max="3841" width="5.125" style="1" customWidth="1"/>
    <col min="3842" max="3842" width="13.625" style="1" customWidth="1"/>
    <col min="3843" max="3843" width="9.125" style="1" customWidth="1"/>
    <col min="3844" max="3845" width="8" style="1" customWidth="1"/>
    <col min="3846" max="3846" width="7.375" style="1" customWidth="1"/>
    <col min="3847" max="3847" width="8.875" style="1"/>
    <col min="3848" max="3848" width="9.375" style="1" customWidth="1"/>
    <col min="3849" max="3849" width="12" style="1" customWidth="1"/>
    <col min="3850" max="3850" width="44.5" style="1" customWidth="1"/>
    <col min="3851" max="3852" width="8.875" style="1"/>
    <col min="3853" max="3853" width="16.125" style="1" customWidth="1"/>
    <col min="3854" max="4094" width="8.875" style="1"/>
    <col min="4095" max="4095" width="4.625" style="1" customWidth="1"/>
    <col min="4096" max="4096" width="27" style="1" customWidth="1"/>
    <col min="4097" max="4097" width="5.125" style="1" customWidth="1"/>
    <col min="4098" max="4098" width="13.625" style="1" customWidth="1"/>
    <col min="4099" max="4099" width="9.125" style="1" customWidth="1"/>
    <col min="4100" max="4101" width="8" style="1" customWidth="1"/>
    <col min="4102" max="4102" width="7.375" style="1" customWidth="1"/>
    <col min="4103" max="4103" width="8.875" style="1"/>
    <col min="4104" max="4104" width="9.375" style="1" customWidth="1"/>
    <col min="4105" max="4105" width="12" style="1" customWidth="1"/>
    <col min="4106" max="4106" width="44.5" style="1" customWidth="1"/>
    <col min="4107" max="4108" width="8.875" style="1"/>
    <col min="4109" max="4109" width="16.125" style="1" customWidth="1"/>
    <col min="4110" max="4350" width="8.875" style="1"/>
    <col min="4351" max="4351" width="4.625" style="1" customWidth="1"/>
    <col min="4352" max="4352" width="27" style="1" customWidth="1"/>
    <col min="4353" max="4353" width="5.125" style="1" customWidth="1"/>
    <col min="4354" max="4354" width="13.625" style="1" customWidth="1"/>
    <col min="4355" max="4355" width="9.125" style="1" customWidth="1"/>
    <col min="4356" max="4357" width="8" style="1" customWidth="1"/>
    <col min="4358" max="4358" width="7.375" style="1" customWidth="1"/>
    <col min="4359" max="4359" width="8.875" style="1"/>
    <col min="4360" max="4360" width="9.375" style="1" customWidth="1"/>
    <col min="4361" max="4361" width="12" style="1" customWidth="1"/>
    <col min="4362" max="4362" width="44.5" style="1" customWidth="1"/>
    <col min="4363" max="4364" width="8.875" style="1"/>
    <col min="4365" max="4365" width="16.125" style="1" customWidth="1"/>
    <col min="4366" max="4606" width="8.875" style="1"/>
    <col min="4607" max="4607" width="4.625" style="1" customWidth="1"/>
    <col min="4608" max="4608" width="27" style="1" customWidth="1"/>
    <col min="4609" max="4609" width="5.125" style="1" customWidth="1"/>
    <col min="4610" max="4610" width="13.625" style="1" customWidth="1"/>
    <col min="4611" max="4611" width="9.125" style="1" customWidth="1"/>
    <col min="4612" max="4613" width="8" style="1" customWidth="1"/>
    <col min="4614" max="4614" width="7.375" style="1" customWidth="1"/>
    <col min="4615" max="4615" width="8.875" style="1"/>
    <col min="4616" max="4616" width="9.375" style="1" customWidth="1"/>
    <col min="4617" max="4617" width="12" style="1" customWidth="1"/>
    <col min="4618" max="4618" width="44.5" style="1" customWidth="1"/>
    <col min="4619" max="4620" width="8.875" style="1"/>
    <col min="4621" max="4621" width="16.125" style="1" customWidth="1"/>
    <col min="4622" max="4862" width="8.875" style="1"/>
    <col min="4863" max="4863" width="4.625" style="1" customWidth="1"/>
    <col min="4864" max="4864" width="27" style="1" customWidth="1"/>
    <col min="4865" max="4865" width="5.125" style="1" customWidth="1"/>
    <col min="4866" max="4866" width="13.625" style="1" customWidth="1"/>
    <col min="4867" max="4867" width="9.125" style="1" customWidth="1"/>
    <col min="4868" max="4869" width="8" style="1" customWidth="1"/>
    <col min="4870" max="4870" width="7.375" style="1" customWidth="1"/>
    <col min="4871" max="4871" width="8.875" style="1"/>
    <col min="4872" max="4872" width="9.375" style="1" customWidth="1"/>
    <col min="4873" max="4873" width="12" style="1" customWidth="1"/>
    <col min="4874" max="4874" width="44.5" style="1" customWidth="1"/>
    <col min="4875" max="4876" width="8.875" style="1"/>
    <col min="4877" max="4877" width="16.125" style="1" customWidth="1"/>
    <col min="4878" max="5118" width="8.875" style="1"/>
    <col min="5119" max="5119" width="4.625" style="1" customWidth="1"/>
    <col min="5120" max="5120" width="27" style="1" customWidth="1"/>
    <col min="5121" max="5121" width="5.125" style="1" customWidth="1"/>
    <col min="5122" max="5122" width="13.625" style="1" customWidth="1"/>
    <col min="5123" max="5123" width="9.125" style="1" customWidth="1"/>
    <col min="5124" max="5125" width="8" style="1" customWidth="1"/>
    <col min="5126" max="5126" width="7.375" style="1" customWidth="1"/>
    <col min="5127" max="5127" width="8.875" style="1"/>
    <col min="5128" max="5128" width="9.375" style="1" customWidth="1"/>
    <col min="5129" max="5129" width="12" style="1" customWidth="1"/>
    <col min="5130" max="5130" width="44.5" style="1" customWidth="1"/>
    <col min="5131" max="5132" width="8.875" style="1"/>
    <col min="5133" max="5133" width="16.125" style="1" customWidth="1"/>
    <col min="5134" max="5374" width="8.875" style="1"/>
    <col min="5375" max="5375" width="4.625" style="1" customWidth="1"/>
    <col min="5376" max="5376" width="27" style="1" customWidth="1"/>
    <col min="5377" max="5377" width="5.125" style="1" customWidth="1"/>
    <col min="5378" max="5378" width="13.625" style="1" customWidth="1"/>
    <col min="5379" max="5379" width="9.125" style="1" customWidth="1"/>
    <col min="5380" max="5381" width="8" style="1" customWidth="1"/>
    <col min="5382" max="5382" width="7.375" style="1" customWidth="1"/>
    <col min="5383" max="5383" width="8.875" style="1"/>
    <col min="5384" max="5384" width="9.375" style="1" customWidth="1"/>
    <col min="5385" max="5385" width="12" style="1" customWidth="1"/>
    <col min="5386" max="5386" width="44.5" style="1" customWidth="1"/>
    <col min="5387" max="5388" width="8.875" style="1"/>
    <col min="5389" max="5389" width="16.125" style="1" customWidth="1"/>
    <col min="5390" max="5630" width="8.875" style="1"/>
    <col min="5631" max="5631" width="4.625" style="1" customWidth="1"/>
    <col min="5632" max="5632" width="27" style="1" customWidth="1"/>
    <col min="5633" max="5633" width="5.125" style="1" customWidth="1"/>
    <col min="5634" max="5634" width="13.625" style="1" customWidth="1"/>
    <col min="5635" max="5635" width="9.125" style="1" customWidth="1"/>
    <col min="5636" max="5637" width="8" style="1" customWidth="1"/>
    <col min="5638" max="5638" width="7.375" style="1" customWidth="1"/>
    <col min="5639" max="5639" width="8.875" style="1"/>
    <col min="5640" max="5640" width="9.375" style="1" customWidth="1"/>
    <col min="5641" max="5641" width="12" style="1" customWidth="1"/>
    <col min="5642" max="5642" width="44.5" style="1" customWidth="1"/>
    <col min="5643" max="5644" width="8.875" style="1"/>
    <col min="5645" max="5645" width="16.125" style="1" customWidth="1"/>
    <col min="5646" max="5886" width="8.875" style="1"/>
    <col min="5887" max="5887" width="4.625" style="1" customWidth="1"/>
    <col min="5888" max="5888" width="27" style="1" customWidth="1"/>
    <col min="5889" max="5889" width="5.125" style="1" customWidth="1"/>
    <col min="5890" max="5890" width="13.625" style="1" customWidth="1"/>
    <col min="5891" max="5891" width="9.125" style="1" customWidth="1"/>
    <col min="5892" max="5893" width="8" style="1" customWidth="1"/>
    <col min="5894" max="5894" width="7.375" style="1" customWidth="1"/>
    <col min="5895" max="5895" width="8.875" style="1"/>
    <col min="5896" max="5896" width="9.375" style="1" customWidth="1"/>
    <col min="5897" max="5897" width="12" style="1" customWidth="1"/>
    <col min="5898" max="5898" width="44.5" style="1" customWidth="1"/>
    <col min="5899" max="5900" width="8.875" style="1"/>
    <col min="5901" max="5901" width="16.125" style="1" customWidth="1"/>
    <col min="5902" max="6142" width="8.875" style="1"/>
    <col min="6143" max="6143" width="4.625" style="1" customWidth="1"/>
    <col min="6144" max="6144" width="27" style="1" customWidth="1"/>
    <col min="6145" max="6145" width="5.125" style="1" customWidth="1"/>
    <col min="6146" max="6146" width="13.625" style="1" customWidth="1"/>
    <col min="6147" max="6147" width="9.125" style="1" customWidth="1"/>
    <col min="6148" max="6149" width="8" style="1" customWidth="1"/>
    <col min="6150" max="6150" width="7.375" style="1" customWidth="1"/>
    <col min="6151" max="6151" width="8.875" style="1"/>
    <col min="6152" max="6152" width="9.375" style="1" customWidth="1"/>
    <col min="6153" max="6153" width="12" style="1" customWidth="1"/>
    <col min="6154" max="6154" width="44.5" style="1" customWidth="1"/>
    <col min="6155" max="6156" width="8.875" style="1"/>
    <col min="6157" max="6157" width="16.125" style="1" customWidth="1"/>
    <col min="6158" max="6398" width="8.875" style="1"/>
    <col min="6399" max="6399" width="4.625" style="1" customWidth="1"/>
    <col min="6400" max="6400" width="27" style="1" customWidth="1"/>
    <col min="6401" max="6401" width="5.125" style="1" customWidth="1"/>
    <col min="6402" max="6402" width="13.625" style="1" customWidth="1"/>
    <col min="6403" max="6403" width="9.125" style="1" customWidth="1"/>
    <col min="6404" max="6405" width="8" style="1" customWidth="1"/>
    <col min="6406" max="6406" width="7.375" style="1" customWidth="1"/>
    <col min="6407" max="6407" width="8.875" style="1"/>
    <col min="6408" max="6408" width="9.375" style="1" customWidth="1"/>
    <col min="6409" max="6409" width="12" style="1" customWidth="1"/>
    <col min="6410" max="6410" width="44.5" style="1" customWidth="1"/>
    <col min="6411" max="6412" width="8.875" style="1"/>
    <col min="6413" max="6413" width="16.125" style="1" customWidth="1"/>
    <col min="6414" max="6654" width="8.875" style="1"/>
    <col min="6655" max="6655" width="4.625" style="1" customWidth="1"/>
    <col min="6656" max="6656" width="27" style="1" customWidth="1"/>
    <col min="6657" max="6657" width="5.125" style="1" customWidth="1"/>
    <col min="6658" max="6658" width="13.625" style="1" customWidth="1"/>
    <col min="6659" max="6659" width="9.125" style="1" customWidth="1"/>
    <col min="6660" max="6661" width="8" style="1" customWidth="1"/>
    <col min="6662" max="6662" width="7.375" style="1" customWidth="1"/>
    <col min="6663" max="6663" width="8.875" style="1"/>
    <col min="6664" max="6664" width="9.375" style="1" customWidth="1"/>
    <col min="6665" max="6665" width="12" style="1" customWidth="1"/>
    <col min="6666" max="6666" width="44.5" style="1" customWidth="1"/>
    <col min="6667" max="6668" width="8.875" style="1"/>
    <col min="6669" max="6669" width="16.125" style="1" customWidth="1"/>
    <col min="6670" max="6910" width="8.875" style="1"/>
    <col min="6911" max="6911" width="4.625" style="1" customWidth="1"/>
    <col min="6912" max="6912" width="27" style="1" customWidth="1"/>
    <col min="6913" max="6913" width="5.125" style="1" customWidth="1"/>
    <col min="6914" max="6914" width="13.625" style="1" customWidth="1"/>
    <col min="6915" max="6915" width="9.125" style="1" customWidth="1"/>
    <col min="6916" max="6917" width="8" style="1" customWidth="1"/>
    <col min="6918" max="6918" width="7.375" style="1" customWidth="1"/>
    <col min="6919" max="6919" width="8.875" style="1"/>
    <col min="6920" max="6920" width="9.375" style="1" customWidth="1"/>
    <col min="6921" max="6921" width="12" style="1" customWidth="1"/>
    <col min="6922" max="6922" width="44.5" style="1" customWidth="1"/>
    <col min="6923" max="6924" width="8.875" style="1"/>
    <col min="6925" max="6925" width="16.125" style="1" customWidth="1"/>
    <col min="6926" max="7166" width="8.875" style="1"/>
    <col min="7167" max="7167" width="4.625" style="1" customWidth="1"/>
    <col min="7168" max="7168" width="27" style="1" customWidth="1"/>
    <col min="7169" max="7169" width="5.125" style="1" customWidth="1"/>
    <col min="7170" max="7170" width="13.625" style="1" customWidth="1"/>
    <col min="7171" max="7171" width="9.125" style="1" customWidth="1"/>
    <col min="7172" max="7173" width="8" style="1" customWidth="1"/>
    <col min="7174" max="7174" width="7.375" style="1" customWidth="1"/>
    <col min="7175" max="7175" width="8.875" style="1"/>
    <col min="7176" max="7176" width="9.375" style="1" customWidth="1"/>
    <col min="7177" max="7177" width="12" style="1" customWidth="1"/>
    <col min="7178" max="7178" width="44.5" style="1" customWidth="1"/>
    <col min="7179" max="7180" width="8.875" style="1"/>
    <col min="7181" max="7181" width="16.125" style="1" customWidth="1"/>
    <col min="7182" max="7422" width="8.875" style="1"/>
    <col min="7423" max="7423" width="4.625" style="1" customWidth="1"/>
    <col min="7424" max="7424" width="27" style="1" customWidth="1"/>
    <col min="7425" max="7425" width="5.125" style="1" customWidth="1"/>
    <col min="7426" max="7426" width="13.625" style="1" customWidth="1"/>
    <col min="7427" max="7427" width="9.125" style="1" customWidth="1"/>
    <col min="7428" max="7429" width="8" style="1" customWidth="1"/>
    <col min="7430" max="7430" width="7.375" style="1" customWidth="1"/>
    <col min="7431" max="7431" width="8.875" style="1"/>
    <col min="7432" max="7432" width="9.375" style="1" customWidth="1"/>
    <col min="7433" max="7433" width="12" style="1" customWidth="1"/>
    <col min="7434" max="7434" width="44.5" style="1" customWidth="1"/>
    <col min="7435" max="7436" width="8.875" style="1"/>
    <col min="7437" max="7437" width="16.125" style="1" customWidth="1"/>
    <col min="7438" max="7678" width="8.875" style="1"/>
    <col min="7679" max="7679" width="4.625" style="1" customWidth="1"/>
    <col min="7680" max="7680" width="27" style="1" customWidth="1"/>
    <col min="7681" max="7681" width="5.125" style="1" customWidth="1"/>
    <col min="7682" max="7682" width="13.625" style="1" customWidth="1"/>
    <col min="7683" max="7683" width="9.125" style="1" customWidth="1"/>
    <col min="7684" max="7685" width="8" style="1" customWidth="1"/>
    <col min="7686" max="7686" width="7.375" style="1" customWidth="1"/>
    <col min="7687" max="7687" width="8.875" style="1"/>
    <col min="7688" max="7688" width="9.375" style="1" customWidth="1"/>
    <col min="7689" max="7689" width="12" style="1" customWidth="1"/>
    <col min="7690" max="7690" width="44.5" style="1" customWidth="1"/>
    <col min="7691" max="7692" width="8.875" style="1"/>
    <col min="7693" max="7693" width="16.125" style="1" customWidth="1"/>
    <col min="7694" max="7934" width="8.875" style="1"/>
    <col min="7935" max="7935" width="4.625" style="1" customWidth="1"/>
    <col min="7936" max="7936" width="27" style="1" customWidth="1"/>
    <col min="7937" max="7937" width="5.125" style="1" customWidth="1"/>
    <col min="7938" max="7938" width="13.625" style="1" customWidth="1"/>
    <col min="7939" max="7939" width="9.125" style="1" customWidth="1"/>
    <col min="7940" max="7941" width="8" style="1" customWidth="1"/>
    <col min="7942" max="7942" width="7.375" style="1" customWidth="1"/>
    <col min="7943" max="7943" width="8.875" style="1"/>
    <col min="7944" max="7944" width="9.375" style="1" customWidth="1"/>
    <col min="7945" max="7945" width="12" style="1" customWidth="1"/>
    <col min="7946" max="7946" width="44.5" style="1" customWidth="1"/>
    <col min="7947" max="7948" width="8.875" style="1"/>
    <col min="7949" max="7949" width="16.125" style="1" customWidth="1"/>
    <col min="7950" max="8190" width="8.875" style="1"/>
    <col min="8191" max="8191" width="4.625" style="1" customWidth="1"/>
    <col min="8192" max="8192" width="27" style="1" customWidth="1"/>
    <col min="8193" max="8193" width="5.125" style="1" customWidth="1"/>
    <col min="8194" max="8194" width="13.625" style="1" customWidth="1"/>
    <col min="8195" max="8195" width="9.125" style="1" customWidth="1"/>
    <col min="8196" max="8197" width="8" style="1" customWidth="1"/>
    <col min="8198" max="8198" width="7.375" style="1" customWidth="1"/>
    <col min="8199" max="8199" width="8.875" style="1"/>
    <col min="8200" max="8200" width="9.375" style="1" customWidth="1"/>
    <col min="8201" max="8201" width="12" style="1" customWidth="1"/>
    <col min="8202" max="8202" width="44.5" style="1" customWidth="1"/>
    <col min="8203" max="8204" width="8.875" style="1"/>
    <col min="8205" max="8205" width="16.125" style="1" customWidth="1"/>
    <col min="8206" max="8446" width="8.875" style="1"/>
    <col min="8447" max="8447" width="4.625" style="1" customWidth="1"/>
    <col min="8448" max="8448" width="27" style="1" customWidth="1"/>
    <col min="8449" max="8449" width="5.125" style="1" customWidth="1"/>
    <col min="8450" max="8450" width="13.625" style="1" customWidth="1"/>
    <col min="8451" max="8451" width="9.125" style="1" customWidth="1"/>
    <col min="8452" max="8453" width="8" style="1" customWidth="1"/>
    <col min="8454" max="8454" width="7.375" style="1" customWidth="1"/>
    <col min="8455" max="8455" width="8.875" style="1"/>
    <col min="8456" max="8456" width="9.375" style="1" customWidth="1"/>
    <col min="8457" max="8457" width="12" style="1" customWidth="1"/>
    <col min="8458" max="8458" width="44.5" style="1" customWidth="1"/>
    <col min="8459" max="8460" width="8.875" style="1"/>
    <col min="8461" max="8461" width="16.125" style="1" customWidth="1"/>
    <col min="8462" max="8702" width="8.875" style="1"/>
    <col min="8703" max="8703" width="4.625" style="1" customWidth="1"/>
    <col min="8704" max="8704" width="27" style="1" customWidth="1"/>
    <col min="8705" max="8705" width="5.125" style="1" customWidth="1"/>
    <col min="8706" max="8706" width="13.625" style="1" customWidth="1"/>
    <col min="8707" max="8707" width="9.125" style="1" customWidth="1"/>
    <col min="8708" max="8709" width="8" style="1" customWidth="1"/>
    <col min="8710" max="8710" width="7.375" style="1" customWidth="1"/>
    <col min="8711" max="8711" width="8.875" style="1"/>
    <col min="8712" max="8712" width="9.375" style="1" customWidth="1"/>
    <col min="8713" max="8713" width="12" style="1" customWidth="1"/>
    <col min="8714" max="8714" width="44.5" style="1" customWidth="1"/>
    <col min="8715" max="8716" width="8.875" style="1"/>
    <col min="8717" max="8717" width="16.125" style="1" customWidth="1"/>
    <col min="8718" max="8958" width="8.875" style="1"/>
    <col min="8959" max="8959" width="4.625" style="1" customWidth="1"/>
    <col min="8960" max="8960" width="27" style="1" customWidth="1"/>
    <col min="8961" max="8961" width="5.125" style="1" customWidth="1"/>
    <col min="8962" max="8962" width="13.625" style="1" customWidth="1"/>
    <col min="8963" max="8963" width="9.125" style="1" customWidth="1"/>
    <col min="8964" max="8965" width="8" style="1" customWidth="1"/>
    <col min="8966" max="8966" width="7.375" style="1" customWidth="1"/>
    <col min="8967" max="8967" width="8.875" style="1"/>
    <col min="8968" max="8968" width="9.375" style="1" customWidth="1"/>
    <col min="8969" max="8969" width="12" style="1" customWidth="1"/>
    <col min="8970" max="8970" width="44.5" style="1" customWidth="1"/>
    <col min="8971" max="8972" width="8.875" style="1"/>
    <col min="8973" max="8973" width="16.125" style="1" customWidth="1"/>
    <col min="8974" max="9214" width="8.875" style="1"/>
    <col min="9215" max="9215" width="4.625" style="1" customWidth="1"/>
    <col min="9216" max="9216" width="27" style="1" customWidth="1"/>
    <col min="9217" max="9217" width="5.125" style="1" customWidth="1"/>
    <col min="9218" max="9218" width="13.625" style="1" customWidth="1"/>
    <col min="9219" max="9219" width="9.125" style="1" customWidth="1"/>
    <col min="9220" max="9221" width="8" style="1" customWidth="1"/>
    <col min="9222" max="9222" width="7.375" style="1" customWidth="1"/>
    <col min="9223" max="9223" width="8.875" style="1"/>
    <col min="9224" max="9224" width="9.375" style="1" customWidth="1"/>
    <col min="9225" max="9225" width="12" style="1" customWidth="1"/>
    <col min="9226" max="9226" width="44.5" style="1" customWidth="1"/>
    <col min="9227" max="9228" width="8.875" style="1"/>
    <col min="9229" max="9229" width="16.125" style="1" customWidth="1"/>
    <col min="9230" max="9470" width="8.875" style="1"/>
    <col min="9471" max="9471" width="4.625" style="1" customWidth="1"/>
    <col min="9472" max="9472" width="27" style="1" customWidth="1"/>
    <col min="9473" max="9473" width="5.125" style="1" customWidth="1"/>
    <col min="9474" max="9474" width="13.625" style="1" customWidth="1"/>
    <col min="9475" max="9475" width="9.125" style="1" customWidth="1"/>
    <col min="9476" max="9477" width="8" style="1" customWidth="1"/>
    <col min="9478" max="9478" width="7.375" style="1" customWidth="1"/>
    <col min="9479" max="9479" width="8.875" style="1"/>
    <col min="9480" max="9480" width="9.375" style="1" customWidth="1"/>
    <col min="9481" max="9481" width="12" style="1" customWidth="1"/>
    <col min="9482" max="9482" width="44.5" style="1" customWidth="1"/>
    <col min="9483" max="9484" width="8.875" style="1"/>
    <col min="9485" max="9485" width="16.125" style="1" customWidth="1"/>
    <col min="9486" max="9726" width="8.875" style="1"/>
    <col min="9727" max="9727" width="4.625" style="1" customWidth="1"/>
    <col min="9728" max="9728" width="27" style="1" customWidth="1"/>
    <col min="9729" max="9729" width="5.125" style="1" customWidth="1"/>
    <col min="9730" max="9730" width="13.625" style="1" customWidth="1"/>
    <col min="9731" max="9731" width="9.125" style="1" customWidth="1"/>
    <col min="9732" max="9733" width="8" style="1" customWidth="1"/>
    <col min="9734" max="9734" width="7.375" style="1" customWidth="1"/>
    <col min="9735" max="9735" width="8.875" style="1"/>
    <col min="9736" max="9736" width="9.375" style="1" customWidth="1"/>
    <col min="9737" max="9737" width="12" style="1" customWidth="1"/>
    <col min="9738" max="9738" width="44.5" style="1" customWidth="1"/>
    <col min="9739" max="9740" width="8.875" style="1"/>
    <col min="9741" max="9741" width="16.125" style="1" customWidth="1"/>
    <col min="9742" max="9982" width="8.875" style="1"/>
    <col min="9983" max="9983" width="4.625" style="1" customWidth="1"/>
    <col min="9984" max="9984" width="27" style="1" customWidth="1"/>
    <col min="9985" max="9985" width="5.125" style="1" customWidth="1"/>
    <col min="9986" max="9986" width="13.625" style="1" customWidth="1"/>
    <col min="9987" max="9987" width="9.125" style="1" customWidth="1"/>
    <col min="9988" max="9989" width="8" style="1" customWidth="1"/>
    <col min="9990" max="9990" width="7.375" style="1" customWidth="1"/>
    <col min="9991" max="9991" width="8.875" style="1"/>
    <col min="9992" max="9992" width="9.375" style="1" customWidth="1"/>
    <col min="9993" max="9993" width="12" style="1" customWidth="1"/>
    <col min="9994" max="9994" width="44.5" style="1" customWidth="1"/>
    <col min="9995" max="9996" width="8.875" style="1"/>
    <col min="9997" max="9997" width="16.125" style="1" customWidth="1"/>
    <col min="9998" max="10238" width="8.875" style="1"/>
    <col min="10239" max="10239" width="4.625" style="1" customWidth="1"/>
    <col min="10240" max="10240" width="27" style="1" customWidth="1"/>
    <col min="10241" max="10241" width="5.125" style="1" customWidth="1"/>
    <col min="10242" max="10242" width="13.625" style="1" customWidth="1"/>
    <col min="10243" max="10243" width="9.125" style="1" customWidth="1"/>
    <col min="10244" max="10245" width="8" style="1" customWidth="1"/>
    <col min="10246" max="10246" width="7.375" style="1" customWidth="1"/>
    <col min="10247" max="10247" width="8.875" style="1"/>
    <col min="10248" max="10248" width="9.375" style="1" customWidth="1"/>
    <col min="10249" max="10249" width="12" style="1" customWidth="1"/>
    <col min="10250" max="10250" width="44.5" style="1" customWidth="1"/>
    <col min="10251" max="10252" width="8.875" style="1"/>
    <col min="10253" max="10253" width="16.125" style="1" customWidth="1"/>
    <col min="10254" max="10494" width="8.875" style="1"/>
    <col min="10495" max="10495" width="4.625" style="1" customWidth="1"/>
    <col min="10496" max="10496" width="27" style="1" customWidth="1"/>
    <col min="10497" max="10497" width="5.125" style="1" customWidth="1"/>
    <col min="10498" max="10498" width="13.625" style="1" customWidth="1"/>
    <col min="10499" max="10499" width="9.125" style="1" customWidth="1"/>
    <col min="10500" max="10501" width="8" style="1" customWidth="1"/>
    <col min="10502" max="10502" width="7.375" style="1" customWidth="1"/>
    <col min="10503" max="10503" width="8.875" style="1"/>
    <col min="10504" max="10504" width="9.375" style="1" customWidth="1"/>
    <col min="10505" max="10505" width="12" style="1" customWidth="1"/>
    <col min="10506" max="10506" width="44.5" style="1" customWidth="1"/>
    <col min="10507" max="10508" width="8.875" style="1"/>
    <col min="10509" max="10509" width="16.125" style="1" customWidth="1"/>
    <col min="10510" max="10750" width="8.875" style="1"/>
    <col min="10751" max="10751" width="4.625" style="1" customWidth="1"/>
    <col min="10752" max="10752" width="27" style="1" customWidth="1"/>
    <col min="10753" max="10753" width="5.125" style="1" customWidth="1"/>
    <col min="10754" max="10754" width="13.625" style="1" customWidth="1"/>
    <col min="10755" max="10755" width="9.125" style="1" customWidth="1"/>
    <col min="10756" max="10757" width="8" style="1" customWidth="1"/>
    <col min="10758" max="10758" width="7.375" style="1" customWidth="1"/>
    <col min="10759" max="10759" width="8.875" style="1"/>
    <col min="10760" max="10760" width="9.375" style="1" customWidth="1"/>
    <col min="10761" max="10761" width="12" style="1" customWidth="1"/>
    <col min="10762" max="10762" width="44.5" style="1" customWidth="1"/>
    <col min="10763" max="10764" width="8.875" style="1"/>
    <col min="10765" max="10765" width="16.125" style="1" customWidth="1"/>
    <col min="10766" max="11006" width="8.875" style="1"/>
    <col min="11007" max="11007" width="4.625" style="1" customWidth="1"/>
    <col min="11008" max="11008" width="27" style="1" customWidth="1"/>
    <col min="11009" max="11009" width="5.125" style="1" customWidth="1"/>
    <col min="11010" max="11010" width="13.625" style="1" customWidth="1"/>
    <col min="11011" max="11011" width="9.125" style="1" customWidth="1"/>
    <col min="11012" max="11013" width="8" style="1" customWidth="1"/>
    <col min="11014" max="11014" width="7.375" style="1" customWidth="1"/>
    <col min="11015" max="11015" width="8.875" style="1"/>
    <col min="11016" max="11016" width="9.375" style="1" customWidth="1"/>
    <col min="11017" max="11017" width="12" style="1" customWidth="1"/>
    <col min="11018" max="11018" width="44.5" style="1" customWidth="1"/>
    <col min="11019" max="11020" width="8.875" style="1"/>
    <col min="11021" max="11021" width="16.125" style="1" customWidth="1"/>
    <col min="11022" max="11262" width="8.875" style="1"/>
    <col min="11263" max="11263" width="4.625" style="1" customWidth="1"/>
    <col min="11264" max="11264" width="27" style="1" customWidth="1"/>
    <col min="11265" max="11265" width="5.125" style="1" customWidth="1"/>
    <col min="11266" max="11266" width="13.625" style="1" customWidth="1"/>
    <col min="11267" max="11267" width="9.125" style="1" customWidth="1"/>
    <col min="11268" max="11269" width="8" style="1" customWidth="1"/>
    <col min="11270" max="11270" width="7.375" style="1" customWidth="1"/>
    <col min="11271" max="11271" width="8.875" style="1"/>
    <col min="11272" max="11272" width="9.375" style="1" customWidth="1"/>
    <col min="11273" max="11273" width="12" style="1" customWidth="1"/>
    <col min="11274" max="11274" width="44.5" style="1" customWidth="1"/>
    <col min="11275" max="11276" width="8.875" style="1"/>
    <col min="11277" max="11277" width="16.125" style="1" customWidth="1"/>
    <col min="11278" max="11518" width="8.875" style="1"/>
    <col min="11519" max="11519" width="4.625" style="1" customWidth="1"/>
    <col min="11520" max="11520" width="27" style="1" customWidth="1"/>
    <col min="11521" max="11521" width="5.125" style="1" customWidth="1"/>
    <col min="11522" max="11522" width="13.625" style="1" customWidth="1"/>
    <col min="11523" max="11523" width="9.125" style="1" customWidth="1"/>
    <col min="11524" max="11525" width="8" style="1" customWidth="1"/>
    <col min="11526" max="11526" width="7.375" style="1" customWidth="1"/>
    <col min="11527" max="11527" width="8.875" style="1"/>
    <col min="11528" max="11528" width="9.375" style="1" customWidth="1"/>
    <col min="11529" max="11529" width="12" style="1" customWidth="1"/>
    <col min="11530" max="11530" width="44.5" style="1" customWidth="1"/>
    <col min="11531" max="11532" width="8.875" style="1"/>
    <col min="11533" max="11533" width="16.125" style="1" customWidth="1"/>
    <col min="11534" max="11774" width="8.875" style="1"/>
    <col min="11775" max="11775" width="4.625" style="1" customWidth="1"/>
    <col min="11776" max="11776" width="27" style="1" customWidth="1"/>
    <col min="11777" max="11777" width="5.125" style="1" customWidth="1"/>
    <col min="11778" max="11778" width="13.625" style="1" customWidth="1"/>
    <col min="11779" max="11779" width="9.125" style="1" customWidth="1"/>
    <col min="11780" max="11781" width="8" style="1" customWidth="1"/>
    <col min="11782" max="11782" width="7.375" style="1" customWidth="1"/>
    <col min="11783" max="11783" width="8.875" style="1"/>
    <col min="11784" max="11784" width="9.375" style="1" customWidth="1"/>
    <col min="11785" max="11785" width="12" style="1" customWidth="1"/>
    <col min="11786" max="11786" width="44.5" style="1" customWidth="1"/>
    <col min="11787" max="11788" width="8.875" style="1"/>
    <col min="11789" max="11789" width="16.125" style="1" customWidth="1"/>
    <col min="11790" max="12030" width="8.875" style="1"/>
    <col min="12031" max="12031" width="4.625" style="1" customWidth="1"/>
    <col min="12032" max="12032" width="27" style="1" customWidth="1"/>
    <col min="12033" max="12033" width="5.125" style="1" customWidth="1"/>
    <col min="12034" max="12034" width="13.625" style="1" customWidth="1"/>
    <col min="12035" max="12035" width="9.125" style="1" customWidth="1"/>
    <col min="12036" max="12037" width="8" style="1" customWidth="1"/>
    <col min="12038" max="12038" width="7.375" style="1" customWidth="1"/>
    <col min="12039" max="12039" width="8.875" style="1"/>
    <col min="12040" max="12040" width="9.375" style="1" customWidth="1"/>
    <col min="12041" max="12041" width="12" style="1" customWidth="1"/>
    <col min="12042" max="12042" width="44.5" style="1" customWidth="1"/>
    <col min="12043" max="12044" width="8.875" style="1"/>
    <col min="12045" max="12045" width="16.125" style="1" customWidth="1"/>
    <col min="12046" max="12286" width="8.875" style="1"/>
    <col min="12287" max="12287" width="4.625" style="1" customWidth="1"/>
    <col min="12288" max="12288" width="27" style="1" customWidth="1"/>
    <col min="12289" max="12289" width="5.125" style="1" customWidth="1"/>
    <col min="12290" max="12290" width="13.625" style="1" customWidth="1"/>
    <col min="12291" max="12291" width="9.125" style="1" customWidth="1"/>
    <col min="12292" max="12293" width="8" style="1" customWidth="1"/>
    <col min="12294" max="12294" width="7.375" style="1" customWidth="1"/>
    <col min="12295" max="12295" width="8.875" style="1"/>
    <col min="12296" max="12296" width="9.375" style="1" customWidth="1"/>
    <col min="12297" max="12297" width="12" style="1" customWidth="1"/>
    <col min="12298" max="12298" width="44.5" style="1" customWidth="1"/>
    <col min="12299" max="12300" width="8.875" style="1"/>
    <col min="12301" max="12301" width="16.125" style="1" customWidth="1"/>
    <col min="12302" max="12542" width="8.875" style="1"/>
    <col min="12543" max="12543" width="4.625" style="1" customWidth="1"/>
    <col min="12544" max="12544" width="27" style="1" customWidth="1"/>
    <col min="12545" max="12545" width="5.125" style="1" customWidth="1"/>
    <col min="12546" max="12546" width="13.625" style="1" customWidth="1"/>
    <col min="12547" max="12547" width="9.125" style="1" customWidth="1"/>
    <col min="12548" max="12549" width="8" style="1" customWidth="1"/>
    <col min="12550" max="12550" width="7.375" style="1" customWidth="1"/>
    <col min="12551" max="12551" width="8.875" style="1"/>
    <col min="12552" max="12552" width="9.375" style="1" customWidth="1"/>
    <col min="12553" max="12553" width="12" style="1" customWidth="1"/>
    <col min="12554" max="12554" width="44.5" style="1" customWidth="1"/>
    <col min="12555" max="12556" width="8.875" style="1"/>
    <col min="12557" max="12557" width="16.125" style="1" customWidth="1"/>
    <col min="12558" max="12798" width="8.875" style="1"/>
    <col min="12799" max="12799" width="4.625" style="1" customWidth="1"/>
    <col min="12800" max="12800" width="27" style="1" customWidth="1"/>
    <col min="12801" max="12801" width="5.125" style="1" customWidth="1"/>
    <col min="12802" max="12802" width="13.625" style="1" customWidth="1"/>
    <col min="12803" max="12803" width="9.125" style="1" customWidth="1"/>
    <col min="12804" max="12805" width="8" style="1" customWidth="1"/>
    <col min="12806" max="12806" width="7.375" style="1" customWidth="1"/>
    <col min="12807" max="12807" width="8.875" style="1"/>
    <col min="12808" max="12808" width="9.375" style="1" customWidth="1"/>
    <col min="12809" max="12809" width="12" style="1" customWidth="1"/>
    <col min="12810" max="12810" width="44.5" style="1" customWidth="1"/>
    <col min="12811" max="12812" width="8.875" style="1"/>
    <col min="12813" max="12813" width="16.125" style="1" customWidth="1"/>
    <col min="12814" max="13054" width="8.875" style="1"/>
    <col min="13055" max="13055" width="4.625" style="1" customWidth="1"/>
    <col min="13056" max="13056" width="27" style="1" customWidth="1"/>
    <col min="13057" max="13057" width="5.125" style="1" customWidth="1"/>
    <col min="13058" max="13058" width="13.625" style="1" customWidth="1"/>
    <col min="13059" max="13059" width="9.125" style="1" customWidth="1"/>
    <col min="13060" max="13061" width="8" style="1" customWidth="1"/>
    <col min="13062" max="13062" width="7.375" style="1" customWidth="1"/>
    <col min="13063" max="13063" width="8.875" style="1"/>
    <col min="13064" max="13064" width="9.375" style="1" customWidth="1"/>
    <col min="13065" max="13065" width="12" style="1" customWidth="1"/>
    <col min="13066" max="13066" width="44.5" style="1" customWidth="1"/>
    <col min="13067" max="13068" width="8.875" style="1"/>
    <col min="13069" max="13069" width="16.125" style="1" customWidth="1"/>
    <col min="13070" max="13310" width="8.875" style="1"/>
    <col min="13311" max="13311" width="4.625" style="1" customWidth="1"/>
    <col min="13312" max="13312" width="27" style="1" customWidth="1"/>
    <col min="13313" max="13313" width="5.125" style="1" customWidth="1"/>
    <col min="13314" max="13314" width="13.625" style="1" customWidth="1"/>
    <col min="13315" max="13315" width="9.125" style="1" customWidth="1"/>
    <col min="13316" max="13317" width="8" style="1" customWidth="1"/>
    <col min="13318" max="13318" width="7.375" style="1" customWidth="1"/>
    <col min="13319" max="13319" width="8.875" style="1"/>
    <col min="13320" max="13320" width="9.375" style="1" customWidth="1"/>
    <col min="13321" max="13321" width="12" style="1" customWidth="1"/>
    <col min="13322" max="13322" width="44.5" style="1" customWidth="1"/>
    <col min="13323" max="13324" width="8.875" style="1"/>
    <col min="13325" max="13325" width="16.125" style="1" customWidth="1"/>
    <col min="13326" max="13566" width="8.875" style="1"/>
    <col min="13567" max="13567" width="4.625" style="1" customWidth="1"/>
    <col min="13568" max="13568" width="27" style="1" customWidth="1"/>
    <col min="13569" max="13569" width="5.125" style="1" customWidth="1"/>
    <col min="13570" max="13570" width="13.625" style="1" customWidth="1"/>
    <col min="13571" max="13571" width="9.125" style="1" customWidth="1"/>
    <col min="13572" max="13573" width="8" style="1" customWidth="1"/>
    <col min="13574" max="13574" width="7.375" style="1" customWidth="1"/>
    <col min="13575" max="13575" width="8.875" style="1"/>
    <col min="13576" max="13576" width="9.375" style="1" customWidth="1"/>
    <col min="13577" max="13577" width="12" style="1" customWidth="1"/>
    <col min="13578" max="13578" width="44.5" style="1" customWidth="1"/>
    <col min="13579" max="13580" width="8.875" style="1"/>
    <col min="13581" max="13581" width="16.125" style="1" customWidth="1"/>
    <col min="13582" max="13822" width="8.875" style="1"/>
    <col min="13823" max="13823" width="4.625" style="1" customWidth="1"/>
    <col min="13824" max="13824" width="27" style="1" customWidth="1"/>
    <col min="13825" max="13825" width="5.125" style="1" customWidth="1"/>
    <col min="13826" max="13826" width="13.625" style="1" customWidth="1"/>
    <col min="13827" max="13827" width="9.125" style="1" customWidth="1"/>
    <col min="13828" max="13829" width="8" style="1" customWidth="1"/>
    <col min="13830" max="13830" width="7.375" style="1" customWidth="1"/>
    <col min="13831" max="13831" width="8.875" style="1"/>
    <col min="13832" max="13832" width="9.375" style="1" customWidth="1"/>
    <col min="13833" max="13833" width="12" style="1" customWidth="1"/>
    <col min="13834" max="13834" width="44.5" style="1" customWidth="1"/>
    <col min="13835" max="13836" width="8.875" style="1"/>
    <col min="13837" max="13837" width="16.125" style="1" customWidth="1"/>
    <col min="13838" max="14078" width="8.875" style="1"/>
    <col min="14079" max="14079" width="4.625" style="1" customWidth="1"/>
    <col min="14080" max="14080" width="27" style="1" customWidth="1"/>
    <col min="14081" max="14081" width="5.125" style="1" customWidth="1"/>
    <col min="14082" max="14082" width="13.625" style="1" customWidth="1"/>
    <col min="14083" max="14083" width="9.125" style="1" customWidth="1"/>
    <col min="14084" max="14085" width="8" style="1" customWidth="1"/>
    <col min="14086" max="14086" width="7.375" style="1" customWidth="1"/>
    <col min="14087" max="14087" width="8.875" style="1"/>
    <col min="14088" max="14088" width="9.375" style="1" customWidth="1"/>
    <col min="14089" max="14089" width="12" style="1" customWidth="1"/>
    <col min="14090" max="14090" width="44.5" style="1" customWidth="1"/>
    <col min="14091" max="14092" width="8.875" style="1"/>
    <col min="14093" max="14093" width="16.125" style="1" customWidth="1"/>
    <col min="14094" max="14334" width="8.875" style="1"/>
    <col min="14335" max="14335" width="4.625" style="1" customWidth="1"/>
    <col min="14336" max="14336" width="27" style="1" customWidth="1"/>
    <col min="14337" max="14337" width="5.125" style="1" customWidth="1"/>
    <col min="14338" max="14338" width="13.625" style="1" customWidth="1"/>
    <col min="14339" max="14339" width="9.125" style="1" customWidth="1"/>
    <col min="14340" max="14341" width="8" style="1" customWidth="1"/>
    <col min="14342" max="14342" width="7.375" style="1" customWidth="1"/>
    <col min="14343" max="14343" width="8.875" style="1"/>
    <col min="14344" max="14344" width="9.375" style="1" customWidth="1"/>
    <col min="14345" max="14345" width="12" style="1" customWidth="1"/>
    <col min="14346" max="14346" width="44.5" style="1" customWidth="1"/>
    <col min="14347" max="14348" width="8.875" style="1"/>
    <col min="14349" max="14349" width="16.125" style="1" customWidth="1"/>
    <col min="14350" max="14590" width="8.875" style="1"/>
    <col min="14591" max="14591" width="4.625" style="1" customWidth="1"/>
    <col min="14592" max="14592" width="27" style="1" customWidth="1"/>
    <col min="14593" max="14593" width="5.125" style="1" customWidth="1"/>
    <col min="14594" max="14594" width="13.625" style="1" customWidth="1"/>
    <col min="14595" max="14595" width="9.125" style="1" customWidth="1"/>
    <col min="14596" max="14597" width="8" style="1" customWidth="1"/>
    <col min="14598" max="14598" width="7.375" style="1" customWidth="1"/>
    <col min="14599" max="14599" width="8.875" style="1"/>
    <col min="14600" max="14600" width="9.375" style="1" customWidth="1"/>
    <col min="14601" max="14601" width="12" style="1" customWidth="1"/>
    <col min="14602" max="14602" width="44.5" style="1" customWidth="1"/>
    <col min="14603" max="14604" width="8.875" style="1"/>
    <col min="14605" max="14605" width="16.125" style="1" customWidth="1"/>
    <col min="14606" max="14846" width="8.875" style="1"/>
    <col min="14847" max="14847" width="4.625" style="1" customWidth="1"/>
    <col min="14848" max="14848" width="27" style="1" customWidth="1"/>
    <col min="14849" max="14849" width="5.125" style="1" customWidth="1"/>
    <col min="14850" max="14850" width="13.625" style="1" customWidth="1"/>
    <col min="14851" max="14851" width="9.125" style="1" customWidth="1"/>
    <col min="14852" max="14853" width="8" style="1" customWidth="1"/>
    <col min="14854" max="14854" width="7.375" style="1" customWidth="1"/>
    <col min="14855" max="14855" width="8.875" style="1"/>
    <col min="14856" max="14856" width="9.375" style="1" customWidth="1"/>
    <col min="14857" max="14857" width="12" style="1" customWidth="1"/>
    <col min="14858" max="14858" width="44.5" style="1" customWidth="1"/>
    <col min="14859" max="14860" width="8.875" style="1"/>
    <col min="14861" max="14861" width="16.125" style="1" customWidth="1"/>
    <col min="14862" max="15102" width="8.875" style="1"/>
    <col min="15103" max="15103" width="4.625" style="1" customWidth="1"/>
    <col min="15104" max="15104" width="27" style="1" customWidth="1"/>
    <col min="15105" max="15105" width="5.125" style="1" customWidth="1"/>
    <col min="15106" max="15106" width="13.625" style="1" customWidth="1"/>
    <col min="15107" max="15107" width="9.125" style="1" customWidth="1"/>
    <col min="15108" max="15109" width="8" style="1" customWidth="1"/>
    <col min="15110" max="15110" width="7.375" style="1" customWidth="1"/>
    <col min="15111" max="15111" width="8.875" style="1"/>
    <col min="15112" max="15112" width="9.375" style="1" customWidth="1"/>
    <col min="15113" max="15113" width="12" style="1" customWidth="1"/>
    <col min="15114" max="15114" width="44.5" style="1" customWidth="1"/>
    <col min="15115" max="15116" width="8.875" style="1"/>
    <col min="15117" max="15117" width="16.125" style="1" customWidth="1"/>
    <col min="15118" max="15358" width="8.875" style="1"/>
    <col min="15359" max="15359" width="4.625" style="1" customWidth="1"/>
    <col min="15360" max="15360" width="27" style="1" customWidth="1"/>
    <col min="15361" max="15361" width="5.125" style="1" customWidth="1"/>
    <col min="15362" max="15362" width="13.625" style="1" customWidth="1"/>
    <col min="15363" max="15363" width="9.125" style="1" customWidth="1"/>
    <col min="15364" max="15365" width="8" style="1" customWidth="1"/>
    <col min="15366" max="15366" width="7.375" style="1" customWidth="1"/>
    <col min="15367" max="15367" width="8.875" style="1"/>
    <col min="15368" max="15368" width="9.375" style="1" customWidth="1"/>
    <col min="15369" max="15369" width="12" style="1" customWidth="1"/>
    <col min="15370" max="15370" width="44.5" style="1" customWidth="1"/>
    <col min="15371" max="15372" width="8.875" style="1"/>
    <col min="15373" max="15373" width="16.125" style="1" customWidth="1"/>
    <col min="15374" max="15614" width="8.875" style="1"/>
    <col min="15615" max="15615" width="4.625" style="1" customWidth="1"/>
    <col min="15616" max="15616" width="27" style="1" customWidth="1"/>
    <col min="15617" max="15617" width="5.125" style="1" customWidth="1"/>
    <col min="15618" max="15618" width="13.625" style="1" customWidth="1"/>
    <col min="15619" max="15619" width="9.125" style="1" customWidth="1"/>
    <col min="15620" max="15621" width="8" style="1" customWidth="1"/>
    <col min="15622" max="15622" width="7.375" style="1" customWidth="1"/>
    <col min="15623" max="15623" width="8.875" style="1"/>
    <col min="15624" max="15624" width="9.375" style="1" customWidth="1"/>
    <col min="15625" max="15625" width="12" style="1" customWidth="1"/>
    <col min="15626" max="15626" width="44.5" style="1" customWidth="1"/>
    <col min="15627" max="15628" width="8.875" style="1"/>
    <col min="15629" max="15629" width="16.125" style="1" customWidth="1"/>
    <col min="15630" max="15870" width="8.875" style="1"/>
    <col min="15871" max="15871" width="4.625" style="1" customWidth="1"/>
    <col min="15872" max="15872" width="27" style="1" customWidth="1"/>
    <col min="15873" max="15873" width="5.125" style="1" customWidth="1"/>
    <col min="15874" max="15874" width="13.625" style="1" customWidth="1"/>
    <col min="15875" max="15875" width="9.125" style="1" customWidth="1"/>
    <col min="15876" max="15877" width="8" style="1" customWidth="1"/>
    <col min="15878" max="15878" width="7.375" style="1" customWidth="1"/>
    <col min="15879" max="15879" width="8.875" style="1"/>
    <col min="15880" max="15880" width="9.375" style="1" customWidth="1"/>
    <col min="15881" max="15881" width="12" style="1" customWidth="1"/>
    <col min="15882" max="15882" width="44.5" style="1" customWidth="1"/>
    <col min="15883" max="15884" width="8.875" style="1"/>
    <col min="15885" max="15885" width="16.125" style="1" customWidth="1"/>
    <col min="15886" max="16126" width="8.875" style="1"/>
    <col min="16127" max="16127" width="4.625" style="1" customWidth="1"/>
    <col min="16128" max="16128" width="27" style="1" customWidth="1"/>
    <col min="16129" max="16129" width="5.125" style="1" customWidth="1"/>
    <col min="16130" max="16130" width="13.625" style="1" customWidth="1"/>
    <col min="16131" max="16131" width="9.125" style="1" customWidth="1"/>
    <col min="16132" max="16133" width="8" style="1" customWidth="1"/>
    <col min="16134" max="16134" width="7.375" style="1" customWidth="1"/>
    <col min="16135" max="16135" width="8.875" style="1"/>
    <col min="16136" max="16136" width="9.375" style="1" customWidth="1"/>
    <col min="16137" max="16137" width="12" style="1" customWidth="1"/>
    <col min="16138" max="16138" width="44.5" style="1" customWidth="1"/>
    <col min="16139" max="16140" width="8.875" style="1"/>
    <col min="16141" max="16141" width="16.125" style="1" customWidth="1"/>
    <col min="16142" max="16384" width="8.875" style="1"/>
  </cols>
  <sheetData>
    <row r="1" spans="1:12" ht="15.75" x14ac:dyDescent="0.25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2" ht="15.75" x14ac:dyDescent="0.25">
      <c r="A2" s="203" t="s">
        <v>2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2" ht="16.5" customHeight="1" x14ac:dyDescent="0.25">
      <c r="A3" s="202" t="s">
        <v>188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ht="15.75" x14ac:dyDescent="0.25">
      <c r="A4" s="202" t="s">
        <v>4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x14ac:dyDescent="0.25">
      <c r="A5" s="3"/>
      <c r="B5" s="4" t="s">
        <v>5</v>
      </c>
      <c r="C5" s="5" t="s">
        <v>118</v>
      </c>
      <c r="E5" s="6"/>
      <c r="F5" s="6"/>
      <c r="G5" s="6"/>
      <c r="H5" s="6"/>
      <c r="I5" s="7"/>
      <c r="J5" s="7"/>
      <c r="K5" s="6"/>
      <c r="L5" s="8"/>
    </row>
    <row r="6" spans="1:12" x14ac:dyDescent="0.25">
      <c r="A6" s="3"/>
      <c r="B6" s="4" t="s">
        <v>7</v>
      </c>
      <c r="C6" s="9">
        <v>3</v>
      </c>
      <c r="E6" s="6"/>
      <c r="F6" s="6"/>
      <c r="G6" s="6"/>
      <c r="H6" s="6"/>
      <c r="I6" s="7"/>
      <c r="J6" s="7"/>
      <c r="K6" s="6"/>
      <c r="L6" s="8"/>
    </row>
    <row r="7" spans="1:12" x14ac:dyDescent="0.25">
      <c r="A7" s="3"/>
      <c r="B7" s="4" t="s">
        <v>8</v>
      </c>
      <c r="C7" s="1" t="s">
        <v>9</v>
      </c>
      <c r="E7" s="6"/>
      <c r="F7" s="6"/>
      <c r="G7" s="6"/>
      <c r="H7" s="6"/>
      <c r="I7" s="7"/>
      <c r="J7" s="7"/>
      <c r="K7" s="6"/>
      <c r="L7" s="8"/>
    </row>
    <row r="8" spans="1:12" x14ac:dyDescent="0.25">
      <c r="A8" s="206" t="s">
        <v>10</v>
      </c>
      <c r="B8" s="206" t="s">
        <v>11</v>
      </c>
      <c r="C8" s="209" t="s">
        <v>12</v>
      </c>
      <c r="D8" s="10" t="s">
        <v>13</v>
      </c>
      <c r="E8" s="10" t="s">
        <v>14</v>
      </c>
      <c r="F8" s="206" t="s">
        <v>15</v>
      </c>
      <c r="G8" s="206" t="s">
        <v>16</v>
      </c>
      <c r="H8" s="212"/>
      <c r="I8" s="213" t="s">
        <v>17</v>
      </c>
      <c r="J8" s="213"/>
      <c r="K8" s="206" t="s">
        <v>18</v>
      </c>
      <c r="L8" s="209" t="s">
        <v>19</v>
      </c>
    </row>
    <row r="9" spans="1:12" x14ac:dyDescent="0.25">
      <c r="A9" s="207"/>
      <c r="B9" s="207"/>
      <c r="C9" s="210"/>
      <c r="D9" s="11" t="s">
        <v>20</v>
      </c>
      <c r="E9" s="11" t="s">
        <v>21</v>
      </c>
      <c r="F9" s="207"/>
      <c r="G9" s="11" t="s">
        <v>22</v>
      </c>
      <c r="H9" s="11" t="s">
        <v>23</v>
      </c>
      <c r="I9" s="12" t="s">
        <v>24</v>
      </c>
      <c r="J9" s="12" t="s">
        <v>25</v>
      </c>
      <c r="K9" s="207"/>
      <c r="L9" s="214"/>
    </row>
    <row r="10" spans="1:12" x14ac:dyDescent="0.25">
      <c r="A10" s="208"/>
      <c r="B10" s="208"/>
      <c r="C10" s="211"/>
      <c r="D10" s="13" t="s">
        <v>26</v>
      </c>
      <c r="E10" s="14" t="s">
        <v>27</v>
      </c>
      <c r="F10" s="14" t="s">
        <v>28</v>
      </c>
      <c r="G10" s="13" t="s">
        <v>29</v>
      </c>
      <c r="H10" s="13" t="s">
        <v>29</v>
      </c>
      <c r="I10" s="15" t="s">
        <v>30</v>
      </c>
      <c r="J10" s="15" t="s">
        <v>31</v>
      </c>
      <c r="K10" s="14" t="s">
        <v>32</v>
      </c>
      <c r="L10" s="215"/>
    </row>
    <row r="11" spans="1:12" x14ac:dyDescent="0.25">
      <c r="A11" s="216" t="s">
        <v>33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</row>
    <row r="12" spans="1:12" s="186" customFormat="1" x14ac:dyDescent="0.25">
      <c r="A12" s="32" t="s">
        <v>34</v>
      </c>
      <c r="B12" s="33" t="s">
        <v>35</v>
      </c>
      <c r="C12" s="34"/>
      <c r="D12" s="35">
        <v>150000</v>
      </c>
      <c r="E12" s="32" t="s">
        <v>36</v>
      </c>
      <c r="F12" s="32" t="s">
        <v>37</v>
      </c>
      <c r="G12" s="38" t="s">
        <v>38</v>
      </c>
      <c r="H12" s="38" t="s">
        <v>39</v>
      </c>
      <c r="I12" s="184">
        <v>41791</v>
      </c>
      <c r="J12" s="184" t="s">
        <v>40</v>
      </c>
      <c r="K12" s="32" t="s">
        <v>186</v>
      </c>
      <c r="L12" s="185" t="s">
        <v>195</v>
      </c>
    </row>
    <row r="13" spans="1:12" s="186" customFormat="1" x14ac:dyDescent="0.25">
      <c r="A13" s="32" t="s">
        <v>43</v>
      </c>
      <c r="B13" s="33" t="s">
        <v>44</v>
      </c>
      <c r="C13" s="34"/>
      <c r="D13" s="35">
        <v>100000</v>
      </c>
      <c r="E13" s="32" t="s">
        <v>36</v>
      </c>
      <c r="F13" s="32" t="s">
        <v>37</v>
      </c>
      <c r="G13" s="38" t="s">
        <v>38</v>
      </c>
      <c r="H13" s="38" t="s">
        <v>39</v>
      </c>
      <c r="I13" s="184">
        <v>41439</v>
      </c>
      <c r="J13" s="184" t="s">
        <v>45</v>
      </c>
      <c r="K13" s="32" t="s">
        <v>186</v>
      </c>
      <c r="L13" s="185" t="s">
        <v>196</v>
      </c>
    </row>
    <row r="14" spans="1:12" s="186" customFormat="1" x14ac:dyDescent="0.25">
      <c r="A14" s="32" t="s">
        <v>47</v>
      </c>
      <c r="B14" s="33" t="s">
        <v>48</v>
      </c>
      <c r="C14" s="34"/>
      <c r="D14" s="35">
        <v>50000</v>
      </c>
      <c r="E14" s="32" t="s">
        <v>36</v>
      </c>
      <c r="F14" s="32" t="s">
        <v>37</v>
      </c>
      <c r="G14" s="38">
        <v>100</v>
      </c>
      <c r="H14" s="38">
        <v>0</v>
      </c>
      <c r="I14" s="184">
        <v>41953</v>
      </c>
      <c r="J14" s="184">
        <v>42076</v>
      </c>
      <c r="K14" s="32" t="s">
        <v>186</v>
      </c>
      <c r="L14" s="185" t="s">
        <v>197</v>
      </c>
    </row>
    <row r="15" spans="1:12" s="41" customFormat="1" ht="27.75" customHeight="1" x14ac:dyDescent="0.25">
      <c r="A15" s="32" t="s">
        <v>50</v>
      </c>
      <c r="B15" s="95" t="s">
        <v>51</v>
      </c>
      <c r="C15" s="34">
        <v>2</v>
      </c>
      <c r="D15" s="27">
        <v>50000</v>
      </c>
      <c r="E15" s="24" t="s">
        <v>59</v>
      </c>
      <c r="F15" s="32" t="s">
        <v>37</v>
      </c>
      <c r="G15" s="38">
        <v>100</v>
      </c>
      <c r="H15" s="38">
        <v>0</v>
      </c>
      <c r="I15" s="29">
        <v>42232</v>
      </c>
      <c r="J15" s="29">
        <v>42810</v>
      </c>
      <c r="K15" s="32" t="s">
        <v>41</v>
      </c>
      <c r="L15" s="96" t="s">
        <v>192</v>
      </c>
    </row>
    <row r="16" spans="1:12" s="187" customFormat="1" ht="25.5" x14ac:dyDescent="0.25">
      <c r="A16" s="32" t="s">
        <v>53</v>
      </c>
      <c r="B16" s="33" t="s">
        <v>54</v>
      </c>
      <c r="C16" s="34"/>
      <c r="D16" s="35">
        <v>162000</v>
      </c>
      <c r="E16" s="32" t="s">
        <v>36</v>
      </c>
      <c r="F16" s="32" t="s">
        <v>37</v>
      </c>
      <c r="G16" s="38">
        <v>100</v>
      </c>
      <c r="H16" s="38">
        <v>0</v>
      </c>
      <c r="I16" s="184">
        <v>42064</v>
      </c>
      <c r="J16" s="184" t="s">
        <v>45</v>
      </c>
      <c r="K16" s="32" t="s">
        <v>186</v>
      </c>
      <c r="L16" s="185" t="s">
        <v>198</v>
      </c>
    </row>
    <row r="17" spans="1:16" s="31" customFormat="1" ht="24" x14ac:dyDescent="0.25">
      <c r="A17" s="32" t="s">
        <v>56</v>
      </c>
      <c r="B17" s="95" t="s">
        <v>57</v>
      </c>
      <c r="C17" s="34" t="s">
        <v>58</v>
      </c>
      <c r="D17" s="27">
        <v>74000</v>
      </c>
      <c r="E17" s="32" t="s">
        <v>59</v>
      </c>
      <c r="F17" s="32" t="s">
        <v>37</v>
      </c>
      <c r="G17" s="38">
        <v>100</v>
      </c>
      <c r="H17" s="38">
        <v>0</v>
      </c>
      <c r="I17" s="39">
        <v>41847</v>
      </c>
      <c r="J17" s="29">
        <v>42855</v>
      </c>
      <c r="K17" s="24" t="s">
        <v>60</v>
      </c>
      <c r="L17" s="96" t="s">
        <v>194</v>
      </c>
      <c r="M17" s="1"/>
    </row>
    <row r="18" spans="1:16" s="41" customFormat="1" x14ac:dyDescent="0.25">
      <c r="A18" s="32" t="s">
        <v>62</v>
      </c>
      <c r="B18" s="33" t="s">
        <v>63</v>
      </c>
      <c r="C18" s="34" t="s">
        <v>64</v>
      </c>
      <c r="D18" s="35">
        <v>10000</v>
      </c>
      <c r="E18" s="36" t="s">
        <v>59</v>
      </c>
      <c r="F18" s="36" t="s">
        <v>37</v>
      </c>
      <c r="G18" s="37">
        <v>100</v>
      </c>
      <c r="H18" s="38">
        <v>0</v>
      </c>
      <c r="I18" s="39">
        <v>42616</v>
      </c>
      <c r="J18" s="29">
        <v>42855</v>
      </c>
      <c r="K18" s="32" t="s">
        <v>41</v>
      </c>
      <c r="L18" s="96" t="s">
        <v>191</v>
      </c>
      <c r="M18" s="1"/>
    </row>
    <row r="19" spans="1:16" s="41" customFormat="1" x14ac:dyDescent="0.25">
      <c r="A19" s="32" t="s">
        <v>66</v>
      </c>
      <c r="B19" s="33" t="s">
        <v>67</v>
      </c>
      <c r="C19" s="34" t="s">
        <v>68</v>
      </c>
      <c r="D19" s="35">
        <v>10000</v>
      </c>
      <c r="E19" s="32" t="s">
        <v>59</v>
      </c>
      <c r="F19" s="32" t="s">
        <v>37</v>
      </c>
      <c r="G19" s="38">
        <v>100</v>
      </c>
      <c r="H19" s="38">
        <v>0</v>
      </c>
      <c r="I19" s="39">
        <v>42616</v>
      </c>
      <c r="J19" s="29">
        <v>42855</v>
      </c>
      <c r="K19" s="32" t="s">
        <v>41</v>
      </c>
      <c r="L19" s="96" t="s">
        <v>191</v>
      </c>
      <c r="M19" s="1"/>
    </row>
    <row r="20" spans="1:16" s="49" customFormat="1" ht="53.25" customHeight="1" x14ac:dyDescent="0.25">
      <c r="A20" s="32" t="s">
        <v>69</v>
      </c>
      <c r="B20" s="95" t="s">
        <v>70</v>
      </c>
      <c r="C20" s="34">
        <v>1</v>
      </c>
      <c r="D20" s="27">
        <v>365654.1470295919</v>
      </c>
      <c r="E20" s="32" t="s">
        <v>71</v>
      </c>
      <c r="F20" s="32" t="s">
        <v>37</v>
      </c>
      <c r="G20" s="38">
        <v>100</v>
      </c>
      <c r="H20" s="38">
        <v>0</v>
      </c>
      <c r="I20" s="29">
        <v>42186</v>
      </c>
      <c r="J20" s="191">
        <v>42826</v>
      </c>
      <c r="K20" s="24" t="s">
        <v>60</v>
      </c>
      <c r="L20" s="96" t="s">
        <v>193</v>
      </c>
    </row>
    <row r="21" spans="1:16" s="49" customFormat="1" ht="25.5" x14ac:dyDescent="0.25">
      <c r="A21" s="97" t="s">
        <v>74</v>
      </c>
      <c r="B21" s="33" t="s">
        <v>75</v>
      </c>
      <c r="C21" s="34" t="s">
        <v>58</v>
      </c>
      <c r="D21" s="27">
        <v>74000</v>
      </c>
      <c r="E21" s="32" t="s">
        <v>59</v>
      </c>
      <c r="F21" s="32" t="s">
        <v>37</v>
      </c>
      <c r="G21" s="38">
        <v>100</v>
      </c>
      <c r="H21" s="38">
        <v>0</v>
      </c>
      <c r="I21" s="39">
        <v>41847</v>
      </c>
      <c r="J21" s="29">
        <v>42855</v>
      </c>
      <c r="K21" s="24" t="s">
        <v>60</v>
      </c>
      <c r="L21" s="96" t="s">
        <v>194</v>
      </c>
    </row>
    <row r="22" spans="1:16" s="49" customFormat="1" ht="29.25" customHeight="1" x14ac:dyDescent="0.25">
      <c r="A22" s="97" t="s">
        <v>77</v>
      </c>
      <c r="B22" s="95" t="s">
        <v>119</v>
      </c>
      <c r="C22" s="26">
        <v>3</v>
      </c>
      <c r="D22" s="27">
        <v>4495.1499999999996</v>
      </c>
      <c r="E22" s="32" t="s">
        <v>59</v>
      </c>
      <c r="F22" s="32" t="s">
        <v>37</v>
      </c>
      <c r="G22" s="38">
        <v>100</v>
      </c>
      <c r="H22" s="38">
        <v>0</v>
      </c>
      <c r="I22" s="29">
        <v>42070</v>
      </c>
      <c r="J22" s="29">
        <v>42257</v>
      </c>
      <c r="K22" s="24" t="s">
        <v>60</v>
      </c>
      <c r="L22" s="96" t="s">
        <v>190</v>
      </c>
    </row>
    <row r="23" spans="1:16" s="49" customFormat="1" ht="25.5" x14ac:dyDescent="0.25">
      <c r="A23" s="98" t="s">
        <v>120</v>
      </c>
      <c r="B23" s="99" t="s">
        <v>121</v>
      </c>
      <c r="C23" s="100">
        <v>2</v>
      </c>
      <c r="D23" s="101">
        <v>10000</v>
      </c>
      <c r="E23" s="102" t="s">
        <v>59</v>
      </c>
      <c r="F23" s="102" t="s">
        <v>37</v>
      </c>
      <c r="G23" s="103">
        <v>100</v>
      </c>
      <c r="H23" s="103">
        <v>0</v>
      </c>
      <c r="I23" s="104">
        <v>42226</v>
      </c>
      <c r="J23" s="104">
        <v>42354</v>
      </c>
      <c r="K23" s="102" t="s">
        <v>41</v>
      </c>
      <c r="L23" s="105" t="s">
        <v>199</v>
      </c>
    </row>
    <row r="24" spans="1:16" s="49" customFormat="1" ht="36" x14ac:dyDescent="0.25">
      <c r="A24" s="106" t="s">
        <v>122</v>
      </c>
      <c r="B24" s="107" t="s">
        <v>123</v>
      </c>
      <c r="C24" s="108">
        <v>3</v>
      </c>
      <c r="D24" s="109">
        <v>20000</v>
      </c>
      <c r="E24" s="106" t="s">
        <v>59</v>
      </c>
      <c r="F24" s="106" t="s">
        <v>37</v>
      </c>
      <c r="G24" s="110">
        <v>100</v>
      </c>
      <c r="H24" s="110">
        <v>0</v>
      </c>
      <c r="I24" s="111">
        <v>42232</v>
      </c>
      <c r="J24" s="111">
        <v>42751</v>
      </c>
      <c r="K24" s="106" t="s">
        <v>41</v>
      </c>
      <c r="L24" s="112" t="s">
        <v>200</v>
      </c>
    </row>
    <row r="25" spans="1:16" s="190" customFormat="1" ht="39" customHeight="1" x14ac:dyDescent="0.25">
      <c r="A25" s="188" t="s">
        <v>187</v>
      </c>
      <c r="B25" s="107" t="s">
        <v>189</v>
      </c>
      <c r="C25" s="108">
        <v>3</v>
      </c>
      <c r="D25" s="109">
        <v>120000</v>
      </c>
      <c r="E25" s="106" t="s">
        <v>36</v>
      </c>
      <c r="F25" s="106" t="s">
        <v>37</v>
      </c>
      <c r="G25" s="110">
        <v>100</v>
      </c>
      <c r="H25" s="110">
        <v>0</v>
      </c>
      <c r="I25" s="111">
        <v>42234</v>
      </c>
      <c r="J25" s="111">
        <v>42824</v>
      </c>
      <c r="K25" s="106" t="s">
        <v>41</v>
      </c>
      <c r="L25" s="115" t="s">
        <v>204</v>
      </c>
    </row>
    <row r="26" spans="1:16" x14ac:dyDescent="0.25">
      <c r="A26" s="218" t="s">
        <v>80</v>
      </c>
      <c r="B26" s="218"/>
      <c r="C26" s="218"/>
      <c r="D26" s="51">
        <f>D15+D17+D18+D19+D20+D21+D22+D23+D24+D25</f>
        <v>738149.29702959198</v>
      </c>
      <c r="E26" s="52"/>
      <c r="F26" s="53"/>
      <c r="G26" s="54"/>
      <c r="H26" s="54"/>
      <c r="I26" s="55"/>
      <c r="J26" s="55"/>
      <c r="K26" s="52"/>
      <c r="L26" s="56"/>
      <c r="N26" s="57"/>
      <c r="P26" s="57"/>
    </row>
    <row r="27" spans="1:16" x14ac:dyDescent="0.25">
      <c r="A27" s="219" t="s">
        <v>81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N27" s="57"/>
      <c r="P27" s="57"/>
    </row>
    <row r="28" spans="1:16" s="186" customFormat="1" x14ac:dyDescent="0.25">
      <c r="A28" s="32" t="s">
        <v>82</v>
      </c>
      <c r="B28" s="113" t="s">
        <v>83</v>
      </c>
      <c r="C28" s="34"/>
      <c r="D28" s="35">
        <v>200000</v>
      </c>
      <c r="E28" s="32" t="s">
        <v>36</v>
      </c>
      <c r="F28" s="32" t="s">
        <v>37</v>
      </c>
      <c r="G28" s="38" t="s">
        <v>38</v>
      </c>
      <c r="H28" s="38">
        <v>0</v>
      </c>
      <c r="I28" s="184">
        <v>41835</v>
      </c>
      <c r="J28" s="184">
        <v>42262</v>
      </c>
      <c r="K28" s="32" t="s">
        <v>186</v>
      </c>
      <c r="L28" s="114" t="s">
        <v>201</v>
      </c>
      <c r="N28" s="189"/>
      <c r="P28" s="189"/>
    </row>
    <row r="29" spans="1:16" s="186" customFormat="1" ht="24" x14ac:dyDescent="0.25">
      <c r="A29" s="32" t="s">
        <v>85</v>
      </c>
      <c r="B29" s="113" t="s">
        <v>86</v>
      </c>
      <c r="C29" s="34"/>
      <c r="D29" s="35">
        <v>130000</v>
      </c>
      <c r="E29" s="32" t="s">
        <v>87</v>
      </c>
      <c r="F29" s="32" t="s">
        <v>37</v>
      </c>
      <c r="G29" s="38">
        <v>100</v>
      </c>
      <c r="H29" s="38">
        <v>0</v>
      </c>
      <c r="I29" s="184">
        <v>41866</v>
      </c>
      <c r="J29" s="184">
        <v>42262</v>
      </c>
      <c r="K29" s="32" t="s">
        <v>186</v>
      </c>
      <c r="L29" s="114" t="s">
        <v>202</v>
      </c>
      <c r="N29" s="189"/>
      <c r="P29" s="189"/>
    </row>
    <row r="30" spans="1:16" s="200" customFormat="1" ht="36" x14ac:dyDescent="0.25">
      <c r="A30" s="193" t="s">
        <v>89</v>
      </c>
      <c r="B30" s="194" t="s">
        <v>189</v>
      </c>
      <c r="C30" s="195">
        <v>3</v>
      </c>
      <c r="D30" s="196">
        <v>255000</v>
      </c>
      <c r="E30" s="193" t="s">
        <v>91</v>
      </c>
      <c r="F30" s="193" t="s">
        <v>37</v>
      </c>
      <c r="G30" s="197">
        <v>100</v>
      </c>
      <c r="H30" s="197">
        <v>0</v>
      </c>
      <c r="I30" s="198">
        <v>42234</v>
      </c>
      <c r="J30" s="198">
        <v>42424</v>
      </c>
      <c r="K30" s="193" t="s">
        <v>186</v>
      </c>
      <c r="L30" s="199" t="s">
        <v>205</v>
      </c>
    </row>
    <row r="31" spans="1:16" s="49" customFormat="1" x14ac:dyDescent="0.25">
      <c r="A31" s="32" t="s">
        <v>93</v>
      </c>
      <c r="B31" s="113" t="s">
        <v>94</v>
      </c>
      <c r="C31" s="34">
        <v>3</v>
      </c>
      <c r="D31" s="35">
        <v>10000</v>
      </c>
      <c r="E31" s="32" t="s">
        <v>87</v>
      </c>
      <c r="F31" s="32" t="s">
        <v>37</v>
      </c>
      <c r="G31" s="38">
        <v>100</v>
      </c>
      <c r="H31" s="38">
        <v>0</v>
      </c>
      <c r="I31" s="39">
        <v>42534</v>
      </c>
      <c r="J31" s="192">
        <v>42680</v>
      </c>
      <c r="K31" s="32" t="s">
        <v>41</v>
      </c>
      <c r="L31" s="114"/>
    </row>
    <row r="32" spans="1:16" s="49" customFormat="1" ht="25.5" x14ac:dyDescent="0.25">
      <c r="A32" s="106" t="s">
        <v>124</v>
      </c>
      <c r="B32" s="107" t="s">
        <v>125</v>
      </c>
      <c r="C32" s="108">
        <v>2</v>
      </c>
      <c r="D32" s="109">
        <v>10000</v>
      </c>
      <c r="E32" s="106" t="s">
        <v>87</v>
      </c>
      <c r="F32" s="106" t="s">
        <v>37</v>
      </c>
      <c r="G32" s="110">
        <v>100</v>
      </c>
      <c r="H32" s="110">
        <v>0</v>
      </c>
      <c r="I32" s="111">
        <v>42263</v>
      </c>
      <c r="J32" s="111">
        <v>42810</v>
      </c>
      <c r="K32" s="106" t="s">
        <v>41</v>
      </c>
      <c r="L32" s="115" t="s">
        <v>203</v>
      </c>
    </row>
    <row r="33" spans="1:12" x14ac:dyDescent="0.25">
      <c r="A33" s="201" t="s">
        <v>96</v>
      </c>
      <c r="B33" s="201"/>
      <c r="C33" s="201"/>
      <c r="D33" s="60">
        <f>D31+D32</f>
        <v>20000</v>
      </c>
      <c r="E33" s="61"/>
      <c r="F33" s="62"/>
      <c r="G33" s="63"/>
      <c r="H33" s="63"/>
      <c r="I33" s="64"/>
      <c r="J33" s="64"/>
      <c r="K33" s="61"/>
      <c r="L33" s="65"/>
    </row>
    <row r="34" spans="1:12" x14ac:dyDescent="0.25">
      <c r="A34" s="201" t="s">
        <v>97</v>
      </c>
      <c r="B34" s="201"/>
      <c r="C34" s="201"/>
      <c r="D34" s="60">
        <f>D26+D33</f>
        <v>758149.29702959198</v>
      </c>
      <c r="E34" s="66"/>
      <c r="F34" s="67"/>
      <c r="G34" s="68"/>
      <c r="H34" s="68"/>
      <c r="I34" s="69"/>
      <c r="J34" s="69"/>
      <c r="K34" s="66"/>
      <c r="L34" s="70"/>
    </row>
    <row r="35" spans="1:12" x14ac:dyDescent="0.25">
      <c r="A35" s="218" t="s">
        <v>98</v>
      </c>
      <c r="B35" s="218"/>
      <c r="C35" s="218"/>
      <c r="D35" s="51" t="s">
        <v>99</v>
      </c>
      <c r="E35" s="72"/>
      <c r="F35" s="73"/>
      <c r="G35" s="74">
        <v>100</v>
      </c>
      <c r="H35" s="74">
        <v>0</v>
      </c>
      <c r="I35" s="75"/>
      <c r="J35" s="75"/>
      <c r="K35" s="72"/>
      <c r="L35" s="76"/>
    </row>
    <row r="36" spans="1:12" x14ac:dyDescent="0.25">
      <c r="A36" s="78" t="s">
        <v>100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</row>
    <row r="37" spans="1:12" x14ac:dyDescent="0.25">
      <c r="A37" s="79" t="s">
        <v>27</v>
      </c>
      <c r="B37" s="221" t="s">
        <v>101</v>
      </c>
      <c r="C37" s="221"/>
      <c r="D37" s="222"/>
      <c r="E37" s="222"/>
      <c r="F37" s="222"/>
      <c r="G37" s="222"/>
      <c r="H37" s="222"/>
      <c r="I37" s="222"/>
      <c r="J37" s="222"/>
      <c r="K37" s="222"/>
      <c r="L37" s="222"/>
    </row>
    <row r="38" spans="1:12" x14ac:dyDescent="0.25">
      <c r="A38" s="79" t="s">
        <v>28</v>
      </c>
      <c r="B38" s="223" t="s">
        <v>102</v>
      </c>
      <c r="C38" s="223"/>
      <c r="D38" s="223"/>
      <c r="E38" s="80"/>
      <c r="F38" s="80"/>
      <c r="G38" s="80"/>
      <c r="H38" s="80"/>
      <c r="I38" s="81"/>
      <c r="J38" s="81"/>
      <c r="K38" s="80"/>
      <c r="L38" s="82"/>
    </row>
    <row r="39" spans="1:12" x14ac:dyDescent="0.25">
      <c r="A39" s="79" t="s">
        <v>32</v>
      </c>
      <c r="B39" s="80" t="s">
        <v>103</v>
      </c>
      <c r="C39" s="83"/>
      <c r="D39" s="80"/>
      <c r="E39" s="80"/>
      <c r="F39" s="80"/>
      <c r="G39" s="80"/>
      <c r="H39" s="80"/>
      <c r="I39" s="81"/>
      <c r="J39" s="81"/>
      <c r="K39" s="80"/>
      <c r="L39" s="82"/>
    </row>
    <row r="40" spans="1:12" x14ac:dyDescent="0.25">
      <c r="A40" s="79" t="s">
        <v>104</v>
      </c>
      <c r="B40" s="80" t="s">
        <v>177</v>
      </c>
      <c r="C40" s="83"/>
      <c r="D40" s="80"/>
      <c r="E40" s="80"/>
      <c r="F40" s="84"/>
      <c r="G40" s="84"/>
      <c r="H40" s="80"/>
      <c r="I40" s="81"/>
      <c r="J40" s="81"/>
      <c r="K40" s="80"/>
      <c r="L40" s="82"/>
    </row>
    <row r="41" spans="1:12" x14ac:dyDescent="0.25">
      <c r="A41" s="79" t="s">
        <v>106</v>
      </c>
      <c r="B41" s="80" t="s">
        <v>183</v>
      </c>
      <c r="C41" s="83"/>
      <c r="D41" s="80"/>
      <c r="E41" s="80"/>
      <c r="F41" s="84"/>
      <c r="G41" s="84"/>
      <c r="H41" s="80"/>
      <c r="I41" s="81"/>
      <c r="J41" s="81"/>
      <c r="K41" s="80"/>
      <c r="L41" s="82"/>
    </row>
    <row r="42" spans="1:12" x14ac:dyDescent="0.25">
      <c r="A42" s="79" t="s">
        <v>108</v>
      </c>
      <c r="B42" s="80" t="s">
        <v>206</v>
      </c>
      <c r="C42" s="83"/>
      <c r="D42" s="80"/>
      <c r="E42" s="80"/>
      <c r="F42" s="80"/>
      <c r="G42" s="80"/>
      <c r="H42" s="80"/>
      <c r="I42" s="81"/>
      <c r="J42" s="81"/>
      <c r="K42" s="80"/>
      <c r="L42" s="82"/>
    </row>
    <row r="43" spans="1:12" s="85" customFormat="1" x14ac:dyDescent="0.25">
      <c r="A43" s="79" t="s">
        <v>110</v>
      </c>
      <c r="B43" s="80" t="s">
        <v>111</v>
      </c>
      <c r="C43" s="83"/>
      <c r="D43" s="80"/>
      <c r="E43" s="80"/>
      <c r="F43" s="80"/>
      <c r="G43" s="80"/>
      <c r="H43" s="80"/>
      <c r="I43" s="81"/>
      <c r="J43" s="81"/>
      <c r="K43" s="80"/>
      <c r="L43" s="82"/>
    </row>
    <row r="44" spans="1:12" s="85" customFormat="1" x14ac:dyDescent="0.25">
      <c r="A44" s="79" t="s">
        <v>112</v>
      </c>
      <c r="B44" s="80" t="s">
        <v>113</v>
      </c>
      <c r="C44" s="83"/>
      <c r="D44" s="80"/>
      <c r="E44" s="80"/>
      <c r="F44" s="80"/>
      <c r="G44" s="80"/>
      <c r="H44" s="80"/>
      <c r="I44" s="81"/>
      <c r="J44" s="81"/>
      <c r="K44" s="80"/>
      <c r="L44" s="82"/>
    </row>
  </sheetData>
  <mergeCells count="20">
    <mergeCell ref="A33:C33"/>
    <mergeCell ref="A34:C34"/>
    <mergeCell ref="A35:C35"/>
    <mergeCell ref="B37:L37"/>
    <mergeCell ref="B38:D38"/>
    <mergeCell ref="A26:C26"/>
    <mergeCell ref="A1:L1"/>
    <mergeCell ref="A2:L2"/>
    <mergeCell ref="A3:L3"/>
    <mergeCell ref="A4:L4"/>
    <mergeCell ref="A8:A10"/>
    <mergeCell ref="B8:B10"/>
    <mergeCell ref="C8:C10"/>
    <mergeCell ref="F8:F9"/>
    <mergeCell ref="G8:H8"/>
    <mergeCell ref="I8:J8"/>
    <mergeCell ref="K8:K9"/>
    <mergeCell ref="L8:L10"/>
    <mergeCell ref="A11:L11"/>
    <mergeCell ref="A27:L27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09"/>
  <sheetViews>
    <sheetView topLeftCell="A19" workbookViewId="0">
      <selection activeCell="I20" sqref="I20:I22"/>
    </sheetView>
  </sheetViews>
  <sheetFormatPr defaultColWidth="8.875" defaultRowHeight="11.25" x14ac:dyDescent="0.2"/>
  <cols>
    <col min="1" max="1" width="1.625" style="123" customWidth="1"/>
    <col min="2" max="2" width="2.625" style="129" customWidth="1"/>
    <col min="3" max="3" width="3.625" style="129" customWidth="1"/>
    <col min="4" max="4" width="23.25" style="175" customWidth="1"/>
    <col min="5" max="5" width="7" style="129" customWidth="1"/>
    <col min="6" max="6" width="8" style="129" customWidth="1"/>
    <col min="7" max="7" width="5.125" style="129" customWidth="1"/>
    <col min="8" max="8" width="3.875" style="129" bestFit="1" customWidth="1"/>
    <col min="9" max="9" width="7.875" style="129" customWidth="1"/>
    <col min="10" max="10" width="8" style="129" customWidth="1"/>
    <col min="11" max="11" width="7.375" style="129" customWidth="1"/>
    <col min="12" max="12" width="8" style="129" customWidth="1"/>
    <col min="13" max="13" width="7.375" style="129" customWidth="1"/>
    <col min="14" max="14" width="7.625" style="129" customWidth="1"/>
    <col min="15" max="15" width="7.75" style="129" customWidth="1"/>
    <col min="16" max="16" width="7.5" style="129" customWidth="1"/>
    <col min="17" max="17" width="7.75" style="129" customWidth="1"/>
    <col min="18" max="18" width="7.875" style="129" customWidth="1"/>
    <col min="19" max="19" width="7.5" style="129" customWidth="1"/>
    <col min="20" max="20" width="7.75" style="129" customWidth="1"/>
    <col min="21" max="21" width="7.375" style="129" customWidth="1"/>
    <col min="22" max="22" width="7.5" style="129" customWidth="1"/>
    <col min="23" max="23" width="7.375" style="129" customWidth="1"/>
    <col min="24" max="24" width="5.375" style="129" customWidth="1"/>
    <col min="25" max="73" width="1.5" style="123" customWidth="1"/>
    <col min="74" max="74" width="9.375" style="123" bestFit="1" customWidth="1"/>
    <col min="75" max="16384" width="8.875" style="123"/>
  </cols>
  <sheetData>
    <row r="1" spans="1:75" x14ac:dyDescent="0.2">
      <c r="A1" s="116"/>
      <c r="B1" s="227" t="s">
        <v>126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  <c r="BR1" s="227"/>
      <c r="BS1" s="227"/>
      <c r="BT1" s="227"/>
      <c r="BU1" s="227"/>
    </row>
    <row r="2" spans="1:75" x14ac:dyDescent="0.2">
      <c r="B2" s="227" t="s">
        <v>127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</row>
    <row r="3" spans="1:75" x14ac:dyDescent="0.2">
      <c r="B3" s="124" t="s">
        <v>128</v>
      </c>
      <c r="C3" s="124"/>
      <c r="D3" s="125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6"/>
      <c r="AA3" s="124"/>
      <c r="AB3" s="124"/>
      <c r="AC3" s="127"/>
      <c r="BH3" s="128" t="s">
        <v>129</v>
      </c>
      <c r="BT3" s="128"/>
    </row>
    <row r="4" spans="1:75" ht="15" customHeight="1" x14ac:dyDescent="0.2">
      <c r="B4" s="228" t="s">
        <v>130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</row>
    <row r="5" spans="1:75" s="129" customFormat="1" ht="33" customHeight="1" x14ac:dyDescent="0.25">
      <c r="B5" s="229" t="s">
        <v>131</v>
      </c>
      <c r="C5" s="229" t="s">
        <v>132</v>
      </c>
      <c r="D5" s="232" t="s">
        <v>133</v>
      </c>
      <c r="E5" s="232" t="s">
        <v>134</v>
      </c>
      <c r="F5" s="232" t="s">
        <v>178</v>
      </c>
      <c r="G5" s="232" t="s">
        <v>135</v>
      </c>
      <c r="H5" s="229" t="s">
        <v>136</v>
      </c>
      <c r="I5" s="232" t="s">
        <v>137</v>
      </c>
      <c r="J5" s="232" t="s">
        <v>138</v>
      </c>
      <c r="K5" s="232" t="s">
        <v>139</v>
      </c>
      <c r="L5" s="232" t="s">
        <v>140</v>
      </c>
      <c r="M5" s="232" t="s">
        <v>141</v>
      </c>
      <c r="N5" s="232" t="s">
        <v>138</v>
      </c>
      <c r="O5" s="232" t="s">
        <v>142</v>
      </c>
      <c r="P5" s="232" t="s">
        <v>185</v>
      </c>
      <c r="Q5" s="232" t="s">
        <v>184</v>
      </c>
      <c r="R5" s="232" t="s">
        <v>138</v>
      </c>
      <c r="S5" s="232" t="s">
        <v>180</v>
      </c>
      <c r="T5" s="232" t="s">
        <v>181</v>
      </c>
      <c r="U5" s="232" t="s">
        <v>179</v>
      </c>
      <c r="V5" s="232" t="s">
        <v>138</v>
      </c>
      <c r="W5" s="232" t="s">
        <v>182</v>
      </c>
      <c r="X5" s="232" t="s">
        <v>143</v>
      </c>
      <c r="Y5" s="244">
        <v>2014</v>
      </c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  <c r="AK5" s="244">
        <v>2015</v>
      </c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6"/>
      <c r="AW5" s="244">
        <v>2016</v>
      </c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6"/>
      <c r="BI5" s="244">
        <v>2017</v>
      </c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6"/>
    </row>
    <row r="6" spans="1:75" s="129" customFormat="1" ht="33" customHeight="1" x14ac:dyDescent="0.25">
      <c r="B6" s="230"/>
      <c r="C6" s="230"/>
      <c r="D6" s="233"/>
      <c r="E6" s="233"/>
      <c r="F6" s="233"/>
      <c r="G6" s="233"/>
      <c r="H6" s="230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44" t="s">
        <v>144</v>
      </c>
      <c r="Z6" s="245"/>
      <c r="AA6" s="245"/>
      <c r="AB6" s="245"/>
      <c r="AC6" s="245"/>
      <c r="AD6" s="246"/>
      <c r="AE6" s="244" t="s">
        <v>145</v>
      </c>
      <c r="AF6" s="245"/>
      <c r="AG6" s="245"/>
      <c r="AH6" s="245"/>
      <c r="AI6" s="245"/>
      <c r="AJ6" s="246"/>
      <c r="AK6" s="244" t="s">
        <v>144</v>
      </c>
      <c r="AL6" s="245"/>
      <c r="AM6" s="245"/>
      <c r="AN6" s="245"/>
      <c r="AO6" s="245"/>
      <c r="AP6" s="246"/>
      <c r="AQ6" s="244" t="s">
        <v>145</v>
      </c>
      <c r="AR6" s="245"/>
      <c r="AS6" s="245"/>
      <c r="AT6" s="245"/>
      <c r="AU6" s="245"/>
      <c r="AV6" s="246"/>
      <c r="AW6" s="244" t="s">
        <v>144</v>
      </c>
      <c r="AX6" s="245"/>
      <c r="AY6" s="245"/>
      <c r="AZ6" s="245"/>
      <c r="BA6" s="245"/>
      <c r="BB6" s="246"/>
      <c r="BC6" s="244" t="s">
        <v>145</v>
      </c>
      <c r="BD6" s="245"/>
      <c r="BE6" s="245"/>
      <c r="BF6" s="245"/>
      <c r="BG6" s="245"/>
      <c r="BH6" s="246"/>
      <c r="BI6" s="244" t="s">
        <v>144</v>
      </c>
      <c r="BJ6" s="245"/>
      <c r="BK6" s="245"/>
      <c r="BL6" s="245"/>
      <c r="BM6" s="245"/>
      <c r="BN6" s="246"/>
      <c r="BO6" s="244" t="s">
        <v>145</v>
      </c>
      <c r="BP6" s="245"/>
      <c r="BQ6" s="245"/>
      <c r="BR6" s="245"/>
      <c r="BS6" s="245"/>
      <c r="BT6" s="246"/>
    </row>
    <row r="7" spans="1:75" ht="6" customHeight="1" x14ac:dyDescent="0.2">
      <c r="B7" s="231"/>
      <c r="C7" s="231"/>
      <c r="D7" s="234"/>
      <c r="E7" s="234"/>
      <c r="F7" s="234"/>
      <c r="G7" s="234"/>
      <c r="H7" s="231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130"/>
      <c r="Z7" s="130"/>
      <c r="AA7" s="130"/>
      <c r="AB7" s="131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2"/>
      <c r="AU7" s="130"/>
      <c r="AV7" s="130"/>
      <c r="AW7" s="130"/>
      <c r="AX7" s="130"/>
      <c r="AY7" s="130"/>
      <c r="AZ7" s="133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</row>
    <row r="8" spans="1:75" ht="12" customHeight="1" x14ac:dyDescent="0.2">
      <c r="B8" s="247">
        <v>1</v>
      </c>
      <c r="C8" s="247" t="s">
        <v>69</v>
      </c>
      <c r="D8" s="250" t="s">
        <v>70</v>
      </c>
      <c r="E8" s="253">
        <v>365654.1470295919</v>
      </c>
      <c r="F8" s="256">
        <v>41866</v>
      </c>
      <c r="G8" s="259">
        <v>45</v>
      </c>
      <c r="H8" s="262" t="s">
        <v>146</v>
      </c>
      <c r="I8" s="263">
        <v>41911</v>
      </c>
      <c r="J8" s="266">
        <v>41980</v>
      </c>
      <c r="K8" s="238">
        <v>41950</v>
      </c>
      <c r="L8" s="266">
        <v>41975</v>
      </c>
      <c r="M8" s="266">
        <v>41992</v>
      </c>
      <c r="N8" s="266">
        <v>41999</v>
      </c>
      <c r="O8" s="266">
        <v>42006</v>
      </c>
      <c r="P8" s="266">
        <v>42044</v>
      </c>
      <c r="Q8" s="266">
        <v>42051</v>
      </c>
      <c r="R8" s="266">
        <v>42058</v>
      </c>
      <c r="S8" s="266">
        <v>42065</v>
      </c>
      <c r="T8" s="266">
        <v>42072</v>
      </c>
      <c r="U8" s="266">
        <v>42079</v>
      </c>
      <c r="V8" s="266">
        <v>42086</v>
      </c>
      <c r="W8" s="266">
        <v>42093</v>
      </c>
      <c r="X8" s="262">
        <v>16</v>
      </c>
      <c r="Y8" s="269">
        <v>0</v>
      </c>
      <c r="Z8" s="270"/>
      <c r="AA8" s="270"/>
      <c r="AB8" s="270"/>
      <c r="AC8" s="270"/>
      <c r="AD8" s="271"/>
      <c r="AE8" s="269">
        <v>0</v>
      </c>
      <c r="AF8" s="270"/>
      <c r="AG8" s="270"/>
      <c r="AH8" s="270"/>
      <c r="AI8" s="270"/>
      <c r="AJ8" s="271"/>
      <c r="AK8" s="269">
        <v>0</v>
      </c>
      <c r="AL8" s="270"/>
      <c r="AM8" s="270"/>
      <c r="AN8" s="270"/>
      <c r="AO8" s="270"/>
      <c r="AP8" s="271"/>
      <c r="AQ8" s="269">
        <f>$E8*AQ12</f>
        <v>127978.95146035716</v>
      </c>
      <c r="AR8" s="270"/>
      <c r="AS8" s="270"/>
      <c r="AT8" s="270"/>
      <c r="AU8" s="270"/>
      <c r="AV8" s="271"/>
      <c r="AW8" s="269">
        <f>$E8*AW12</f>
        <v>157231.28322272451</v>
      </c>
      <c r="AX8" s="270"/>
      <c r="AY8" s="270"/>
      <c r="AZ8" s="270"/>
      <c r="BA8" s="270"/>
      <c r="BB8" s="271"/>
      <c r="BC8" s="269">
        <f>$E8*BC12</f>
        <v>80443.912346510217</v>
      </c>
      <c r="BD8" s="270"/>
      <c r="BE8" s="270"/>
      <c r="BF8" s="270"/>
      <c r="BG8" s="270"/>
      <c r="BH8" s="271"/>
      <c r="BI8" s="269">
        <v>0</v>
      </c>
      <c r="BJ8" s="270"/>
      <c r="BK8" s="270"/>
      <c r="BL8" s="270"/>
      <c r="BM8" s="270"/>
      <c r="BN8" s="271"/>
      <c r="BO8" s="269">
        <v>0</v>
      </c>
      <c r="BP8" s="270"/>
      <c r="BQ8" s="270"/>
      <c r="BR8" s="270"/>
      <c r="BS8" s="270"/>
      <c r="BT8" s="271"/>
      <c r="BV8" s="134">
        <f>SUM(Y8:BU8)</f>
        <v>365654.1470295919</v>
      </c>
      <c r="BW8" s="134">
        <f>BV8-E8</f>
        <v>0</v>
      </c>
    </row>
    <row r="9" spans="1:75" ht="6" customHeight="1" x14ac:dyDescent="0.2">
      <c r="B9" s="248"/>
      <c r="C9" s="248"/>
      <c r="D9" s="251"/>
      <c r="E9" s="254"/>
      <c r="F9" s="257"/>
      <c r="G9" s="260"/>
      <c r="H9" s="262"/>
      <c r="I9" s="264"/>
      <c r="J9" s="267"/>
      <c r="K9" s="239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2"/>
      <c r="Y9" s="135"/>
      <c r="Z9" s="135"/>
      <c r="AA9" s="135"/>
      <c r="AB9" s="135"/>
      <c r="AC9" s="135"/>
      <c r="AD9" s="135"/>
      <c r="AE9" s="135"/>
      <c r="AF9" s="136"/>
      <c r="AG9" s="137"/>
      <c r="AH9" s="137"/>
      <c r="AI9" s="137"/>
      <c r="AJ9" s="137"/>
      <c r="AK9" s="137"/>
      <c r="AL9" s="137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5"/>
      <c r="BF9" s="139"/>
      <c r="BG9" s="135"/>
      <c r="BH9" s="135"/>
      <c r="BI9" s="135"/>
      <c r="BJ9" s="135"/>
      <c r="BK9" s="135"/>
      <c r="BL9" s="135"/>
      <c r="BM9" s="140"/>
      <c r="BN9" s="135"/>
      <c r="BO9" s="135"/>
      <c r="BP9" s="135"/>
      <c r="BQ9" s="135"/>
      <c r="BR9" s="135"/>
      <c r="BS9" s="135"/>
      <c r="BT9" s="135"/>
    </row>
    <row r="10" spans="1:75" ht="6" customHeight="1" x14ac:dyDescent="0.2">
      <c r="B10" s="248"/>
      <c r="C10" s="248"/>
      <c r="D10" s="251"/>
      <c r="E10" s="254"/>
      <c r="F10" s="257"/>
      <c r="G10" s="260"/>
      <c r="H10" s="262"/>
      <c r="I10" s="265"/>
      <c r="J10" s="268"/>
      <c r="K10" s="240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2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41"/>
      <c r="AK10" s="141"/>
      <c r="AL10" s="141"/>
      <c r="AM10" s="141"/>
      <c r="AN10" s="141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</row>
    <row r="11" spans="1:75" ht="6" customHeight="1" x14ac:dyDescent="0.2">
      <c r="B11" s="248"/>
      <c r="C11" s="248"/>
      <c r="D11" s="251"/>
      <c r="E11" s="254"/>
      <c r="F11" s="257"/>
      <c r="G11" s="260"/>
      <c r="H11" s="262" t="s">
        <v>147</v>
      </c>
      <c r="I11" s="256">
        <v>42186</v>
      </c>
      <c r="J11" s="256">
        <v>42193</v>
      </c>
      <c r="K11" s="256">
        <v>41950</v>
      </c>
      <c r="L11" s="256">
        <v>41975</v>
      </c>
      <c r="M11" s="256">
        <v>41982</v>
      </c>
      <c r="N11" s="256">
        <v>41989</v>
      </c>
      <c r="O11" s="256">
        <v>41996</v>
      </c>
      <c r="P11" s="256">
        <v>42041</v>
      </c>
      <c r="Q11" s="256">
        <v>42055</v>
      </c>
      <c r="R11" s="256">
        <v>42062</v>
      </c>
      <c r="S11" s="256">
        <v>42069</v>
      </c>
      <c r="T11" s="256">
        <v>42076</v>
      </c>
      <c r="U11" s="256">
        <v>42083</v>
      </c>
      <c r="V11" s="256">
        <v>42090</v>
      </c>
      <c r="W11" s="256">
        <v>42097</v>
      </c>
      <c r="X11" s="259">
        <v>18</v>
      </c>
      <c r="Y11" s="142"/>
      <c r="Z11" s="143"/>
      <c r="AA11" s="143"/>
      <c r="AB11" s="143"/>
      <c r="AC11" s="143"/>
      <c r="AD11" s="144"/>
      <c r="AE11" s="142"/>
      <c r="AF11" s="143"/>
      <c r="AG11" s="143"/>
      <c r="AH11" s="143"/>
      <c r="AI11" s="143"/>
      <c r="AJ11" s="145"/>
      <c r="AK11" s="146"/>
      <c r="AL11" s="147"/>
      <c r="AM11" s="147"/>
      <c r="AN11" s="147"/>
      <c r="AO11" s="147"/>
      <c r="AP11" s="148"/>
      <c r="AQ11" s="149"/>
      <c r="AR11" s="150"/>
      <c r="AS11" s="143"/>
      <c r="AT11" s="143"/>
      <c r="AU11" s="143"/>
      <c r="AV11" s="144"/>
      <c r="AW11" s="142"/>
      <c r="AX11" s="143"/>
      <c r="AY11" s="143"/>
      <c r="AZ11" s="143"/>
      <c r="BA11" s="143"/>
      <c r="BB11" s="144"/>
      <c r="BC11" s="142"/>
      <c r="BD11" s="143"/>
      <c r="BE11" s="143"/>
      <c r="BF11" s="143"/>
      <c r="BG11" s="143"/>
      <c r="BH11" s="144"/>
      <c r="BI11" s="142"/>
      <c r="BJ11" s="143"/>
      <c r="BK11" s="143"/>
      <c r="BL11" s="143"/>
      <c r="BM11" s="143"/>
      <c r="BN11" s="144"/>
      <c r="BO11" s="142"/>
      <c r="BP11" s="143"/>
      <c r="BQ11" s="143"/>
      <c r="BR11" s="143"/>
      <c r="BS11" s="143"/>
      <c r="BT11" s="144"/>
    </row>
    <row r="12" spans="1:75" s="129" customFormat="1" ht="10.5" customHeight="1" x14ac:dyDescent="0.25">
      <c r="B12" s="248"/>
      <c r="C12" s="248"/>
      <c r="D12" s="251"/>
      <c r="E12" s="254"/>
      <c r="F12" s="257"/>
      <c r="G12" s="260"/>
      <c r="H12" s="262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60"/>
      <c r="Y12" s="272"/>
      <c r="Z12" s="273"/>
      <c r="AA12" s="273"/>
      <c r="AB12" s="273"/>
      <c r="AC12" s="273"/>
      <c r="AD12" s="274"/>
      <c r="AE12" s="272"/>
      <c r="AF12" s="273"/>
      <c r="AG12" s="273"/>
      <c r="AH12" s="273"/>
      <c r="AI12" s="273"/>
      <c r="AJ12" s="274"/>
      <c r="AK12" s="275"/>
      <c r="AL12" s="276"/>
      <c r="AM12" s="276"/>
      <c r="AN12" s="276"/>
      <c r="AO12" s="276"/>
      <c r="AP12" s="277"/>
      <c r="AQ12" s="275">
        <f>0.1+0.05+0.05+0.05+0.05+0.05</f>
        <v>0.35</v>
      </c>
      <c r="AR12" s="276"/>
      <c r="AS12" s="276"/>
      <c r="AT12" s="276"/>
      <c r="AU12" s="276"/>
      <c r="AV12" s="277"/>
      <c r="AW12" s="275">
        <f>0.05+0.05+0.05+0.2+0.04+0.04</f>
        <v>0.43</v>
      </c>
      <c r="AX12" s="276"/>
      <c r="AY12" s="276"/>
      <c r="AZ12" s="276"/>
      <c r="BA12" s="276"/>
      <c r="BB12" s="277"/>
      <c r="BC12" s="275">
        <f>0.04+0.04+0.04+0.04+0.03+0.03</f>
        <v>0.22</v>
      </c>
      <c r="BD12" s="276"/>
      <c r="BE12" s="276"/>
      <c r="BF12" s="276"/>
      <c r="BG12" s="276"/>
      <c r="BH12" s="277"/>
      <c r="BI12" s="272"/>
      <c r="BJ12" s="273"/>
      <c r="BK12" s="273"/>
      <c r="BL12" s="273"/>
      <c r="BM12" s="273"/>
      <c r="BN12" s="274"/>
      <c r="BO12" s="272"/>
      <c r="BP12" s="273"/>
      <c r="BQ12" s="273"/>
      <c r="BR12" s="273"/>
      <c r="BS12" s="273"/>
      <c r="BT12" s="274"/>
    </row>
    <row r="13" spans="1:75" ht="10.5" customHeight="1" x14ac:dyDescent="0.2">
      <c r="B13" s="249"/>
      <c r="C13" s="249"/>
      <c r="D13" s="252"/>
      <c r="E13" s="255"/>
      <c r="F13" s="258"/>
      <c r="G13" s="261"/>
      <c r="H13" s="151" t="s">
        <v>64</v>
      </c>
      <c r="I13" s="117" t="s">
        <v>148</v>
      </c>
      <c r="J13" s="118" t="s">
        <v>148</v>
      </c>
      <c r="K13" s="118">
        <v>41950</v>
      </c>
      <c r="L13" s="118">
        <v>41975</v>
      </c>
      <c r="M13" s="118">
        <v>41982</v>
      </c>
      <c r="N13" s="118">
        <v>41996</v>
      </c>
      <c r="O13" s="118">
        <v>42000</v>
      </c>
      <c r="P13" s="118">
        <v>42041</v>
      </c>
      <c r="Q13" s="118">
        <v>42110</v>
      </c>
      <c r="R13" s="118">
        <v>42118</v>
      </c>
      <c r="S13" s="118">
        <v>42151</v>
      </c>
      <c r="T13" s="118">
        <v>42143</v>
      </c>
      <c r="U13" s="118">
        <v>42157</v>
      </c>
      <c r="V13" s="118">
        <v>42178</v>
      </c>
      <c r="W13" s="118">
        <v>42186</v>
      </c>
      <c r="X13" s="261"/>
      <c r="Y13" s="278"/>
      <c r="Z13" s="279"/>
      <c r="AA13" s="279"/>
      <c r="AB13" s="279"/>
      <c r="AC13" s="279"/>
      <c r="AD13" s="280"/>
      <c r="AE13" s="278"/>
      <c r="AF13" s="279"/>
      <c r="AG13" s="279"/>
      <c r="AH13" s="279"/>
      <c r="AI13" s="279"/>
      <c r="AJ13" s="280"/>
      <c r="AK13" s="278"/>
      <c r="AL13" s="279"/>
      <c r="AM13" s="279"/>
      <c r="AN13" s="279"/>
      <c r="AO13" s="279"/>
      <c r="AP13" s="280"/>
      <c r="AQ13" s="278"/>
      <c r="AR13" s="279"/>
      <c r="AS13" s="279"/>
      <c r="AT13" s="279"/>
      <c r="AU13" s="279"/>
      <c r="AV13" s="280"/>
      <c r="AW13" s="278"/>
      <c r="AX13" s="279"/>
      <c r="AY13" s="279"/>
      <c r="AZ13" s="279"/>
      <c r="BA13" s="279"/>
      <c r="BB13" s="280"/>
      <c r="BC13" s="278"/>
      <c r="BD13" s="279"/>
      <c r="BE13" s="279"/>
      <c r="BF13" s="279"/>
      <c r="BG13" s="279"/>
      <c r="BH13" s="280"/>
      <c r="BI13" s="278"/>
      <c r="BJ13" s="279"/>
      <c r="BK13" s="279"/>
      <c r="BL13" s="279"/>
      <c r="BM13" s="279"/>
      <c r="BN13" s="280"/>
      <c r="BO13" s="278"/>
      <c r="BP13" s="279"/>
      <c r="BQ13" s="279"/>
      <c r="BR13" s="279"/>
      <c r="BS13" s="279"/>
      <c r="BT13" s="280"/>
    </row>
    <row r="14" spans="1:75" ht="12" customHeight="1" x14ac:dyDescent="0.2">
      <c r="B14" s="247">
        <v>2</v>
      </c>
      <c r="C14" s="247" t="s">
        <v>50</v>
      </c>
      <c r="D14" s="250" t="s">
        <v>51</v>
      </c>
      <c r="E14" s="253">
        <v>50000</v>
      </c>
      <c r="F14" s="281">
        <v>42141</v>
      </c>
      <c r="G14" s="259">
        <v>30</v>
      </c>
      <c r="H14" s="262" t="s">
        <v>146</v>
      </c>
      <c r="I14" s="284">
        <v>42171</v>
      </c>
      <c r="J14" s="235">
        <v>42178</v>
      </c>
      <c r="K14" s="238">
        <v>42185</v>
      </c>
      <c r="L14" s="235">
        <v>42199</v>
      </c>
      <c r="M14" s="235">
        <v>42206</v>
      </c>
      <c r="N14" s="235">
        <v>42213</v>
      </c>
      <c r="O14" s="235">
        <v>42220</v>
      </c>
      <c r="P14" s="235">
        <v>42241</v>
      </c>
      <c r="Q14" s="235">
        <v>42255</v>
      </c>
      <c r="R14" s="235">
        <v>42255</v>
      </c>
      <c r="S14" s="235">
        <v>42255</v>
      </c>
      <c r="T14" s="235">
        <v>42255</v>
      </c>
      <c r="U14" s="235">
        <v>42262</v>
      </c>
      <c r="V14" s="235">
        <v>42269</v>
      </c>
      <c r="W14" s="266">
        <v>42276</v>
      </c>
      <c r="X14" s="262">
        <v>4</v>
      </c>
      <c r="Y14" s="269">
        <v>0</v>
      </c>
      <c r="Z14" s="270"/>
      <c r="AA14" s="270"/>
      <c r="AB14" s="270"/>
      <c r="AC14" s="270"/>
      <c r="AD14" s="271"/>
      <c r="AE14" s="269">
        <v>0</v>
      </c>
      <c r="AF14" s="270"/>
      <c r="AG14" s="270"/>
      <c r="AH14" s="270"/>
      <c r="AI14" s="270"/>
      <c r="AJ14" s="271"/>
      <c r="AK14" s="269">
        <v>0</v>
      </c>
      <c r="AL14" s="270"/>
      <c r="AM14" s="270"/>
      <c r="AN14" s="270"/>
      <c r="AO14" s="270"/>
      <c r="AP14" s="271"/>
      <c r="AQ14" s="269">
        <f>$E14*AQ18</f>
        <v>6250</v>
      </c>
      <c r="AR14" s="270"/>
      <c r="AS14" s="270"/>
      <c r="AT14" s="270"/>
      <c r="AU14" s="270"/>
      <c r="AV14" s="271"/>
      <c r="AW14" s="269">
        <f>$E14*AW18</f>
        <v>18750</v>
      </c>
      <c r="AX14" s="270"/>
      <c r="AY14" s="270"/>
      <c r="AZ14" s="270"/>
      <c r="BA14" s="270"/>
      <c r="BB14" s="271"/>
      <c r="BC14" s="269">
        <f>$E14*BC18</f>
        <v>18750</v>
      </c>
      <c r="BD14" s="270"/>
      <c r="BE14" s="270"/>
      <c r="BF14" s="270"/>
      <c r="BG14" s="270"/>
      <c r="BH14" s="271"/>
      <c r="BI14" s="269">
        <f>$E14*BI18</f>
        <v>6250</v>
      </c>
      <c r="BJ14" s="270"/>
      <c r="BK14" s="270"/>
      <c r="BL14" s="270"/>
      <c r="BM14" s="270"/>
      <c r="BN14" s="271"/>
      <c r="BO14" s="269">
        <v>0</v>
      </c>
      <c r="BP14" s="270"/>
      <c r="BQ14" s="270"/>
      <c r="BR14" s="270"/>
      <c r="BS14" s="270"/>
      <c r="BT14" s="271"/>
      <c r="BV14" s="134">
        <f>SUM(Y14:BU14)</f>
        <v>50000</v>
      </c>
      <c r="BW14" s="134">
        <f>BV14-E14</f>
        <v>0</v>
      </c>
    </row>
    <row r="15" spans="1:75" ht="6" customHeight="1" x14ac:dyDescent="0.2">
      <c r="B15" s="248"/>
      <c r="C15" s="248"/>
      <c r="D15" s="251"/>
      <c r="E15" s="254"/>
      <c r="F15" s="282"/>
      <c r="G15" s="260"/>
      <c r="H15" s="262"/>
      <c r="I15" s="285"/>
      <c r="J15" s="236"/>
      <c r="K15" s="239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67"/>
      <c r="X15" s="262"/>
      <c r="Y15" s="135"/>
      <c r="Z15" s="135"/>
      <c r="AA15" s="135"/>
      <c r="AB15" s="135"/>
      <c r="AC15" s="135"/>
      <c r="AD15" s="135"/>
      <c r="AE15" s="135"/>
      <c r="AF15" s="135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41"/>
      <c r="AR15" s="141"/>
      <c r="AS15" s="141"/>
      <c r="AT15" s="141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52"/>
      <c r="BG15" s="135"/>
      <c r="BH15" s="135"/>
      <c r="BI15" s="135"/>
      <c r="BJ15" s="135"/>
      <c r="BK15" s="135"/>
      <c r="BL15" s="135"/>
      <c r="BM15" s="140"/>
      <c r="BN15" s="135"/>
      <c r="BO15" s="135"/>
      <c r="BP15" s="135"/>
      <c r="BQ15" s="135"/>
      <c r="BR15" s="135"/>
      <c r="BS15" s="135"/>
      <c r="BT15" s="135"/>
    </row>
    <row r="16" spans="1:75" ht="6" customHeight="1" x14ac:dyDescent="0.2">
      <c r="B16" s="248"/>
      <c r="C16" s="248"/>
      <c r="D16" s="251"/>
      <c r="E16" s="254"/>
      <c r="F16" s="282"/>
      <c r="G16" s="260"/>
      <c r="H16" s="262"/>
      <c r="I16" s="286"/>
      <c r="J16" s="237"/>
      <c r="K16" s="240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68"/>
      <c r="X16" s="262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53"/>
      <c r="AS16" s="153"/>
      <c r="AT16" s="153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</row>
    <row r="17" spans="2:75" ht="6" customHeight="1" x14ac:dyDescent="0.2">
      <c r="B17" s="248"/>
      <c r="C17" s="248"/>
      <c r="D17" s="251"/>
      <c r="E17" s="254"/>
      <c r="F17" s="282"/>
      <c r="G17" s="260"/>
      <c r="H17" s="262" t="s">
        <v>147</v>
      </c>
      <c r="I17" s="284">
        <v>42232</v>
      </c>
      <c r="J17" s="284">
        <v>42239</v>
      </c>
      <c r="K17" s="284">
        <v>42239</v>
      </c>
      <c r="L17" s="284">
        <v>42246</v>
      </c>
      <c r="M17" s="284">
        <v>42253</v>
      </c>
      <c r="N17" s="284">
        <v>42260</v>
      </c>
      <c r="O17" s="284">
        <v>42263</v>
      </c>
      <c r="P17" s="284">
        <v>42277</v>
      </c>
      <c r="Q17" s="284">
        <v>42284</v>
      </c>
      <c r="R17" s="284">
        <v>42284</v>
      </c>
      <c r="S17" s="284">
        <v>42284</v>
      </c>
      <c r="T17" s="284">
        <v>42284</v>
      </c>
      <c r="U17" s="284">
        <v>42291</v>
      </c>
      <c r="V17" s="284">
        <v>42298</v>
      </c>
      <c r="W17" s="284">
        <v>42305</v>
      </c>
      <c r="X17" s="262">
        <v>16</v>
      </c>
      <c r="Y17" s="142"/>
      <c r="Z17" s="143"/>
      <c r="AA17" s="143"/>
      <c r="AB17" s="143"/>
      <c r="AC17" s="143"/>
      <c r="AD17" s="144"/>
      <c r="AE17" s="142"/>
      <c r="AF17" s="143"/>
      <c r="AG17" s="143"/>
      <c r="AH17" s="143"/>
      <c r="AI17" s="143"/>
      <c r="AJ17" s="144"/>
      <c r="AK17" s="142"/>
      <c r="AL17" s="143"/>
      <c r="AM17" s="143"/>
      <c r="AN17" s="143"/>
      <c r="AO17" s="143"/>
      <c r="AP17" s="144"/>
      <c r="AQ17" s="142"/>
      <c r="AR17" s="147"/>
      <c r="AS17" s="143"/>
      <c r="AT17" s="143"/>
      <c r="AU17" s="143"/>
      <c r="AV17" s="144"/>
      <c r="AW17" s="142"/>
      <c r="AX17" s="143"/>
      <c r="AY17" s="143"/>
      <c r="AZ17" s="143"/>
      <c r="BA17" s="143"/>
      <c r="BB17" s="144"/>
      <c r="BC17" s="142"/>
      <c r="BD17" s="143"/>
      <c r="BE17" s="143"/>
      <c r="BF17" s="143"/>
      <c r="BG17" s="143"/>
      <c r="BH17" s="144"/>
      <c r="BI17" s="142"/>
      <c r="BJ17" s="143"/>
      <c r="BK17" s="143"/>
      <c r="BL17" s="143"/>
      <c r="BM17" s="143"/>
      <c r="BN17" s="144"/>
      <c r="BO17" s="142"/>
      <c r="BP17" s="143"/>
      <c r="BQ17" s="143"/>
      <c r="BR17" s="143"/>
      <c r="BS17" s="143"/>
      <c r="BT17" s="144"/>
    </row>
    <row r="18" spans="2:75" ht="10.5" customHeight="1" x14ac:dyDescent="0.2">
      <c r="B18" s="248"/>
      <c r="C18" s="248"/>
      <c r="D18" s="251"/>
      <c r="E18" s="254"/>
      <c r="F18" s="282"/>
      <c r="G18" s="260"/>
      <c r="H18" s="262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62"/>
      <c r="Y18" s="287"/>
      <c r="Z18" s="288"/>
      <c r="AA18" s="288"/>
      <c r="AB18" s="288"/>
      <c r="AC18" s="288"/>
      <c r="AD18" s="289"/>
      <c r="AE18" s="287"/>
      <c r="AF18" s="288"/>
      <c r="AG18" s="288"/>
      <c r="AH18" s="288"/>
      <c r="AI18" s="288"/>
      <c r="AJ18" s="289"/>
      <c r="AK18" s="287"/>
      <c r="AL18" s="288"/>
      <c r="AM18" s="288"/>
      <c r="AN18" s="288"/>
      <c r="AO18" s="288"/>
      <c r="AP18" s="289"/>
      <c r="AQ18" s="287">
        <f>2/16</f>
        <v>0.125</v>
      </c>
      <c r="AR18" s="288"/>
      <c r="AS18" s="288"/>
      <c r="AT18" s="288"/>
      <c r="AU18" s="288"/>
      <c r="AV18" s="289"/>
      <c r="AW18" s="287">
        <f>6/16</f>
        <v>0.375</v>
      </c>
      <c r="AX18" s="288"/>
      <c r="AY18" s="288"/>
      <c r="AZ18" s="288"/>
      <c r="BA18" s="288"/>
      <c r="BB18" s="289"/>
      <c r="BC18" s="287">
        <f>6/16</f>
        <v>0.375</v>
      </c>
      <c r="BD18" s="288"/>
      <c r="BE18" s="288"/>
      <c r="BF18" s="288"/>
      <c r="BG18" s="288"/>
      <c r="BH18" s="289"/>
      <c r="BI18" s="287">
        <f>2/16</f>
        <v>0.125</v>
      </c>
      <c r="BJ18" s="288"/>
      <c r="BK18" s="288"/>
      <c r="BL18" s="288"/>
      <c r="BM18" s="288"/>
      <c r="BN18" s="289"/>
      <c r="BO18" s="287"/>
      <c r="BP18" s="288"/>
      <c r="BQ18" s="288"/>
      <c r="BR18" s="288"/>
      <c r="BS18" s="288"/>
      <c r="BT18" s="289"/>
    </row>
    <row r="19" spans="2:75" ht="10.5" customHeight="1" x14ac:dyDescent="0.2">
      <c r="B19" s="249"/>
      <c r="C19" s="249"/>
      <c r="D19" s="252"/>
      <c r="E19" s="255"/>
      <c r="F19" s="283"/>
      <c r="G19" s="261"/>
      <c r="H19" s="151" t="s">
        <v>64</v>
      </c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54"/>
      <c r="Y19" s="278"/>
      <c r="Z19" s="279"/>
      <c r="AA19" s="279"/>
      <c r="AB19" s="279"/>
      <c r="AC19" s="279"/>
      <c r="AD19" s="280"/>
      <c r="AE19" s="278"/>
      <c r="AF19" s="279"/>
      <c r="AG19" s="279"/>
      <c r="AH19" s="279"/>
      <c r="AI19" s="279"/>
      <c r="AJ19" s="280"/>
      <c r="AK19" s="278"/>
      <c r="AL19" s="279"/>
      <c r="AM19" s="279"/>
      <c r="AN19" s="279"/>
      <c r="AO19" s="279"/>
      <c r="AP19" s="280"/>
      <c r="AQ19" s="278"/>
      <c r="AR19" s="279"/>
      <c r="AS19" s="279"/>
      <c r="AT19" s="279"/>
      <c r="AU19" s="279"/>
      <c r="AV19" s="280"/>
      <c r="AW19" s="278"/>
      <c r="AX19" s="279"/>
      <c r="AY19" s="279"/>
      <c r="AZ19" s="279"/>
      <c r="BA19" s="279"/>
      <c r="BB19" s="280"/>
      <c r="BC19" s="278"/>
      <c r="BD19" s="279"/>
      <c r="BE19" s="279"/>
      <c r="BF19" s="279"/>
      <c r="BG19" s="279"/>
      <c r="BH19" s="280"/>
      <c r="BI19" s="278"/>
      <c r="BJ19" s="279"/>
      <c r="BK19" s="279"/>
      <c r="BL19" s="279"/>
      <c r="BM19" s="279"/>
      <c r="BN19" s="280"/>
      <c r="BO19" s="278"/>
      <c r="BP19" s="279"/>
      <c r="BQ19" s="279"/>
      <c r="BR19" s="279"/>
      <c r="BS19" s="279"/>
      <c r="BT19" s="280"/>
    </row>
    <row r="20" spans="2:75" ht="10.5" customHeight="1" x14ac:dyDescent="0.2">
      <c r="B20" s="241">
        <v>2</v>
      </c>
      <c r="C20" s="290" t="s">
        <v>120</v>
      </c>
      <c r="D20" s="250" t="s">
        <v>121</v>
      </c>
      <c r="E20" s="291">
        <v>10000</v>
      </c>
      <c r="F20" s="256"/>
      <c r="G20" s="259"/>
      <c r="H20" s="262" t="s">
        <v>146</v>
      </c>
      <c r="I20" s="263" t="s">
        <v>148</v>
      </c>
      <c r="J20" s="263" t="s">
        <v>148</v>
      </c>
      <c r="K20" s="263" t="s">
        <v>148</v>
      </c>
      <c r="L20" s="263" t="s">
        <v>148</v>
      </c>
      <c r="M20" s="263" t="s">
        <v>148</v>
      </c>
      <c r="N20" s="263" t="s">
        <v>148</v>
      </c>
      <c r="O20" s="263" t="s">
        <v>148</v>
      </c>
      <c r="P20" s="263" t="s">
        <v>148</v>
      </c>
      <c r="Q20" s="263" t="s">
        <v>148</v>
      </c>
      <c r="R20" s="263" t="s">
        <v>148</v>
      </c>
      <c r="S20" s="263" t="s">
        <v>148</v>
      </c>
      <c r="T20" s="263" t="s">
        <v>148</v>
      </c>
      <c r="U20" s="263" t="s">
        <v>148</v>
      </c>
      <c r="V20" s="263" t="s">
        <v>148</v>
      </c>
      <c r="W20" s="263" t="s">
        <v>148</v>
      </c>
      <c r="X20" s="262"/>
      <c r="Y20" s="269">
        <v>0</v>
      </c>
      <c r="Z20" s="270"/>
      <c r="AA20" s="270"/>
      <c r="AB20" s="270"/>
      <c r="AC20" s="270"/>
      <c r="AD20" s="271"/>
      <c r="AE20" s="269">
        <v>0</v>
      </c>
      <c r="AF20" s="270"/>
      <c r="AG20" s="270"/>
      <c r="AH20" s="270"/>
      <c r="AI20" s="270"/>
      <c r="AJ20" s="271"/>
      <c r="AK20" s="269">
        <v>0</v>
      </c>
      <c r="AL20" s="270"/>
      <c r="AM20" s="270"/>
      <c r="AN20" s="270"/>
      <c r="AO20" s="270"/>
      <c r="AP20" s="271"/>
      <c r="AQ20" s="269">
        <f>$E20*AQ24</f>
        <v>10000</v>
      </c>
      <c r="AR20" s="270"/>
      <c r="AS20" s="270"/>
      <c r="AT20" s="270"/>
      <c r="AU20" s="270"/>
      <c r="AV20" s="271"/>
      <c r="AW20" s="269">
        <v>0</v>
      </c>
      <c r="AX20" s="270"/>
      <c r="AY20" s="270"/>
      <c r="AZ20" s="270"/>
      <c r="BA20" s="270"/>
      <c r="BB20" s="271"/>
      <c r="BC20" s="269">
        <v>0</v>
      </c>
      <c r="BD20" s="270"/>
      <c r="BE20" s="270"/>
      <c r="BF20" s="270"/>
      <c r="BG20" s="270"/>
      <c r="BH20" s="271"/>
      <c r="BI20" s="269">
        <v>0</v>
      </c>
      <c r="BJ20" s="270"/>
      <c r="BK20" s="270"/>
      <c r="BL20" s="270"/>
      <c r="BM20" s="270"/>
      <c r="BN20" s="271"/>
      <c r="BO20" s="269">
        <v>0</v>
      </c>
      <c r="BP20" s="270"/>
      <c r="BQ20" s="270"/>
      <c r="BR20" s="270"/>
      <c r="BS20" s="270"/>
      <c r="BT20" s="271"/>
      <c r="BV20" s="134">
        <f>SUM(Y20:BU20)</f>
        <v>10000</v>
      </c>
      <c r="BW20" s="134">
        <f>BV20-E20</f>
        <v>0</v>
      </c>
    </row>
    <row r="21" spans="2:75" ht="6" customHeight="1" x14ac:dyDescent="0.2">
      <c r="B21" s="242"/>
      <c r="C21" s="248"/>
      <c r="D21" s="251"/>
      <c r="E21" s="292"/>
      <c r="F21" s="257"/>
      <c r="G21" s="260"/>
      <c r="H21" s="262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2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53"/>
      <c r="AP21" s="153"/>
      <c r="AQ21" s="153"/>
      <c r="AR21" s="153"/>
      <c r="AS21" s="138"/>
      <c r="AT21" s="138"/>
      <c r="AU21" s="138"/>
      <c r="AV21" s="138"/>
      <c r="AW21" s="136"/>
      <c r="AX21" s="136"/>
      <c r="AY21" s="136"/>
      <c r="AZ21" s="136"/>
      <c r="BA21" s="136"/>
      <c r="BB21" s="136"/>
      <c r="BC21" s="136"/>
      <c r="BD21" s="136"/>
      <c r="BE21" s="136"/>
      <c r="BF21" s="155"/>
      <c r="BG21" s="136"/>
      <c r="BH21" s="136"/>
      <c r="BI21" s="136"/>
      <c r="BJ21" s="136"/>
      <c r="BK21" s="136"/>
      <c r="BL21" s="136"/>
      <c r="BM21" s="156"/>
      <c r="BN21" s="136"/>
      <c r="BO21" s="136"/>
      <c r="BP21" s="136"/>
      <c r="BQ21" s="136"/>
      <c r="BR21" s="136"/>
      <c r="BS21" s="136"/>
      <c r="BT21" s="136"/>
    </row>
    <row r="22" spans="2:75" ht="6" customHeight="1" x14ac:dyDescent="0.2">
      <c r="B22" s="242"/>
      <c r="C22" s="248"/>
      <c r="D22" s="251"/>
      <c r="E22" s="292"/>
      <c r="F22" s="257"/>
      <c r="G22" s="260"/>
      <c r="H22" s="262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2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53"/>
      <c r="AS22" s="153"/>
      <c r="AT22" s="138"/>
      <c r="AU22" s="138"/>
      <c r="AV22" s="138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</row>
    <row r="23" spans="2:75" ht="6" customHeight="1" x14ac:dyDescent="0.2">
      <c r="B23" s="242"/>
      <c r="C23" s="248"/>
      <c r="D23" s="251"/>
      <c r="E23" s="292"/>
      <c r="F23" s="257"/>
      <c r="G23" s="260"/>
      <c r="H23" s="262" t="s">
        <v>147</v>
      </c>
      <c r="I23" s="256">
        <v>42226</v>
      </c>
      <c r="J23" s="256">
        <v>42233</v>
      </c>
      <c r="K23" s="256">
        <v>42233</v>
      </c>
      <c r="L23" s="256">
        <v>42240</v>
      </c>
      <c r="M23" s="256">
        <v>42247</v>
      </c>
      <c r="N23" s="256">
        <v>42254</v>
      </c>
      <c r="O23" s="256">
        <v>42257</v>
      </c>
      <c r="P23" s="256">
        <v>42271</v>
      </c>
      <c r="Q23" s="256">
        <v>42278</v>
      </c>
      <c r="R23" s="256">
        <v>42278</v>
      </c>
      <c r="S23" s="256">
        <v>42278</v>
      </c>
      <c r="T23" s="256">
        <v>42278</v>
      </c>
      <c r="U23" s="256">
        <v>42285</v>
      </c>
      <c r="V23" s="256">
        <v>42292</v>
      </c>
      <c r="W23" s="256">
        <v>42299</v>
      </c>
      <c r="X23" s="262">
        <v>2</v>
      </c>
      <c r="Y23" s="142"/>
      <c r="Z23" s="143"/>
      <c r="AA23" s="143"/>
      <c r="AB23" s="143"/>
      <c r="AC23" s="143"/>
      <c r="AD23" s="144"/>
      <c r="AE23" s="142"/>
      <c r="AF23" s="143"/>
      <c r="AG23" s="143"/>
      <c r="AH23" s="143"/>
      <c r="AI23" s="143"/>
      <c r="AJ23" s="144"/>
      <c r="AK23" s="142"/>
      <c r="AL23" s="143"/>
      <c r="AM23" s="143"/>
      <c r="AN23" s="143"/>
      <c r="AO23" s="143"/>
      <c r="AP23" s="144"/>
      <c r="AQ23" s="142"/>
      <c r="AR23" s="147"/>
      <c r="AS23" s="143"/>
      <c r="AT23" s="143"/>
      <c r="AU23" s="143"/>
      <c r="AV23" s="144"/>
      <c r="AW23" s="142"/>
      <c r="AX23" s="143"/>
      <c r="AY23" s="143"/>
      <c r="AZ23" s="143"/>
      <c r="BA23" s="143"/>
      <c r="BB23" s="144"/>
      <c r="BC23" s="142"/>
      <c r="BD23" s="143"/>
      <c r="BE23" s="143"/>
      <c r="BF23" s="143"/>
      <c r="BG23" s="143"/>
      <c r="BH23" s="144"/>
      <c r="BI23" s="142"/>
      <c r="BJ23" s="143"/>
      <c r="BK23" s="143"/>
      <c r="BL23" s="143"/>
      <c r="BM23" s="143"/>
      <c r="BN23" s="144"/>
      <c r="BO23" s="142"/>
      <c r="BP23" s="143"/>
      <c r="BQ23" s="143"/>
      <c r="BR23" s="143"/>
      <c r="BS23" s="143"/>
      <c r="BT23" s="144"/>
    </row>
    <row r="24" spans="2:75" ht="10.5" customHeight="1" x14ac:dyDescent="0.2">
      <c r="B24" s="242"/>
      <c r="C24" s="248"/>
      <c r="D24" s="251"/>
      <c r="E24" s="292"/>
      <c r="F24" s="257"/>
      <c r="G24" s="260"/>
      <c r="H24" s="262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62"/>
      <c r="Y24" s="272"/>
      <c r="Z24" s="273"/>
      <c r="AA24" s="273"/>
      <c r="AB24" s="273"/>
      <c r="AC24" s="273"/>
      <c r="AD24" s="274"/>
      <c r="AE24" s="272"/>
      <c r="AF24" s="273"/>
      <c r="AG24" s="273"/>
      <c r="AH24" s="273"/>
      <c r="AI24" s="273"/>
      <c r="AJ24" s="274"/>
      <c r="AK24" s="275"/>
      <c r="AL24" s="276"/>
      <c r="AM24" s="276"/>
      <c r="AN24" s="276"/>
      <c r="AO24" s="276"/>
      <c r="AP24" s="277"/>
      <c r="AQ24" s="287">
        <v>1</v>
      </c>
      <c r="AR24" s="288"/>
      <c r="AS24" s="288"/>
      <c r="AT24" s="288"/>
      <c r="AU24" s="288"/>
      <c r="AV24" s="289"/>
      <c r="AW24" s="287"/>
      <c r="AX24" s="288"/>
      <c r="AY24" s="288"/>
      <c r="AZ24" s="288"/>
      <c r="BA24" s="288"/>
      <c r="BB24" s="289"/>
      <c r="BC24" s="287"/>
      <c r="BD24" s="288"/>
      <c r="BE24" s="288"/>
      <c r="BF24" s="288"/>
      <c r="BG24" s="288"/>
      <c r="BH24" s="289"/>
      <c r="BI24" s="272"/>
      <c r="BJ24" s="273"/>
      <c r="BK24" s="273"/>
      <c r="BL24" s="273"/>
      <c r="BM24" s="273"/>
      <c r="BN24" s="274"/>
      <c r="BO24" s="272"/>
      <c r="BP24" s="273"/>
      <c r="BQ24" s="273"/>
      <c r="BR24" s="273"/>
      <c r="BS24" s="273"/>
      <c r="BT24" s="274"/>
      <c r="BU24" s="129"/>
    </row>
    <row r="25" spans="2:75" ht="10.5" customHeight="1" x14ac:dyDescent="0.2">
      <c r="B25" s="243"/>
      <c r="C25" s="249"/>
      <c r="D25" s="252"/>
      <c r="E25" s="293"/>
      <c r="F25" s="258"/>
      <c r="G25" s="261"/>
      <c r="H25" s="151" t="s">
        <v>64</v>
      </c>
      <c r="I25" s="117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54"/>
      <c r="Y25" s="278"/>
      <c r="Z25" s="279"/>
      <c r="AA25" s="279"/>
      <c r="AB25" s="279"/>
      <c r="AC25" s="279"/>
      <c r="AD25" s="280"/>
      <c r="AE25" s="278"/>
      <c r="AF25" s="279"/>
      <c r="AG25" s="279"/>
      <c r="AH25" s="279"/>
      <c r="AI25" s="279"/>
      <c r="AJ25" s="280"/>
      <c r="AK25" s="278"/>
      <c r="AL25" s="279"/>
      <c r="AM25" s="279"/>
      <c r="AN25" s="279"/>
      <c r="AO25" s="279"/>
      <c r="AP25" s="280"/>
      <c r="AQ25" s="278"/>
      <c r="AR25" s="279"/>
      <c r="AS25" s="279"/>
      <c r="AT25" s="279"/>
      <c r="AU25" s="279"/>
      <c r="AV25" s="280"/>
      <c r="AW25" s="278"/>
      <c r="AX25" s="279"/>
      <c r="AY25" s="279"/>
      <c r="AZ25" s="279"/>
      <c r="BA25" s="279"/>
      <c r="BB25" s="280"/>
      <c r="BC25" s="278"/>
      <c r="BD25" s="279"/>
      <c r="BE25" s="279"/>
      <c r="BF25" s="279"/>
      <c r="BG25" s="279"/>
      <c r="BH25" s="280"/>
      <c r="BI25" s="278"/>
      <c r="BJ25" s="279"/>
      <c r="BK25" s="279"/>
      <c r="BL25" s="279"/>
      <c r="BM25" s="279"/>
      <c r="BN25" s="280"/>
      <c r="BO25" s="278"/>
      <c r="BP25" s="279"/>
      <c r="BQ25" s="279"/>
      <c r="BR25" s="279"/>
      <c r="BS25" s="279"/>
      <c r="BT25" s="280"/>
    </row>
    <row r="26" spans="2:75" ht="12" customHeight="1" x14ac:dyDescent="0.2">
      <c r="B26" s="294">
        <v>2</v>
      </c>
      <c r="C26" s="247" t="s">
        <v>124</v>
      </c>
      <c r="D26" s="250" t="s">
        <v>125</v>
      </c>
      <c r="E26" s="253">
        <v>10000</v>
      </c>
      <c r="F26" s="256"/>
      <c r="G26" s="259"/>
      <c r="H26" s="259" t="s">
        <v>146</v>
      </c>
      <c r="I26" s="263" t="s">
        <v>148</v>
      </c>
      <c r="J26" s="263" t="s">
        <v>148</v>
      </c>
      <c r="K26" s="263" t="s">
        <v>148</v>
      </c>
      <c r="L26" s="263" t="s">
        <v>148</v>
      </c>
      <c r="M26" s="263" t="s">
        <v>148</v>
      </c>
      <c r="N26" s="263" t="s">
        <v>148</v>
      </c>
      <c r="O26" s="263" t="s">
        <v>148</v>
      </c>
      <c r="P26" s="263" t="s">
        <v>148</v>
      </c>
      <c r="Q26" s="263" t="s">
        <v>148</v>
      </c>
      <c r="R26" s="263" t="s">
        <v>148</v>
      </c>
      <c r="S26" s="263" t="s">
        <v>148</v>
      </c>
      <c r="T26" s="263" t="s">
        <v>148</v>
      </c>
      <c r="U26" s="263" t="s">
        <v>148</v>
      </c>
      <c r="V26" s="263" t="s">
        <v>148</v>
      </c>
      <c r="W26" s="263" t="s">
        <v>148</v>
      </c>
      <c r="X26" s="262"/>
      <c r="Y26" s="269">
        <v>0</v>
      </c>
      <c r="Z26" s="270"/>
      <c r="AA26" s="270"/>
      <c r="AB26" s="270"/>
      <c r="AC26" s="270"/>
      <c r="AD26" s="271"/>
      <c r="AE26" s="269">
        <v>0</v>
      </c>
      <c r="AF26" s="270"/>
      <c r="AG26" s="270"/>
      <c r="AH26" s="270"/>
      <c r="AI26" s="270"/>
      <c r="AJ26" s="271"/>
      <c r="AK26" s="269">
        <v>0</v>
      </c>
      <c r="AL26" s="270"/>
      <c r="AM26" s="270"/>
      <c r="AN26" s="270"/>
      <c r="AO26" s="270"/>
      <c r="AP26" s="271"/>
      <c r="AQ26" s="269">
        <v>0</v>
      </c>
      <c r="AR26" s="270"/>
      <c r="AS26" s="270"/>
      <c r="AT26" s="270"/>
      <c r="AU26" s="270"/>
      <c r="AV26" s="271"/>
      <c r="AW26" s="269">
        <f>$E26*AW30</f>
        <v>4000</v>
      </c>
      <c r="AX26" s="270"/>
      <c r="AY26" s="270"/>
      <c r="AZ26" s="270"/>
      <c r="BA26" s="270"/>
      <c r="BB26" s="271"/>
      <c r="BC26" s="269">
        <f>$E26*BC30</f>
        <v>4000</v>
      </c>
      <c r="BD26" s="270"/>
      <c r="BE26" s="270"/>
      <c r="BF26" s="270"/>
      <c r="BG26" s="270"/>
      <c r="BH26" s="271"/>
      <c r="BI26" s="269">
        <f>$E26*BI30</f>
        <v>2000</v>
      </c>
      <c r="BJ26" s="270"/>
      <c r="BK26" s="270"/>
      <c r="BL26" s="270"/>
      <c r="BM26" s="270"/>
      <c r="BN26" s="271"/>
      <c r="BO26" s="269">
        <v>0</v>
      </c>
      <c r="BP26" s="270"/>
      <c r="BQ26" s="270"/>
      <c r="BR26" s="270"/>
      <c r="BS26" s="270"/>
      <c r="BT26" s="271"/>
      <c r="BV26" s="134">
        <f>SUM(Y26:BU26)</f>
        <v>10000</v>
      </c>
      <c r="BW26" s="134">
        <f>BV26-E26</f>
        <v>0</v>
      </c>
    </row>
    <row r="27" spans="2:75" ht="6" customHeight="1" x14ac:dyDescent="0.2">
      <c r="B27" s="295"/>
      <c r="C27" s="248"/>
      <c r="D27" s="251"/>
      <c r="E27" s="254"/>
      <c r="F27" s="257"/>
      <c r="G27" s="260"/>
      <c r="H27" s="260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55"/>
      <c r="BG27" s="135"/>
      <c r="BH27" s="135"/>
      <c r="BI27" s="135"/>
      <c r="BJ27" s="135"/>
      <c r="BK27" s="135"/>
      <c r="BL27" s="135"/>
      <c r="BM27" s="140"/>
      <c r="BN27" s="135"/>
      <c r="BO27" s="135"/>
      <c r="BP27" s="135"/>
      <c r="BQ27" s="135"/>
      <c r="BR27" s="135"/>
      <c r="BS27" s="135"/>
      <c r="BT27" s="135"/>
    </row>
    <row r="28" spans="2:75" ht="6" customHeight="1" x14ac:dyDescent="0.2">
      <c r="B28" s="295"/>
      <c r="C28" s="248"/>
      <c r="D28" s="251"/>
      <c r="E28" s="254"/>
      <c r="F28" s="257"/>
      <c r="G28" s="260"/>
      <c r="H28" s="261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2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7"/>
      <c r="AU28" s="137"/>
      <c r="AV28" s="137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6"/>
      <c r="BM28" s="136"/>
      <c r="BN28" s="136"/>
      <c r="BO28" s="136"/>
      <c r="BP28" s="136"/>
      <c r="BQ28" s="136"/>
      <c r="BR28" s="136"/>
      <c r="BS28" s="136"/>
      <c r="BT28" s="136"/>
    </row>
    <row r="29" spans="2:75" ht="6" customHeight="1" x14ac:dyDescent="0.2">
      <c r="B29" s="295"/>
      <c r="C29" s="248"/>
      <c r="D29" s="251"/>
      <c r="E29" s="254"/>
      <c r="F29" s="257"/>
      <c r="G29" s="260"/>
      <c r="H29" s="259" t="s">
        <v>147</v>
      </c>
      <c r="I29" s="284">
        <v>42263</v>
      </c>
      <c r="J29" s="284">
        <v>42270</v>
      </c>
      <c r="K29" s="284">
        <v>42277</v>
      </c>
      <c r="L29" s="284">
        <v>42277</v>
      </c>
      <c r="M29" s="284">
        <v>42277</v>
      </c>
      <c r="N29" s="284">
        <v>42277</v>
      </c>
      <c r="O29" s="284">
        <v>42277</v>
      </c>
      <c r="P29" s="284">
        <v>42298</v>
      </c>
      <c r="Q29" s="284">
        <v>42312</v>
      </c>
      <c r="R29" s="284">
        <v>42312</v>
      </c>
      <c r="S29" s="284">
        <v>42312</v>
      </c>
      <c r="T29" s="284">
        <v>42312</v>
      </c>
      <c r="U29" s="284">
        <v>42319</v>
      </c>
      <c r="V29" s="284">
        <v>42326</v>
      </c>
      <c r="W29" s="284">
        <v>42333</v>
      </c>
      <c r="X29" s="262">
        <v>16</v>
      </c>
      <c r="Y29" s="142"/>
      <c r="Z29" s="143"/>
      <c r="AA29" s="143"/>
      <c r="AB29" s="143"/>
      <c r="AC29" s="143"/>
      <c r="AD29" s="144"/>
      <c r="AE29" s="142"/>
      <c r="AF29" s="143"/>
      <c r="AG29" s="143"/>
      <c r="AH29" s="143"/>
      <c r="AI29" s="143"/>
      <c r="AJ29" s="144"/>
      <c r="AK29" s="142"/>
      <c r="AL29" s="143"/>
      <c r="AM29" s="143"/>
      <c r="AN29" s="143"/>
      <c r="AO29" s="143"/>
      <c r="AP29" s="144"/>
      <c r="AQ29" s="142"/>
      <c r="AR29" s="143"/>
      <c r="AS29" s="143"/>
      <c r="AT29" s="143"/>
      <c r="AU29" s="143"/>
      <c r="AV29" s="144"/>
      <c r="AW29" s="142"/>
      <c r="AX29" s="143"/>
      <c r="AY29" s="143"/>
      <c r="AZ29" s="143"/>
      <c r="BA29" s="143"/>
      <c r="BB29" s="144"/>
      <c r="BC29" s="142"/>
      <c r="BD29" s="143"/>
      <c r="BE29" s="143"/>
      <c r="BF29" s="143"/>
      <c r="BG29" s="143"/>
      <c r="BH29" s="144"/>
      <c r="BI29" s="142"/>
      <c r="BJ29" s="143"/>
      <c r="BK29" s="143"/>
      <c r="BL29" s="143"/>
      <c r="BM29" s="143"/>
      <c r="BN29" s="144"/>
      <c r="BO29" s="142"/>
      <c r="BP29" s="143"/>
      <c r="BQ29" s="143"/>
      <c r="BR29" s="143"/>
      <c r="BS29" s="143"/>
      <c r="BT29" s="144"/>
    </row>
    <row r="30" spans="2:75" ht="12" customHeight="1" x14ac:dyDescent="0.2">
      <c r="B30" s="295"/>
      <c r="C30" s="248"/>
      <c r="D30" s="251"/>
      <c r="E30" s="254"/>
      <c r="F30" s="257"/>
      <c r="G30" s="260"/>
      <c r="H30" s="261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62"/>
      <c r="Y30" s="287"/>
      <c r="Z30" s="288"/>
      <c r="AA30" s="288"/>
      <c r="AB30" s="288"/>
      <c r="AC30" s="288"/>
      <c r="AD30" s="289"/>
      <c r="AE30" s="287"/>
      <c r="AF30" s="288"/>
      <c r="AG30" s="288"/>
      <c r="AH30" s="288"/>
      <c r="AI30" s="288"/>
      <c r="AJ30" s="289"/>
      <c r="AK30" s="287"/>
      <c r="AL30" s="288"/>
      <c r="AM30" s="288"/>
      <c r="AN30" s="288"/>
      <c r="AO30" s="288"/>
      <c r="AP30" s="289"/>
      <c r="AQ30" s="287"/>
      <c r="AR30" s="288"/>
      <c r="AS30" s="288"/>
      <c r="AT30" s="288"/>
      <c r="AU30" s="288"/>
      <c r="AV30" s="289"/>
      <c r="AW30" s="287">
        <f>6/15</f>
        <v>0.4</v>
      </c>
      <c r="AX30" s="288"/>
      <c r="AY30" s="288"/>
      <c r="AZ30" s="288"/>
      <c r="BA30" s="288"/>
      <c r="BB30" s="289"/>
      <c r="BC30" s="287">
        <f>6/15</f>
        <v>0.4</v>
      </c>
      <c r="BD30" s="288"/>
      <c r="BE30" s="288"/>
      <c r="BF30" s="288"/>
      <c r="BG30" s="288"/>
      <c r="BH30" s="289"/>
      <c r="BI30" s="287">
        <f>3/15</f>
        <v>0.2</v>
      </c>
      <c r="BJ30" s="288"/>
      <c r="BK30" s="288"/>
      <c r="BL30" s="288"/>
      <c r="BM30" s="288"/>
      <c r="BN30" s="289"/>
      <c r="BO30" s="287"/>
      <c r="BP30" s="288"/>
      <c r="BQ30" s="288"/>
      <c r="BR30" s="288"/>
      <c r="BS30" s="288"/>
      <c r="BT30" s="289"/>
    </row>
    <row r="31" spans="2:75" ht="6" customHeight="1" x14ac:dyDescent="0.2">
      <c r="B31" s="296"/>
      <c r="C31" s="249"/>
      <c r="D31" s="252"/>
      <c r="E31" s="255"/>
      <c r="F31" s="258"/>
      <c r="G31" s="261"/>
      <c r="H31" s="151" t="s">
        <v>64</v>
      </c>
      <c r="I31" s="119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57"/>
      <c r="Y31" s="278"/>
      <c r="Z31" s="279"/>
      <c r="AA31" s="279"/>
      <c r="AB31" s="279"/>
      <c r="AC31" s="279"/>
      <c r="AD31" s="280"/>
      <c r="AE31" s="278"/>
      <c r="AF31" s="279"/>
      <c r="AG31" s="279"/>
      <c r="AH31" s="279"/>
      <c r="AI31" s="279"/>
      <c r="AJ31" s="280"/>
      <c r="AK31" s="278"/>
      <c r="AL31" s="279"/>
      <c r="AM31" s="279"/>
      <c r="AN31" s="279"/>
      <c r="AO31" s="279"/>
      <c r="AP31" s="280"/>
      <c r="AQ31" s="278"/>
      <c r="AR31" s="279"/>
      <c r="AS31" s="279"/>
      <c r="AT31" s="279"/>
      <c r="AU31" s="279"/>
      <c r="AV31" s="280"/>
      <c r="AW31" s="278"/>
      <c r="AX31" s="279"/>
      <c r="AY31" s="279"/>
      <c r="AZ31" s="279"/>
      <c r="BA31" s="279"/>
      <c r="BB31" s="280"/>
      <c r="BC31" s="278"/>
      <c r="BD31" s="279"/>
      <c r="BE31" s="279"/>
      <c r="BF31" s="279"/>
      <c r="BG31" s="279"/>
      <c r="BH31" s="280"/>
      <c r="BI31" s="278"/>
      <c r="BJ31" s="279"/>
      <c r="BK31" s="279"/>
      <c r="BL31" s="279"/>
      <c r="BM31" s="279"/>
      <c r="BN31" s="280"/>
      <c r="BO31" s="278"/>
      <c r="BP31" s="279"/>
      <c r="BQ31" s="279"/>
      <c r="BR31" s="279"/>
      <c r="BS31" s="279"/>
      <c r="BT31" s="280"/>
    </row>
    <row r="32" spans="2:75" ht="12" customHeight="1" x14ac:dyDescent="0.2">
      <c r="B32" s="294">
        <v>3</v>
      </c>
      <c r="C32" s="290" t="s">
        <v>89</v>
      </c>
      <c r="D32" s="250" t="s">
        <v>90</v>
      </c>
      <c r="E32" s="253">
        <v>120000</v>
      </c>
      <c r="F32" s="256">
        <v>42130</v>
      </c>
      <c r="G32" s="259">
        <v>90</v>
      </c>
      <c r="H32" s="262" t="s">
        <v>146</v>
      </c>
      <c r="I32" s="284">
        <v>42220</v>
      </c>
      <c r="J32" s="235">
        <v>42227</v>
      </c>
      <c r="K32" s="238">
        <v>42234</v>
      </c>
      <c r="L32" s="235">
        <v>42234</v>
      </c>
      <c r="M32" s="235">
        <v>42234</v>
      </c>
      <c r="N32" s="235">
        <v>42234</v>
      </c>
      <c r="O32" s="235">
        <v>42234</v>
      </c>
      <c r="P32" s="235">
        <v>42262</v>
      </c>
      <c r="Q32" s="235">
        <v>42276</v>
      </c>
      <c r="R32" s="235">
        <v>42283</v>
      </c>
      <c r="S32" s="235">
        <v>42283</v>
      </c>
      <c r="T32" s="235">
        <v>42283</v>
      </c>
      <c r="U32" s="235">
        <v>42290</v>
      </c>
      <c r="V32" s="235">
        <v>42297</v>
      </c>
      <c r="W32" s="266">
        <v>42304</v>
      </c>
      <c r="X32" s="262">
        <v>4</v>
      </c>
      <c r="Y32" s="269">
        <v>0</v>
      </c>
      <c r="Z32" s="270"/>
      <c r="AA32" s="270"/>
      <c r="AB32" s="270"/>
      <c r="AC32" s="270"/>
      <c r="AD32" s="271"/>
      <c r="AE32" s="269">
        <v>0</v>
      </c>
      <c r="AF32" s="270"/>
      <c r="AG32" s="270"/>
      <c r="AH32" s="270"/>
      <c r="AI32" s="270"/>
      <c r="AJ32" s="271"/>
      <c r="AK32" s="269">
        <v>0</v>
      </c>
      <c r="AL32" s="270"/>
      <c r="AM32" s="270"/>
      <c r="AN32" s="270"/>
      <c r="AO32" s="270"/>
      <c r="AP32" s="271"/>
      <c r="AQ32" s="269">
        <v>0</v>
      </c>
      <c r="AR32" s="270"/>
      <c r="AS32" s="270"/>
      <c r="AT32" s="270"/>
      <c r="AU32" s="270"/>
      <c r="AV32" s="271"/>
      <c r="AW32" s="269">
        <f>$E32*AW36</f>
        <v>52500</v>
      </c>
      <c r="AX32" s="270"/>
      <c r="AY32" s="270"/>
      <c r="AZ32" s="270"/>
      <c r="BA32" s="270"/>
      <c r="BB32" s="271"/>
      <c r="BC32" s="269">
        <f>$E32*BC36</f>
        <v>45000</v>
      </c>
      <c r="BD32" s="270"/>
      <c r="BE32" s="270"/>
      <c r="BF32" s="270"/>
      <c r="BG32" s="270"/>
      <c r="BH32" s="271"/>
      <c r="BI32" s="269">
        <f>$E32*BI36</f>
        <v>22500</v>
      </c>
      <c r="BJ32" s="270"/>
      <c r="BK32" s="270"/>
      <c r="BL32" s="270"/>
      <c r="BM32" s="270"/>
      <c r="BN32" s="271"/>
      <c r="BO32" s="269">
        <v>0</v>
      </c>
      <c r="BP32" s="270"/>
      <c r="BQ32" s="270"/>
      <c r="BR32" s="270"/>
      <c r="BS32" s="270"/>
      <c r="BT32" s="271"/>
      <c r="BV32" s="134">
        <f>SUM(Y32:BU32)</f>
        <v>120000</v>
      </c>
      <c r="BW32" s="134">
        <f>BV32-E32</f>
        <v>0</v>
      </c>
    </row>
    <row r="33" spans="2:75" ht="6" customHeight="1" x14ac:dyDescent="0.2">
      <c r="B33" s="295"/>
      <c r="C33" s="248"/>
      <c r="D33" s="251"/>
      <c r="E33" s="254"/>
      <c r="F33" s="257"/>
      <c r="G33" s="260"/>
      <c r="H33" s="262"/>
      <c r="I33" s="285"/>
      <c r="J33" s="236"/>
      <c r="K33" s="239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67"/>
      <c r="X33" s="26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6"/>
      <c r="AJ33" s="136"/>
      <c r="AK33" s="136"/>
      <c r="AL33" s="136"/>
      <c r="AM33" s="136"/>
      <c r="AN33" s="136"/>
      <c r="AO33" s="136"/>
      <c r="AP33" s="136"/>
      <c r="AQ33" s="136"/>
      <c r="AR33" s="141"/>
      <c r="AS33" s="141"/>
      <c r="AT33" s="141"/>
      <c r="AU33" s="138"/>
      <c r="AV33" s="138"/>
      <c r="AW33" s="138"/>
      <c r="AX33" s="138"/>
      <c r="AY33" s="136"/>
      <c r="AZ33" s="136"/>
      <c r="BA33" s="136"/>
      <c r="BB33" s="136"/>
      <c r="BC33" s="136"/>
      <c r="BD33" s="136"/>
      <c r="BE33" s="136"/>
      <c r="BF33" s="155"/>
      <c r="BG33" s="135"/>
      <c r="BH33" s="135"/>
      <c r="BI33" s="135"/>
      <c r="BJ33" s="135"/>
      <c r="BK33" s="135"/>
      <c r="BL33" s="135"/>
      <c r="BM33" s="140"/>
      <c r="BN33" s="135"/>
      <c r="BO33" s="135"/>
      <c r="BP33" s="135"/>
      <c r="BQ33" s="135"/>
      <c r="BR33" s="135"/>
      <c r="BS33" s="135"/>
      <c r="BT33" s="135"/>
    </row>
    <row r="34" spans="2:75" ht="6" customHeight="1" x14ac:dyDescent="0.2">
      <c r="B34" s="295"/>
      <c r="C34" s="248"/>
      <c r="D34" s="251"/>
      <c r="E34" s="254"/>
      <c r="F34" s="257"/>
      <c r="G34" s="260"/>
      <c r="H34" s="262"/>
      <c r="I34" s="286"/>
      <c r="J34" s="237"/>
      <c r="K34" s="240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68"/>
      <c r="X34" s="262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7"/>
      <c r="AS34" s="137"/>
      <c r="AT34" s="137"/>
      <c r="AU34" s="137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6"/>
      <c r="BM34" s="136"/>
      <c r="BN34" s="136"/>
      <c r="BO34" s="136"/>
      <c r="BP34" s="136"/>
      <c r="BQ34" s="136"/>
      <c r="BR34" s="136"/>
      <c r="BS34" s="136"/>
      <c r="BT34" s="136"/>
    </row>
    <row r="35" spans="2:75" ht="6" customHeight="1" x14ac:dyDescent="0.2">
      <c r="B35" s="295"/>
      <c r="C35" s="248"/>
      <c r="D35" s="251"/>
      <c r="E35" s="254"/>
      <c r="F35" s="257"/>
      <c r="G35" s="260"/>
      <c r="H35" s="262" t="s">
        <v>147</v>
      </c>
      <c r="I35" s="284">
        <v>42234</v>
      </c>
      <c r="J35" s="284">
        <v>42241</v>
      </c>
      <c r="K35" s="284">
        <v>42248</v>
      </c>
      <c r="L35" s="284">
        <v>42262</v>
      </c>
      <c r="M35" s="284">
        <v>42269</v>
      </c>
      <c r="N35" s="284">
        <v>42276</v>
      </c>
      <c r="O35" s="284">
        <v>42283</v>
      </c>
      <c r="P35" s="284">
        <v>42304</v>
      </c>
      <c r="Q35" s="284">
        <v>42318</v>
      </c>
      <c r="R35" s="284">
        <v>42318</v>
      </c>
      <c r="S35" s="284">
        <v>42318</v>
      </c>
      <c r="T35" s="284">
        <v>42318</v>
      </c>
      <c r="U35" s="284">
        <v>42325</v>
      </c>
      <c r="V35" s="284">
        <v>42332</v>
      </c>
      <c r="W35" s="284">
        <v>42339</v>
      </c>
      <c r="X35" s="262">
        <v>16</v>
      </c>
      <c r="Y35" s="142"/>
      <c r="Z35" s="143"/>
      <c r="AA35" s="143"/>
      <c r="AB35" s="143"/>
      <c r="AC35" s="143"/>
      <c r="AD35" s="144"/>
      <c r="AE35" s="142"/>
      <c r="AF35" s="143"/>
      <c r="AG35" s="143"/>
      <c r="AH35" s="143"/>
      <c r="AI35" s="143"/>
      <c r="AJ35" s="144"/>
      <c r="AK35" s="142"/>
      <c r="AL35" s="143"/>
      <c r="AM35" s="143"/>
      <c r="AN35" s="143"/>
      <c r="AO35" s="143"/>
      <c r="AP35" s="144"/>
      <c r="AQ35" s="142"/>
      <c r="AR35" s="147"/>
      <c r="AS35" s="143"/>
      <c r="AT35" s="143"/>
      <c r="AU35" s="143"/>
      <c r="AV35" s="144"/>
      <c r="AW35" s="142"/>
      <c r="AX35" s="143"/>
      <c r="AY35" s="143"/>
      <c r="AZ35" s="143"/>
      <c r="BA35" s="143"/>
      <c r="BB35" s="144"/>
      <c r="BC35" s="142"/>
      <c r="BD35" s="143"/>
      <c r="BE35" s="143"/>
      <c r="BF35" s="143"/>
      <c r="BG35" s="143"/>
      <c r="BH35" s="144"/>
      <c r="BI35" s="142"/>
      <c r="BJ35" s="143"/>
      <c r="BK35" s="143"/>
      <c r="BL35" s="143"/>
      <c r="BM35" s="143"/>
      <c r="BN35" s="144"/>
      <c r="BO35" s="142"/>
      <c r="BP35" s="143"/>
      <c r="BQ35" s="143"/>
      <c r="BR35" s="143"/>
      <c r="BS35" s="143"/>
      <c r="BT35" s="144"/>
    </row>
    <row r="36" spans="2:75" ht="10.5" customHeight="1" x14ac:dyDescent="0.2">
      <c r="B36" s="295"/>
      <c r="C36" s="248"/>
      <c r="D36" s="251"/>
      <c r="E36" s="254"/>
      <c r="F36" s="257"/>
      <c r="G36" s="260"/>
      <c r="H36" s="262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62"/>
      <c r="Y36" s="287"/>
      <c r="Z36" s="288"/>
      <c r="AA36" s="288"/>
      <c r="AB36" s="288"/>
      <c r="AC36" s="288"/>
      <c r="AD36" s="289"/>
      <c r="AE36" s="287"/>
      <c r="AF36" s="288"/>
      <c r="AG36" s="288"/>
      <c r="AH36" s="288"/>
      <c r="AI36" s="288"/>
      <c r="AJ36" s="289"/>
      <c r="AK36" s="287"/>
      <c r="AL36" s="288"/>
      <c r="AM36" s="288"/>
      <c r="AN36" s="288"/>
      <c r="AO36" s="288"/>
      <c r="AP36" s="289"/>
      <c r="AQ36" s="287"/>
      <c r="AR36" s="288"/>
      <c r="AS36" s="288"/>
      <c r="AT36" s="288"/>
      <c r="AU36" s="288"/>
      <c r="AV36" s="289"/>
      <c r="AW36" s="287">
        <f>7/16</f>
        <v>0.4375</v>
      </c>
      <c r="AX36" s="288"/>
      <c r="AY36" s="288"/>
      <c r="AZ36" s="288"/>
      <c r="BA36" s="288"/>
      <c r="BB36" s="289"/>
      <c r="BC36" s="287">
        <f>6/16</f>
        <v>0.375</v>
      </c>
      <c r="BD36" s="288"/>
      <c r="BE36" s="288"/>
      <c r="BF36" s="288"/>
      <c r="BG36" s="288"/>
      <c r="BH36" s="289"/>
      <c r="BI36" s="287">
        <f>3/16</f>
        <v>0.1875</v>
      </c>
      <c r="BJ36" s="288"/>
      <c r="BK36" s="288"/>
      <c r="BL36" s="288"/>
      <c r="BM36" s="288"/>
      <c r="BN36" s="289"/>
      <c r="BO36" s="287"/>
      <c r="BP36" s="288"/>
      <c r="BQ36" s="288"/>
      <c r="BR36" s="288"/>
      <c r="BS36" s="288"/>
      <c r="BT36" s="289"/>
    </row>
    <row r="37" spans="2:75" ht="10.5" customHeight="1" x14ac:dyDescent="0.2">
      <c r="B37" s="296"/>
      <c r="C37" s="249"/>
      <c r="D37" s="252"/>
      <c r="E37" s="255"/>
      <c r="F37" s="258"/>
      <c r="G37" s="261"/>
      <c r="H37" s="151" t="s">
        <v>64</v>
      </c>
      <c r="I37" s="119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57"/>
      <c r="Y37" s="278"/>
      <c r="Z37" s="279"/>
      <c r="AA37" s="279"/>
      <c r="AB37" s="279"/>
      <c r="AC37" s="279"/>
      <c r="AD37" s="280"/>
      <c r="AE37" s="278"/>
      <c r="AF37" s="279"/>
      <c r="AG37" s="279"/>
      <c r="AH37" s="279"/>
      <c r="AI37" s="279"/>
      <c r="AJ37" s="280"/>
      <c r="AK37" s="278"/>
      <c r="AL37" s="279"/>
      <c r="AM37" s="279"/>
      <c r="AN37" s="279"/>
      <c r="AO37" s="279"/>
      <c r="AP37" s="280"/>
      <c r="AQ37" s="278"/>
      <c r="AR37" s="279"/>
      <c r="AS37" s="279"/>
      <c r="AT37" s="279"/>
      <c r="AU37" s="279"/>
      <c r="AV37" s="280"/>
      <c r="AW37" s="278"/>
      <c r="AX37" s="279"/>
      <c r="AY37" s="279"/>
      <c r="AZ37" s="279"/>
      <c r="BA37" s="279"/>
      <c r="BB37" s="280"/>
      <c r="BC37" s="278"/>
      <c r="BD37" s="279"/>
      <c r="BE37" s="279"/>
      <c r="BF37" s="279"/>
      <c r="BG37" s="279"/>
      <c r="BH37" s="280"/>
      <c r="BI37" s="278"/>
      <c r="BJ37" s="279"/>
      <c r="BK37" s="279"/>
      <c r="BL37" s="279"/>
      <c r="BM37" s="279"/>
      <c r="BN37" s="280"/>
      <c r="BO37" s="278"/>
      <c r="BP37" s="279"/>
      <c r="BQ37" s="279"/>
      <c r="BR37" s="279"/>
      <c r="BS37" s="279"/>
      <c r="BT37" s="280"/>
    </row>
    <row r="38" spans="2:75" ht="12" customHeight="1" x14ac:dyDescent="0.2">
      <c r="B38" s="294">
        <v>3</v>
      </c>
      <c r="C38" s="290" t="s">
        <v>93</v>
      </c>
      <c r="D38" s="250" t="s">
        <v>94</v>
      </c>
      <c r="E38" s="253">
        <v>10000</v>
      </c>
      <c r="F38" s="281">
        <v>42430</v>
      </c>
      <c r="G38" s="259">
        <v>90</v>
      </c>
      <c r="H38" s="259" t="s">
        <v>146</v>
      </c>
      <c r="I38" s="235">
        <v>42520</v>
      </c>
      <c r="J38" s="235">
        <v>42527</v>
      </c>
      <c r="K38" s="238">
        <v>42534</v>
      </c>
      <c r="L38" s="235">
        <v>42534</v>
      </c>
      <c r="M38" s="235">
        <v>42534</v>
      </c>
      <c r="N38" s="235">
        <v>42534</v>
      </c>
      <c r="O38" s="235">
        <v>42534</v>
      </c>
      <c r="P38" s="235">
        <v>42555</v>
      </c>
      <c r="Q38" s="235">
        <v>42569</v>
      </c>
      <c r="R38" s="235">
        <v>42569</v>
      </c>
      <c r="S38" s="235">
        <v>42569</v>
      </c>
      <c r="T38" s="235">
        <v>42569</v>
      </c>
      <c r="U38" s="235">
        <v>42576</v>
      </c>
      <c r="V38" s="235">
        <v>42583</v>
      </c>
      <c r="W38" s="266">
        <v>42590</v>
      </c>
      <c r="X38" s="259">
        <v>3</v>
      </c>
      <c r="Y38" s="269">
        <v>0</v>
      </c>
      <c r="Z38" s="270"/>
      <c r="AA38" s="270"/>
      <c r="AB38" s="270"/>
      <c r="AC38" s="270"/>
      <c r="AD38" s="271"/>
      <c r="AE38" s="269">
        <v>0</v>
      </c>
      <c r="AF38" s="270"/>
      <c r="AG38" s="270"/>
      <c r="AH38" s="270"/>
      <c r="AI38" s="270"/>
      <c r="AJ38" s="271"/>
      <c r="AK38" s="269">
        <v>0</v>
      </c>
      <c r="AL38" s="270"/>
      <c r="AM38" s="270"/>
      <c r="AN38" s="270"/>
      <c r="AO38" s="270"/>
      <c r="AP38" s="271"/>
      <c r="AQ38" s="269">
        <v>0</v>
      </c>
      <c r="AR38" s="270"/>
      <c r="AS38" s="270"/>
      <c r="AT38" s="270"/>
      <c r="AU38" s="270"/>
      <c r="AV38" s="271"/>
      <c r="AW38" s="269">
        <v>0</v>
      </c>
      <c r="AX38" s="270"/>
      <c r="AY38" s="270"/>
      <c r="AZ38" s="270"/>
      <c r="BA38" s="270"/>
      <c r="BB38" s="271"/>
      <c r="BC38" s="269">
        <f>$E38*BC42</f>
        <v>10000</v>
      </c>
      <c r="BD38" s="270"/>
      <c r="BE38" s="270"/>
      <c r="BF38" s="270"/>
      <c r="BG38" s="270"/>
      <c r="BH38" s="271"/>
      <c r="BI38" s="269">
        <v>0</v>
      </c>
      <c r="BJ38" s="270"/>
      <c r="BK38" s="270"/>
      <c r="BL38" s="270"/>
      <c r="BM38" s="270"/>
      <c r="BN38" s="271"/>
      <c r="BO38" s="269">
        <v>0</v>
      </c>
      <c r="BP38" s="270"/>
      <c r="BQ38" s="270"/>
      <c r="BR38" s="270"/>
      <c r="BS38" s="270"/>
      <c r="BT38" s="271"/>
      <c r="BV38" s="134">
        <f>SUM(Y38:BU38)</f>
        <v>10000</v>
      </c>
      <c r="BW38" s="134">
        <f>BV38-E38</f>
        <v>0</v>
      </c>
    </row>
    <row r="39" spans="2:75" ht="6" customHeight="1" x14ac:dyDescent="0.2">
      <c r="B39" s="295"/>
      <c r="C39" s="248"/>
      <c r="D39" s="251"/>
      <c r="E39" s="254"/>
      <c r="F39" s="282"/>
      <c r="G39" s="260"/>
      <c r="H39" s="260"/>
      <c r="I39" s="236"/>
      <c r="J39" s="236"/>
      <c r="K39" s="239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67"/>
      <c r="X39" s="260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41"/>
      <c r="BC39" s="141"/>
      <c r="BD39" s="141"/>
      <c r="BE39" s="138"/>
      <c r="BF39" s="152"/>
      <c r="BG39" s="138"/>
      <c r="BH39" s="135"/>
      <c r="BI39" s="135"/>
      <c r="BJ39" s="135"/>
      <c r="BK39" s="135"/>
      <c r="BL39" s="135"/>
      <c r="BM39" s="140"/>
      <c r="BN39" s="135"/>
      <c r="BO39" s="135"/>
      <c r="BP39" s="135"/>
      <c r="BQ39" s="135"/>
      <c r="BR39" s="135"/>
      <c r="BS39" s="135"/>
      <c r="BT39" s="135"/>
    </row>
    <row r="40" spans="2:75" ht="6" customHeight="1" x14ac:dyDescent="0.2">
      <c r="B40" s="295"/>
      <c r="C40" s="248"/>
      <c r="D40" s="251"/>
      <c r="E40" s="254"/>
      <c r="F40" s="282"/>
      <c r="G40" s="260"/>
      <c r="H40" s="261"/>
      <c r="I40" s="237"/>
      <c r="J40" s="237"/>
      <c r="K40" s="240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68"/>
      <c r="X40" s="261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7"/>
      <c r="BC40" s="137"/>
      <c r="BD40" s="137"/>
      <c r="BE40" s="138"/>
      <c r="BF40" s="138"/>
      <c r="BG40" s="138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</row>
    <row r="41" spans="2:75" ht="6" customHeight="1" x14ac:dyDescent="0.2">
      <c r="B41" s="295"/>
      <c r="C41" s="248"/>
      <c r="D41" s="251"/>
      <c r="E41" s="254"/>
      <c r="F41" s="282"/>
      <c r="G41" s="260"/>
      <c r="H41" s="259" t="s">
        <v>147</v>
      </c>
      <c r="I41" s="235">
        <v>42534</v>
      </c>
      <c r="J41" s="235">
        <v>42541</v>
      </c>
      <c r="K41" s="235">
        <v>42548</v>
      </c>
      <c r="L41" s="235">
        <v>42548</v>
      </c>
      <c r="M41" s="235">
        <v>42548</v>
      </c>
      <c r="N41" s="235">
        <v>42548</v>
      </c>
      <c r="O41" s="235">
        <v>42548</v>
      </c>
      <c r="P41" s="235">
        <v>42569</v>
      </c>
      <c r="Q41" s="235">
        <v>42583</v>
      </c>
      <c r="R41" s="235">
        <v>42583</v>
      </c>
      <c r="S41" s="235">
        <v>42583</v>
      </c>
      <c r="T41" s="235">
        <v>42583</v>
      </c>
      <c r="U41" s="235">
        <v>42590</v>
      </c>
      <c r="V41" s="235">
        <v>42597</v>
      </c>
      <c r="W41" s="235">
        <v>42604</v>
      </c>
      <c r="X41" s="259">
        <v>6</v>
      </c>
      <c r="Y41" s="142"/>
      <c r="Z41" s="143"/>
      <c r="AA41" s="143"/>
      <c r="AB41" s="143"/>
      <c r="AC41" s="143"/>
      <c r="AD41" s="144"/>
      <c r="AE41" s="142"/>
      <c r="AF41" s="143"/>
      <c r="AG41" s="143"/>
      <c r="AH41" s="143"/>
      <c r="AI41" s="143"/>
      <c r="AJ41" s="144"/>
      <c r="AK41" s="142"/>
      <c r="AL41" s="143"/>
      <c r="AM41" s="143"/>
      <c r="AN41" s="143"/>
      <c r="AO41" s="143"/>
      <c r="AP41" s="144"/>
      <c r="AQ41" s="142"/>
      <c r="AR41" s="143"/>
      <c r="AS41" s="143"/>
      <c r="AT41" s="143"/>
      <c r="AU41" s="143"/>
      <c r="AV41" s="144"/>
      <c r="AW41" s="142"/>
      <c r="AX41" s="143"/>
      <c r="AY41" s="143"/>
      <c r="AZ41" s="143"/>
      <c r="BA41" s="143"/>
      <c r="BB41" s="144"/>
      <c r="BC41" s="142"/>
      <c r="BD41" s="143"/>
      <c r="BE41" s="143"/>
      <c r="BF41" s="143"/>
      <c r="BG41" s="143"/>
      <c r="BH41" s="144"/>
      <c r="BI41" s="142"/>
      <c r="BJ41" s="143"/>
      <c r="BK41" s="143"/>
      <c r="BL41" s="143"/>
      <c r="BM41" s="143"/>
      <c r="BN41" s="144"/>
      <c r="BO41" s="142"/>
      <c r="BP41" s="143"/>
      <c r="BQ41" s="143"/>
      <c r="BR41" s="143"/>
      <c r="BS41" s="143"/>
      <c r="BT41" s="144"/>
    </row>
    <row r="42" spans="2:75" ht="10.5" customHeight="1" x14ac:dyDescent="0.2">
      <c r="B42" s="295"/>
      <c r="C42" s="248"/>
      <c r="D42" s="251"/>
      <c r="E42" s="254"/>
      <c r="F42" s="282"/>
      <c r="G42" s="260"/>
      <c r="H42" s="261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61"/>
      <c r="Y42" s="287"/>
      <c r="Z42" s="288"/>
      <c r="AA42" s="288"/>
      <c r="AB42" s="288"/>
      <c r="AC42" s="288"/>
      <c r="AD42" s="289"/>
      <c r="AE42" s="287"/>
      <c r="AF42" s="288"/>
      <c r="AG42" s="288"/>
      <c r="AH42" s="288"/>
      <c r="AI42" s="288"/>
      <c r="AJ42" s="289"/>
      <c r="AK42" s="287"/>
      <c r="AL42" s="288"/>
      <c r="AM42" s="288"/>
      <c r="AN42" s="288"/>
      <c r="AO42" s="288"/>
      <c r="AP42" s="289"/>
      <c r="AQ42" s="287"/>
      <c r="AR42" s="288"/>
      <c r="AS42" s="288"/>
      <c r="AT42" s="288"/>
      <c r="AU42" s="288"/>
      <c r="AV42" s="289"/>
      <c r="AW42" s="287"/>
      <c r="AX42" s="288"/>
      <c r="AY42" s="288"/>
      <c r="AZ42" s="288"/>
      <c r="BA42" s="288"/>
      <c r="BB42" s="289"/>
      <c r="BC42" s="287">
        <v>1</v>
      </c>
      <c r="BD42" s="288"/>
      <c r="BE42" s="288"/>
      <c r="BF42" s="288"/>
      <c r="BG42" s="288"/>
      <c r="BH42" s="289"/>
      <c r="BI42" s="287"/>
      <c r="BJ42" s="288"/>
      <c r="BK42" s="288"/>
      <c r="BL42" s="288"/>
      <c r="BM42" s="288"/>
      <c r="BN42" s="289"/>
      <c r="BO42" s="287"/>
      <c r="BP42" s="288"/>
      <c r="BQ42" s="288"/>
      <c r="BR42" s="288"/>
      <c r="BS42" s="288"/>
      <c r="BT42" s="289"/>
    </row>
    <row r="43" spans="2:75" ht="10.5" customHeight="1" x14ac:dyDescent="0.2">
      <c r="B43" s="296"/>
      <c r="C43" s="249"/>
      <c r="D43" s="252"/>
      <c r="E43" s="255"/>
      <c r="F43" s="283"/>
      <c r="G43" s="261"/>
      <c r="H43" s="151" t="s">
        <v>64</v>
      </c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57"/>
      <c r="Y43" s="278"/>
      <c r="Z43" s="279"/>
      <c r="AA43" s="279"/>
      <c r="AB43" s="279"/>
      <c r="AC43" s="279"/>
      <c r="AD43" s="280"/>
      <c r="AE43" s="278"/>
      <c r="AF43" s="279"/>
      <c r="AG43" s="279"/>
      <c r="AH43" s="279"/>
      <c r="AI43" s="279"/>
      <c r="AJ43" s="280"/>
      <c r="AK43" s="278"/>
      <c r="AL43" s="279"/>
      <c r="AM43" s="279"/>
      <c r="AN43" s="279"/>
      <c r="AO43" s="279"/>
      <c r="AP43" s="280"/>
      <c r="AQ43" s="278"/>
      <c r="AR43" s="279"/>
      <c r="AS43" s="279"/>
      <c r="AT43" s="279"/>
      <c r="AU43" s="279"/>
      <c r="AV43" s="280"/>
      <c r="AW43" s="278"/>
      <c r="AX43" s="279"/>
      <c r="AY43" s="279"/>
      <c r="AZ43" s="279"/>
      <c r="BA43" s="279"/>
      <c r="BB43" s="280"/>
      <c r="BC43" s="278"/>
      <c r="BD43" s="279"/>
      <c r="BE43" s="279"/>
      <c r="BF43" s="279"/>
      <c r="BG43" s="279"/>
      <c r="BH43" s="280"/>
      <c r="BI43" s="278"/>
      <c r="BJ43" s="279"/>
      <c r="BK43" s="279"/>
      <c r="BL43" s="279"/>
      <c r="BM43" s="279"/>
      <c r="BN43" s="280"/>
      <c r="BO43" s="278"/>
      <c r="BP43" s="279"/>
      <c r="BQ43" s="279"/>
      <c r="BR43" s="279"/>
      <c r="BS43" s="279"/>
      <c r="BT43" s="280"/>
    </row>
    <row r="44" spans="2:75" x14ac:dyDescent="0.2">
      <c r="B44" s="294">
        <v>3</v>
      </c>
      <c r="C44" s="290" t="s">
        <v>122</v>
      </c>
      <c r="D44" s="300" t="s">
        <v>123</v>
      </c>
      <c r="E44" s="253">
        <v>20000</v>
      </c>
      <c r="F44" s="281">
        <v>42263</v>
      </c>
      <c r="G44" s="259"/>
      <c r="H44" s="262" t="s">
        <v>146</v>
      </c>
      <c r="I44" s="235" t="s">
        <v>148</v>
      </c>
      <c r="J44" s="235" t="s">
        <v>148</v>
      </c>
      <c r="K44" s="235" t="s">
        <v>148</v>
      </c>
      <c r="L44" s="235" t="s">
        <v>148</v>
      </c>
      <c r="M44" s="235" t="s">
        <v>148</v>
      </c>
      <c r="N44" s="235" t="s">
        <v>148</v>
      </c>
      <c r="O44" s="235" t="s">
        <v>148</v>
      </c>
      <c r="P44" s="235" t="s">
        <v>148</v>
      </c>
      <c r="Q44" s="235" t="s">
        <v>148</v>
      </c>
      <c r="R44" s="235" t="s">
        <v>148</v>
      </c>
      <c r="S44" s="235" t="s">
        <v>148</v>
      </c>
      <c r="T44" s="235" t="s">
        <v>148</v>
      </c>
      <c r="U44" s="235" t="s">
        <v>148</v>
      </c>
      <c r="V44" s="235" t="s">
        <v>148</v>
      </c>
      <c r="W44" s="235" t="s">
        <v>148</v>
      </c>
      <c r="X44" s="259"/>
      <c r="Y44" s="269">
        <v>0</v>
      </c>
      <c r="Z44" s="270"/>
      <c r="AA44" s="270"/>
      <c r="AB44" s="270"/>
      <c r="AC44" s="270"/>
      <c r="AD44" s="271"/>
      <c r="AE44" s="269">
        <v>0</v>
      </c>
      <c r="AF44" s="270"/>
      <c r="AG44" s="270"/>
      <c r="AH44" s="270"/>
      <c r="AI44" s="270"/>
      <c r="AJ44" s="271"/>
      <c r="AK44" s="269">
        <v>0</v>
      </c>
      <c r="AL44" s="270"/>
      <c r="AM44" s="270"/>
      <c r="AN44" s="270"/>
      <c r="AO44" s="270"/>
      <c r="AP44" s="271"/>
      <c r="AQ44" s="269">
        <f>$E44*AQ48</f>
        <v>3750</v>
      </c>
      <c r="AR44" s="270"/>
      <c r="AS44" s="270"/>
      <c r="AT44" s="270"/>
      <c r="AU44" s="270"/>
      <c r="AV44" s="271"/>
      <c r="AW44" s="269">
        <f>$E44*AW48</f>
        <v>7500</v>
      </c>
      <c r="AX44" s="270"/>
      <c r="AY44" s="270"/>
      <c r="AZ44" s="270"/>
      <c r="BA44" s="270"/>
      <c r="BB44" s="271"/>
      <c r="BC44" s="269">
        <f>$E44*BC48</f>
        <v>7500</v>
      </c>
      <c r="BD44" s="270"/>
      <c r="BE44" s="270"/>
      <c r="BF44" s="270"/>
      <c r="BG44" s="270"/>
      <c r="BH44" s="271"/>
      <c r="BI44" s="269">
        <f>$E44*BI48</f>
        <v>1250</v>
      </c>
      <c r="BJ44" s="270"/>
      <c r="BK44" s="270"/>
      <c r="BL44" s="270"/>
      <c r="BM44" s="270"/>
      <c r="BN44" s="271"/>
      <c r="BO44" s="269">
        <v>0</v>
      </c>
      <c r="BP44" s="270"/>
      <c r="BQ44" s="270"/>
      <c r="BR44" s="270"/>
      <c r="BS44" s="270"/>
      <c r="BT44" s="271"/>
      <c r="BV44" s="134">
        <f>SUM(Y44:BU44)</f>
        <v>20000</v>
      </c>
      <c r="BW44" s="134">
        <f>BV44-E44</f>
        <v>0</v>
      </c>
    </row>
    <row r="45" spans="2:75" x14ac:dyDescent="0.2">
      <c r="B45" s="295"/>
      <c r="C45" s="248"/>
      <c r="D45" s="251"/>
      <c r="E45" s="254"/>
      <c r="F45" s="282"/>
      <c r="G45" s="260"/>
      <c r="H45" s="262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60"/>
      <c r="Y45" s="135"/>
      <c r="Z45" s="135"/>
      <c r="AA45" s="135"/>
      <c r="AB45" s="135"/>
      <c r="AC45" s="135"/>
      <c r="AD45" s="135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9"/>
      <c r="BG45" s="135"/>
      <c r="BH45" s="135"/>
      <c r="BI45" s="135"/>
      <c r="BJ45" s="135"/>
      <c r="BK45" s="135"/>
      <c r="BL45" s="135"/>
      <c r="BM45" s="140"/>
      <c r="BN45" s="135"/>
      <c r="BO45" s="135"/>
      <c r="BP45" s="135"/>
      <c r="BQ45" s="135"/>
      <c r="BR45" s="135"/>
      <c r="BS45" s="135"/>
      <c r="BT45" s="135"/>
    </row>
    <row r="46" spans="2:75" x14ac:dyDescent="0.2">
      <c r="B46" s="295"/>
      <c r="C46" s="248"/>
      <c r="D46" s="251"/>
      <c r="E46" s="254"/>
      <c r="F46" s="282"/>
      <c r="G46" s="260"/>
      <c r="H46" s="262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60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53"/>
      <c r="AS46" s="153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</row>
    <row r="47" spans="2:75" x14ac:dyDescent="0.2">
      <c r="B47" s="295"/>
      <c r="C47" s="248"/>
      <c r="D47" s="251"/>
      <c r="E47" s="254"/>
      <c r="F47" s="282"/>
      <c r="G47" s="260"/>
      <c r="H47" s="262" t="s">
        <v>147</v>
      </c>
      <c r="I47" s="235">
        <v>42232</v>
      </c>
      <c r="J47" s="235">
        <v>42239</v>
      </c>
      <c r="K47" s="235">
        <v>42239</v>
      </c>
      <c r="L47" s="235">
        <v>42246</v>
      </c>
      <c r="M47" s="235">
        <v>42253</v>
      </c>
      <c r="N47" s="235">
        <v>42260</v>
      </c>
      <c r="O47" s="235">
        <v>42263</v>
      </c>
      <c r="P47" s="235">
        <v>42277</v>
      </c>
      <c r="Q47" s="235">
        <v>42284</v>
      </c>
      <c r="R47" s="235">
        <v>42284</v>
      </c>
      <c r="S47" s="235">
        <v>42284</v>
      </c>
      <c r="T47" s="235">
        <v>42284</v>
      </c>
      <c r="U47" s="235">
        <v>42291</v>
      </c>
      <c r="V47" s="235">
        <v>42298</v>
      </c>
      <c r="W47" s="235">
        <v>42305</v>
      </c>
      <c r="X47" s="260">
        <v>15</v>
      </c>
      <c r="Y47" s="142"/>
      <c r="Z47" s="143"/>
      <c r="AA47" s="143"/>
      <c r="AB47" s="143"/>
      <c r="AC47" s="143"/>
      <c r="AD47" s="144"/>
      <c r="AE47" s="142"/>
      <c r="AF47" s="143"/>
      <c r="AG47" s="143"/>
      <c r="AH47" s="143"/>
      <c r="AI47" s="143"/>
      <c r="AJ47" s="144"/>
      <c r="AK47" s="142"/>
      <c r="AL47" s="143"/>
      <c r="AM47" s="143"/>
      <c r="AN47" s="143"/>
      <c r="AO47" s="143"/>
      <c r="AP47" s="144"/>
      <c r="AQ47" s="142"/>
      <c r="AR47" s="150"/>
      <c r="AS47" s="143"/>
      <c r="AT47" s="143"/>
      <c r="AU47" s="143"/>
      <c r="AV47" s="144"/>
      <c r="AW47" s="142"/>
      <c r="AX47" s="143"/>
      <c r="AY47" s="143"/>
      <c r="AZ47" s="143"/>
      <c r="BA47" s="143"/>
      <c r="BB47" s="144"/>
      <c r="BC47" s="142"/>
      <c r="BD47" s="143"/>
      <c r="BE47" s="143"/>
      <c r="BF47" s="143"/>
      <c r="BG47" s="143"/>
      <c r="BH47" s="144"/>
      <c r="BI47" s="142"/>
      <c r="BJ47" s="143"/>
      <c r="BK47" s="143"/>
      <c r="BL47" s="143"/>
      <c r="BM47" s="143"/>
      <c r="BN47" s="144"/>
      <c r="BO47" s="142"/>
      <c r="BP47" s="143"/>
      <c r="BQ47" s="143"/>
      <c r="BR47" s="143"/>
      <c r="BS47" s="143"/>
      <c r="BT47" s="144"/>
    </row>
    <row r="48" spans="2:75" x14ac:dyDescent="0.2">
      <c r="B48" s="295"/>
      <c r="C48" s="248"/>
      <c r="D48" s="251"/>
      <c r="E48" s="254"/>
      <c r="F48" s="282"/>
      <c r="G48" s="260"/>
      <c r="H48" s="262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60"/>
      <c r="Y48" s="287"/>
      <c r="Z48" s="288"/>
      <c r="AA48" s="288"/>
      <c r="AB48" s="288"/>
      <c r="AC48" s="288"/>
      <c r="AD48" s="289"/>
      <c r="AE48" s="287"/>
      <c r="AF48" s="288"/>
      <c r="AG48" s="288"/>
      <c r="AH48" s="288"/>
      <c r="AI48" s="288"/>
      <c r="AJ48" s="289"/>
      <c r="AK48" s="287"/>
      <c r="AL48" s="288"/>
      <c r="AM48" s="288"/>
      <c r="AN48" s="288"/>
      <c r="AO48" s="288"/>
      <c r="AP48" s="289"/>
      <c r="AQ48" s="304">
        <v>0.1875</v>
      </c>
      <c r="AR48" s="305"/>
      <c r="AS48" s="305"/>
      <c r="AT48" s="305"/>
      <c r="AU48" s="305"/>
      <c r="AV48" s="306"/>
      <c r="AW48" s="287">
        <v>0.375</v>
      </c>
      <c r="AX48" s="288"/>
      <c r="AY48" s="288"/>
      <c r="AZ48" s="288"/>
      <c r="BA48" s="288"/>
      <c r="BB48" s="289"/>
      <c r="BC48" s="287">
        <v>0.375</v>
      </c>
      <c r="BD48" s="288"/>
      <c r="BE48" s="288"/>
      <c r="BF48" s="288"/>
      <c r="BG48" s="288"/>
      <c r="BH48" s="289"/>
      <c r="BI48" s="287">
        <v>6.25E-2</v>
      </c>
      <c r="BJ48" s="288"/>
      <c r="BK48" s="288"/>
      <c r="BL48" s="288"/>
      <c r="BM48" s="288"/>
      <c r="BN48" s="289"/>
      <c r="BO48" s="287"/>
      <c r="BP48" s="288"/>
      <c r="BQ48" s="288"/>
      <c r="BR48" s="288"/>
      <c r="BS48" s="288"/>
      <c r="BT48" s="289"/>
      <c r="BV48" s="163"/>
    </row>
    <row r="49" spans="2:75" x14ac:dyDescent="0.2">
      <c r="B49" s="296"/>
      <c r="C49" s="249"/>
      <c r="D49" s="252"/>
      <c r="E49" s="255"/>
      <c r="F49" s="283"/>
      <c r="G49" s="261"/>
      <c r="H49" s="151" t="s">
        <v>64</v>
      </c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54"/>
      <c r="Y49" s="278"/>
      <c r="Z49" s="279"/>
      <c r="AA49" s="279"/>
      <c r="AB49" s="279"/>
      <c r="AC49" s="279"/>
      <c r="AD49" s="280"/>
      <c r="AE49" s="278"/>
      <c r="AF49" s="279"/>
      <c r="AG49" s="279"/>
      <c r="AH49" s="279"/>
      <c r="AI49" s="279"/>
      <c r="AJ49" s="280"/>
      <c r="AK49" s="278"/>
      <c r="AL49" s="279"/>
      <c r="AM49" s="279"/>
      <c r="AN49" s="279"/>
      <c r="AO49" s="279"/>
      <c r="AP49" s="280"/>
      <c r="AQ49" s="278"/>
      <c r="AR49" s="279"/>
      <c r="AS49" s="279"/>
      <c r="AT49" s="279"/>
      <c r="AU49" s="279"/>
      <c r="AV49" s="280"/>
      <c r="AW49" s="278"/>
      <c r="AX49" s="279"/>
      <c r="AY49" s="279"/>
      <c r="AZ49" s="279"/>
      <c r="BA49" s="279"/>
      <c r="BB49" s="280"/>
      <c r="BC49" s="278"/>
      <c r="BD49" s="279"/>
      <c r="BE49" s="279"/>
      <c r="BF49" s="279"/>
      <c r="BG49" s="279"/>
      <c r="BH49" s="280"/>
      <c r="BI49" s="278"/>
      <c r="BJ49" s="279"/>
      <c r="BK49" s="279"/>
      <c r="BL49" s="279"/>
      <c r="BM49" s="279"/>
      <c r="BN49" s="280"/>
      <c r="BO49" s="278"/>
      <c r="BP49" s="279"/>
      <c r="BQ49" s="279"/>
      <c r="BR49" s="279"/>
      <c r="BS49" s="279"/>
      <c r="BT49" s="280"/>
    </row>
    <row r="50" spans="2:75" x14ac:dyDescent="0.2">
      <c r="B50" s="294">
        <v>3</v>
      </c>
      <c r="C50" s="290" t="s">
        <v>77</v>
      </c>
      <c r="D50" s="300" t="s">
        <v>119</v>
      </c>
      <c r="E50" s="253">
        <v>4495.1499999999996</v>
      </c>
      <c r="F50" s="281">
        <v>41837</v>
      </c>
      <c r="G50" s="259">
        <v>7</v>
      </c>
      <c r="H50" s="262" t="s">
        <v>146</v>
      </c>
      <c r="I50" s="235">
        <v>41844</v>
      </c>
      <c r="J50" s="235">
        <v>41851</v>
      </c>
      <c r="K50" s="238">
        <v>41851</v>
      </c>
      <c r="L50" s="235">
        <v>41858</v>
      </c>
      <c r="M50" s="235">
        <v>41865</v>
      </c>
      <c r="N50" s="235">
        <v>41872</v>
      </c>
      <c r="O50" s="235">
        <v>41875</v>
      </c>
      <c r="P50" s="235">
        <v>41889</v>
      </c>
      <c r="Q50" s="235">
        <v>41896</v>
      </c>
      <c r="R50" s="235">
        <v>41896</v>
      </c>
      <c r="S50" s="235">
        <v>41896</v>
      </c>
      <c r="T50" s="235">
        <v>41896</v>
      </c>
      <c r="U50" s="235">
        <v>41903</v>
      </c>
      <c r="V50" s="235">
        <v>41910</v>
      </c>
      <c r="W50" s="235">
        <v>41917</v>
      </c>
      <c r="X50" s="259">
        <v>1</v>
      </c>
      <c r="Y50" s="269">
        <v>0</v>
      </c>
      <c r="Z50" s="270"/>
      <c r="AA50" s="270"/>
      <c r="AB50" s="270"/>
      <c r="AC50" s="270"/>
      <c r="AD50" s="271"/>
      <c r="AE50" s="269">
        <v>0</v>
      </c>
      <c r="AF50" s="270"/>
      <c r="AG50" s="270"/>
      <c r="AH50" s="270"/>
      <c r="AI50" s="270"/>
      <c r="AJ50" s="271"/>
      <c r="AK50" s="269">
        <v>0</v>
      </c>
      <c r="AL50" s="270"/>
      <c r="AM50" s="270"/>
      <c r="AN50" s="270"/>
      <c r="AO50" s="270"/>
      <c r="AP50" s="271"/>
      <c r="AQ50" s="269">
        <f>$E50*AQ54</f>
        <v>4495.1499999999996</v>
      </c>
      <c r="AR50" s="270"/>
      <c r="AS50" s="270"/>
      <c r="AT50" s="270"/>
      <c r="AU50" s="270"/>
      <c r="AV50" s="271"/>
      <c r="AW50" s="269">
        <v>0</v>
      </c>
      <c r="AX50" s="270"/>
      <c r="AY50" s="270"/>
      <c r="AZ50" s="270"/>
      <c r="BA50" s="270"/>
      <c r="BB50" s="271"/>
      <c r="BC50" s="269">
        <v>0</v>
      </c>
      <c r="BD50" s="270"/>
      <c r="BE50" s="270"/>
      <c r="BF50" s="270"/>
      <c r="BG50" s="270"/>
      <c r="BH50" s="271"/>
      <c r="BI50" s="269">
        <v>0</v>
      </c>
      <c r="BJ50" s="270"/>
      <c r="BK50" s="270"/>
      <c r="BL50" s="270"/>
      <c r="BM50" s="270"/>
      <c r="BN50" s="271"/>
      <c r="BO50" s="269">
        <v>0</v>
      </c>
      <c r="BP50" s="270"/>
      <c r="BQ50" s="270"/>
      <c r="BR50" s="270"/>
      <c r="BS50" s="270"/>
      <c r="BT50" s="271"/>
      <c r="BV50" s="134">
        <f>SUM(Y50:BU50)</f>
        <v>4495.1499999999996</v>
      </c>
      <c r="BW50" s="134">
        <f>BV50-E50</f>
        <v>0</v>
      </c>
    </row>
    <row r="51" spans="2:75" x14ac:dyDescent="0.2">
      <c r="B51" s="295"/>
      <c r="C51" s="248"/>
      <c r="D51" s="251"/>
      <c r="E51" s="254"/>
      <c r="F51" s="282"/>
      <c r="G51" s="260"/>
      <c r="H51" s="262"/>
      <c r="I51" s="236"/>
      <c r="J51" s="236"/>
      <c r="K51" s="239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60"/>
      <c r="Y51" s="135"/>
      <c r="Z51" s="135"/>
      <c r="AA51" s="135"/>
      <c r="AB51" s="135"/>
      <c r="AC51" s="135"/>
      <c r="AD51" s="135"/>
      <c r="AE51" s="141"/>
      <c r="AF51" s="141"/>
      <c r="AG51" s="138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9"/>
      <c r="BG51" s="135"/>
      <c r="BH51" s="135"/>
      <c r="BI51" s="135"/>
      <c r="BJ51" s="135"/>
      <c r="BK51" s="135"/>
      <c r="BL51" s="135"/>
      <c r="BM51" s="140"/>
      <c r="BN51" s="135"/>
      <c r="BO51" s="135"/>
      <c r="BP51" s="135"/>
      <c r="BQ51" s="135"/>
      <c r="BR51" s="135"/>
      <c r="BS51" s="135"/>
      <c r="BT51" s="135"/>
    </row>
    <row r="52" spans="2:75" x14ac:dyDescent="0.2">
      <c r="B52" s="295"/>
      <c r="C52" s="248"/>
      <c r="D52" s="251"/>
      <c r="E52" s="254"/>
      <c r="F52" s="282"/>
      <c r="G52" s="260"/>
      <c r="H52" s="262"/>
      <c r="I52" s="237"/>
      <c r="J52" s="237"/>
      <c r="K52" s="240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61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41"/>
      <c r="AL52" s="141"/>
      <c r="AM52" s="141"/>
      <c r="AN52" s="138"/>
      <c r="AO52" s="138"/>
      <c r="AP52" s="138"/>
      <c r="AQ52" s="138"/>
      <c r="AR52" s="138"/>
      <c r="AS52" s="138"/>
      <c r="AT52" s="138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</row>
    <row r="53" spans="2:75" x14ac:dyDescent="0.2">
      <c r="B53" s="295"/>
      <c r="C53" s="248"/>
      <c r="D53" s="251"/>
      <c r="E53" s="254"/>
      <c r="F53" s="282"/>
      <c r="G53" s="260"/>
      <c r="H53" s="262" t="s">
        <v>147</v>
      </c>
      <c r="I53" s="235">
        <v>42070</v>
      </c>
      <c r="J53" s="235">
        <v>42077</v>
      </c>
      <c r="K53" s="235">
        <v>42077</v>
      </c>
      <c r="L53" s="235">
        <v>42084</v>
      </c>
      <c r="M53" s="235">
        <v>42091</v>
      </c>
      <c r="N53" s="235">
        <v>42098</v>
      </c>
      <c r="O53" s="235">
        <v>42101</v>
      </c>
      <c r="P53" s="235">
        <v>42115</v>
      </c>
      <c r="Q53" s="235">
        <v>42122</v>
      </c>
      <c r="R53" s="235">
        <v>42122</v>
      </c>
      <c r="S53" s="235">
        <v>42122</v>
      </c>
      <c r="T53" s="235">
        <v>42122</v>
      </c>
      <c r="U53" s="235">
        <v>42129</v>
      </c>
      <c r="V53" s="235">
        <v>42136</v>
      </c>
      <c r="W53" s="235">
        <v>42143</v>
      </c>
      <c r="X53" s="260">
        <v>1</v>
      </c>
      <c r="Y53" s="142"/>
      <c r="Z53" s="143"/>
      <c r="AA53" s="143"/>
      <c r="AB53" s="143"/>
      <c r="AC53" s="143"/>
      <c r="AD53" s="144"/>
      <c r="AE53" s="142"/>
      <c r="AF53" s="143"/>
      <c r="AG53" s="143"/>
      <c r="AH53" s="143"/>
      <c r="AI53" s="143"/>
      <c r="AJ53" s="144"/>
      <c r="AK53" s="146"/>
      <c r="AL53" s="147"/>
      <c r="AM53" s="147"/>
      <c r="AN53" s="147"/>
      <c r="AO53" s="147"/>
      <c r="AP53" s="148"/>
      <c r="AQ53" s="146"/>
      <c r="AR53" s="147"/>
      <c r="AS53" s="143"/>
      <c r="AT53" s="143"/>
      <c r="AU53" s="143"/>
      <c r="AV53" s="144"/>
      <c r="AW53" s="142"/>
      <c r="AX53" s="143"/>
      <c r="AY53" s="143"/>
      <c r="AZ53" s="143"/>
      <c r="BA53" s="143"/>
      <c r="BB53" s="144"/>
      <c r="BC53" s="142"/>
      <c r="BD53" s="143"/>
      <c r="BE53" s="143"/>
      <c r="BF53" s="143"/>
      <c r="BG53" s="143"/>
      <c r="BH53" s="144"/>
      <c r="BI53" s="142"/>
      <c r="BJ53" s="143"/>
      <c r="BK53" s="143"/>
      <c r="BL53" s="143"/>
      <c r="BM53" s="143"/>
      <c r="BN53" s="144"/>
      <c r="BO53" s="142"/>
      <c r="BP53" s="143"/>
      <c r="BQ53" s="143"/>
      <c r="BR53" s="143"/>
      <c r="BS53" s="143"/>
      <c r="BT53" s="144"/>
    </row>
    <row r="54" spans="2:75" x14ac:dyDescent="0.2">
      <c r="B54" s="295"/>
      <c r="C54" s="248"/>
      <c r="D54" s="251"/>
      <c r="E54" s="254"/>
      <c r="F54" s="282"/>
      <c r="G54" s="260"/>
      <c r="H54" s="262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60"/>
      <c r="Y54" s="287"/>
      <c r="Z54" s="288"/>
      <c r="AA54" s="288"/>
      <c r="AB54" s="288"/>
      <c r="AC54" s="288"/>
      <c r="AD54" s="289"/>
      <c r="AE54" s="287"/>
      <c r="AF54" s="288"/>
      <c r="AG54" s="288"/>
      <c r="AH54" s="288"/>
      <c r="AI54" s="288"/>
      <c r="AJ54" s="289"/>
      <c r="AK54" s="287">
        <v>0</v>
      </c>
      <c r="AL54" s="288"/>
      <c r="AM54" s="288"/>
      <c r="AN54" s="288"/>
      <c r="AO54" s="288"/>
      <c r="AP54" s="289"/>
      <c r="AQ54" s="287">
        <v>1</v>
      </c>
      <c r="AR54" s="288"/>
      <c r="AS54" s="288"/>
      <c r="AT54" s="288"/>
      <c r="AU54" s="288"/>
      <c r="AV54" s="289"/>
      <c r="AW54" s="287"/>
      <c r="AX54" s="288"/>
      <c r="AY54" s="288"/>
      <c r="AZ54" s="288"/>
      <c r="BA54" s="288"/>
      <c r="BB54" s="289"/>
      <c r="BC54" s="287"/>
      <c r="BD54" s="288"/>
      <c r="BE54" s="288"/>
      <c r="BF54" s="288"/>
      <c r="BG54" s="288"/>
      <c r="BH54" s="289"/>
      <c r="BI54" s="287"/>
      <c r="BJ54" s="288"/>
      <c r="BK54" s="288"/>
      <c r="BL54" s="288"/>
      <c r="BM54" s="288"/>
      <c r="BN54" s="289"/>
      <c r="BO54" s="287"/>
      <c r="BP54" s="288"/>
      <c r="BQ54" s="288"/>
      <c r="BR54" s="288"/>
      <c r="BS54" s="288"/>
      <c r="BT54" s="289"/>
    </row>
    <row r="55" spans="2:75" x14ac:dyDescent="0.2">
      <c r="B55" s="296"/>
      <c r="C55" s="249"/>
      <c r="D55" s="252"/>
      <c r="E55" s="255"/>
      <c r="F55" s="283"/>
      <c r="G55" s="261"/>
      <c r="H55" s="151" t="s">
        <v>64</v>
      </c>
      <c r="I55" s="118">
        <v>42045</v>
      </c>
      <c r="J55" s="118" t="s">
        <v>149</v>
      </c>
      <c r="K55" s="118" t="s">
        <v>149</v>
      </c>
      <c r="L55" s="118" t="s">
        <v>149</v>
      </c>
      <c r="M55" s="118">
        <v>42061</v>
      </c>
      <c r="N55" s="118">
        <v>42076</v>
      </c>
      <c r="O55" s="118" t="s">
        <v>149</v>
      </c>
      <c r="P55" s="118" t="s">
        <v>149</v>
      </c>
      <c r="Q55" s="118" t="s">
        <v>149</v>
      </c>
      <c r="R55" s="118" t="s">
        <v>149</v>
      </c>
      <c r="S55" s="118" t="s">
        <v>149</v>
      </c>
      <c r="T55" s="118" t="s">
        <v>149</v>
      </c>
      <c r="U55" s="118" t="s">
        <v>149</v>
      </c>
      <c r="V55" s="118" t="s">
        <v>149</v>
      </c>
      <c r="W55" s="118">
        <v>42079</v>
      </c>
      <c r="X55" s="162">
        <v>6</v>
      </c>
      <c r="Y55" s="278"/>
      <c r="Z55" s="279"/>
      <c r="AA55" s="279"/>
      <c r="AB55" s="279"/>
      <c r="AC55" s="279"/>
      <c r="AD55" s="280"/>
      <c r="AE55" s="278"/>
      <c r="AF55" s="279"/>
      <c r="AG55" s="279"/>
      <c r="AH55" s="279"/>
      <c r="AI55" s="279"/>
      <c r="AJ55" s="280"/>
      <c r="AK55" s="278"/>
      <c r="AL55" s="279"/>
      <c r="AM55" s="279"/>
      <c r="AN55" s="279"/>
      <c r="AO55" s="279"/>
      <c r="AP55" s="280"/>
      <c r="AQ55" s="278"/>
      <c r="AR55" s="279"/>
      <c r="AS55" s="279"/>
      <c r="AT55" s="279"/>
      <c r="AU55" s="279"/>
      <c r="AV55" s="280"/>
      <c r="AW55" s="278"/>
      <c r="AX55" s="279"/>
      <c r="AY55" s="279"/>
      <c r="AZ55" s="279"/>
      <c r="BA55" s="279"/>
      <c r="BB55" s="280"/>
      <c r="BC55" s="278"/>
      <c r="BD55" s="279"/>
      <c r="BE55" s="279"/>
      <c r="BF55" s="279"/>
      <c r="BG55" s="279"/>
      <c r="BH55" s="280"/>
      <c r="BI55" s="278"/>
      <c r="BJ55" s="279"/>
      <c r="BK55" s="279"/>
      <c r="BL55" s="279"/>
      <c r="BM55" s="279"/>
      <c r="BN55" s="280"/>
      <c r="BO55" s="278"/>
      <c r="BP55" s="279"/>
      <c r="BQ55" s="279"/>
      <c r="BR55" s="279"/>
      <c r="BS55" s="279"/>
      <c r="BT55" s="280"/>
    </row>
    <row r="56" spans="2:75" x14ac:dyDescent="0.2">
      <c r="B56" s="247" t="s">
        <v>58</v>
      </c>
      <c r="C56" s="247" t="s">
        <v>56</v>
      </c>
      <c r="D56" s="250" t="s">
        <v>57</v>
      </c>
      <c r="E56" s="253">
        <v>74000</v>
      </c>
      <c r="F56" s="281">
        <v>41837</v>
      </c>
      <c r="G56" s="259">
        <v>7</v>
      </c>
      <c r="H56" s="262" t="s">
        <v>146</v>
      </c>
      <c r="I56" s="235">
        <v>41844</v>
      </c>
      <c r="J56" s="235">
        <v>41851</v>
      </c>
      <c r="K56" s="238">
        <v>41851</v>
      </c>
      <c r="L56" s="235">
        <v>41858</v>
      </c>
      <c r="M56" s="235">
        <v>41865</v>
      </c>
      <c r="N56" s="235">
        <v>41872</v>
      </c>
      <c r="O56" s="235">
        <v>41875</v>
      </c>
      <c r="P56" s="235">
        <v>41889</v>
      </c>
      <c r="Q56" s="235">
        <v>41896</v>
      </c>
      <c r="R56" s="235">
        <v>41896</v>
      </c>
      <c r="S56" s="235">
        <v>41896</v>
      </c>
      <c r="T56" s="235">
        <v>41896</v>
      </c>
      <c r="U56" s="235">
        <v>41903</v>
      </c>
      <c r="V56" s="235">
        <v>41910</v>
      </c>
      <c r="W56" s="235">
        <v>41917</v>
      </c>
      <c r="X56" s="262">
        <v>14</v>
      </c>
      <c r="Y56" s="269">
        <v>0</v>
      </c>
      <c r="Z56" s="270"/>
      <c r="AA56" s="270"/>
      <c r="AB56" s="270"/>
      <c r="AC56" s="270"/>
      <c r="AD56" s="271"/>
      <c r="AE56" s="269">
        <v>0</v>
      </c>
      <c r="AF56" s="270"/>
      <c r="AG56" s="270"/>
      <c r="AH56" s="270"/>
      <c r="AI56" s="270"/>
      <c r="AJ56" s="271"/>
      <c r="AK56" s="269">
        <v>19733.333333333332</v>
      </c>
      <c r="AL56" s="270"/>
      <c r="AM56" s="270"/>
      <c r="AN56" s="270"/>
      <c r="AO56" s="270"/>
      <c r="AP56" s="271"/>
      <c r="AQ56" s="269">
        <v>14800</v>
      </c>
      <c r="AR56" s="270"/>
      <c r="AS56" s="270"/>
      <c r="AT56" s="270"/>
      <c r="AU56" s="270"/>
      <c r="AV56" s="271"/>
      <c r="AW56" s="269">
        <v>14800</v>
      </c>
      <c r="AX56" s="270"/>
      <c r="AY56" s="270"/>
      <c r="AZ56" s="270"/>
      <c r="BA56" s="270"/>
      <c r="BB56" s="271"/>
      <c r="BC56" s="269">
        <v>14800</v>
      </c>
      <c r="BD56" s="270"/>
      <c r="BE56" s="270"/>
      <c r="BF56" s="270"/>
      <c r="BG56" s="270"/>
      <c r="BH56" s="271"/>
      <c r="BI56" s="269">
        <v>9866.6666666666661</v>
      </c>
      <c r="BJ56" s="270"/>
      <c r="BK56" s="270"/>
      <c r="BL56" s="270"/>
      <c r="BM56" s="270"/>
      <c r="BN56" s="271"/>
      <c r="BO56" s="269">
        <v>0</v>
      </c>
      <c r="BP56" s="270"/>
      <c r="BQ56" s="270"/>
      <c r="BR56" s="270"/>
      <c r="BS56" s="270"/>
      <c r="BT56" s="271"/>
      <c r="BV56" s="134">
        <f>SUM(Y56:BU56)</f>
        <v>74000</v>
      </c>
      <c r="BW56" s="134">
        <f>BV56-E56</f>
        <v>0</v>
      </c>
    </row>
    <row r="57" spans="2:75" x14ac:dyDescent="0.2">
      <c r="B57" s="248"/>
      <c r="C57" s="248"/>
      <c r="D57" s="251"/>
      <c r="E57" s="254"/>
      <c r="F57" s="282"/>
      <c r="G57" s="260"/>
      <c r="H57" s="262"/>
      <c r="I57" s="236"/>
      <c r="J57" s="236"/>
      <c r="K57" s="239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  <c r="W57" s="236"/>
      <c r="X57" s="262"/>
      <c r="Y57" s="135"/>
      <c r="Z57" s="136"/>
      <c r="AA57" s="136"/>
      <c r="AB57" s="136"/>
      <c r="AC57" s="136"/>
      <c r="AD57" s="136"/>
      <c r="AE57" s="137"/>
      <c r="AF57" s="137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6"/>
      <c r="AV57" s="136"/>
      <c r="AW57" s="136"/>
      <c r="AX57" s="136"/>
      <c r="AY57" s="136"/>
      <c r="AZ57" s="136"/>
      <c r="BA57" s="135"/>
      <c r="BB57" s="135"/>
      <c r="BC57" s="135"/>
      <c r="BD57" s="135"/>
      <c r="BE57" s="135"/>
      <c r="BF57" s="139"/>
      <c r="BG57" s="135"/>
      <c r="BH57" s="135"/>
      <c r="BI57" s="135"/>
      <c r="BJ57" s="135"/>
      <c r="BK57" s="135"/>
      <c r="BL57" s="135"/>
      <c r="BM57" s="140"/>
      <c r="BN57" s="135"/>
      <c r="BO57" s="135"/>
      <c r="BP57" s="135"/>
      <c r="BQ57" s="135"/>
      <c r="BR57" s="135"/>
      <c r="BS57" s="135"/>
      <c r="BT57" s="135"/>
    </row>
    <row r="58" spans="2:75" x14ac:dyDescent="0.2">
      <c r="B58" s="248"/>
      <c r="C58" s="248"/>
      <c r="D58" s="251"/>
      <c r="E58" s="254"/>
      <c r="F58" s="282"/>
      <c r="G58" s="260"/>
      <c r="H58" s="262"/>
      <c r="I58" s="237"/>
      <c r="J58" s="237"/>
      <c r="K58" s="240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62"/>
      <c r="Y58" s="136"/>
      <c r="Z58" s="136"/>
      <c r="AA58" s="136"/>
      <c r="AB58" s="136"/>
      <c r="AC58" s="136"/>
      <c r="AD58" s="136"/>
      <c r="AE58" s="141"/>
      <c r="AF58" s="141"/>
      <c r="AG58" s="141"/>
      <c r="AH58" s="141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6"/>
      <c r="BN58" s="136"/>
      <c r="BO58" s="136"/>
      <c r="BP58" s="136"/>
      <c r="BQ58" s="136"/>
      <c r="BR58" s="136"/>
      <c r="BS58" s="136"/>
      <c r="BT58" s="136"/>
    </row>
    <row r="59" spans="2:75" x14ac:dyDescent="0.2">
      <c r="B59" s="248"/>
      <c r="C59" s="248"/>
      <c r="D59" s="251"/>
      <c r="E59" s="254"/>
      <c r="F59" s="282"/>
      <c r="G59" s="260"/>
      <c r="H59" s="262" t="s">
        <v>147</v>
      </c>
      <c r="I59" s="235">
        <v>41847</v>
      </c>
      <c r="J59" s="235">
        <v>41854</v>
      </c>
      <c r="K59" s="235">
        <v>41854</v>
      </c>
      <c r="L59" s="235">
        <v>41861</v>
      </c>
      <c r="M59" s="235">
        <v>41868</v>
      </c>
      <c r="N59" s="235">
        <v>41875</v>
      </c>
      <c r="O59" s="235">
        <v>41878</v>
      </c>
      <c r="P59" s="235">
        <v>41892</v>
      </c>
      <c r="Q59" s="235">
        <v>41899</v>
      </c>
      <c r="R59" s="235">
        <v>41899</v>
      </c>
      <c r="S59" s="235">
        <v>41899</v>
      </c>
      <c r="T59" s="235">
        <v>41899</v>
      </c>
      <c r="U59" s="235">
        <v>41906</v>
      </c>
      <c r="V59" s="235">
        <v>41913</v>
      </c>
      <c r="W59" s="235">
        <v>41920</v>
      </c>
      <c r="X59" s="262">
        <v>14</v>
      </c>
      <c r="Y59" s="142"/>
      <c r="Z59" s="143"/>
      <c r="AA59" s="143"/>
      <c r="AB59" s="143"/>
      <c r="AC59" s="143"/>
      <c r="AD59" s="144"/>
      <c r="AE59" s="158"/>
      <c r="AF59" s="150"/>
      <c r="AG59" s="159"/>
      <c r="AH59" s="150"/>
      <c r="AI59" s="150"/>
      <c r="AJ59" s="160"/>
      <c r="AK59" s="161"/>
      <c r="AL59" s="147"/>
      <c r="AM59" s="147"/>
      <c r="AN59" s="147"/>
      <c r="AO59" s="147"/>
      <c r="AP59" s="148"/>
      <c r="AQ59" s="146"/>
      <c r="AR59" s="147"/>
      <c r="AS59" s="143"/>
      <c r="AT59" s="143"/>
      <c r="AU59" s="143"/>
      <c r="AV59" s="144"/>
      <c r="AW59" s="142"/>
      <c r="AX59" s="143"/>
      <c r="AY59" s="143"/>
      <c r="AZ59" s="143"/>
      <c r="BA59" s="143"/>
      <c r="BB59" s="144"/>
      <c r="BC59" s="142"/>
      <c r="BD59" s="143"/>
      <c r="BE59" s="143"/>
      <c r="BF59" s="143"/>
      <c r="BG59" s="143"/>
      <c r="BH59" s="144"/>
      <c r="BI59" s="142"/>
      <c r="BJ59" s="143"/>
      <c r="BK59" s="143"/>
      <c r="BL59" s="143"/>
      <c r="BM59" s="143"/>
      <c r="BN59" s="144"/>
      <c r="BO59" s="142"/>
      <c r="BP59" s="143"/>
      <c r="BQ59" s="143"/>
      <c r="BR59" s="143"/>
      <c r="BS59" s="143"/>
      <c r="BT59" s="144"/>
    </row>
    <row r="60" spans="2:75" x14ac:dyDescent="0.2">
      <c r="B60" s="248"/>
      <c r="C60" s="248"/>
      <c r="D60" s="251"/>
      <c r="E60" s="254"/>
      <c r="F60" s="282"/>
      <c r="G60" s="260"/>
      <c r="H60" s="262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62"/>
      <c r="Y60" s="287"/>
      <c r="Z60" s="288"/>
      <c r="AA60" s="288"/>
      <c r="AB60" s="288"/>
      <c r="AC60" s="288"/>
      <c r="AD60" s="289"/>
      <c r="AE60" s="297">
        <v>0</v>
      </c>
      <c r="AF60" s="298"/>
      <c r="AG60" s="298"/>
      <c r="AH60" s="298"/>
      <c r="AI60" s="298"/>
      <c r="AJ60" s="299"/>
      <c r="AK60" s="297">
        <v>0.26666666666666666</v>
      </c>
      <c r="AL60" s="298"/>
      <c r="AM60" s="298"/>
      <c r="AN60" s="298"/>
      <c r="AO60" s="298"/>
      <c r="AP60" s="299"/>
      <c r="AQ60" s="297">
        <v>0.2</v>
      </c>
      <c r="AR60" s="298"/>
      <c r="AS60" s="298"/>
      <c r="AT60" s="298"/>
      <c r="AU60" s="298"/>
      <c r="AV60" s="299"/>
      <c r="AW60" s="297">
        <v>0.2</v>
      </c>
      <c r="AX60" s="298"/>
      <c r="AY60" s="298"/>
      <c r="AZ60" s="298"/>
      <c r="BA60" s="298"/>
      <c r="BB60" s="299"/>
      <c r="BC60" s="287">
        <v>0.2</v>
      </c>
      <c r="BD60" s="288"/>
      <c r="BE60" s="288"/>
      <c r="BF60" s="288"/>
      <c r="BG60" s="288"/>
      <c r="BH60" s="289"/>
      <c r="BI60" s="287">
        <v>0.13333333333333333</v>
      </c>
      <c r="BJ60" s="288"/>
      <c r="BK60" s="288"/>
      <c r="BL60" s="288"/>
      <c r="BM60" s="288"/>
      <c r="BN60" s="289"/>
      <c r="BO60" s="287"/>
      <c r="BP60" s="288"/>
      <c r="BQ60" s="288"/>
      <c r="BR60" s="288"/>
      <c r="BS60" s="288"/>
      <c r="BT60" s="289"/>
    </row>
    <row r="61" spans="2:75" x14ac:dyDescent="0.2">
      <c r="B61" s="249"/>
      <c r="C61" s="249"/>
      <c r="D61" s="252"/>
      <c r="E61" s="255"/>
      <c r="F61" s="283"/>
      <c r="G61" s="261"/>
      <c r="H61" s="151" t="s">
        <v>64</v>
      </c>
      <c r="I61" s="118" t="s">
        <v>148</v>
      </c>
      <c r="J61" s="118" t="s">
        <v>148</v>
      </c>
      <c r="K61" s="118" t="s">
        <v>148</v>
      </c>
      <c r="L61" s="118" t="s">
        <v>148</v>
      </c>
      <c r="M61" s="118" t="s">
        <v>148</v>
      </c>
      <c r="N61" s="118">
        <v>41943</v>
      </c>
      <c r="O61" s="118" t="s">
        <v>148</v>
      </c>
      <c r="P61" s="118" t="s">
        <v>148</v>
      </c>
      <c r="Q61" s="118" t="s">
        <v>148</v>
      </c>
      <c r="R61" s="118" t="s">
        <v>148</v>
      </c>
      <c r="S61" s="118" t="s">
        <v>148</v>
      </c>
      <c r="T61" s="118" t="s">
        <v>148</v>
      </c>
      <c r="U61" s="118" t="s">
        <v>148</v>
      </c>
      <c r="V61" s="118" t="s">
        <v>148</v>
      </c>
      <c r="W61" s="117">
        <v>41943</v>
      </c>
      <c r="X61" s="151">
        <v>30</v>
      </c>
      <c r="Y61" s="278"/>
      <c r="Z61" s="279"/>
      <c r="AA61" s="279"/>
      <c r="AB61" s="279"/>
      <c r="AC61" s="279"/>
      <c r="AD61" s="280"/>
      <c r="AE61" s="301">
        <v>3.5714285714285712E-2</v>
      </c>
      <c r="AF61" s="302"/>
      <c r="AG61" s="302"/>
      <c r="AH61" s="302"/>
      <c r="AI61" s="302"/>
      <c r="AJ61" s="303"/>
      <c r="AK61" s="278"/>
      <c r="AL61" s="279"/>
      <c r="AM61" s="279"/>
      <c r="AN61" s="279"/>
      <c r="AO61" s="279"/>
      <c r="AP61" s="280"/>
      <c r="AQ61" s="278"/>
      <c r="AR61" s="279"/>
      <c r="AS61" s="279"/>
      <c r="AT61" s="279"/>
      <c r="AU61" s="279"/>
      <c r="AV61" s="280"/>
      <c r="AW61" s="278"/>
      <c r="AX61" s="279"/>
      <c r="AY61" s="279"/>
      <c r="AZ61" s="279"/>
      <c r="BA61" s="279"/>
      <c r="BB61" s="280"/>
      <c r="BC61" s="278"/>
      <c r="BD61" s="279"/>
      <c r="BE61" s="279"/>
      <c r="BF61" s="279"/>
      <c r="BG61" s="279"/>
      <c r="BH61" s="280"/>
      <c r="BI61" s="278"/>
      <c r="BJ61" s="279"/>
      <c r="BK61" s="279"/>
      <c r="BL61" s="279"/>
      <c r="BM61" s="279"/>
      <c r="BN61" s="280"/>
      <c r="BO61" s="278"/>
      <c r="BP61" s="279"/>
      <c r="BQ61" s="279"/>
      <c r="BR61" s="279"/>
      <c r="BS61" s="279"/>
      <c r="BT61" s="280"/>
    </row>
    <row r="62" spans="2:75" x14ac:dyDescent="0.2">
      <c r="B62" s="290" t="s">
        <v>58</v>
      </c>
      <c r="C62" s="290" t="s">
        <v>74</v>
      </c>
      <c r="D62" s="300" t="s">
        <v>75</v>
      </c>
      <c r="E62" s="253">
        <v>74000</v>
      </c>
      <c r="F62" s="281">
        <v>41837</v>
      </c>
      <c r="G62" s="259">
        <v>7</v>
      </c>
      <c r="H62" s="262" t="s">
        <v>146</v>
      </c>
      <c r="I62" s="235">
        <v>41844</v>
      </c>
      <c r="J62" s="235">
        <v>41851</v>
      </c>
      <c r="K62" s="238">
        <v>41851</v>
      </c>
      <c r="L62" s="235">
        <v>41858</v>
      </c>
      <c r="M62" s="235">
        <v>41865</v>
      </c>
      <c r="N62" s="235">
        <v>41872</v>
      </c>
      <c r="O62" s="235">
        <v>41875</v>
      </c>
      <c r="P62" s="235">
        <v>41889</v>
      </c>
      <c r="Q62" s="235">
        <v>41896</v>
      </c>
      <c r="R62" s="235">
        <v>41896</v>
      </c>
      <c r="S62" s="235">
        <v>41896</v>
      </c>
      <c r="T62" s="235">
        <v>41896</v>
      </c>
      <c r="U62" s="235">
        <v>41903</v>
      </c>
      <c r="V62" s="235">
        <v>41910</v>
      </c>
      <c r="W62" s="235">
        <v>41917</v>
      </c>
      <c r="X62" s="262">
        <v>12</v>
      </c>
      <c r="Y62" s="269">
        <v>0</v>
      </c>
      <c r="Z62" s="270"/>
      <c r="AA62" s="270"/>
      <c r="AB62" s="270"/>
      <c r="AC62" s="270"/>
      <c r="AD62" s="271"/>
      <c r="AE62" s="269">
        <f>$E62*AE66</f>
        <v>0</v>
      </c>
      <c r="AF62" s="270"/>
      <c r="AG62" s="270"/>
      <c r="AH62" s="270"/>
      <c r="AI62" s="270"/>
      <c r="AJ62" s="271"/>
      <c r="AK62" s="269">
        <f>$E62*AK66</f>
        <v>19733.333333333332</v>
      </c>
      <c r="AL62" s="270"/>
      <c r="AM62" s="270"/>
      <c r="AN62" s="270"/>
      <c r="AO62" s="270"/>
      <c r="AP62" s="271"/>
      <c r="AQ62" s="269">
        <f>$E62*AQ66</f>
        <v>14800</v>
      </c>
      <c r="AR62" s="270"/>
      <c r="AS62" s="270"/>
      <c r="AT62" s="270"/>
      <c r="AU62" s="270"/>
      <c r="AV62" s="271"/>
      <c r="AW62" s="269">
        <f>$E62*AW66</f>
        <v>14800</v>
      </c>
      <c r="AX62" s="270"/>
      <c r="AY62" s="270"/>
      <c r="AZ62" s="270"/>
      <c r="BA62" s="270"/>
      <c r="BB62" s="271"/>
      <c r="BC62" s="269">
        <f>$E62*BC66</f>
        <v>14800</v>
      </c>
      <c r="BD62" s="270"/>
      <c r="BE62" s="270"/>
      <c r="BF62" s="270"/>
      <c r="BG62" s="270"/>
      <c r="BH62" s="271"/>
      <c r="BI62" s="269">
        <f>$E62*BI66</f>
        <v>9866.6666666666661</v>
      </c>
      <c r="BJ62" s="270"/>
      <c r="BK62" s="270"/>
      <c r="BL62" s="270"/>
      <c r="BM62" s="270"/>
      <c r="BN62" s="271"/>
      <c r="BO62" s="269">
        <v>0</v>
      </c>
      <c r="BP62" s="270"/>
      <c r="BQ62" s="270"/>
      <c r="BR62" s="270"/>
      <c r="BS62" s="270"/>
      <c r="BT62" s="271"/>
      <c r="BV62" s="134">
        <f>SUM(Y62:BU62)</f>
        <v>74000</v>
      </c>
      <c r="BW62" s="134">
        <f>BV62-E62</f>
        <v>0</v>
      </c>
    </row>
    <row r="63" spans="2:75" x14ac:dyDescent="0.2">
      <c r="B63" s="248"/>
      <c r="C63" s="248"/>
      <c r="D63" s="251"/>
      <c r="E63" s="254"/>
      <c r="F63" s="282"/>
      <c r="G63" s="260"/>
      <c r="H63" s="262"/>
      <c r="I63" s="236"/>
      <c r="J63" s="236"/>
      <c r="K63" s="239"/>
      <c r="L63" s="236"/>
      <c r="M63" s="236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62"/>
      <c r="Y63" s="135"/>
      <c r="Z63" s="136"/>
      <c r="AA63" s="136"/>
      <c r="AB63" s="136"/>
      <c r="AC63" s="136"/>
      <c r="AD63" s="136"/>
      <c r="AE63" s="137"/>
      <c r="AF63" s="141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6"/>
      <c r="AT63" s="136"/>
      <c r="AU63" s="136"/>
      <c r="AV63" s="136"/>
      <c r="AW63" s="136"/>
      <c r="AX63" s="136"/>
      <c r="AY63" s="136"/>
      <c r="AZ63" s="135"/>
      <c r="BA63" s="135"/>
      <c r="BB63" s="135"/>
      <c r="BC63" s="135"/>
      <c r="BD63" s="135"/>
      <c r="BE63" s="135"/>
      <c r="BF63" s="139"/>
      <c r="BG63" s="135"/>
      <c r="BH63" s="135"/>
      <c r="BI63" s="135"/>
      <c r="BJ63" s="135"/>
      <c r="BK63" s="135"/>
      <c r="BL63" s="135"/>
      <c r="BM63" s="140"/>
      <c r="BN63" s="135"/>
      <c r="BO63" s="135"/>
      <c r="BP63" s="135"/>
      <c r="BQ63" s="135"/>
      <c r="BR63" s="135"/>
      <c r="BS63" s="135"/>
      <c r="BT63" s="135"/>
    </row>
    <row r="64" spans="2:75" x14ac:dyDescent="0.2">
      <c r="B64" s="248"/>
      <c r="C64" s="248"/>
      <c r="D64" s="251"/>
      <c r="E64" s="254"/>
      <c r="F64" s="282"/>
      <c r="G64" s="260"/>
      <c r="H64" s="262"/>
      <c r="I64" s="237"/>
      <c r="J64" s="237"/>
      <c r="K64" s="240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62"/>
      <c r="Y64" s="136"/>
      <c r="Z64" s="136"/>
      <c r="AA64" s="136"/>
      <c r="AB64" s="136"/>
      <c r="AC64" s="136"/>
      <c r="AD64" s="136"/>
      <c r="AE64" s="141"/>
      <c r="AF64" s="141"/>
      <c r="AG64" s="141"/>
      <c r="AH64" s="141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6"/>
      <c r="BN64" s="136"/>
      <c r="BO64" s="136"/>
      <c r="BP64" s="136"/>
      <c r="BQ64" s="136"/>
      <c r="BR64" s="136"/>
      <c r="BS64" s="136"/>
      <c r="BT64" s="136"/>
    </row>
    <row r="65" spans="2:75" x14ac:dyDescent="0.2">
      <c r="B65" s="248"/>
      <c r="C65" s="248"/>
      <c r="D65" s="251"/>
      <c r="E65" s="254"/>
      <c r="F65" s="282"/>
      <c r="G65" s="260"/>
      <c r="H65" s="262" t="s">
        <v>147</v>
      </c>
      <c r="I65" s="235">
        <v>41847</v>
      </c>
      <c r="J65" s="235">
        <v>41854</v>
      </c>
      <c r="K65" s="235">
        <v>41854</v>
      </c>
      <c r="L65" s="235">
        <v>41861</v>
      </c>
      <c r="M65" s="235">
        <v>41868</v>
      </c>
      <c r="N65" s="235">
        <v>41875</v>
      </c>
      <c r="O65" s="235">
        <v>41878</v>
      </c>
      <c r="P65" s="235">
        <v>41892</v>
      </c>
      <c r="Q65" s="235">
        <v>41899</v>
      </c>
      <c r="R65" s="235">
        <v>41899</v>
      </c>
      <c r="S65" s="235">
        <v>41899</v>
      </c>
      <c r="T65" s="235">
        <v>41899</v>
      </c>
      <c r="U65" s="235">
        <v>41906</v>
      </c>
      <c r="V65" s="235">
        <v>41913</v>
      </c>
      <c r="W65" s="235">
        <v>41920</v>
      </c>
      <c r="X65" s="262">
        <v>14</v>
      </c>
      <c r="Y65" s="142"/>
      <c r="Z65" s="143"/>
      <c r="AA65" s="143"/>
      <c r="AB65" s="143"/>
      <c r="AC65" s="143"/>
      <c r="AD65" s="144"/>
      <c r="AE65" s="158"/>
      <c r="AF65" s="150"/>
      <c r="AG65" s="159"/>
      <c r="AH65" s="150"/>
      <c r="AI65" s="150"/>
      <c r="AJ65" s="145"/>
      <c r="AK65" s="161"/>
      <c r="AL65" s="147"/>
      <c r="AM65" s="147"/>
      <c r="AN65" s="147"/>
      <c r="AO65" s="147"/>
      <c r="AP65" s="148"/>
      <c r="AQ65" s="146"/>
      <c r="AR65" s="147"/>
      <c r="AS65" s="143"/>
      <c r="AT65" s="143"/>
      <c r="AU65" s="143"/>
      <c r="AV65" s="144"/>
      <c r="AW65" s="142"/>
      <c r="AX65" s="143"/>
      <c r="AY65" s="143"/>
      <c r="AZ65" s="143"/>
      <c r="BA65" s="143"/>
      <c r="BB65" s="144"/>
      <c r="BC65" s="142"/>
      <c r="BD65" s="143"/>
      <c r="BE65" s="143"/>
      <c r="BF65" s="143"/>
      <c r="BG65" s="143"/>
      <c r="BH65" s="144"/>
      <c r="BI65" s="142"/>
      <c r="BJ65" s="143"/>
      <c r="BK65" s="143"/>
      <c r="BL65" s="143"/>
      <c r="BM65" s="143"/>
      <c r="BN65" s="144"/>
      <c r="BO65" s="142"/>
      <c r="BP65" s="143"/>
      <c r="BQ65" s="143"/>
      <c r="BR65" s="143"/>
      <c r="BS65" s="143"/>
      <c r="BT65" s="144"/>
    </row>
    <row r="66" spans="2:75" x14ac:dyDescent="0.2">
      <c r="B66" s="248"/>
      <c r="C66" s="248"/>
      <c r="D66" s="251"/>
      <c r="E66" s="254"/>
      <c r="F66" s="282"/>
      <c r="G66" s="260"/>
      <c r="H66" s="262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62"/>
      <c r="Y66" s="287"/>
      <c r="Z66" s="288"/>
      <c r="AA66" s="288"/>
      <c r="AB66" s="288"/>
      <c r="AC66" s="288"/>
      <c r="AD66" s="289"/>
      <c r="AE66" s="297">
        <v>0</v>
      </c>
      <c r="AF66" s="298"/>
      <c r="AG66" s="298"/>
      <c r="AH66" s="298"/>
      <c r="AI66" s="298"/>
      <c r="AJ66" s="299"/>
      <c r="AK66" s="297">
        <f>8/30</f>
        <v>0.26666666666666666</v>
      </c>
      <c r="AL66" s="298"/>
      <c r="AM66" s="298"/>
      <c r="AN66" s="298"/>
      <c r="AO66" s="298"/>
      <c r="AP66" s="299"/>
      <c r="AQ66" s="297">
        <f>6/30</f>
        <v>0.2</v>
      </c>
      <c r="AR66" s="298"/>
      <c r="AS66" s="298"/>
      <c r="AT66" s="298"/>
      <c r="AU66" s="298"/>
      <c r="AV66" s="299"/>
      <c r="AW66" s="297">
        <f>6/30</f>
        <v>0.2</v>
      </c>
      <c r="AX66" s="298"/>
      <c r="AY66" s="298"/>
      <c r="AZ66" s="298"/>
      <c r="BA66" s="298"/>
      <c r="BB66" s="299"/>
      <c r="BC66" s="287">
        <f>6/30</f>
        <v>0.2</v>
      </c>
      <c r="BD66" s="288"/>
      <c r="BE66" s="288"/>
      <c r="BF66" s="288"/>
      <c r="BG66" s="288"/>
      <c r="BH66" s="289"/>
      <c r="BI66" s="287">
        <f>4/30</f>
        <v>0.13333333333333333</v>
      </c>
      <c r="BJ66" s="288"/>
      <c r="BK66" s="288"/>
      <c r="BL66" s="288"/>
      <c r="BM66" s="288"/>
      <c r="BN66" s="289"/>
      <c r="BO66" s="287"/>
      <c r="BP66" s="288"/>
      <c r="BQ66" s="288"/>
      <c r="BR66" s="288"/>
      <c r="BS66" s="288"/>
      <c r="BT66" s="289"/>
    </row>
    <row r="67" spans="2:75" x14ac:dyDescent="0.2">
      <c r="B67" s="249"/>
      <c r="C67" s="249"/>
      <c r="D67" s="252"/>
      <c r="E67" s="255"/>
      <c r="F67" s="283"/>
      <c r="G67" s="261"/>
      <c r="H67" s="151" t="s">
        <v>64</v>
      </c>
      <c r="I67" s="118" t="s">
        <v>148</v>
      </c>
      <c r="J67" s="118" t="s">
        <v>148</v>
      </c>
      <c r="K67" s="118" t="s">
        <v>148</v>
      </c>
      <c r="L67" s="118" t="s">
        <v>148</v>
      </c>
      <c r="M67" s="118" t="s">
        <v>148</v>
      </c>
      <c r="N67" s="118">
        <v>41942</v>
      </c>
      <c r="O67" s="118" t="s">
        <v>148</v>
      </c>
      <c r="P67" s="118" t="s">
        <v>148</v>
      </c>
      <c r="Q67" s="118" t="s">
        <v>148</v>
      </c>
      <c r="R67" s="118" t="s">
        <v>148</v>
      </c>
      <c r="S67" s="118" t="s">
        <v>148</v>
      </c>
      <c r="T67" s="118" t="s">
        <v>148</v>
      </c>
      <c r="U67" s="118" t="s">
        <v>148</v>
      </c>
      <c r="V67" s="118" t="s">
        <v>148</v>
      </c>
      <c r="W67" s="117">
        <v>41942</v>
      </c>
      <c r="X67" s="151">
        <v>30</v>
      </c>
      <c r="Y67" s="278"/>
      <c r="Z67" s="279"/>
      <c r="AA67" s="279"/>
      <c r="AB67" s="279"/>
      <c r="AC67" s="279"/>
      <c r="AD67" s="280"/>
      <c r="AE67" s="278"/>
      <c r="AF67" s="279"/>
      <c r="AG67" s="279"/>
      <c r="AH67" s="279"/>
      <c r="AI67" s="279"/>
      <c r="AJ67" s="280"/>
      <c r="AK67" s="278"/>
      <c r="AL67" s="279"/>
      <c r="AM67" s="279"/>
      <c r="AN67" s="279"/>
      <c r="AO67" s="279"/>
      <c r="AP67" s="280"/>
      <c r="AQ67" s="278"/>
      <c r="AR67" s="279"/>
      <c r="AS67" s="279"/>
      <c r="AT67" s="279"/>
      <c r="AU67" s="279"/>
      <c r="AV67" s="280"/>
      <c r="AW67" s="278"/>
      <c r="AX67" s="279"/>
      <c r="AY67" s="279"/>
      <c r="AZ67" s="279"/>
      <c r="BA67" s="279"/>
      <c r="BB67" s="280"/>
      <c r="BC67" s="278"/>
      <c r="BD67" s="279"/>
      <c r="BE67" s="279"/>
      <c r="BF67" s="279"/>
      <c r="BG67" s="279"/>
      <c r="BH67" s="280"/>
      <c r="BI67" s="278"/>
      <c r="BJ67" s="279"/>
      <c r="BK67" s="279"/>
      <c r="BL67" s="279"/>
      <c r="BM67" s="279"/>
      <c r="BN67" s="280"/>
      <c r="BO67" s="278"/>
      <c r="BP67" s="279"/>
      <c r="BQ67" s="279"/>
      <c r="BR67" s="279"/>
      <c r="BS67" s="279"/>
      <c r="BT67" s="280"/>
    </row>
    <row r="68" spans="2:75" x14ac:dyDescent="0.2">
      <c r="B68" s="247" t="s">
        <v>64</v>
      </c>
      <c r="C68" s="247" t="s">
        <v>62</v>
      </c>
      <c r="D68" s="250" t="s">
        <v>63</v>
      </c>
      <c r="E68" s="253">
        <v>10000</v>
      </c>
      <c r="F68" s="281">
        <v>42583</v>
      </c>
      <c r="G68" s="259">
        <v>30</v>
      </c>
      <c r="H68" s="262" t="s">
        <v>146</v>
      </c>
      <c r="I68" s="235">
        <v>42613</v>
      </c>
      <c r="J68" s="235">
        <v>42620</v>
      </c>
      <c r="K68" s="238">
        <v>42620</v>
      </c>
      <c r="L68" s="235">
        <v>42627</v>
      </c>
      <c r="M68" s="235">
        <v>42634</v>
      </c>
      <c r="N68" s="235">
        <v>42641</v>
      </c>
      <c r="O68" s="235">
        <v>42644</v>
      </c>
      <c r="P68" s="235">
        <v>42658</v>
      </c>
      <c r="Q68" s="235">
        <v>42665</v>
      </c>
      <c r="R68" s="235">
        <v>42665</v>
      </c>
      <c r="S68" s="235">
        <v>42665</v>
      </c>
      <c r="T68" s="235">
        <v>42665</v>
      </c>
      <c r="U68" s="235">
        <v>42672</v>
      </c>
      <c r="V68" s="235">
        <v>42679</v>
      </c>
      <c r="W68" s="235">
        <v>42686</v>
      </c>
      <c r="X68" s="259">
        <v>3</v>
      </c>
      <c r="Y68" s="269">
        <v>0</v>
      </c>
      <c r="Z68" s="270"/>
      <c r="AA68" s="270"/>
      <c r="AB68" s="270"/>
      <c r="AC68" s="270"/>
      <c r="AD68" s="271"/>
      <c r="AE68" s="269">
        <v>0</v>
      </c>
      <c r="AF68" s="270"/>
      <c r="AG68" s="270"/>
      <c r="AH68" s="270"/>
      <c r="AI68" s="270"/>
      <c r="AJ68" s="271"/>
      <c r="AK68" s="269">
        <v>0</v>
      </c>
      <c r="AL68" s="270"/>
      <c r="AM68" s="270"/>
      <c r="AN68" s="270"/>
      <c r="AO68" s="270"/>
      <c r="AP68" s="271"/>
      <c r="AQ68" s="269">
        <v>0</v>
      </c>
      <c r="AR68" s="270"/>
      <c r="AS68" s="270"/>
      <c r="AT68" s="270"/>
      <c r="AU68" s="270"/>
      <c r="AV68" s="271"/>
      <c r="AW68" s="269">
        <v>0</v>
      </c>
      <c r="AX68" s="270"/>
      <c r="AY68" s="270"/>
      <c r="AZ68" s="270"/>
      <c r="BA68" s="270"/>
      <c r="BB68" s="271"/>
      <c r="BC68" s="269">
        <v>0</v>
      </c>
      <c r="BD68" s="270"/>
      <c r="BE68" s="270"/>
      <c r="BF68" s="270"/>
      <c r="BG68" s="270"/>
      <c r="BH68" s="271"/>
      <c r="BI68" s="269">
        <f>$E68*BI72</f>
        <v>10000</v>
      </c>
      <c r="BJ68" s="270"/>
      <c r="BK68" s="270"/>
      <c r="BL68" s="270"/>
      <c r="BM68" s="270"/>
      <c r="BN68" s="271"/>
      <c r="BO68" s="269">
        <v>0</v>
      </c>
      <c r="BP68" s="270"/>
      <c r="BQ68" s="270"/>
      <c r="BR68" s="270"/>
      <c r="BS68" s="270"/>
      <c r="BT68" s="271"/>
      <c r="BV68" s="134">
        <f>SUM(Y68:BU68)</f>
        <v>10000</v>
      </c>
      <c r="BW68" s="134">
        <f>BV68-E68</f>
        <v>0</v>
      </c>
    </row>
    <row r="69" spans="2:75" x14ac:dyDescent="0.2">
      <c r="B69" s="248"/>
      <c r="C69" s="248"/>
      <c r="D69" s="251"/>
      <c r="E69" s="254"/>
      <c r="F69" s="282"/>
      <c r="G69" s="260"/>
      <c r="H69" s="262"/>
      <c r="I69" s="236"/>
      <c r="J69" s="236"/>
      <c r="K69" s="239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60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6"/>
      <c r="AU69" s="136"/>
      <c r="AV69" s="136"/>
      <c r="AW69" s="136"/>
      <c r="AX69" s="136"/>
      <c r="AY69" s="135"/>
      <c r="AZ69" s="135"/>
      <c r="BA69" s="135"/>
      <c r="BB69" s="135"/>
      <c r="BC69" s="136"/>
      <c r="BD69" s="136"/>
      <c r="BE69" s="137"/>
      <c r="BF69" s="164"/>
      <c r="BG69" s="135"/>
      <c r="BH69" s="138"/>
      <c r="BI69" s="138"/>
      <c r="BJ69" s="138"/>
      <c r="BK69" s="136"/>
      <c r="BL69" s="136"/>
      <c r="BM69" s="156"/>
      <c r="BN69" s="135"/>
      <c r="BO69" s="135"/>
      <c r="BP69" s="135"/>
      <c r="BQ69" s="135"/>
      <c r="BR69" s="135"/>
      <c r="BS69" s="135"/>
      <c r="BT69" s="135"/>
    </row>
    <row r="70" spans="2:75" x14ac:dyDescent="0.2">
      <c r="B70" s="248"/>
      <c r="C70" s="248"/>
      <c r="D70" s="251"/>
      <c r="E70" s="254"/>
      <c r="F70" s="282"/>
      <c r="G70" s="260"/>
      <c r="H70" s="262"/>
      <c r="I70" s="237"/>
      <c r="J70" s="237"/>
      <c r="K70" s="240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60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53"/>
      <c r="BF70" s="153"/>
      <c r="BG70" s="141"/>
      <c r="BH70" s="138"/>
      <c r="BI70" s="138"/>
      <c r="BJ70" s="138"/>
      <c r="BK70" s="138"/>
      <c r="BL70" s="138"/>
      <c r="BM70" s="136"/>
      <c r="BN70" s="136"/>
      <c r="BO70" s="136"/>
      <c r="BP70" s="136"/>
      <c r="BQ70" s="136"/>
      <c r="BR70" s="136"/>
      <c r="BS70" s="136"/>
      <c r="BT70" s="136"/>
    </row>
    <row r="71" spans="2:75" x14ac:dyDescent="0.2">
      <c r="B71" s="248"/>
      <c r="C71" s="248"/>
      <c r="D71" s="251"/>
      <c r="E71" s="254"/>
      <c r="F71" s="282"/>
      <c r="G71" s="260"/>
      <c r="H71" s="262" t="s">
        <v>147</v>
      </c>
      <c r="I71" s="235">
        <v>42616</v>
      </c>
      <c r="J71" s="235">
        <v>42623</v>
      </c>
      <c r="K71" s="235">
        <v>42623</v>
      </c>
      <c r="L71" s="235">
        <v>42630</v>
      </c>
      <c r="M71" s="235">
        <v>42637</v>
      </c>
      <c r="N71" s="235">
        <v>42644</v>
      </c>
      <c r="O71" s="235">
        <v>42647</v>
      </c>
      <c r="P71" s="235">
        <v>42661</v>
      </c>
      <c r="Q71" s="235">
        <v>42668</v>
      </c>
      <c r="R71" s="235">
        <v>42668</v>
      </c>
      <c r="S71" s="235">
        <v>42668</v>
      </c>
      <c r="T71" s="235">
        <v>42668</v>
      </c>
      <c r="U71" s="235">
        <v>42675</v>
      </c>
      <c r="V71" s="235">
        <v>42682</v>
      </c>
      <c r="W71" s="235">
        <v>42689</v>
      </c>
      <c r="X71" s="260">
        <v>5</v>
      </c>
      <c r="Y71" s="142"/>
      <c r="Z71" s="143"/>
      <c r="AA71" s="143"/>
      <c r="AB71" s="143"/>
      <c r="AC71" s="143"/>
      <c r="AD71" s="144"/>
      <c r="AE71" s="142"/>
      <c r="AF71" s="143"/>
      <c r="AG71" s="143"/>
      <c r="AH71" s="143"/>
      <c r="AI71" s="143"/>
      <c r="AJ71" s="144"/>
      <c r="AK71" s="142"/>
      <c r="AL71" s="143"/>
      <c r="AM71" s="143"/>
      <c r="AN71" s="143"/>
      <c r="AO71" s="143"/>
      <c r="AP71" s="144"/>
      <c r="AQ71" s="142"/>
      <c r="AR71" s="143"/>
      <c r="AS71" s="143"/>
      <c r="AT71" s="143"/>
      <c r="AU71" s="143"/>
      <c r="AV71" s="144"/>
      <c r="AW71" s="142"/>
      <c r="AX71" s="143"/>
      <c r="AY71" s="143"/>
      <c r="AZ71" s="143"/>
      <c r="BA71" s="143"/>
      <c r="BB71" s="144"/>
      <c r="BC71" s="142"/>
      <c r="BD71" s="143"/>
      <c r="BE71" s="143"/>
      <c r="BF71" s="143"/>
      <c r="BG71" s="143"/>
      <c r="BH71" s="144"/>
      <c r="BI71" s="142"/>
      <c r="BJ71" s="143"/>
      <c r="BK71" s="143"/>
      <c r="BL71" s="143"/>
      <c r="BM71" s="143"/>
      <c r="BN71" s="144"/>
      <c r="BO71" s="142"/>
      <c r="BP71" s="143"/>
      <c r="BQ71" s="143"/>
      <c r="BR71" s="143"/>
      <c r="BS71" s="143"/>
      <c r="BT71" s="144"/>
    </row>
    <row r="72" spans="2:75" x14ac:dyDescent="0.2">
      <c r="B72" s="248"/>
      <c r="C72" s="248"/>
      <c r="D72" s="251"/>
      <c r="E72" s="254"/>
      <c r="F72" s="282"/>
      <c r="G72" s="260"/>
      <c r="H72" s="262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60"/>
      <c r="Y72" s="287"/>
      <c r="Z72" s="288"/>
      <c r="AA72" s="288"/>
      <c r="AB72" s="288"/>
      <c r="AC72" s="288"/>
      <c r="AD72" s="289"/>
      <c r="AE72" s="287"/>
      <c r="AF72" s="288"/>
      <c r="AG72" s="288"/>
      <c r="AH72" s="288"/>
      <c r="AI72" s="288"/>
      <c r="AJ72" s="289"/>
      <c r="AK72" s="287"/>
      <c r="AL72" s="288"/>
      <c r="AM72" s="288"/>
      <c r="AN72" s="288"/>
      <c r="AO72" s="288"/>
      <c r="AP72" s="289"/>
      <c r="AQ72" s="287"/>
      <c r="AR72" s="288"/>
      <c r="AS72" s="288"/>
      <c r="AT72" s="288"/>
      <c r="AU72" s="288"/>
      <c r="AV72" s="289"/>
      <c r="AW72" s="287"/>
      <c r="AX72" s="288"/>
      <c r="AY72" s="288"/>
      <c r="AZ72" s="288"/>
      <c r="BA72" s="288"/>
      <c r="BB72" s="289"/>
      <c r="BC72" s="287"/>
      <c r="BD72" s="288"/>
      <c r="BE72" s="288"/>
      <c r="BF72" s="288"/>
      <c r="BG72" s="288"/>
      <c r="BH72" s="289"/>
      <c r="BI72" s="287">
        <v>1</v>
      </c>
      <c r="BJ72" s="288"/>
      <c r="BK72" s="288"/>
      <c r="BL72" s="288"/>
      <c r="BM72" s="288"/>
      <c r="BN72" s="289"/>
      <c r="BO72" s="287"/>
      <c r="BP72" s="288"/>
      <c r="BQ72" s="288"/>
      <c r="BR72" s="288"/>
      <c r="BS72" s="288"/>
      <c r="BT72" s="289"/>
    </row>
    <row r="73" spans="2:75" x14ac:dyDescent="0.2">
      <c r="B73" s="249"/>
      <c r="C73" s="249"/>
      <c r="D73" s="252"/>
      <c r="E73" s="255"/>
      <c r="F73" s="283"/>
      <c r="G73" s="261"/>
      <c r="H73" s="151" t="s">
        <v>64</v>
      </c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54"/>
      <c r="Y73" s="278"/>
      <c r="Z73" s="279"/>
      <c r="AA73" s="279"/>
      <c r="AB73" s="279"/>
      <c r="AC73" s="279"/>
      <c r="AD73" s="280"/>
      <c r="AE73" s="278"/>
      <c r="AF73" s="279"/>
      <c r="AG73" s="279"/>
      <c r="AH73" s="279"/>
      <c r="AI73" s="279"/>
      <c r="AJ73" s="280"/>
      <c r="AK73" s="278"/>
      <c r="AL73" s="279"/>
      <c r="AM73" s="279"/>
      <c r="AN73" s="279"/>
      <c r="AO73" s="279"/>
      <c r="AP73" s="280"/>
      <c r="AQ73" s="278"/>
      <c r="AR73" s="279"/>
      <c r="AS73" s="279"/>
      <c r="AT73" s="279"/>
      <c r="AU73" s="279"/>
      <c r="AV73" s="280"/>
      <c r="AW73" s="278"/>
      <c r="AX73" s="279"/>
      <c r="AY73" s="279"/>
      <c r="AZ73" s="279"/>
      <c r="BA73" s="279"/>
      <c r="BB73" s="280"/>
      <c r="BC73" s="278"/>
      <c r="BD73" s="279"/>
      <c r="BE73" s="279"/>
      <c r="BF73" s="279"/>
      <c r="BG73" s="279"/>
      <c r="BH73" s="280"/>
      <c r="BI73" s="278"/>
      <c r="BJ73" s="279"/>
      <c r="BK73" s="279"/>
      <c r="BL73" s="279"/>
      <c r="BM73" s="279"/>
      <c r="BN73" s="280"/>
      <c r="BO73" s="278"/>
      <c r="BP73" s="279"/>
      <c r="BQ73" s="279"/>
      <c r="BR73" s="279"/>
      <c r="BS73" s="279"/>
      <c r="BT73" s="280"/>
    </row>
    <row r="74" spans="2:75" x14ac:dyDescent="0.2">
      <c r="B74" s="247" t="s">
        <v>68</v>
      </c>
      <c r="C74" s="247" t="s">
        <v>66</v>
      </c>
      <c r="D74" s="250" t="s">
        <v>67</v>
      </c>
      <c r="E74" s="253">
        <v>10000</v>
      </c>
      <c r="F74" s="281">
        <v>42583</v>
      </c>
      <c r="G74" s="259">
        <v>30</v>
      </c>
      <c r="H74" s="262" t="s">
        <v>146</v>
      </c>
      <c r="I74" s="235">
        <v>42613</v>
      </c>
      <c r="J74" s="235">
        <v>42620</v>
      </c>
      <c r="K74" s="238">
        <v>42620</v>
      </c>
      <c r="L74" s="235">
        <v>42627</v>
      </c>
      <c r="M74" s="235">
        <v>42634</v>
      </c>
      <c r="N74" s="235">
        <v>42641</v>
      </c>
      <c r="O74" s="235">
        <v>42644</v>
      </c>
      <c r="P74" s="235">
        <v>42658</v>
      </c>
      <c r="Q74" s="235">
        <v>42665</v>
      </c>
      <c r="R74" s="235">
        <v>42665</v>
      </c>
      <c r="S74" s="235">
        <v>42665</v>
      </c>
      <c r="T74" s="235">
        <v>42665</v>
      </c>
      <c r="U74" s="235">
        <v>42672</v>
      </c>
      <c r="V74" s="235">
        <v>42679</v>
      </c>
      <c r="W74" s="235">
        <v>42686</v>
      </c>
      <c r="X74" s="259">
        <v>3</v>
      </c>
      <c r="Y74" s="269">
        <v>0</v>
      </c>
      <c r="Z74" s="270"/>
      <c r="AA74" s="270"/>
      <c r="AB74" s="270"/>
      <c r="AC74" s="270"/>
      <c r="AD74" s="271"/>
      <c r="AE74" s="269">
        <v>0</v>
      </c>
      <c r="AF74" s="270"/>
      <c r="AG74" s="270"/>
      <c r="AH74" s="270"/>
      <c r="AI74" s="270"/>
      <c r="AJ74" s="271"/>
      <c r="AK74" s="269">
        <v>0</v>
      </c>
      <c r="AL74" s="270"/>
      <c r="AM74" s="270"/>
      <c r="AN74" s="270"/>
      <c r="AO74" s="270"/>
      <c r="AP74" s="271"/>
      <c r="AQ74" s="269">
        <v>0</v>
      </c>
      <c r="AR74" s="270"/>
      <c r="AS74" s="270"/>
      <c r="AT74" s="270"/>
      <c r="AU74" s="270"/>
      <c r="AV74" s="271"/>
      <c r="AW74" s="269">
        <v>0</v>
      </c>
      <c r="AX74" s="270"/>
      <c r="AY74" s="270"/>
      <c r="AZ74" s="270"/>
      <c r="BA74" s="270"/>
      <c r="BB74" s="271"/>
      <c r="BC74" s="269">
        <v>0</v>
      </c>
      <c r="BD74" s="270"/>
      <c r="BE74" s="270"/>
      <c r="BF74" s="270"/>
      <c r="BG74" s="270"/>
      <c r="BH74" s="271"/>
      <c r="BI74" s="269">
        <f>$E74*BI78</f>
        <v>10000</v>
      </c>
      <c r="BJ74" s="270"/>
      <c r="BK74" s="270"/>
      <c r="BL74" s="270"/>
      <c r="BM74" s="270"/>
      <c r="BN74" s="271"/>
      <c r="BO74" s="269">
        <v>0</v>
      </c>
      <c r="BP74" s="270"/>
      <c r="BQ74" s="270"/>
      <c r="BR74" s="270"/>
      <c r="BS74" s="270"/>
      <c r="BT74" s="271"/>
      <c r="BV74" s="134">
        <f>SUM(Y74:BU74)</f>
        <v>10000</v>
      </c>
      <c r="BW74" s="134">
        <f>BV74-E74</f>
        <v>0</v>
      </c>
    </row>
    <row r="75" spans="2:75" x14ac:dyDescent="0.2">
      <c r="B75" s="248"/>
      <c r="C75" s="248"/>
      <c r="D75" s="251"/>
      <c r="E75" s="254"/>
      <c r="F75" s="282"/>
      <c r="G75" s="260"/>
      <c r="H75" s="262"/>
      <c r="I75" s="236"/>
      <c r="J75" s="236"/>
      <c r="K75" s="239"/>
      <c r="L75" s="236"/>
      <c r="M75" s="236"/>
      <c r="N75" s="236"/>
      <c r="O75" s="236"/>
      <c r="P75" s="236"/>
      <c r="Q75" s="236"/>
      <c r="R75" s="236"/>
      <c r="S75" s="236"/>
      <c r="T75" s="236"/>
      <c r="U75" s="236"/>
      <c r="V75" s="236"/>
      <c r="W75" s="236"/>
      <c r="X75" s="260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5"/>
      <c r="AZ75" s="136"/>
      <c r="BA75" s="136"/>
      <c r="BB75" s="136"/>
      <c r="BC75" s="136"/>
      <c r="BD75" s="136"/>
      <c r="BE75" s="137"/>
      <c r="BF75" s="164"/>
      <c r="BG75" s="135"/>
      <c r="BH75" s="138"/>
      <c r="BI75" s="138"/>
      <c r="BJ75" s="138"/>
      <c r="BK75" s="136"/>
      <c r="BL75" s="136"/>
      <c r="BM75" s="156"/>
      <c r="BN75" s="135"/>
      <c r="BO75" s="135"/>
      <c r="BP75" s="135"/>
      <c r="BQ75" s="135"/>
      <c r="BR75" s="135"/>
      <c r="BS75" s="135"/>
      <c r="BT75" s="135"/>
    </row>
    <row r="76" spans="2:75" x14ac:dyDescent="0.2">
      <c r="B76" s="248"/>
      <c r="C76" s="248"/>
      <c r="D76" s="251"/>
      <c r="E76" s="254"/>
      <c r="F76" s="282"/>
      <c r="G76" s="260"/>
      <c r="H76" s="262"/>
      <c r="I76" s="237"/>
      <c r="J76" s="237"/>
      <c r="K76" s="240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60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53"/>
      <c r="BF76" s="153"/>
      <c r="BG76" s="141"/>
      <c r="BH76" s="138"/>
      <c r="BI76" s="138"/>
      <c r="BJ76" s="138"/>
      <c r="BK76" s="138"/>
      <c r="BL76" s="138"/>
      <c r="BM76" s="136"/>
      <c r="BN76" s="136"/>
      <c r="BO76" s="136"/>
      <c r="BP76" s="136"/>
      <c r="BQ76" s="136"/>
      <c r="BR76" s="136"/>
      <c r="BS76" s="136"/>
      <c r="BT76" s="136"/>
    </row>
    <row r="77" spans="2:75" x14ac:dyDescent="0.2">
      <c r="B77" s="248"/>
      <c r="C77" s="248"/>
      <c r="D77" s="251"/>
      <c r="E77" s="254"/>
      <c r="F77" s="282"/>
      <c r="G77" s="260"/>
      <c r="H77" s="262" t="s">
        <v>147</v>
      </c>
      <c r="I77" s="235">
        <v>42616</v>
      </c>
      <c r="J77" s="235">
        <v>42623</v>
      </c>
      <c r="K77" s="235">
        <v>42623</v>
      </c>
      <c r="L77" s="235">
        <v>42630</v>
      </c>
      <c r="M77" s="235">
        <v>42637</v>
      </c>
      <c r="N77" s="235">
        <v>42644</v>
      </c>
      <c r="O77" s="235">
        <v>42647</v>
      </c>
      <c r="P77" s="235">
        <v>42661</v>
      </c>
      <c r="Q77" s="235">
        <v>42668</v>
      </c>
      <c r="R77" s="235">
        <v>42668</v>
      </c>
      <c r="S77" s="235">
        <v>42668</v>
      </c>
      <c r="T77" s="235">
        <v>42668</v>
      </c>
      <c r="U77" s="235">
        <v>42675</v>
      </c>
      <c r="V77" s="235">
        <v>42682</v>
      </c>
      <c r="W77" s="235">
        <v>42689</v>
      </c>
      <c r="X77" s="260">
        <v>5</v>
      </c>
      <c r="Y77" s="142"/>
      <c r="Z77" s="143"/>
      <c r="AA77" s="143"/>
      <c r="AB77" s="143"/>
      <c r="AC77" s="143"/>
      <c r="AD77" s="144"/>
      <c r="AE77" s="142"/>
      <c r="AF77" s="143"/>
      <c r="AG77" s="143"/>
      <c r="AH77" s="143"/>
      <c r="AI77" s="143"/>
      <c r="AJ77" s="144"/>
      <c r="AK77" s="142"/>
      <c r="AL77" s="143"/>
      <c r="AM77" s="143"/>
      <c r="AN77" s="143"/>
      <c r="AO77" s="143"/>
      <c r="AP77" s="144"/>
      <c r="AQ77" s="142"/>
      <c r="AR77" s="143"/>
      <c r="AS77" s="143"/>
      <c r="AT77" s="143"/>
      <c r="AU77" s="143"/>
      <c r="AV77" s="144"/>
      <c r="AW77" s="142"/>
      <c r="AX77" s="143"/>
      <c r="AY77" s="143"/>
      <c r="AZ77" s="143"/>
      <c r="BA77" s="143"/>
      <c r="BB77" s="144"/>
      <c r="BC77" s="142"/>
      <c r="BD77" s="143"/>
      <c r="BE77" s="143"/>
      <c r="BF77" s="143"/>
      <c r="BG77" s="143"/>
      <c r="BH77" s="144"/>
      <c r="BI77" s="142"/>
      <c r="BJ77" s="143"/>
      <c r="BK77" s="143"/>
      <c r="BL77" s="143"/>
      <c r="BM77" s="143"/>
      <c r="BN77" s="144"/>
      <c r="BO77" s="142"/>
      <c r="BP77" s="143"/>
      <c r="BQ77" s="143"/>
      <c r="BR77" s="143"/>
      <c r="BS77" s="143"/>
      <c r="BT77" s="144"/>
    </row>
    <row r="78" spans="2:75" x14ac:dyDescent="0.2">
      <c r="B78" s="248"/>
      <c r="C78" s="248"/>
      <c r="D78" s="251"/>
      <c r="E78" s="254"/>
      <c r="F78" s="282"/>
      <c r="G78" s="260"/>
      <c r="H78" s="262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60"/>
      <c r="Y78" s="287"/>
      <c r="Z78" s="288"/>
      <c r="AA78" s="288"/>
      <c r="AB78" s="288"/>
      <c r="AC78" s="288"/>
      <c r="AD78" s="289"/>
      <c r="AE78" s="287"/>
      <c r="AF78" s="288"/>
      <c r="AG78" s="288"/>
      <c r="AH78" s="288"/>
      <c r="AI78" s="288"/>
      <c r="AJ78" s="289"/>
      <c r="AK78" s="287"/>
      <c r="AL78" s="288"/>
      <c r="AM78" s="288"/>
      <c r="AN78" s="288"/>
      <c r="AO78" s="288"/>
      <c r="AP78" s="289"/>
      <c r="AQ78" s="287"/>
      <c r="AR78" s="288"/>
      <c r="AS78" s="288"/>
      <c r="AT78" s="288"/>
      <c r="AU78" s="288"/>
      <c r="AV78" s="289"/>
      <c r="AW78" s="287"/>
      <c r="AX78" s="288"/>
      <c r="AY78" s="288"/>
      <c r="AZ78" s="288"/>
      <c r="BA78" s="288"/>
      <c r="BB78" s="289"/>
      <c r="BC78" s="287"/>
      <c r="BD78" s="288"/>
      <c r="BE78" s="288"/>
      <c r="BF78" s="288"/>
      <c r="BG78" s="288"/>
      <c r="BH78" s="289"/>
      <c r="BI78" s="287">
        <v>1</v>
      </c>
      <c r="BJ78" s="288"/>
      <c r="BK78" s="288"/>
      <c r="BL78" s="288"/>
      <c r="BM78" s="288"/>
      <c r="BN78" s="289"/>
      <c r="BO78" s="287"/>
      <c r="BP78" s="288"/>
      <c r="BQ78" s="288"/>
      <c r="BR78" s="288"/>
      <c r="BS78" s="288"/>
      <c r="BT78" s="289"/>
    </row>
    <row r="79" spans="2:75" x14ac:dyDescent="0.2">
      <c r="B79" s="249"/>
      <c r="C79" s="249"/>
      <c r="D79" s="252"/>
      <c r="E79" s="255"/>
      <c r="F79" s="283"/>
      <c r="G79" s="261"/>
      <c r="H79" s="151" t="s">
        <v>64</v>
      </c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54"/>
      <c r="Y79" s="278"/>
      <c r="Z79" s="279"/>
      <c r="AA79" s="279"/>
      <c r="AB79" s="279"/>
      <c r="AC79" s="279"/>
      <c r="AD79" s="280"/>
      <c r="AE79" s="278"/>
      <c r="AF79" s="279"/>
      <c r="AG79" s="279"/>
      <c r="AH79" s="279"/>
      <c r="AI79" s="279"/>
      <c r="AJ79" s="280"/>
      <c r="AK79" s="278"/>
      <c r="AL79" s="279"/>
      <c r="AM79" s="279"/>
      <c r="AN79" s="279"/>
      <c r="AO79" s="279"/>
      <c r="AP79" s="280"/>
      <c r="AQ79" s="278"/>
      <c r="AR79" s="279"/>
      <c r="AS79" s="279"/>
      <c r="AT79" s="279"/>
      <c r="AU79" s="279"/>
      <c r="AV79" s="280"/>
      <c r="AW79" s="278"/>
      <c r="AX79" s="279"/>
      <c r="AY79" s="279"/>
      <c r="AZ79" s="279"/>
      <c r="BA79" s="279"/>
      <c r="BB79" s="280"/>
      <c r="BC79" s="278"/>
      <c r="BD79" s="279"/>
      <c r="BE79" s="279"/>
      <c r="BF79" s="279"/>
      <c r="BG79" s="279"/>
      <c r="BH79" s="280"/>
      <c r="BI79" s="278"/>
      <c r="BJ79" s="279"/>
      <c r="BK79" s="279"/>
      <c r="BL79" s="279"/>
      <c r="BM79" s="279"/>
      <c r="BN79" s="280"/>
      <c r="BO79" s="278"/>
      <c r="BP79" s="279"/>
      <c r="BQ79" s="279"/>
      <c r="BR79" s="279"/>
      <c r="BS79" s="279"/>
      <c r="BT79" s="280"/>
    </row>
    <row r="80" spans="2:75" s="129" customFormat="1" x14ac:dyDescent="0.25">
      <c r="B80" s="307" t="s">
        <v>150</v>
      </c>
      <c r="C80" s="308"/>
      <c r="D80" s="309"/>
      <c r="E80" s="316">
        <f>E8+E14+E20+E32+E38+E26+E56+E62+E50+E44+E68+E74</f>
        <v>758149.29702959198</v>
      </c>
      <c r="F80" s="317" t="s">
        <v>148</v>
      </c>
      <c r="G80" s="317" t="s">
        <v>148</v>
      </c>
      <c r="H80" s="165"/>
      <c r="I80" s="120" t="s">
        <v>151</v>
      </c>
      <c r="J80" s="121" t="s">
        <v>146</v>
      </c>
      <c r="K80" s="320" t="s">
        <v>152</v>
      </c>
      <c r="L80" s="320"/>
      <c r="M80" s="320"/>
      <c r="N80" s="121" t="s">
        <v>147</v>
      </c>
      <c r="O80" s="320" t="s">
        <v>153</v>
      </c>
      <c r="P80" s="320"/>
      <c r="Q80" s="320"/>
      <c r="R80" s="320"/>
      <c r="S80" s="121" t="s">
        <v>64</v>
      </c>
      <c r="T80" s="320" t="s">
        <v>154</v>
      </c>
      <c r="U80" s="320"/>
      <c r="V80" s="320"/>
      <c r="W80" s="320"/>
      <c r="X80" s="320"/>
      <c r="Y80" s="316">
        <f>Y8+Y14+Y20+Y32+Y38+Y26+Y56+Y62+Y50+Y44+Y68+Y1+Y74</f>
        <v>0</v>
      </c>
      <c r="Z80" s="316"/>
      <c r="AA80" s="316"/>
      <c r="AB80" s="316"/>
      <c r="AC80" s="316"/>
      <c r="AD80" s="316"/>
      <c r="AE80" s="316">
        <f>AE8+AE14+AE20+AE32+AE38+AE26+AE56+AE62+AE50+AE44+AE68+AE1</f>
        <v>0</v>
      </c>
      <c r="AF80" s="316"/>
      <c r="AG80" s="316"/>
      <c r="AH80" s="316"/>
      <c r="AI80" s="316"/>
      <c r="AJ80" s="316"/>
      <c r="AK80" s="316">
        <f>AK8+AK14+AK20+AK32+AK38+AK26+AK56+AK62+AK50+AK44+AK68+AK1</f>
        <v>39466.666666666664</v>
      </c>
      <c r="AL80" s="316"/>
      <c r="AM80" s="316"/>
      <c r="AN80" s="316"/>
      <c r="AO80" s="316"/>
      <c r="AP80" s="316"/>
      <c r="AQ80" s="316">
        <f>AQ8+AQ14+AQ20+AQ32+AQ38+AQ26+AQ56+AQ62+AQ50+AQ44+AQ68+AQ1+AQ74</f>
        <v>182074.10146035717</v>
      </c>
      <c r="AR80" s="316"/>
      <c r="AS80" s="316"/>
      <c r="AT80" s="316"/>
      <c r="AU80" s="316"/>
      <c r="AV80" s="316"/>
      <c r="AW80" s="316">
        <f>AW8+AW14+AW20+AW32+AW38+AW26+AW56+AW62+AW50+AW44+AW68+AW1+AW74</f>
        <v>269581.28322272451</v>
      </c>
      <c r="AX80" s="316"/>
      <c r="AY80" s="316"/>
      <c r="AZ80" s="316"/>
      <c r="BA80" s="316"/>
      <c r="BB80" s="316"/>
      <c r="BC80" s="316">
        <f>BC8+BC14+BC20+BC32+BC38+BC26+BC56+BC62+BC50+BC44+BC68+BC1+BC74</f>
        <v>195293.91234651022</v>
      </c>
      <c r="BD80" s="316"/>
      <c r="BE80" s="316"/>
      <c r="BF80" s="316"/>
      <c r="BG80" s="316"/>
      <c r="BH80" s="316"/>
      <c r="BI80" s="316">
        <f>BI8+BI14+BI20+BI32+BI38+BI26+BI56+BI62+BI50+BI44+BI68+BI1+BI74</f>
        <v>71733.333333333328</v>
      </c>
      <c r="BJ80" s="316"/>
      <c r="BK80" s="316"/>
      <c r="BL80" s="316"/>
      <c r="BM80" s="316"/>
      <c r="BN80" s="316"/>
      <c r="BO80" s="316">
        <f>BO8+BO14+BO20+BO32+BO38+BO26+BO56+BO62+BO50+BO44+BO68+BO1+BO74</f>
        <v>0</v>
      </c>
      <c r="BP80" s="316"/>
      <c r="BQ80" s="316"/>
      <c r="BR80" s="316"/>
      <c r="BS80" s="316"/>
      <c r="BT80" s="316"/>
    </row>
    <row r="81" spans="2:74" s="129" customFormat="1" x14ac:dyDescent="0.25">
      <c r="B81" s="310"/>
      <c r="C81" s="311"/>
      <c r="D81" s="312"/>
      <c r="E81" s="316"/>
      <c r="F81" s="318"/>
      <c r="G81" s="318"/>
      <c r="H81" s="166"/>
      <c r="I81" s="121"/>
      <c r="J81" s="121" t="s">
        <v>155</v>
      </c>
      <c r="K81" s="321" t="s">
        <v>156</v>
      </c>
      <c r="L81" s="321"/>
      <c r="M81" s="321"/>
      <c r="N81" s="121" t="s">
        <v>59</v>
      </c>
      <c r="O81" s="320" t="s">
        <v>157</v>
      </c>
      <c r="P81" s="320"/>
      <c r="Q81" s="320"/>
      <c r="R81" s="320"/>
      <c r="S81" s="121" t="s">
        <v>158</v>
      </c>
      <c r="T81" s="320" t="s">
        <v>159</v>
      </c>
      <c r="U81" s="320"/>
      <c r="V81" s="320"/>
      <c r="W81" s="320"/>
      <c r="X81" s="320"/>
      <c r="Y81" s="322">
        <f>Y80/$E$80</f>
        <v>0</v>
      </c>
      <c r="Z81" s="322"/>
      <c r="AA81" s="322"/>
      <c r="AB81" s="322"/>
      <c r="AC81" s="322"/>
      <c r="AD81" s="322"/>
      <c r="AE81" s="322">
        <f>AE80/$E$80</f>
        <v>0</v>
      </c>
      <c r="AF81" s="322"/>
      <c r="AG81" s="322"/>
      <c r="AH81" s="322"/>
      <c r="AI81" s="322"/>
      <c r="AJ81" s="322"/>
      <c r="AK81" s="322">
        <f>AK80/$E$80</f>
        <v>5.2056589409626805E-2</v>
      </c>
      <c r="AL81" s="322"/>
      <c r="AM81" s="322"/>
      <c r="AN81" s="322"/>
      <c r="AO81" s="322"/>
      <c r="AP81" s="322"/>
      <c r="AQ81" s="322">
        <f>AQ80/$E$80</f>
        <v>0.24015599852656788</v>
      </c>
      <c r="AR81" s="322"/>
      <c r="AS81" s="322"/>
      <c r="AT81" s="322"/>
      <c r="AU81" s="322"/>
      <c r="AV81" s="322"/>
      <c r="AW81" s="322">
        <f>AW80/$E$80</f>
        <v>0.35557809560588732</v>
      </c>
      <c r="AX81" s="322"/>
      <c r="AY81" s="322"/>
      <c r="AZ81" s="322"/>
      <c r="BA81" s="322"/>
      <c r="BB81" s="322"/>
      <c r="BC81" s="322">
        <f>BC80/$E$80</f>
        <v>0.25759294786879888</v>
      </c>
      <c r="BD81" s="322"/>
      <c r="BE81" s="322"/>
      <c r="BF81" s="322"/>
      <c r="BG81" s="322"/>
      <c r="BH81" s="322"/>
      <c r="BI81" s="322">
        <f>BI80/$E$80</f>
        <v>9.4616368589118982E-2</v>
      </c>
      <c r="BJ81" s="322"/>
      <c r="BK81" s="322"/>
      <c r="BL81" s="322"/>
      <c r="BM81" s="322"/>
      <c r="BN81" s="322"/>
      <c r="BO81" s="322">
        <f>BO80/$E$80</f>
        <v>0</v>
      </c>
      <c r="BP81" s="322"/>
      <c r="BQ81" s="322"/>
      <c r="BR81" s="322"/>
      <c r="BS81" s="322"/>
      <c r="BT81" s="322"/>
    </row>
    <row r="82" spans="2:74" s="129" customFormat="1" x14ac:dyDescent="0.25">
      <c r="B82" s="310"/>
      <c r="C82" s="311"/>
      <c r="D82" s="312"/>
      <c r="E82" s="316"/>
      <c r="F82" s="318"/>
      <c r="G82" s="318"/>
      <c r="H82" s="166"/>
      <c r="I82" s="121"/>
      <c r="J82" s="121" t="s">
        <v>160</v>
      </c>
      <c r="K82" s="323" t="s">
        <v>161</v>
      </c>
      <c r="L82" s="324"/>
      <c r="M82" s="325"/>
      <c r="N82" s="121" t="s">
        <v>162</v>
      </c>
      <c r="O82" s="320" t="s">
        <v>163</v>
      </c>
      <c r="P82" s="320"/>
      <c r="Q82" s="320"/>
      <c r="R82" s="320"/>
      <c r="S82" s="121" t="s">
        <v>164</v>
      </c>
      <c r="T82" s="320" t="s">
        <v>165</v>
      </c>
      <c r="U82" s="320"/>
      <c r="V82" s="320"/>
      <c r="W82" s="320"/>
      <c r="X82" s="320"/>
      <c r="Y82" s="316">
        <f>Y80+AE80</f>
        <v>0</v>
      </c>
      <c r="Z82" s="316"/>
      <c r="AA82" s="316"/>
      <c r="AB82" s="316"/>
      <c r="AC82" s="316"/>
      <c r="AD82" s="316"/>
      <c r="AE82" s="316"/>
      <c r="AF82" s="316"/>
      <c r="AG82" s="316"/>
      <c r="AH82" s="316"/>
      <c r="AI82" s="316"/>
      <c r="AJ82" s="316"/>
      <c r="AK82" s="316">
        <f>AK80+AQ80</f>
        <v>221540.76812702382</v>
      </c>
      <c r="AL82" s="316"/>
      <c r="AM82" s="316"/>
      <c r="AN82" s="316"/>
      <c r="AO82" s="316"/>
      <c r="AP82" s="316"/>
      <c r="AQ82" s="316"/>
      <c r="AR82" s="316"/>
      <c r="AS82" s="316"/>
      <c r="AT82" s="316"/>
      <c r="AU82" s="316"/>
      <c r="AV82" s="316"/>
      <c r="AW82" s="316">
        <f>AW80+BC80</f>
        <v>464875.19556923473</v>
      </c>
      <c r="AX82" s="316"/>
      <c r="AY82" s="316"/>
      <c r="AZ82" s="316"/>
      <c r="BA82" s="316"/>
      <c r="BB82" s="316"/>
      <c r="BC82" s="316"/>
      <c r="BD82" s="316"/>
      <c r="BE82" s="316"/>
      <c r="BF82" s="316"/>
      <c r="BG82" s="316"/>
      <c r="BH82" s="316"/>
      <c r="BI82" s="316">
        <f>BI80+BO80</f>
        <v>71733.333333333328</v>
      </c>
      <c r="BJ82" s="316"/>
      <c r="BK82" s="316"/>
      <c r="BL82" s="316"/>
      <c r="BM82" s="316"/>
      <c r="BN82" s="316"/>
      <c r="BO82" s="316"/>
      <c r="BP82" s="316"/>
      <c r="BQ82" s="316"/>
      <c r="BR82" s="316"/>
      <c r="BS82" s="316"/>
      <c r="BT82" s="316"/>
    </row>
    <row r="83" spans="2:74" s="129" customFormat="1" x14ac:dyDescent="0.25">
      <c r="B83" s="310"/>
      <c r="C83" s="311"/>
      <c r="D83" s="312"/>
      <c r="E83" s="316"/>
      <c r="F83" s="318"/>
      <c r="G83" s="318"/>
      <c r="H83" s="166"/>
      <c r="I83" s="326"/>
      <c r="J83" s="327" t="s">
        <v>166</v>
      </c>
      <c r="K83" s="330" t="s">
        <v>167</v>
      </c>
      <c r="L83" s="331"/>
      <c r="M83" s="332"/>
      <c r="N83" s="326" t="s">
        <v>168</v>
      </c>
      <c r="O83" s="320" t="s">
        <v>168</v>
      </c>
      <c r="P83" s="320"/>
      <c r="Q83" s="320"/>
      <c r="R83" s="320"/>
      <c r="S83" s="326" t="s">
        <v>168</v>
      </c>
      <c r="T83" s="320" t="s">
        <v>168</v>
      </c>
      <c r="U83" s="320"/>
      <c r="V83" s="320"/>
      <c r="W83" s="320"/>
      <c r="X83" s="320"/>
      <c r="Y83" s="339">
        <f>Y82/$E$80</f>
        <v>0</v>
      </c>
      <c r="Z83" s="340"/>
      <c r="AA83" s="340"/>
      <c r="AB83" s="340"/>
      <c r="AC83" s="340"/>
      <c r="AD83" s="340"/>
      <c r="AE83" s="340"/>
      <c r="AF83" s="340"/>
      <c r="AG83" s="340"/>
      <c r="AH83" s="340"/>
      <c r="AI83" s="340"/>
      <c r="AJ83" s="341"/>
      <c r="AK83" s="339">
        <f>AK82/$E$80</f>
        <v>0.2922125879361947</v>
      </c>
      <c r="AL83" s="340"/>
      <c r="AM83" s="340"/>
      <c r="AN83" s="340"/>
      <c r="AO83" s="340"/>
      <c r="AP83" s="340"/>
      <c r="AQ83" s="340"/>
      <c r="AR83" s="340"/>
      <c r="AS83" s="340"/>
      <c r="AT83" s="340"/>
      <c r="AU83" s="340"/>
      <c r="AV83" s="341"/>
      <c r="AW83" s="339">
        <f>AW82/$E$80</f>
        <v>0.61317104347468621</v>
      </c>
      <c r="AX83" s="340"/>
      <c r="AY83" s="340"/>
      <c r="AZ83" s="340"/>
      <c r="BA83" s="340"/>
      <c r="BB83" s="340"/>
      <c r="BC83" s="340"/>
      <c r="BD83" s="340"/>
      <c r="BE83" s="340"/>
      <c r="BF83" s="340"/>
      <c r="BG83" s="340"/>
      <c r="BH83" s="341"/>
      <c r="BI83" s="339">
        <f>BI82/$E$80</f>
        <v>9.4616368589118982E-2</v>
      </c>
      <c r="BJ83" s="340"/>
      <c r="BK83" s="340"/>
      <c r="BL83" s="340"/>
      <c r="BM83" s="340"/>
      <c r="BN83" s="340"/>
      <c r="BO83" s="340"/>
      <c r="BP83" s="340"/>
      <c r="BQ83" s="340"/>
      <c r="BR83" s="340"/>
      <c r="BS83" s="340"/>
      <c r="BT83" s="341"/>
      <c r="BV83" s="167"/>
    </row>
    <row r="84" spans="2:74" s="129" customFormat="1" x14ac:dyDescent="0.25">
      <c r="B84" s="310"/>
      <c r="C84" s="311"/>
      <c r="D84" s="312"/>
      <c r="E84" s="316"/>
      <c r="F84" s="318"/>
      <c r="G84" s="318"/>
      <c r="H84" s="166"/>
      <c r="I84" s="326"/>
      <c r="J84" s="328"/>
      <c r="K84" s="333"/>
      <c r="L84" s="334"/>
      <c r="M84" s="335"/>
      <c r="N84" s="326"/>
      <c r="O84" s="320"/>
      <c r="P84" s="320"/>
      <c r="Q84" s="320"/>
      <c r="R84" s="320"/>
      <c r="S84" s="326"/>
      <c r="T84" s="320"/>
      <c r="U84" s="320"/>
      <c r="V84" s="320"/>
      <c r="W84" s="320"/>
      <c r="X84" s="320"/>
      <c r="Y84" s="342"/>
      <c r="Z84" s="343"/>
      <c r="AA84" s="343"/>
      <c r="AB84" s="343"/>
      <c r="AC84" s="343"/>
      <c r="AD84" s="343"/>
      <c r="AE84" s="343"/>
      <c r="AF84" s="343"/>
      <c r="AG84" s="343"/>
      <c r="AH84" s="343"/>
      <c r="AI84" s="343"/>
      <c r="AJ84" s="344"/>
      <c r="AK84" s="342"/>
      <c r="AL84" s="343"/>
      <c r="AM84" s="343"/>
      <c r="AN84" s="343"/>
      <c r="AO84" s="343"/>
      <c r="AP84" s="343"/>
      <c r="AQ84" s="343"/>
      <c r="AR84" s="343"/>
      <c r="AS84" s="343"/>
      <c r="AT84" s="343"/>
      <c r="AU84" s="343"/>
      <c r="AV84" s="344"/>
      <c r="AW84" s="342"/>
      <c r="AX84" s="343"/>
      <c r="AY84" s="343"/>
      <c r="AZ84" s="343"/>
      <c r="BA84" s="343"/>
      <c r="BB84" s="343"/>
      <c r="BC84" s="343"/>
      <c r="BD84" s="343"/>
      <c r="BE84" s="343"/>
      <c r="BF84" s="343"/>
      <c r="BG84" s="343"/>
      <c r="BH84" s="344"/>
      <c r="BI84" s="342"/>
      <c r="BJ84" s="343"/>
      <c r="BK84" s="343"/>
      <c r="BL84" s="343"/>
      <c r="BM84" s="343"/>
      <c r="BN84" s="343"/>
      <c r="BO84" s="343"/>
      <c r="BP84" s="343"/>
      <c r="BQ84" s="343"/>
      <c r="BR84" s="343"/>
      <c r="BS84" s="343"/>
      <c r="BT84" s="344"/>
    </row>
    <row r="85" spans="2:74" s="129" customFormat="1" x14ac:dyDescent="0.25">
      <c r="B85" s="313"/>
      <c r="C85" s="314"/>
      <c r="D85" s="315"/>
      <c r="E85" s="316"/>
      <c r="F85" s="319"/>
      <c r="G85" s="319"/>
      <c r="H85" s="168"/>
      <c r="I85" s="326"/>
      <c r="J85" s="329"/>
      <c r="K85" s="336"/>
      <c r="L85" s="337"/>
      <c r="M85" s="338"/>
      <c r="N85" s="326"/>
      <c r="O85" s="320"/>
      <c r="P85" s="320"/>
      <c r="Q85" s="320"/>
      <c r="R85" s="320"/>
      <c r="S85" s="326"/>
      <c r="T85" s="320"/>
      <c r="U85" s="320"/>
      <c r="V85" s="320"/>
      <c r="W85" s="320"/>
      <c r="X85" s="320"/>
      <c r="Y85" s="345"/>
      <c r="Z85" s="346"/>
      <c r="AA85" s="346"/>
      <c r="AB85" s="346"/>
      <c r="AC85" s="346"/>
      <c r="AD85" s="346"/>
      <c r="AE85" s="346"/>
      <c r="AF85" s="346"/>
      <c r="AG85" s="346"/>
      <c r="AH85" s="346"/>
      <c r="AI85" s="346"/>
      <c r="AJ85" s="347"/>
      <c r="AK85" s="345"/>
      <c r="AL85" s="346"/>
      <c r="AM85" s="346"/>
      <c r="AN85" s="346"/>
      <c r="AO85" s="346"/>
      <c r="AP85" s="346"/>
      <c r="AQ85" s="346"/>
      <c r="AR85" s="346"/>
      <c r="AS85" s="346"/>
      <c r="AT85" s="346"/>
      <c r="AU85" s="346"/>
      <c r="AV85" s="347"/>
      <c r="AW85" s="345"/>
      <c r="AX85" s="346"/>
      <c r="AY85" s="346"/>
      <c r="AZ85" s="346"/>
      <c r="BA85" s="346"/>
      <c r="BB85" s="346"/>
      <c r="BC85" s="346"/>
      <c r="BD85" s="346"/>
      <c r="BE85" s="346"/>
      <c r="BF85" s="346"/>
      <c r="BG85" s="346"/>
      <c r="BH85" s="347"/>
      <c r="BI85" s="345"/>
      <c r="BJ85" s="346"/>
      <c r="BK85" s="346"/>
      <c r="BL85" s="346"/>
      <c r="BM85" s="346"/>
      <c r="BN85" s="346"/>
      <c r="BO85" s="346"/>
      <c r="BP85" s="346"/>
      <c r="BQ85" s="346"/>
      <c r="BR85" s="346"/>
      <c r="BS85" s="346"/>
      <c r="BT85" s="347"/>
    </row>
    <row r="86" spans="2:74" s="173" customFormat="1" x14ac:dyDescent="0.25">
      <c r="B86" s="169"/>
      <c r="C86" s="169"/>
      <c r="D86" s="169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  <c r="P86" s="170"/>
      <c r="Q86" s="170"/>
      <c r="R86" s="170"/>
      <c r="S86" s="170"/>
      <c r="T86" s="170"/>
      <c r="U86" s="170"/>
      <c r="V86" s="170"/>
      <c r="W86" s="170"/>
      <c r="X86" s="170"/>
      <c r="Y86" s="171"/>
      <c r="Z86" s="349" t="s">
        <v>169</v>
      </c>
      <c r="AA86" s="349"/>
      <c r="AB86" s="349"/>
      <c r="AC86" s="349"/>
      <c r="AD86" s="349"/>
      <c r="AE86" s="349"/>
      <c r="AF86" s="349"/>
      <c r="AG86" s="349"/>
      <c r="AH86" s="349"/>
      <c r="AI86" s="349"/>
      <c r="AJ86" s="349"/>
      <c r="AK86" s="171"/>
      <c r="AL86" s="349" t="s">
        <v>170</v>
      </c>
      <c r="AM86" s="349"/>
      <c r="AN86" s="349"/>
      <c r="AO86" s="349"/>
      <c r="AP86" s="349"/>
      <c r="AQ86" s="349"/>
      <c r="AR86" s="349"/>
      <c r="AS86" s="349"/>
      <c r="AT86" s="349"/>
      <c r="AU86" s="349"/>
      <c r="AV86" s="349"/>
      <c r="AW86" s="171"/>
      <c r="AX86" s="350" t="s">
        <v>171</v>
      </c>
      <c r="AY86" s="350"/>
      <c r="AZ86" s="350"/>
      <c r="BA86" s="350"/>
      <c r="BB86" s="350"/>
      <c r="BC86" s="350"/>
      <c r="BD86" s="350"/>
      <c r="BE86" s="350"/>
      <c r="BF86" s="350"/>
      <c r="BG86" s="350"/>
      <c r="BH86" s="350"/>
      <c r="BI86" s="350"/>
      <c r="BJ86" s="172"/>
      <c r="BK86" s="172"/>
      <c r="BL86" s="172"/>
      <c r="BM86" s="350" t="s">
        <v>172</v>
      </c>
      <c r="BN86" s="350"/>
      <c r="BO86" s="350"/>
      <c r="BP86" s="350"/>
      <c r="BQ86" s="350"/>
      <c r="BR86" s="350"/>
      <c r="BS86" s="350"/>
      <c r="BT86" s="350"/>
    </row>
    <row r="87" spans="2:74" s="173" customFormat="1" x14ac:dyDescent="0.25">
      <c r="B87" s="169"/>
      <c r="C87" s="169"/>
      <c r="D87" s="169"/>
      <c r="E87" s="170"/>
      <c r="F87" s="170"/>
      <c r="G87" s="170"/>
      <c r="H87" s="170"/>
      <c r="I87" s="352" t="s">
        <v>173</v>
      </c>
      <c r="J87" s="352"/>
      <c r="K87" s="352"/>
      <c r="L87" s="352"/>
      <c r="M87" s="352"/>
      <c r="N87" s="352"/>
      <c r="O87" s="352"/>
      <c r="P87" s="352"/>
      <c r="Q87" s="352"/>
      <c r="R87" s="352"/>
      <c r="S87" s="352"/>
      <c r="T87" s="352"/>
      <c r="U87" s="352"/>
      <c r="V87" s="352"/>
      <c r="W87" s="352"/>
      <c r="X87" s="352"/>
      <c r="Y87" s="353"/>
      <c r="Z87" s="348"/>
      <c r="AA87" s="348"/>
      <c r="AB87" s="348"/>
      <c r="AC87" s="348"/>
      <c r="AD87" s="348"/>
      <c r="AE87" s="348"/>
      <c r="AF87" s="348"/>
      <c r="AG87" s="348"/>
      <c r="AH87" s="348"/>
      <c r="AI87" s="348"/>
      <c r="AJ87" s="348"/>
      <c r="AK87" s="355"/>
      <c r="AL87" s="348"/>
      <c r="AM87" s="348"/>
      <c r="AN87" s="348"/>
      <c r="AO87" s="348"/>
      <c r="AP87" s="348"/>
      <c r="AQ87" s="348"/>
      <c r="AR87" s="348"/>
      <c r="AS87" s="348"/>
      <c r="AT87" s="348"/>
      <c r="AU87" s="348"/>
      <c r="AV87" s="348"/>
      <c r="AW87" s="357"/>
      <c r="AX87" s="351"/>
      <c r="AY87" s="351"/>
      <c r="AZ87" s="351"/>
      <c r="BA87" s="351"/>
      <c r="BB87" s="351"/>
      <c r="BC87" s="351"/>
      <c r="BD87" s="351"/>
      <c r="BE87" s="351"/>
      <c r="BF87" s="351"/>
      <c r="BG87" s="351"/>
      <c r="BH87" s="351"/>
      <c r="BI87" s="351"/>
      <c r="BJ87" s="174"/>
      <c r="BK87" s="174"/>
      <c r="BL87" s="174"/>
      <c r="BM87" s="351"/>
      <c r="BN87" s="351"/>
      <c r="BO87" s="351"/>
      <c r="BP87" s="351"/>
      <c r="BQ87" s="351"/>
      <c r="BR87" s="351"/>
      <c r="BS87" s="351"/>
      <c r="BT87" s="351"/>
    </row>
    <row r="88" spans="2:74" s="173" customFormat="1" x14ac:dyDescent="0.25">
      <c r="B88" s="169"/>
      <c r="C88" s="169"/>
      <c r="D88" s="169"/>
      <c r="E88" s="170"/>
      <c r="F88" s="170"/>
      <c r="G88" s="170"/>
      <c r="H88" s="170"/>
      <c r="I88" s="352"/>
      <c r="J88" s="352"/>
      <c r="K88" s="352"/>
      <c r="L88" s="352"/>
      <c r="M88" s="352"/>
      <c r="N88" s="352"/>
      <c r="O88" s="352"/>
      <c r="P88" s="352"/>
      <c r="Q88" s="352"/>
      <c r="R88" s="352"/>
      <c r="S88" s="352"/>
      <c r="T88" s="352"/>
      <c r="U88" s="352"/>
      <c r="V88" s="352"/>
      <c r="W88" s="352"/>
      <c r="X88" s="352"/>
      <c r="Y88" s="354"/>
      <c r="Z88" s="348"/>
      <c r="AA88" s="348"/>
      <c r="AB88" s="348"/>
      <c r="AC88" s="348"/>
      <c r="AD88" s="348"/>
      <c r="AE88" s="348"/>
      <c r="AF88" s="348"/>
      <c r="AG88" s="348"/>
      <c r="AH88" s="348"/>
      <c r="AI88" s="348"/>
      <c r="AJ88" s="348"/>
      <c r="AK88" s="356"/>
      <c r="AL88" s="348"/>
      <c r="AM88" s="348"/>
      <c r="AN88" s="348"/>
      <c r="AO88" s="348"/>
      <c r="AP88" s="348"/>
      <c r="AQ88" s="348"/>
      <c r="AR88" s="348"/>
      <c r="AS88" s="348"/>
      <c r="AT88" s="348"/>
      <c r="AU88" s="348"/>
      <c r="AV88" s="348"/>
      <c r="AW88" s="358"/>
      <c r="AX88" s="351"/>
      <c r="AY88" s="351"/>
      <c r="AZ88" s="351"/>
      <c r="BA88" s="351"/>
      <c r="BB88" s="351"/>
      <c r="BC88" s="351"/>
      <c r="BD88" s="351"/>
      <c r="BE88" s="351"/>
      <c r="BF88" s="351"/>
      <c r="BG88" s="351"/>
      <c r="BH88" s="351"/>
      <c r="BI88" s="351"/>
      <c r="BJ88" s="174"/>
      <c r="BK88" s="174"/>
      <c r="BL88" s="174"/>
      <c r="BM88" s="351" t="s">
        <v>174</v>
      </c>
      <c r="BN88" s="351"/>
      <c r="BO88" s="351"/>
      <c r="BP88" s="351"/>
      <c r="BQ88" s="351"/>
      <c r="BR88" s="351"/>
      <c r="BS88" s="351"/>
      <c r="BT88" s="351"/>
    </row>
    <row r="89" spans="2:74" s="173" customFormat="1" x14ac:dyDescent="0.25">
      <c r="D89" s="175"/>
      <c r="I89" s="352"/>
      <c r="J89" s="352"/>
      <c r="K89" s="352"/>
      <c r="L89" s="352"/>
      <c r="M89" s="352"/>
      <c r="N89" s="352"/>
      <c r="O89" s="352"/>
      <c r="P89" s="352"/>
      <c r="Q89" s="352"/>
      <c r="R89" s="352"/>
      <c r="S89" s="352"/>
      <c r="T89" s="352"/>
      <c r="U89" s="352"/>
      <c r="V89" s="352"/>
      <c r="W89" s="352"/>
      <c r="X89" s="352"/>
      <c r="Y89" s="122"/>
      <c r="Z89" s="348"/>
      <c r="AA89" s="348"/>
      <c r="AB89" s="348"/>
      <c r="AC89" s="348"/>
      <c r="AD89" s="348"/>
      <c r="AE89" s="348"/>
      <c r="AF89" s="348"/>
      <c r="AG89" s="348"/>
      <c r="AH89" s="348"/>
      <c r="AI89" s="348"/>
      <c r="AJ89" s="348"/>
      <c r="AK89" s="122"/>
      <c r="AL89" s="348"/>
      <c r="AM89" s="348"/>
      <c r="AN89" s="348"/>
      <c r="AO89" s="348"/>
      <c r="AP89" s="348"/>
      <c r="AQ89" s="348"/>
      <c r="AR89" s="348"/>
      <c r="AS89" s="348"/>
      <c r="AT89" s="348"/>
      <c r="AU89" s="348"/>
      <c r="AV89" s="348"/>
      <c r="AW89" s="122"/>
      <c r="AX89" s="351"/>
      <c r="AY89" s="351"/>
      <c r="AZ89" s="351"/>
      <c r="BA89" s="351"/>
      <c r="BB89" s="351"/>
      <c r="BC89" s="351"/>
      <c r="BD89" s="351"/>
      <c r="BE89" s="351"/>
      <c r="BF89" s="351"/>
      <c r="BG89" s="351"/>
      <c r="BH89" s="351"/>
      <c r="BI89" s="351"/>
      <c r="BJ89" s="174"/>
      <c r="BK89" s="174"/>
      <c r="BL89" s="174"/>
      <c r="BM89" s="351"/>
      <c r="BN89" s="351"/>
      <c r="BO89" s="351"/>
      <c r="BP89" s="351"/>
      <c r="BQ89" s="351"/>
      <c r="BR89" s="351"/>
      <c r="BS89" s="351"/>
      <c r="BT89" s="351"/>
    </row>
    <row r="90" spans="2:74" s="173" customFormat="1" x14ac:dyDescent="0.25">
      <c r="B90" s="169"/>
      <c r="C90" s="169"/>
      <c r="D90" s="169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6"/>
      <c r="Z90" s="174"/>
      <c r="AA90" s="174"/>
      <c r="AB90" s="174"/>
      <c r="AC90" s="174"/>
      <c r="AD90" s="174"/>
      <c r="AE90" s="174"/>
      <c r="AF90" s="348" t="s">
        <v>175</v>
      </c>
      <c r="AG90" s="348"/>
      <c r="AH90" s="348"/>
      <c r="AI90" s="348"/>
      <c r="AJ90" s="348"/>
      <c r="AK90" s="348"/>
      <c r="AL90" s="348"/>
      <c r="AM90" s="348"/>
      <c r="AN90" s="348"/>
      <c r="AO90" s="348"/>
      <c r="AP90" s="348"/>
      <c r="AQ90" s="348"/>
      <c r="AR90" s="348"/>
      <c r="AS90" s="348"/>
      <c r="AT90" s="348"/>
      <c r="AU90" s="348"/>
      <c r="AV90" s="348"/>
      <c r="AW90" s="348"/>
      <c r="AX90" s="348"/>
      <c r="AY90" s="348"/>
      <c r="AZ90" s="348"/>
      <c r="BA90" s="174"/>
      <c r="BB90" s="174"/>
      <c r="BC90" s="174"/>
      <c r="BD90" s="174"/>
      <c r="BE90" s="174"/>
      <c r="BF90" s="174"/>
      <c r="BG90" s="174"/>
      <c r="BH90" s="174"/>
      <c r="BI90" s="174"/>
      <c r="BJ90" s="174"/>
      <c r="BK90" s="348" t="s">
        <v>176</v>
      </c>
      <c r="BL90" s="348"/>
      <c r="BM90" s="348"/>
      <c r="BN90" s="348"/>
      <c r="BO90" s="348"/>
      <c r="BP90" s="348"/>
      <c r="BQ90" s="348"/>
      <c r="BR90" s="348"/>
      <c r="BS90" s="348"/>
      <c r="BT90" s="348"/>
    </row>
    <row r="91" spans="2:74" s="173" customFormat="1" x14ac:dyDescent="0.25">
      <c r="B91" s="169"/>
      <c r="C91" s="169"/>
      <c r="D91" s="169"/>
      <c r="E91" s="170"/>
      <c r="F91" s="170"/>
      <c r="G91" s="170"/>
      <c r="H91" s="170"/>
      <c r="I91" s="170"/>
      <c r="J91" s="170"/>
      <c r="K91" s="170"/>
      <c r="L91" s="170"/>
      <c r="M91" s="170"/>
      <c r="N91" s="170"/>
      <c r="O91" s="170"/>
      <c r="P91" s="170"/>
      <c r="Q91" s="170"/>
      <c r="R91" s="170"/>
      <c r="S91" s="170"/>
      <c r="T91" s="170"/>
      <c r="U91" s="170"/>
      <c r="V91" s="170"/>
      <c r="W91" s="170"/>
      <c r="X91" s="170"/>
      <c r="Y91" s="177"/>
      <c r="Z91" s="178"/>
      <c r="AA91" s="178"/>
      <c r="AB91" s="178"/>
      <c r="AC91" s="178"/>
      <c r="AD91" s="178"/>
      <c r="AE91" s="179"/>
      <c r="AF91" s="348"/>
      <c r="AG91" s="348"/>
      <c r="AH91" s="348"/>
      <c r="AI91" s="348"/>
      <c r="AJ91" s="348"/>
      <c r="AK91" s="348"/>
      <c r="AL91" s="348"/>
      <c r="AM91" s="348"/>
      <c r="AN91" s="348"/>
      <c r="AO91" s="348"/>
      <c r="AP91" s="348"/>
      <c r="AQ91" s="348"/>
      <c r="AR91" s="348"/>
      <c r="AS91" s="348"/>
      <c r="AT91" s="348"/>
      <c r="AU91" s="348"/>
      <c r="AV91" s="348"/>
      <c r="AW91" s="348"/>
      <c r="AX91" s="348"/>
      <c r="AY91" s="348"/>
      <c r="AZ91" s="348"/>
      <c r="BA91" s="174"/>
      <c r="BB91" s="174"/>
      <c r="BC91" s="174"/>
      <c r="BD91" s="180"/>
      <c r="BE91" s="181"/>
      <c r="BF91" s="181"/>
      <c r="BG91" s="181"/>
      <c r="BH91" s="181"/>
      <c r="BI91" s="181"/>
      <c r="BJ91" s="182"/>
      <c r="BK91" s="348"/>
      <c r="BL91" s="348"/>
      <c r="BM91" s="348"/>
      <c r="BN91" s="348"/>
      <c r="BO91" s="348"/>
      <c r="BP91" s="348"/>
      <c r="BQ91" s="348"/>
      <c r="BR91" s="348"/>
      <c r="BS91" s="348"/>
      <c r="BT91" s="348"/>
    </row>
    <row r="92" spans="2:74" s="173" customFormat="1" x14ac:dyDescent="0.25">
      <c r="D92" s="175"/>
      <c r="Z92" s="174"/>
      <c r="AA92" s="174"/>
      <c r="AB92" s="174"/>
      <c r="AC92" s="174"/>
      <c r="AD92" s="174"/>
      <c r="AE92" s="174"/>
      <c r="AF92" s="348"/>
      <c r="AG92" s="348"/>
      <c r="AH92" s="348"/>
      <c r="AI92" s="348"/>
      <c r="AJ92" s="348"/>
      <c r="AK92" s="348"/>
      <c r="AL92" s="348"/>
      <c r="AM92" s="348"/>
      <c r="AN92" s="348"/>
      <c r="AO92" s="348"/>
      <c r="AP92" s="348"/>
      <c r="AQ92" s="348"/>
      <c r="AR92" s="348"/>
      <c r="AS92" s="348"/>
      <c r="AT92" s="348"/>
      <c r="AU92" s="348"/>
      <c r="AV92" s="348"/>
      <c r="AW92" s="348"/>
      <c r="AX92" s="348"/>
      <c r="AY92" s="348"/>
      <c r="AZ92" s="348"/>
      <c r="BA92" s="174"/>
      <c r="BB92" s="174"/>
      <c r="BC92" s="174"/>
      <c r="BD92" s="174"/>
      <c r="BE92" s="174"/>
      <c r="BF92" s="174"/>
      <c r="BG92" s="174"/>
      <c r="BH92" s="174"/>
      <c r="BI92" s="174"/>
      <c r="BJ92" s="174"/>
      <c r="BK92" s="348"/>
      <c r="BL92" s="348"/>
      <c r="BM92" s="348"/>
      <c r="BN92" s="348"/>
      <c r="BO92" s="348"/>
      <c r="BP92" s="348"/>
      <c r="BQ92" s="348"/>
      <c r="BR92" s="348"/>
      <c r="BS92" s="348"/>
      <c r="BT92" s="348"/>
    </row>
    <row r="93" spans="2:74" x14ac:dyDescent="0.2">
      <c r="B93" s="183"/>
      <c r="C93" s="18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</row>
    <row r="94" spans="2:74" x14ac:dyDescent="0.2">
      <c r="B94" s="183"/>
      <c r="C94" s="183"/>
      <c r="I94" s="18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</row>
    <row r="105" spans="75:77" x14ac:dyDescent="0.2">
      <c r="BY105" s="123" t="s">
        <v>172</v>
      </c>
    </row>
    <row r="107" spans="75:77" x14ac:dyDescent="0.2">
      <c r="BY107" s="123" t="s">
        <v>174</v>
      </c>
    </row>
    <row r="109" spans="75:77" x14ac:dyDescent="0.2">
      <c r="BW109" s="123" t="s">
        <v>176</v>
      </c>
    </row>
  </sheetData>
  <mergeCells count="861">
    <mergeCell ref="AF90:AZ92"/>
    <mergeCell ref="BK90:BT92"/>
    <mergeCell ref="Z86:AJ89"/>
    <mergeCell ref="AL86:AV89"/>
    <mergeCell ref="AX86:BI89"/>
    <mergeCell ref="BM86:BT87"/>
    <mergeCell ref="I87:X89"/>
    <mergeCell ref="Y87:Y88"/>
    <mergeCell ref="AK87:AK88"/>
    <mergeCell ref="AW87:AW88"/>
    <mergeCell ref="BM88:BT89"/>
    <mergeCell ref="AK82:AV82"/>
    <mergeCell ref="AW82:BH82"/>
    <mergeCell ref="BI82:BT82"/>
    <mergeCell ref="T83:X85"/>
    <mergeCell ref="Y83:AJ85"/>
    <mergeCell ref="AK83:AV85"/>
    <mergeCell ref="AW83:BH85"/>
    <mergeCell ref="BI83:BT85"/>
    <mergeCell ref="AW81:BB81"/>
    <mergeCell ref="BC81:BH81"/>
    <mergeCell ref="AK80:AP80"/>
    <mergeCell ref="AQ80:AV80"/>
    <mergeCell ref="AW80:BB80"/>
    <mergeCell ref="BC80:BH80"/>
    <mergeCell ref="BI80:BN80"/>
    <mergeCell ref="BI81:BN81"/>
    <mergeCell ref="BI79:BN79"/>
    <mergeCell ref="BO79:BT79"/>
    <mergeCell ref="AE79:AJ79"/>
    <mergeCell ref="AK79:AP79"/>
    <mergeCell ref="AQ79:AV79"/>
    <mergeCell ref="AW79:BB79"/>
    <mergeCell ref="BC79:BH79"/>
    <mergeCell ref="BO80:BT80"/>
    <mergeCell ref="AE81:AJ81"/>
    <mergeCell ref="AK81:AP81"/>
    <mergeCell ref="AQ81:AV81"/>
    <mergeCell ref="BO81:BT81"/>
    <mergeCell ref="B80:D85"/>
    <mergeCell ref="E80:E85"/>
    <mergeCell ref="F80:F85"/>
    <mergeCell ref="G80:G85"/>
    <mergeCell ref="K80:M80"/>
    <mergeCell ref="O80:R80"/>
    <mergeCell ref="T80:X80"/>
    <mergeCell ref="Y80:AD80"/>
    <mergeCell ref="Y79:AD79"/>
    <mergeCell ref="K81:M81"/>
    <mergeCell ref="O81:R81"/>
    <mergeCell ref="T81:X81"/>
    <mergeCell ref="Y81:AD81"/>
    <mergeCell ref="K82:M82"/>
    <mergeCell ref="O82:R82"/>
    <mergeCell ref="T82:X82"/>
    <mergeCell ref="Y82:AJ82"/>
    <mergeCell ref="I83:I85"/>
    <mergeCell ref="J83:J85"/>
    <mergeCell ref="K83:M85"/>
    <mergeCell ref="N83:N85"/>
    <mergeCell ref="O83:R85"/>
    <mergeCell ref="S83:S85"/>
    <mergeCell ref="AE80:AJ80"/>
    <mergeCell ref="W77:W78"/>
    <mergeCell ref="X77:X78"/>
    <mergeCell ref="Y78:AD78"/>
    <mergeCell ref="AE78:AJ78"/>
    <mergeCell ref="AK78:AP78"/>
    <mergeCell ref="AQ78:AV78"/>
    <mergeCell ref="Q77:Q78"/>
    <mergeCell ref="R77:R78"/>
    <mergeCell ref="S77:S78"/>
    <mergeCell ref="T77:T78"/>
    <mergeCell ref="U77:U78"/>
    <mergeCell ref="V77:V78"/>
    <mergeCell ref="H77:H78"/>
    <mergeCell ref="I77:I78"/>
    <mergeCell ref="J77:J78"/>
    <mergeCell ref="K77:K78"/>
    <mergeCell ref="L77:L78"/>
    <mergeCell ref="M77:M78"/>
    <mergeCell ref="N77:N78"/>
    <mergeCell ref="O77:O78"/>
    <mergeCell ref="P77:P78"/>
    <mergeCell ref="AQ74:AV74"/>
    <mergeCell ref="AW74:BB74"/>
    <mergeCell ref="BC74:BH74"/>
    <mergeCell ref="BI74:BN74"/>
    <mergeCell ref="BO74:BT74"/>
    <mergeCell ref="AW78:BB78"/>
    <mergeCell ref="BC78:BH78"/>
    <mergeCell ref="BI78:BN78"/>
    <mergeCell ref="BO78:BT78"/>
    <mergeCell ref="X74:X76"/>
    <mergeCell ref="Y74:AD74"/>
    <mergeCell ref="AE74:AJ74"/>
    <mergeCell ref="AK74:AP74"/>
    <mergeCell ref="P74:P76"/>
    <mergeCell ref="Q74:Q76"/>
    <mergeCell ref="R74:R76"/>
    <mergeCell ref="S74:S76"/>
    <mergeCell ref="T74:T76"/>
    <mergeCell ref="U74:U76"/>
    <mergeCell ref="J74:J76"/>
    <mergeCell ref="K74:K76"/>
    <mergeCell ref="L74:L76"/>
    <mergeCell ref="M74:M76"/>
    <mergeCell ref="N74:N76"/>
    <mergeCell ref="O74:O76"/>
    <mergeCell ref="BI73:BN73"/>
    <mergeCell ref="BO73:BT73"/>
    <mergeCell ref="B74:B79"/>
    <mergeCell ref="C74:C79"/>
    <mergeCell ref="D74:D79"/>
    <mergeCell ref="E74:E79"/>
    <mergeCell ref="F74:F79"/>
    <mergeCell ref="G74:G79"/>
    <mergeCell ref="H74:H76"/>
    <mergeCell ref="I74:I76"/>
    <mergeCell ref="Y73:AD73"/>
    <mergeCell ref="AE73:AJ73"/>
    <mergeCell ref="AK73:AP73"/>
    <mergeCell ref="AQ73:AV73"/>
    <mergeCell ref="AW73:BB73"/>
    <mergeCell ref="BC73:BH73"/>
    <mergeCell ref="V74:V76"/>
    <mergeCell ref="W74:W76"/>
    <mergeCell ref="P71:P72"/>
    <mergeCell ref="W71:W72"/>
    <mergeCell ref="X71:X72"/>
    <mergeCell ref="Y72:AD72"/>
    <mergeCell ref="AE72:AJ72"/>
    <mergeCell ref="AK72:AP72"/>
    <mergeCell ref="AQ72:AV72"/>
    <mergeCell ref="Q71:Q72"/>
    <mergeCell ref="R71:R72"/>
    <mergeCell ref="S71:S72"/>
    <mergeCell ref="T71:T72"/>
    <mergeCell ref="U71:U72"/>
    <mergeCell ref="V71:V72"/>
    <mergeCell ref="AQ68:AV68"/>
    <mergeCell ref="AW68:BB68"/>
    <mergeCell ref="BC68:BH68"/>
    <mergeCell ref="BI68:BN68"/>
    <mergeCell ref="BO68:BT68"/>
    <mergeCell ref="AW72:BB72"/>
    <mergeCell ref="BC72:BH72"/>
    <mergeCell ref="BI72:BN72"/>
    <mergeCell ref="BO72:BT72"/>
    <mergeCell ref="V68:V70"/>
    <mergeCell ref="W68:W70"/>
    <mergeCell ref="X68:X70"/>
    <mergeCell ref="Y68:AD68"/>
    <mergeCell ref="AE68:AJ68"/>
    <mergeCell ref="AK68:AP68"/>
    <mergeCell ref="P68:P70"/>
    <mergeCell ref="Q68:Q70"/>
    <mergeCell ref="R68:R70"/>
    <mergeCell ref="S68:S70"/>
    <mergeCell ref="T68:T70"/>
    <mergeCell ref="U68:U70"/>
    <mergeCell ref="J68:J70"/>
    <mergeCell ref="K68:K70"/>
    <mergeCell ref="L68:L70"/>
    <mergeCell ref="M68:M70"/>
    <mergeCell ref="N68:N70"/>
    <mergeCell ref="O68:O70"/>
    <mergeCell ref="B68:B73"/>
    <mergeCell ref="C68:C73"/>
    <mergeCell ref="D68:D73"/>
    <mergeCell ref="E68:E73"/>
    <mergeCell ref="F68:F73"/>
    <mergeCell ref="G68:G73"/>
    <mergeCell ref="H68:H70"/>
    <mergeCell ref="I68:I70"/>
    <mergeCell ref="H71:H72"/>
    <mergeCell ref="I71:I72"/>
    <mergeCell ref="J71:J72"/>
    <mergeCell ref="K71:K72"/>
    <mergeCell ref="L71:L72"/>
    <mergeCell ref="M71:M72"/>
    <mergeCell ref="N71:N72"/>
    <mergeCell ref="O71:O72"/>
    <mergeCell ref="BI49:BN49"/>
    <mergeCell ref="BO49:BT49"/>
    <mergeCell ref="Y49:AD49"/>
    <mergeCell ref="AE49:AJ49"/>
    <mergeCell ref="AK49:AP49"/>
    <mergeCell ref="AQ49:AV49"/>
    <mergeCell ref="AW49:BB49"/>
    <mergeCell ref="BC49:BH49"/>
    <mergeCell ref="W47:W48"/>
    <mergeCell ref="X47:X48"/>
    <mergeCell ref="Y48:AD48"/>
    <mergeCell ref="AE48:AJ48"/>
    <mergeCell ref="AK48:AP48"/>
    <mergeCell ref="AQ48:AV48"/>
    <mergeCell ref="Q47:Q48"/>
    <mergeCell ref="R47:R48"/>
    <mergeCell ref="S47:S48"/>
    <mergeCell ref="T47:T48"/>
    <mergeCell ref="U47:U48"/>
    <mergeCell ref="V47:V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AQ44:AV44"/>
    <mergeCell ref="AW44:BB44"/>
    <mergeCell ref="BC44:BH44"/>
    <mergeCell ref="BI44:BN44"/>
    <mergeCell ref="BO44:BT44"/>
    <mergeCell ref="AW48:BB48"/>
    <mergeCell ref="BC48:BH48"/>
    <mergeCell ref="BI48:BN48"/>
    <mergeCell ref="BO48:BT48"/>
    <mergeCell ref="X44:X46"/>
    <mergeCell ref="Y44:AD44"/>
    <mergeCell ref="AE44:AJ44"/>
    <mergeCell ref="AK44:AP44"/>
    <mergeCell ref="P44:P46"/>
    <mergeCell ref="Q44:Q46"/>
    <mergeCell ref="R44:R46"/>
    <mergeCell ref="S44:S46"/>
    <mergeCell ref="T44:T46"/>
    <mergeCell ref="U44:U46"/>
    <mergeCell ref="J44:J46"/>
    <mergeCell ref="K44:K46"/>
    <mergeCell ref="L44:L46"/>
    <mergeCell ref="M44:M46"/>
    <mergeCell ref="N44:N46"/>
    <mergeCell ref="O44:O46"/>
    <mergeCell ref="BI55:BN55"/>
    <mergeCell ref="BO55:BT55"/>
    <mergeCell ref="B44:B49"/>
    <mergeCell ref="C44:C49"/>
    <mergeCell ref="D44:D49"/>
    <mergeCell ref="E44:E49"/>
    <mergeCell ref="F44:F49"/>
    <mergeCell ref="G44:G49"/>
    <mergeCell ref="H44:H46"/>
    <mergeCell ref="I44:I46"/>
    <mergeCell ref="Y55:AD55"/>
    <mergeCell ref="AE55:AJ55"/>
    <mergeCell ref="AK55:AP55"/>
    <mergeCell ref="AQ55:AV55"/>
    <mergeCell ref="AW55:BB55"/>
    <mergeCell ref="BC55:BH55"/>
    <mergeCell ref="V44:V46"/>
    <mergeCell ref="W44:W46"/>
    <mergeCell ref="W53:W54"/>
    <mergeCell ref="X53:X54"/>
    <mergeCell ref="Y54:AD54"/>
    <mergeCell ref="AE54:AJ54"/>
    <mergeCell ref="AK54:AP54"/>
    <mergeCell ref="AQ54:AV54"/>
    <mergeCell ref="Q53:Q54"/>
    <mergeCell ref="R53:R54"/>
    <mergeCell ref="S53:S54"/>
    <mergeCell ref="T53:T54"/>
    <mergeCell ref="U53:U54"/>
    <mergeCell ref="V53:V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AQ50:AV50"/>
    <mergeCell ref="AW50:BB50"/>
    <mergeCell ref="BC50:BH50"/>
    <mergeCell ref="BI50:BN50"/>
    <mergeCell ref="BO50:BT50"/>
    <mergeCell ref="AW54:BB54"/>
    <mergeCell ref="BC54:BH54"/>
    <mergeCell ref="BI54:BN54"/>
    <mergeCell ref="BO54:BT54"/>
    <mergeCell ref="X50:X52"/>
    <mergeCell ref="Y50:AD50"/>
    <mergeCell ref="AE50:AJ50"/>
    <mergeCell ref="AK50:AP50"/>
    <mergeCell ref="P50:P52"/>
    <mergeCell ref="Q50:Q52"/>
    <mergeCell ref="R50:R52"/>
    <mergeCell ref="S50:S52"/>
    <mergeCell ref="T50:T52"/>
    <mergeCell ref="U50:U52"/>
    <mergeCell ref="J50:J52"/>
    <mergeCell ref="K50:K52"/>
    <mergeCell ref="L50:L52"/>
    <mergeCell ref="M50:M52"/>
    <mergeCell ref="N50:N52"/>
    <mergeCell ref="O50:O52"/>
    <mergeCell ref="BI67:BN67"/>
    <mergeCell ref="BO67:BT67"/>
    <mergeCell ref="B50:B55"/>
    <mergeCell ref="C50:C55"/>
    <mergeCell ref="D50:D55"/>
    <mergeCell ref="E50:E55"/>
    <mergeCell ref="F50:F55"/>
    <mergeCell ref="G50:G55"/>
    <mergeCell ref="H50:H52"/>
    <mergeCell ref="I50:I52"/>
    <mergeCell ref="Y67:AD67"/>
    <mergeCell ref="AE67:AJ67"/>
    <mergeCell ref="AK67:AP67"/>
    <mergeCell ref="AQ67:AV67"/>
    <mergeCell ref="AW67:BB67"/>
    <mergeCell ref="BC67:BH67"/>
    <mergeCell ref="V50:V52"/>
    <mergeCell ref="W50:W52"/>
    <mergeCell ref="W65:W66"/>
    <mergeCell ref="X65:X66"/>
    <mergeCell ref="Y66:AD66"/>
    <mergeCell ref="AE66:AJ66"/>
    <mergeCell ref="AK66:AP66"/>
    <mergeCell ref="AQ66:AV66"/>
    <mergeCell ref="Q65:Q66"/>
    <mergeCell ref="R65:R66"/>
    <mergeCell ref="S65:S66"/>
    <mergeCell ref="T65:T66"/>
    <mergeCell ref="U65:U66"/>
    <mergeCell ref="V65:V66"/>
    <mergeCell ref="H65:H66"/>
    <mergeCell ref="I65:I66"/>
    <mergeCell ref="J65:J66"/>
    <mergeCell ref="K65:K66"/>
    <mergeCell ref="L65:L66"/>
    <mergeCell ref="M65:M66"/>
    <mergeCell ref="N65:N66"/>
    <mergeCell ref="O65:O66"/>
    <mergeCell ref="P65:P66"/>
    <mergeCell ref="AQ62:AV62"/>
    <mergeCell ref="AW62:BB62"/>
    <mergeCell ref="BC62:BH62"/>
    <mergeCell ref="BI62:BN62"/>
    <mergeCell ref="BO62:BT62"/>
    <mergeCell ref="AW66:BB66"/>
    <mergeCell ref="BC66:BH66"/>
    <mergeCell ref="BI66:BN66"/>
    <mergeCell ref="BO66:BT66"/>
    <mergeCell ref="X62:X64"/>
    <mergeCell ref="Y62:AD62"/>
    <mergeCell ref="AE62:AJ62"/>
    <mergeCell ref="AK62:AP62"/>
    <mergeCell ref="P62:P64"/>
    <mergeCell ref="Q62:Q64"/>
    <mergeCell ref="R62:R64"/>
    <mergeCell ref="S62:S64"/>
    <mergeCell ref="T62:T64"/>
    <mergeCell ref="U62:U64"/>
    <mergeCell ref="J62:J64"/>
    <mergeCell ref="K62:K64"/>
    <mergeCell ref="L62:L64"/>
    <mergeCell ref="M62:M64"/>
    <mergeCell ref="N62:N64"/>
    <mergeCell ref="O62:O64"/>
    <mergeCell ref="BI61:BN61"/>
    <mergeCell ref="BO61:BT61"/>
    <mergeCell ref="B62:B67"/>
    <mergeCell ref="C62:C67"/>
    <mergeCell ref="D62:D67"/>
    <mergeCell ref="E62:E67"/>
    <mergeCell ref="F62:F67"/>
    <mergeCell ref="G62:G67"/>
    <mergeCell ref="H62:H64"/>
    <mergeCell ref="I62:I64"/>
    <mergeCell ref="Y61:AD61"/>
    <mergeCell ref="AE61:AJ61"/>
    <mergeCell ref="AK61:AP61"/>
    <mergeCell ref="AQ61:AV61"/>
    <mergeCell ref="AW61:BB61"/>
    <mergeCell ref="BC61:BH61"/>
    <mergeCell ref="V62:V64"/>
    <mergeCell ref="W62:W64"/>
    <mergeCell ref="P59:P60"/>
    <mergeCell ref="W59:W60"/>
    <mergeCell ref="X59:X60"/>
    <mergeCell ref="Y60:AD60"/>
    <mergeCell ref="AE60:AJ60"/>
    <mergeCell ref="AK60:AP60"/>
    <mergeCell ref="AQ60:AV60"/>
    <mergeCell ref="Q59:Q60"/>
    <mergeCell ref="R59:R60"/>
    <mergeCell ref="S59:S60"/>
    <mergeCell ref="T59:T60"/>
    <mergeCell ref="U59:U60"/>
    <mergeCell ref="V59:V60"/>
    <mergeCell ref="AQ56:AV56"/>
    <mergeCell ref="AW56:BB56"/>
    <mergeCell ref="BC56:BH56"/>
    <mergeCell ref="BI56:BN56"/>
    <mergeCell ref="BO56:BT56"/>
    <mergeCell ref="AW60:BB60"/>
    <mergeCell ref="BC60:BH60"/>
    <mergeCell ref="BI60:BN60"/>
    <mergeCell ref="BO60:BT60"/>
    <mergeCell ref="V56:V58"/>
    <mergeCell ref="W56:W58"/>
    <mergeCell ref="X56:X58"/>
    <mergeCell ref="Y56:AD56"/>
    <mergeCell ref="AE56:AJ56"/>
    <mergeCell ref="AK56:AP56"/>
    <mergeCell ref="P56:P58"/>
    <mergeCell ref="Q56:Q58"/>
    <mergeCell ref="R56:R58"/>
    <mergeCell ref="S56:S58"/>
    <mergeCell ref="T56:T58"/>
    <mergeCell ref="U56:U58"/>
    <mergeCell ref="J56:J58"/>
    <mergeCell ref="K56:K58"/>
    <mergeCell ref="L56:L58"/>
    <mergeCell ref="M56:M58"/>
    <mergeCell ref="N56:N58"/>
    <mergeCell ref="O56:O58"/>
    <mergeCell ref="B56:B61"/>
    <mergeCell ref="C56:C61"/>
    <mergeCell ref="D56:D61"/>
    <mergeCell ref="E56:E61"/>
    <mergeCell ref="F56:F61"/>
    <mergeCell ref="G56:G61"/>
    <mergeCell ref="H56:H58"/>
    <mergeCell ref="I56:I58"/>
    <mergeCell ref="H59:H60"/>
    <mergeCell ref="I59:I60"/>
    <mergeCell ref="J59:J60"/>
    <mergeCell ref="K59:K60"/>
    <mergeCell ref="L59:L60"/>
    <mergeCell ref="M59:M60"/>
    <mergeCell ref="N59:N60"/>
    <mergeCell ref="O59:O60"/>
    <mergeCell ref="BI31:BN31"/>
    <mergeCell ref="BO31:BT31"/>
    <mergeCell ref="Y31:AD31"/>
    <mergeCell ref="AE31:AJ31"/>
    <mergeCell ref="AK31:AP31"/>
    <mergeCell ref="AQ31:AV31"/>
    <mergeCell ref="AW31:BB31"/>
    <mergeCell ref="BC31:BH31"/>
    <mergeCell ref="AK30:AP30"/>
    <mergeCell ref="AQ30:AV30"/>
    <mergeCell ref="AW30:BB30"/>
    <mergeCell ref="BC30:BH30"/>
    <mergeCell ref="BI30:BN30"/>
    <mergeCell ref="BO30:BT30"/>
    <mergeCell ref="U29:U30"/>
    <mergeCell ref="V29:V30"/>
    <mergeCell ref="W29:W30"/>
    <mergeCell ref="X29:X30"/>
    <mergeCell ref="Y30:AD30"/>
    <mergeCell ref="AE30:AJ30"/>
    <mergeCell ref="O29:O30"/>
    <mergeCell ref="P29:P30"/>
    <mergeCell ref="Q29:Q30"/>
    <mergeCell ref="R29:R30"/>
    <mergeCell ref="S29:S30"/>
    <mergeCell ref="T29:T30"/>
    <mergeCell ref="BO26:BT26"/>
    <mergeCell ref="H29:H30"/>
    <mergeCell ref="I29:I30"/>
    <mergeCell ref="J29:J30"/>
    <mergeCell ref="K29:K30"/>
    <mergeCell ref="L29:L30"/>
    <mergeCell ref="M29:M30"/>
    <mergeCell ref="N29:N30"/>
    <mergeCell ref="AE26:AJ26"/>
    <mergeCell ref="AK26:AP26"/>
    <mergeCell ref="AQ26:AV26"/>
    <mergeCell ref="AW26:BB26"/>
    <mergeCell ref="BC26:BH26"/>
    <mergeCell ref="BI26:BN26"/>
    <mergeCell ref="T26:T28"/>
    <mergeCell ref="U26:U28"/>
    <mergeCell ref="V26:V28"/>
    <mergeCell ref="W26:W28"/>
    <mergeCell ref="X26:X28"/>
    <mergeCell ref="Y26:AD26"/>
    <mergeCell ref="N26:N28"/>
    <mergeCell ref="O26:O28"/>
    <mergeCell ref="P26:P28"/>
    <mergeCell ref="Q26:Q28"/>
    <mergeCell ref="R26:R28"/>
    <mergeCell ref="S26:S28"/>
    <mergeCell ref="H26:H28"/>
    <mergeCell ref="I26:I28"/>
    <mergeCell ref="J26:J28"/>
    <mergeCell ref="K26:K28"/>
    <mergeCell ref="L26:L28"/>
    <mergeCell ref="M26:M28"/>
    <mergeCell ref="B26:B31"/>
    <mergeCell ref="C26:C31"/>
    <mergeCell ref="D26:D31"/>
    <mergeCell ref="E26:E31"/>
    <mergeCell ref="F26:F31"/>
    <mergeCell ref="G26:G31"/>
    <mergeCell ref="M41:M42"/>
    <mergeCell ref="N41:N42"/>
    <mergeCell ref="O41:O42"/>
    <mergeCell ref="P41:P42"/>
    <mergeCell ref="Q41:Q42"/>
    <mergeCell ref="R41:R42"/>
    <mergeCell ref="BI42:BN42"/>
    <mergeCell ref="BO42:BT42"/>
    <mergeCell ref="Y43:AD43"/>
    <mergeCell ref="AE43:AJ43"/>
    <mergeCell ref="AK43:AP43"/>
    <mergeCell ref="AQ43:AV43"/>
    <mergeCell ref="AW43:BB43"/>
    <mergeCell ref="BC43:BH43"/>
    <mergeCell ref="BI43:BN43"/>
    <mergeCell ref="BO43:BT43"/>
    <mergeCell ref="Y42:AD42"/>
    <mergeCell ref="AE42:AJ42"/>
    <mergeCell ref="AK42:AP42"/>
    <mergeCell ref="AQ42:AV42"/>
    <mergeCell ref="AW42:BB42"/>
    <mergeCell ref="BC42:BH42"/>
    <mergeCell ref="K41:K42"/>
    <mergeCell ref="L41:L42"/>
    <mergeCell ref="X38:X40"/>
    <mergeCell ref="Y38:AD38"/>
    <mergeCell ref="AE38:AJ38"/>
    <mergeCell ref="AK38:AP38"/>
    <mergeCell ref="AQ38:AV38"/>
    <mergeCell ref="AW38:BB38"/>
    <mergeCell ref="R38:R40"/>
    <mergeCell ref="S38:S40"/>
    <mergeCell ref="T38:T40"/>
    <mergeCell ref="U38:U40"/>
    <mergeCell ref="V38:V40"/>
    <mergeCell ref="W38:W40"/>
    <mergeCell ref="L38:L40"/>
    <mergeCell ref="M38:M40"/>
    <mergeCell ref="N38:N40"/>
    <mergeCell ref="O38:O40"/>
    <mergeCell ref="S41:S42"/>
    <mergeCell ref="T41:T42"/>
    <mergeCell ref="U41:U42"/>
    <mergeCell ref="V41:V42"/>
    <mergeCell ref="W41:W42"/>
    <mergeCell ref="X41:X42"/>
    <mergeCell ref="P38:P40"/>
    <mergeCell ref="Q38:Q40"/>
    <mergeCell ref="BC37:BH37"/>
    <mergeCell ref="BI37:BN37"/>
    <mergeCell ref="BO37:BT37"/>
    <mergeCell ref="B38:B43"/>
    <mergeCell ref="C38:C43"/>
    <mergeCell ref="D38:D43"/>
    <mergeCell ref="E38:E43"/>
    <mergeCell ref="F38:F43"/>
    <mergeCell ref="G38:G43"/>
    <mergeCell ref="H38:H40"/>
    <mergeCell ref="B32:B37"/>
    <mergeCell ref="C32:C37"/>
    <mergeCell ref="D32:D37"/>
    <mergeCell ref="E32:E37"/>
    <mergeCell ref="F32:F37"/>
    <mergeCell ref="G32:G37"/>
    <mergeCell ref="BC38:BH38"/>
    <mergeCell ref="BI38:BN38"/>
    <mergeCell ref="BO38:BT38"/>
    <mergeCell ref="H41:H42"/>
    <mergeCell ref="I41:I42"/>
    <mergeCell ref="J41:J42"/>
    <mergeCell ref="AQ36:AV36"/>
    <mergeCell ref="AW36:BB36"/>
    <mergeCell ref="BC36:BH36"/>
    <mergeCell ref="BI36:BN36"/>
    <mergeCell ref="BO36:BT36"/>
    <mergeCell ref="Y37:AD37"/>
    <mergeCell ref="AE37:AJ37"/>
    <mergeCell ref="AK37:AP37"/>
    <mergeCell ref="AQ37:AV37"/>
    <mergeCell ref="AW37:BB37"/>
    <mergeCell ref="X35:X36"/>
    <mergeCell ref="Y36:AD36"/>
    <mergeCell ref="AE36:AJ36"/>
    <mergeCell ref="AK36:AP36"/>
    <mergeCell ref="P35:P36"/>
    <mergeCell ref="Q35:Q36"/>
    <mergeCell ref="R35:R36"/>
    <mergeCell ref="S35:S36"/>
    <mergeCell ref="T35:T36"/>
    <mergeCell ref="U35:U36"/>
    <mergeCell ref="H35:H36"/>
    <mergeCell ref="I35:I36"/>
    <mergeCell ref="J35:J36"/>
    <mergeCell ref="K35:K36"/>
    <mergeCell ref="L35:L36"/>
    <mergeCell ref="M35:M36"/>
    <mergeCell ref="N35:N36"/>
    <mergeCell ref="O35:O36"/>
    <mergeCell ref="AK32:AP32"/>
    <mergeCell ref="O32:O34"/>
    <mergeCell ref="P32:P34"/>
    <mergeCell ref="Q32:Q34"/>
    <mergeCell ref="R32:R34"/>
    <mergeCell ref="S32:S34"/>
    <mergeCell ref="T32:T34"/>
    <mergeCell ref="I32:I34"/>
    <mergeCell ref="J32:J34"/>
    <mergeCell ref="K32:K34"/>
    <mergeCell ref="L32:L34"/>
    <mergeCell ref="M32:M34"/>
    <mergeCell ref="N32:N34"/>
    <mergeCell ref="H32:H34"/>
    <mergeCell ref="V35:V36"/>
    <mergeCell ref="W35:W36"/>
    <mergeCell ref="AQ32:AV32"/>
    <mergeCell ref="AW32:BB32"/>
    <mergeCell ref="BC32:BH32"/>
    <mergeCell ref="BI32:BN32"/>
    <mergeCell ref="BO32:BT32"/>
    <mergeCell ref="U32:U34"/>
    <mergeCell ref="V32:V34"/>
    <mergeCell ref="W32:W34"/>
    <mergeCell ref="X32:X34"/>
    <mergeCell ref="Y32:AD32"/>
    <mergeCell ref="AE32:AJ32"/>
    <mergeCell ref="BC25:BH25"/>
    <mergeCell ref="BI25:BN25"/>
    <mergeCell ref="BO25:BT25"/>
    <mergeCell ref="AQ24:AV24"/>
    <mergeCell ref="AW24:BB24"/>
    <mergeCell ref="BC24:BH24"/>
    <mergeCell ref="BI24:BN24"/>
    <mergeCell ref="BO24:BT24"/>
    <mergeCell ref="Y25:AD25"/>
    <mergeCell ref="AE25:AJ25"/>
    <mergeCell ref="AK25:AP25"/>
    <mergeCell ref="AQ25:AV25"/>
    <mergeCell ref="AW25:BB25"/>
    <mergeCell ref="Y24:AD24"/>
    <mergeCell ref="AE24:AJ24"/>
    <mergeCell ref="AK24:AP24"/>
    <mergeCell ref="P23:P24"/>
    <mergeCell ref="Q23:Q24"/>
    <mergeCell ref="R23:R24"/>
    <mergeCell ref="S23:S24"/>
    <mergeCell ref="T23:T24"/>
    <mergeCell ref="U23:U24"/>
    <mergeCell ref="H23:H24"/>
    <mergeCell ref="I23:I24"/>
    <mergeCell ref="J23:J24"/>
    <mergeCell ref="K23:K24"/>
    <mergeCell ref="L23:L24"/>
    <mergeCell ref="M23:M24"/>
    <mergeCell ref="N23:N24"/>
    <mergeCell ref="O23:O24"/>
    <mergeCell ref="O20:O22"/>
    <mergeCell ref="P20:P22"/>
    <mergeCell ref="Q20:Q22"/>
    <mergeCell ref="R20:R22"/>
    <mergeCell ref="S20:S22"/>
    <mergeCell ref="T20:T22"/>
    <mergeCell ref="I20:I22"/>
    <mergeCell ref="J20:J22"/>
    <mergeCell ref="K20:K22"/>
    <mergeCell ref="L20:L22"/>
    <mergeCell ref="M20:M22"/>
    <mergeCell ref="N20:N22"/>
    <mergeCell ref="V23:V24"/>
    <mergeCell ref="W23:W24"/>
    <mergeCell ref="X23:X24"/>
    <mergeCell ref="AQ20:AV20"/>
    <mergeCell ref="AW20:BB20"/>
    <mergeCell ref="BC20:BH20"/>
    <mergeCell ref="BI20:BN20"/>
    <mergeCell ref="BO20:BT20"/>
    <mergeCell ref="U20:U22"/>
    <mergeCell ref="V20:V22"/>
    <mergeCell ref="W20:W22"/>
    <mergeCell ref="X20:X22"/>
    <mergeCell ref="Y20:AD20"/>
    <mergeCell ref="AE20:AJ20"/>
    <mergeCell ref="AK20:AP20"/>
    <mergeCell ref="C20:C25"/>
    <mergeCell ref="D20:D25"/>
    <mergeCell ref="E20:E25"/>
    <mergeCell ref="F20:F25"/>
    <mergeCell ref="G20:G25"/>
    <mergeCell ref="H20:H22"/>
    <mergeCell ref="BO18:BT18"/>
    <mergeCell ref="Y19:AD19"/>
    <mergeCell ref="AE19:AJ19"/>
    <mergeCell ref="AK19:AP19"/>
    <mergeCell ref="AQ19:AV19"/>
    <mergeCell ref="AW19:BB19"/>
    <mergeCell ref="BC19:BH19"/>
    <mergeCell ref="BI19:BN19"/>
    <mergeCell ref="BO19:BT19"/>
    <mergeCell ref="AE18:AJ18"/>
    <mergeCell ref="AK18:AP18"/>
    <mergeCell ref="AQ18:AV18"/>
    <mergeCell ref="AW18:BB18"/>
    <mergeCell ref="BC18:BH18"/>
    <mergeCell ref="BI18:BN18"/>
    <mergeCell ref="T17:T18"/>
    <mergeCell ref="U17:U18"/>
    <mergeCell ref="V17:V18"/>
    <mergeCell ref="W17:W18"/>
    <mergeCell ref="X17:X18"/>
    <mergeCell ref="Y18:AD18"/>
    <mergeCell ref="N17:N18"/>
    <mergeCell ref="O17:O18"/>
    <mergeCell ref="P17:P18"/>
    <mergeCell ref="Q17:Q18"/>
    <mergeCell ref="R17:R18"/>
    <mergeCell ref="S17:S18"/>
    <mergeCell ref="BI14:BN14"/>
    <mergeCell ref="BO14:BT14"/>
    <mergeCell ref="H17:H18"/>
    <mergeCell ref="I17:I18"/>
    <mergeCell ref="J17:J18"/>
    <mergeCell ref="K17:K18"/>
    <mergeCell ref="L17:L18"/>
    <mergeCell ref="M17:M18"/>
    <mergeCell ref="Y14:AD14"/>
    <mergeCell ref="AE14:AJ14"/>
    <mergeCell ref="AK14:AP14"/>
    <mergeCell ref="AQ14:AV14"/>
    <mergeCell ref="AW14:BB14"/>
    <mergeCell ref="BC14:BH14"/>
    <mergeCell ref="S14:S16"/>
    <mergeCell ref="T14:T16"/>
    <mergeCell ref="U14:U16"/>
    <mergeCell ref="V14:V16"/>
    <mergeCell ref="W14:W16"/>
    <mergeCell ref="X14:X16"/>
    <mergeCell ref="M14:M16"/>
    <mergeCell ref="N14:N16"/>
    <mergeCell ref="O14:O16"/>
    <mergeCell ref="P14:P16"/>
    <mergeCell ref="Q14:Q16"/>
    <mergeCell ref="R14:R16"/>
    <mergeCell ref="B14:B19"/>
    <mergeCell ref="C14:C19"/>
    <mergeCell ref="D14:D19"/>
    <mergeCell ref="E14:E19"/>
    <mergeCell ref="F14:F19"/>
    <mergeCell ref="G14:G19"/>
    <mergeCell ref="H14:H16"/>
    <mergeCell ref="I14:I16"/>
    <mergeCell ref="BI12:BN12"/>
    <mergeCell ref="BO12:BT12"/>
    <mergeCell ref="Y13:AD13"/>
    <mergeCell ref="AE13:AJ13"/>
    <mergeCell ref="AK13:AP13"/>
    <mergeCell ref="AQ13:AV13"/>
    <mergeCell ref="AW13:BB13"/>
    <mergeCell ref="BC13:BH13"/>
    <mergeCell ref="BI13:BN13"/>
    <mergeCell ref="BO13:BT13"/>
    <mergeCell ref="W11:W12"/>
    <mergeCell ref="X11:X13"/>
    <mergeCell ref="Y12:AD12"/>
    <mergeCell ref="AE12:AJ12"/>
    <mergeCell ref="AK12:AP12"/>
    <mergeCell ref="AQ12:AV12"/>
    <mergeCell ref="AW12:BB12"/>
    <mergeCell ref="BC12:BH12"/>
    <mergeCell ref="Q11:Q12"/>
    <mergeCell ref="R11:R12"/>
    <mergeCell ref="S11:S12"/>
    <mergeCell ref="T11:T12"/>
    <mergeCell ref="U11:U12"/>
    <mergeCell ref="V11:V12"/>
    <mergeCell ref="AQ8:AV8"/>
    <mergeCell ref="AW8:BB8"/>
    <mergeCell ref="BC8:BH8"/>
    <mergeCell ref="BI8:BN8"/>
    <mergeCell ref="BO8:BT8"/>
    <mergeCell ref="V8:V10"/>
    <mergeCell ref="W8:W10"/>
    <mergeCell ref="X8:X10"/>
    <mergeCell ref="Y8:AD8"/>
    <mergeCell ref="AE8:AJ8"/>
    <mergeCell ref="AK8:AP8"/>
    <mergeCell ref="Q8:Q10"/>
    <mergeCell ref="R8:R10"/>
    <mergeCell ref="S8:S10"/>
    <mergeCell ref="T8:T10"/>
    <mergeCell ref="U8:U10"/>
    <mergeCell ref="J8:J10"/>
    <mergeCell ref="K8:K10"/>
    <mergeCell ref="L8:L10"/>
    <mergeCell ref="M8:M10"/>
    <mergeCell ref="N8:N10"/>
    <mergeCell ref="O8:O10"/>
    <mergeCell ref="Q5:Q7"/>
    <mergeCell ref="R5:R7"/>
    <mergeCell ref="S5:S7"/>
    <mergeCell ref="T5:T7"/>
    <mergeCell ref="U5:U7"/>
    <mergeCell ref="J5:J7"/>
    <mergeCell ref="K5:K7"/>
    <mergeCell ref="L5:L7"/>
    <mergeCell ref="M5:M7"/>
    <mergeCell ref="N5:N7"/>
    <mergeCell ref="O5:O7"/>
    <mergeCell ref="B8:B13"/>
    <mergeCell ref="C8:C13"/>
    <mergeCell ref="D8:D13"/>
    <mergeCell ref="E8:E13"/>
    <mergeCell ref="F8:F13"/>
    <mergeCell ref="G8:G13"/>
    <mergeCell ref="H8:H10"/>
    <mergeCell ref="I8:I10"/>
    <mergeCell ref="P5:P7"/>
    <mergeCell ref="P8:P10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BC6:BH6"/>
    <mergeCell ref="V5:V7"/>
    <mergeCell ref="W5:W7"/>
    <mergeCell ref="X5:X7"/>
    <mergeCell ref="Y5:AJ5"/>
    <mergeCell ref="AK5:AV5"/>
    <mergeCell ref="AW5:BH5"/>
    <mergeCell ref="BI6:BN6"/>
    <mergeCell ref="BO6:BT6"/>
    <mergeCell ref="B1:BU1"/>
    <mergeCell ref="B2:BU2"/>
    <mergeCell ref="B4:BT4"/>
    <mergeCell ref="B5:B7"/>
    <mergeCell ref="C5:C7"/>
    <mergeCell ref="D5:D7"/>
    <mergeCell ref="E5:E7"/>
    <mergeCell ref="I38:I40"/>
    <mergeCell ref="J38:J40"/>
    <mergeCell ref="K38:K40"/>
    <mergeCell ref="J14:J16"/>
    <mergeCell ref="K14:K16"/>
    <mergeCell ref="L14:L16"/>
    <mergeCell ref="B20:B25"/>
    <mergeCell ref="F5:F7"/>
    <mergeCell ref="G5:G7"/>
    <mergeCell ref="H5:H7"/>
    <mergeCell ref="I5:I7"/>
    <mergeCell ref="BI5:BT5"/>
    <mergeCell ref="Y6:AD6"/>
    <mergeCell ref="AE6:AJ6"/>
    <mergeCell ref="AK6:AP6"/>
    <mergeCell ref="AQ6:AV6"/>
    <mergeCell ref="AW6:BB6"/>
  </mergeCells>
  <conditionalFormatting sqref="F56">
    <cfRule type="duplicateValues" dxfId="26" priority="31"/>
  </conditionalFormatting>
  <conditionalFormatting sqref="F62">
    <cfRule type="duplicateValues" dxfId="25" priority="30"/>
  </conditionalFormatting>
  <conditionalFormatting sqref="F14">
    <cfRule type="duplicateValues" dxfId="24" priority="29"/>
  </conditionalFormatting>
  <conditionalFormatting sqref="G14">
    <cfRule type="duplicateValues" dxfId="23" priority="28"/>
  </conditionalFormatting>
  <conditionalFormatting sqref="G62">
    <cfRule type="duplicateValues" dxfId="22" priority="27"/>
  </conditionalFormatting>
  <conditionalFormatting sqref="G56">
    <cfRule type="duplicateValues" dxfId="21" priority="26"/>
  </conditionalFormatting>
  <conditionalFormatting sqref="G32">
    <cfRule type="duplicateValues" dxfId="20" priority="25"/>
  </conditionalFormatting>
  <conditionalFormatting sqref="G38">
    <cfRule type="duplicateValues" dxfId="19" priority="24"/>
  </conditionalFormatting>
  <conditionalFormatting sqref="G74">
    <cfRule type="duplicateValues" dxfId="18" priority="23"/>
  </conditionalFormatting>
  <conditionalFormatting sqref="G68">
    <cfRule type="duplicateValues" dxfId="17" priority="22"/>
  </conditionalFormatting>
  <conditionalFormatting sqref="H14">
    <cfRule type="duplicateValues" dxfId="16" priority="19"/>
  </conditionalFormatting>
  <conditionalFormatting sqref="H32">
    <cfRule type="duplicateValues" dxfId="15" priority="18"/>
  </conditionalFormatting>
  <conditionalFormatting sqref="H38">
    <cfRule type="duplicateValues" dxfId="14" priority="17"/>
  </conditionalFormatting>
  <conditionalFormatting sqref="H56">
    <cfRule type="duplicateValues" dxfId="13" priority="16"/>
  </conditionalFormatting>
  <conditionalFormatting sqref="H62">
    <cfRule type="duplicateValues" dxfId="12" priority="15"/>
  </conditionalFormatting>
  <conditionalFormatting sqref="H68">
    <cfRule type="duplicateValues" dxfId="11" priority="13"/>
  </conditionalFormatting>
  <conditionalFormatting sqref="H74">
    <cfRule type="duplicateValues" dxfId="10" priority="12"/>
  </conditionalFormatting>
  <conditionalFormatting sqref="F20:H20">
    <cfRule type="duplicateValues" dxfId="9" priority="10"/>
  </conditionalFormatting>
  <conditionalFormatting sqref="G26">
    <cfRule type="duplicateValues" dxfId="8" priority="8"/>
  </conditionalFormatting>
  <conditionalFormatting sqref="H50">
    <cfRule type="duplicateValues" dxfId="7" priority="5"/>
  </conditionalFormatting>
  <conditionalFormatting sqref="G44">
    <cfRule type="duplicateValues" dxfId="6" priority="4"/>
  </conditionalFormatting>
  <conditionalFormatting sqref="H44">
    <cfRule type="duplicateValues" dxfId="5" priority="3"/>
  </conditionalFormatting>
  <conditionalFormatting sqref="F44">
    <cfRule type="duplicateValues" dxfId="4" priority="2"/>
  </conditionalFormatting>
  <conditionalFormatting sqref="H26">
    <cfRule type="duplicateValues" dxfId="3" priority="1"/>
  </conditionalFormatting>
  <conditionalFormatting sqref="F8:H8">
    <cfRule type="duplicateValues" dxfId="2" priority="33"/>
  </conditionalFormatting>
  <conditionalFormatting sqref="F50">
    <cfRule type="duplicateValues" dxfId="1" priority="34"/>
  </conditionalFormatting>
  <conditionalFormatting sqref="G50">
    <cfRule type="duplicateValues" dxfId="0" priority="35"/>
  </conditionalFormatting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39836658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ATN/OC-14248-BR</Approval_x0020_Number>
    <Document_x0020_Author xmlns="9c571b2f-e523-4ab2-ba2e-09e151a03ef4">Altafin, Irene Guimarães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Plan&lt;/USER_STAGE&gt;&lt;PD_OBJ_TYPE&gt;0&lt;/PD_OBJ_TYPE&gt;&lt;MAKERECORD&gt;N&lt;/MAKERECORD&gt;&lt;PD_FILEPT_NO&gt;PO-BR-T1295-GS&lt;/PD_FILEPT_NO&gt;&lt;/Data&gt;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3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50CB7BD3977429504049A47B6867C" ma:contentTypeVersion="0" ma:contentTypeDescription="A content type to manage public (operations) IDB documents" ma:contentTypeScope="" ma:versionID="152208da5a35c981a6f17bfb7e3776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6BBB4C5-6FBA-465B-81E7-5201F8A17147}"/>
</file>

<file path=customXml/itemProps2.xml><?xml version="1.0" encoding="utf-8"?>
<ds:datastoreItem xmlns:ds="http://schemas.openxmlformats.org/officeDocument/2006/customXml" ds:itemID="{02D76035-00F8-4B15-A31F-FB03A3F7D593}"/>
</file>

<file path=customXml/itemProps3.xml><?xml version="1.0" encoding="utf-8"?>
<ds:datastoreItem xmlns:ds="http://schemas.openxmlformats.org/officeDocument/2006/customXml" ds:itemID="{52ED2158-66BF-43EF-A323-ACD8DEC728A7}"/>
</file>

<file path=customXml/itemProps4.xml><?xml version="1.0" encoding="utf-8"?>
<ds:datastoreItem xmlns:ds="http://schemas.openxmlformats.org/officeDocument/2006/customXml" ds:itemID="{C91A1731-9B72-43DD-8400-0B1F56269A1F}"/>
</file>

<file path=customXml/itemProps5.xml><?xml version="1.0" encoding="utf-8"?>
<ds:datastoreItem xmlns:ds="http://schemas.openxmlformats.org/officeDocument/2006/customXml" ds:itemID="{2B6C8579-2C7C-4EE7-9A2C-CB5DD8F1DB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 vigente</vt:lpstr>
      <vt:lpstr>PA Novo</vt:lpstr>
      <vt:lpstr>Crono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(BR-T1295 ABES) - Ago 2015</dc:title>
  <dc:creator>MARIA APARECIDA AGUIAR SOARES</dc:creator>
  <cp:lastModifiedBy>IADB</cp:lastModifiedBy>
  <dcterms:created xsi:type="dcterms:W3CDTF">2015-08-24T17:56:36Z</dcterms:created>
  <dcterms:modified xsi:type="dcterms:W3CDTF">2015-09-03T22:31:26Z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0x01010046CF21643EE8D14686A648AA6DAD089200EA550CB7BD3977429504049A47B6867C</vt:lpwstr>
  </property>
  <property fmtid="{D5CDD505-2E9C-101B-9397-08002B2CF9AE}" pid="3" name="TaxKeyword">
    <vt:lpwstr/>
  </property>
  <property fmtid="{D5CDD505-2E9C-101B-9397-08002B2CF9AE}" pid="4" name="Function Operations IDB">
    <vt:lpwstr>11;#Goods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