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marionlp_iadb_org/Documents/Documents/DATA.IDB/Marion FILES/09 - PANAMA/0-PN-L1166/POD/POD editado enviado a CSD/"/>
    </mc:Choice>
  </mc:AlternateContent>
  <xr:revisionPtr revIDLastSave="0" documentId="8_{7A37148B-3050-44F0-B25D-E1702380AD01}" xr6:coauthVersionLast="46" xr6:coauthVersionMax="46" xr10:uidLastSave="{00000000-0000-0000-0000-000000000000}"/>
  <bookViews>
    <workbookView xWindow="-108" yWindow="-108" windowWidth="23256" windowHeight="12576" xr2:uid="{ACF7AB3A-1FF5-4582-974D-CCB1EEEFC47B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3" i="1" l="1"/>
  <c r="J83" i="1"/>
  <c r="K83" i="1"/>
  <c r="H83" i="1"/>
  <c r="L78" i="1"/>
  <c r="L83" i="1" s="1"/>
  <c r="M83" i="1" s="1"/>
  <c r="M78" i="1"/>
  <c r="L79" i="1"/>
  <c r="K79" i="1"/>
  <c r="J79" i="1"/>
  <c r="I79" i="1"/>
  <c r="I80" i="1"/>
  <c r="J80" i="1"/>
  <c r="K80" i="1"/>
  <c r="L80" i="1"/>
  <c r="H80" i="1"/>
  <c r="H79" i="1" l="1"/>
  <c r="N5" i="1"/>
  <c r="N6" i="1" s="1"/>
  <c r="N7" i="1" s="1"/>
  <c r="N8" i="1" s="1"/>
  <c r="N9" i="1" l="1"/>
</calcChain>
</file>

<file path=xl/sharedStrings.xml><?xml version="1.0" encoding="utf-8"?>
<sst xmlns="http://schemas.openxmlformats.org/spreadsheetml/2006/main" count="307" uniqueCount="218">
  <si>
    <t>EDT</t>
  </si>
  <si>
    <t>Nombre de tarea</t>
  </si>
  <si>
    <t>Comienzo</t>
  </si>
  <si>
    <t>Fin</t>
  </si>
  <si>
    <t>Aporte BID</t>
  </si>
  <si>
    <t>Aporte local</t>
  </si>
  <si>
    <t>Presupuesto total del Programa</t>
  </si>
  <si>
    <t>PN-L1166 Proyecto de Innovación Agropecuaria Sostenible e Incluyente</t>
  </si>
  <si>
    <t>lun 20/7/20</t>
  </si>
  <si>
    <t>lun 16/11/26</t>
  </si>
  <si>
    <t xml:space="preserve">   Componente 1: Innovación Productiva Sostenible</t>
  </si>
  <si>
    <t>mié 7/10/26</t>
  </si>
  <si>
    <t xml:space="preserve">      P1.1: Fincas de Innovación Agroecológica Participativa establecidas (FIAP)</t>
  </si>
  <si>
    <t>mar 31/8/21</t>
  </si>
  <si>
    <t>1.1.1</t>
  </si>
  <si>
    <t xml:space="preserve">         Actividades previas</t>
  </si>
  <si>
    <t>vie 1/4/22</t>
  </si>
  <si>
    <t>1.1.2</t>
  </si>
  <si>
    <t xml:space="preserve">         Proceso de contratación de equipos e insumos para FIAPs</t>
  </si>
  <si>
    <t>jue 3/3/22</t>
  </si>
  <si>
    <t>mar 20/9/22</t>
  </si>
  <si>
    <t>1.1.3</t>
  </si>
  <si>
    <t xml:space="preserve">         Implementacion de planes de finca en FIAPs</t>
  </si>
  <si>
    <t>lun 4/4/22</t>
  </si>
  <si>
    <t>mar 27/6/23</t>
  </si>
  <si>
    <t>1.1.4</t>
  </si>
  <si>
    <t xml:space="preserve">         Investigación y análisis de FIAPs</t>
  </si>
  <si>
    <t>jue 16/3/23</t>
  </si>
  <si>
    <t>mié 25/9/24</t>
  </si>
  <si>
    <t>1.1.5</t>
  </si>
  <si>
    <t xml:space="preserve">         Fomento de capacidades de jóvenes rurales en tecnologías agropecuarias</t>
  </si>
  <si>
    <t>1.1.6</t>
  </si>
  <si>
    <t xml:space="preserve">         Implementación de estrategia de género</t>
  </si>
  <si>
    <t>1.1.7</t>
  </si>
  <si>
    <t xml:space="preserve">         Seguimiento a FIAPs y a AT </t>
  </si>
  <si>
    <t>jue 20/1/22</t>
  </si>
  <si>
    <t xml:space="preserve">      P1.2 Productores con bonos de innovación recibidos</t>
  </si>
  <si>
    <t>lun 4/5/26</t>
  </si>
  <si>
    <t>1.2.1</t>
  </si>
  <si>
    <t xml:space="preserve">         Selección de proveedores</t>
  </si>
  <si>
    <t>lun 9/1/23</t>
  </si>
  <si>
    <t>1.2.2</t>
  </si>
  <si>
    <t xml:space="preserve">         Selección de beneficiarios Primera convocatoria</t>
  </si>
  <si>
    <t>mar 18/4/23</t>
  </si>
  <si>
    <t>1.2.3</t>
  </si>
  <si>
    <t xml:space="preserve">         Selección de beneficiarios Segunda convocatoria</t>
  </si>
  <si>
    <t>mar 3/1/23</t>
  </si>
  <si>
    <t>mar 2/4/24</t>
  </si>
  <si>
    <t>1.2.4</t>
  </si>
  <si>
    <t xml:space="preserve">         Bonos entregados a productores tipo 1</t>
  </si>
  <si>
    <t>mié 19/4/23</t>
  </si>
  <si>
    <t>1.2.5</t>
  </si>
  <si>
    <t xml:space="preserve">         Bonos entregados a productores tipo 2</t>
  </si>
  <si>
    <t>1.2.6</t>
  </si>
  <si>
    <t xml:space="preserve">         Bonos entregados a productores tipo 3</t>
  </si>
  <si>
    <t>1.2.7</t>
  </si>
  <si>
    <t xml:space="preserve">         Comunicación y divulgación</t>
  </si>
  <si>
    <t>vie 5/8/22</t>
  </si>
  <si>
    <t>mar 21/11/23</t>
  </si>
  <si>
    <t xml:space="preserve">      P1.3 Productores con asistencia técnica recibida</t>
  </si>
  <si>
    <t>jue 28/8/25</t>
  </si>
  <si>
    <t>1.3.1</t>
  </si>
  <si>
    <t xml:space="preserve">         Asistencia Técnica</t>
  </si>
  <si>
    <t>1.3.2</t>
  </si>
  <si>
    <t xml:space="preserve">         Fortalecimiento capacidades</t>
  </si>
  <si>
    <t xml:space="preserve">      P1.4: Proyectos de investigación e innovación agroecológicos implementados</t>
  </si>
  <si>
    <t>mié 23/4/25</t>
  </si>
  <si>
    <t>1.4.1</t>
  </si>
  <si>
    <t xml:space="preserve">         Fondos concursables para investigaciones agroecológicas participativas - Investigadores individuales</t>
  </si>
  <si>
    <t>mié 12/2/25</t>
  </si>
  <si>
    <t>1.4.2</t>
  </si>
  <si>
    <t xml:space="preserve">         Fondos concursables para investigaciones agroecológicas participativas - Grupo de investigadores</t>
  </si>
  <si>
    <t>jue 25/5/23</t>
  </si>
  <si>
    <t>1.4.3</t>
  </si>
  <si>
    <t xml:space="preserve">         Gastos de operación</t>
  </si>
  <si>
    <t>vie 4/4/25</t>
  </si>
  <si>
    <t xml:space="preserve">   Componente 2: Innovaciones de Mercado</t>
  </si>
  <si>
    <t>vie 16/10/26</t>
  </si>
  <si>
    <t>640,921.74</t>
  </si>
  <si>
    <t>2,922,085.26</t>
  </si>
  <si>
    <t>3,178,761.66</t>
  </si>
  <si>
    <t>2,573,752.42</t>
  </si>
  <si>
    <t>1,558,378.93</t>
  </si>
  <si>
    <t xml:space="preserve">      P2.1: Planes de negocio e innovación de mercados formulados (PNIM)</t>
  </si>
  <si>
    <t>1,670,394.55</t>
  </si>
  <si>
    <t>1,130,312.49</t>
  </si>
  <si>
    <t>533,121.77</t>
  </si>
  <si>
    <t>301,351.46</t>
  </si>
  <si>
    <t>2.1.1</t>
  </si>
  <si>
    <t xml:space="preserve">         Unidades de facilitación regional</t>
  </si>
  <si>
    <t>mar 6/9/22</t>
  </si>
  <si>
    <t>lun 6/7/26</t>
  </si>
  <si>
    <t>2.1.2</t>
  </si>
  <si>
    <t xml:space="preserve">         Mapeos de pre-identificación y lineamientos estratégicos</t>
  </si>
  <si>
    <t>vie 30/12/22</t>
  </si>
  <si>
    <t>2.1.3</t>
  </si>
  <si>
    <t xml:space="preserve">         Estrategia de comunicación y difusión - Convocatoria PSG</t>
  </si>
  <si>
    <t>jue 6/10/22</t>
  </si>
  <si>
    <t>mié 17/4/24</t>
  </si>
  <si>
    <t>2.1.4</t>
  </si>
  <si>
    <t xml:space="preserve">         Capacitación, certificación, selección y registro de PSG</t>
  </si>
  <si>
    <t>lun 13/2/23</t>
  </si>
  <si>
    <t>vie 17/11/23</t>
  </si>
  <si>
    <t>2.1.5</t>
  </si>
  <si>
    <t xml:space="preserve">         Apoyo a registro y formalización de asociaciones</t>
  </si>
  <si>
    <t>mié 15/3/23</t>
  </si>
  <si>
    <t>lun 15/5/23</t>
  </si>
  <si>
    <t>2.1.6</t>
  </si>
  <si>
    <t xml:space="preserve">         Formulación y selección de PNIM</t>
  </si>
  <si>
    <t>mar 16/7/24</t>
  </si>
  <si>
    <t>2.1.7</t>
  </si>
  <si>
    <t xml:space="preserve">         Promoción de circuitos cortos de comercialización y E-Commerce</t>
  </si>
  <si>
    <t>mié 12/4/23</t>
  </si>
  <si>
    <t>mar 11/3/25</t>
  </si>
  <si>
    <t>2.1.8</t>
  </si>
  <si>
    <t xml:space="preserve">         Seguimiento a las unidades de facilitación</t>
  </si>
  <si>
    <t xml:space="preserve">      P2.2: Planes de negocio para la innovación de mercado financiados (PNIM)</t>
  </si>
  <si>
    <t>mar 16/5/23</t>
  </si>
  <si>
    <t>2.2.1</t>
  </si>
  <si>
    <t xml:space="preserve">         PNIM Ventanilla A financiados</t>
  </si>
  <si>
    <t>lun 17/8/26</t>
  </si>
  <si>
    <t>2.2.2</t>
  </si>
  <si>
    <t xml:space="preserve">         PNIM Ventanilla B financiados</t>
  </si>
  <si>
    <t>2.2.3</t>
  </si>
  <si>
    <t xml:space="preserve">         Evaluación de propuestas</t>
  </si>
  <si>
    <t>2.2.4</t>
  </si>
  <si>
    <t xml:space="preserve">         Inspección previa a Aprobación de pagos</t>
  </si>
  <si>
    <t>lun 17/7/23</t>
  </si>
  <si>
    <t xml:space="preserve">      P2.3: Escuela de Negocios Rurales implementada</t>
  </si>
  <si>
    <t>lun 27/3/23</t>
  </si>
  <si>
    <t>mié 22/7/26</t>
  </si>
  <si>
    <t>2.3.1</t>
  </si>
  <si>
    <t xml:space="preserve">         Elaboración de la currícula y materiales de capacitación incluyendo temas de digitalización</t>
  </si>
  <si>
    <t>2.3.2</t>
  </si>
  <si>
    <t xml:space="preserve">         Formación de formadores</t>
  </si>
  <si>
    <t>vie 26/5/23</t>
  </si>
  <si>
    <t>mié 26/7/23</t>
  </si>
  <si>
    <t>2.3.3</t>
  </si>
  <si>
    <t xml:space="preserve">         Contratación de formadores</t>
  </si>
  <si>
    <t>jue 27/7/23</t>
  </si>
  <si>
    <t>2.3.4</t>
  </si>
  <si>
    <t xml:space="preserve">         Materiales y consumibles / Hosting Web</t>
  </si>
  <si>
    <t>jue 29/1/26</t>
  </si>
  <si>
    <t>2.3.5</t>
  </si>
  <si>
    <t xml:space="preserve">         Visitas de intercambio en empresas</t>
  </si>
  <si>
    <t>mié 27/9/23</t>
  </si>
  <si>
    <t>mar 2/6/26</t>
  </si>
  <si>
    <t>2.3.6</t>
  </si>
  <si>
    <t xml:space="preserve">         Estipendio mensual jóvenes (viaje, pernocte, refrigerio, etc.)</t>
  </si>
  <si>
    <t>2.3.7</t>
  </si>
  <si>
    <t xml:space="preserve">         Administración y logística de los cursos</t>
  </si>
  <si>
    <t xml:space="preserve">   Componente 3: Gestión digital de información y procesos</t>
  </si>
  <si>
    <t xml:space="preserve">      P3.1: Sistema de gestión digital de procesos e información de IDIAP implantado</t>
  </si>
  <si>
    <t>mié 19/11/25</t>
  </si>
  <si>
    <t>3.1.1</t>
  </si>
  <si>
    <t xml:space="preserve">         Desarrollo e implantación del sistema de monitoreo e información del C1 PIASI</t>
  </si>
  <si>
    <t>vie 11/7/25</t>
  </si>
  <si>
    <t>3.1.2</t>
  </si>
  <si>
    <t xml:space="preserve">         Fortalecimiento de la gestión operativa del IDIAP</t>
  </si>
  <si>
    <t>jue 27/10/22</t>
  </si>
  <si>
    <t xml:space="preserve">      P3.2: Sistema de gestión digital de procesos e información de MIDA implantado</t>
  </si>
  <si>
    <t>3.2.1</t>
  </si>
  <si>
    <t xml:space="preserve">         Sistema de información y monitoreo C2 PIASI</t>
  </si>
  <si>
    <t>vie 23/8/24</t>
  </si>
  <si>
    <t>3.2.2</t>
  </si>
  <si>
    <t xml:space="preserve">   Gestión, monitoreo, evaluación y auditoría</t>
  </si>
  <si>
    <t>631,002.00</t>
  </si>
  <si>
    <t>1,072,302.00</t>
  </si>
  <si>
    <t>905,017.52</t>
  </si>
  <si>
    <t>735,086.48</t>
  </si>
  <si>
    <t>588,052.00</t>
  </si>
  <si>
    <t xml:space="preserve">       Gestión del Programa (Contrapartida)</t>
  </si>
  <si>
    <t>227,252.00</t>
  </si>
  <si>
    <t>176,052.00</t>
  </si>
  <si>
    <t>4.1.1</t>
  </si>
  <si>
    <t xml:space="preserve">         IDIAP</t>
  </si>
  <si>
    <t>4.1.2</t>
  </si>
  <si>
    <t xml:space="preserve">         MIDA</t>
  </si>
  <si>
    <t>131,252.00</t>
  </si>
  <si>
    <t>80,052.00</t>
  </si>
  <si>
    <t xml:space="preserve">      Prestador de servicios para la gestión del proyecto</t>
  </si>
  <si>
    <t>mar 18/8/26</t>
  </si>
  <si>
    <t>4.2.1</t>
  </si>
  <si>
    <t xml:space="preserve">         Contratación</t>
  </si>
  <si>
    <t>mar 5/7/22</t>
  </si>
  <si>
    <t>4.2.2</t>
  </si>
  <si>
    <t xml:space="preserve">         Ejecucion de servicios</t>
  </si>
  <si>
    <t>mié 6/7/22</t>
  </si>
  <si>
    <t xml:space="preserve">      Evaluaciones de impacto y operativos desarrolladas y socializadas</t>
  </si>
  <si>
    <t>jue 25/11/21</t>
  </si>
  <si>
    <t>vie 9/10/26</t>
  </si>
  <si>
    <t>4.3.1</t>
  </si>
  <si>
    <t xml:space="preserve">         Línea base levantada</t>
  </si>
  <si>
    <t>mar 21/2/23</t>
  </si>
  <si>
    <t>4.3.2</t>
  </si>
  <si>
    <t xml:space="preserve">         Evaluación intermedia realizada</t>
  </si>
  <si>
    <t>mié 26/6/24</t>
  </si>
  <si>
    <t>mié 26/2/25</t>
  </si>
  <si>
    <t>4.3.3</t>
  </si>
  <si>
    <t xml:space="preserve">         Línea final levantada (encuesta)</t>
  </si>
  <si>
    <t>jue 6/11/25</t>
  </si>
  <si>
    <t>jue 9/7/26</t>
  </si>
  <si>
    <t>4.3.4</t>
  </si>
  <si>
    <t xml:space="preserve">         Evaluación final realizada</t>
  </si>
  <si>
    <t>vie 6/2/26</t>
  </si>
  <si>
    <t xml:space="preserve">      Auditoría Financiera del Programa</t>
  </si>
  <si>
    <t>jue 15/9/22</t>
  </si>
  <si>
    <t xml:space="preserve">   Condiciones previas</t>
  </si>
  <si>
    <t>vie 30/7/21</t>
  </si>
  <si>
    <t>mié 19/1/22</t>
  </si>
  <si>
    <t xml:space="preserve">   Fin del Programa</t>
  </si>
  <si>
    <t xml:space="preserve">      Refrendo de contrato por CGR</t>
  </si>
  <si>
    <t>mié 29/9/21</t>
  </si>
  <si>
    <t xml:space="preserve">      Cumplimiento de condiciones de elegibilidad</t>
  </si>
  <si>
    <t>jue 30/9/21</t>
  </si>
  <si>
    <t>mié 24/11/21</t>
  </si>
  <si>
    <t xml:space="preserve">      Elegibilidad del Programa</t>
  </si>
  <si>
    <t xml:space="preserve">      Disponibilidad de techo presupuestario para iniciar procesos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</si>
</sst>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363636"/>
      <name val="Segoe U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FAC08F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vertical="center" wrapText="1"/>
    </xf>
    <xf numFmtId="4" fontId="5" fillId="5" borderId="1" xfId="0" applyNumberFormat="1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right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right" vertical="center" wrapText="1"/>
    </xf>
    <xf numFmtId="164" fontId="3" fillId="3" borderId="1" xfId="1" applyFont="1" applyFill="1" applyBorder="1" applyAlignment="1">
      <alignment horizontal="right" vertical="center" wrapText="1"/>
    </xf>
    <xf numFmtId="164" fontId="4" fillId="4" borderId="1" xfId="1" applyFont="1" applyFill="1" applyBorder="1" applyAlignment="1">
      <alignment horizontal="right" vertical="center" wrapText="1"/>
    </xf>
    <xf numFmtId="164" fontId="5" fillId="5" borderId="1" xfId="1" applyFont="1" applyFill="1" applyBorder="1" applyAlignment="1">
      <alignment horizontal="right" vertical="center" wrapText="1"/>
    </xf>
    <xf numFmtId="164" fontId="4" fillId="5" borderId="1" xfId="1" applyFont="1" applyFill="1" applyBorder="1" applyAlignment="1">
      <alignment horizontal="right" vertical="center" wrapText="1"/>
    </xf>
    <xf numFmtId="164" fontId="6" fillId="5" borderId="1" xfId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164" fontId="10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/>
    <xf numFmtId="164" fontId="0" fillId="0" borderId="0" xfId="0" applyNumberFormat="1"/>
    <xf numFmtId="9" fontId="0" fillId="0" borderId="0" xfId="2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NI"/>
              <a:t>Curva</a:t>
            </a:r>
            <a:r>
              <a:rPr lang="es-NI" baseline="0"/>
              <a:t> S</a:t>
            </a:r>
            <a:endParaRPr lang="es-NI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Hoja1!$N$5:$N$9</c:f>
              <c:numCache>
                <c:formatCode>_-* #,##0.00_-;\-* #,##0.00_-;_-* "-"??_-;_-@_-</c:formatCode>
                <c:ptCount val="5"/>
                <c:pt idx="0">
                  <c:v>4641054.91</c:v>
                </c:pt>
                <c:pt idx="1">
                  <c:v>17137971.280000001</c:v>
                </c:pt>
                <c:pt idx="2">
                  <c:v>31314917.98</c:v>
                </c:pt>
                <c:pt idx="3">
                  <c:v>41894129.100000001</c:v>
                </c:pt>
                <c:pt idx="4">
                  <c:v>46601560.030000001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61-470C-B728-EC3FDA7A0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2159696"/>
        <c:axId val="522158056"/>
      </c:lineChart>
      <c:catAx>
        <c:axId val="52215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158056"/>
        <c:crosses val="autoZero"/>
        <c:auto val="1"/>
        <c:lblAlgn val="ctr"/>
        <c:lblOffset val="100"/>
        <c:noMultiLvlLbl val="0"/>
      </c:catAx>
      <c:valAx>
        <c:axId val="522158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159696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544286</xdr:colOff>
      <xdr:row>12</xdr:row>
      <xdr:rowOff>7484</xdr:rowOff>
    </xdr:from>
    <xdr:to>
      <xdr:col>18</xdr:col>
      <xdr:colOff>88446</xdr:colOff>
      <xdr:row>25</xdr:row>
      <xdr:rowOff>21091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F1E0077-FCA7-4638-8665-1645F7D2B1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5B259-8DED-4637-AACA-B4A2A83AF0EC}">
  <dimension ref="A2:N83"/>
  <sheetViews>
    <sheetView tabSelected="1" topLeftCell="A2" workbookViewId="0">
      <pane xSplit="7" ySplit="2" topLeftCell="H4" activePane="bottomRight" state="frozen"/>
      <selection pane="topRight" activeCell="H2" sqref="H2"/>
      <selection pane="bottomLeft" activeCell="A4" sqref="A4"/>
      <selection pane="bottomRight" activeCell="J33" sqref="J33"/>
    </sheetView>
  </sheetViews>
  <sheetFormatPr defaultColWidth="11.44140625" defaultRowHeight="14.4" x14ac:dyDescent="0.3"/>
  <cols>
    <col min="2" max="2" width="59.88671875" customWidth="1"/>
    <col min="3" max="3" width="13.5546875" customWidth="1"/>
    <col min="4" max="4" width="14.33203125" customWidth="1"/>
    <col min="5" max="12" width="16" customWidth="1"/>
    <col min="13" max="13" width="12.6640625" customWidth="1"/>
    <col min="14" max="14" width="12.6640625" style="23" customWidth="1"/>
    <col min="15" max="15" width="12.6640625" customWidth="1"/>
  </cols>
  <sheetData>
    <row r="2" spans="1:14" s="21" customFormat="1" ht="30" x14ac:dyDescent="0.3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6</v>
      </c>
      <c r="H2" s="25">
        <v>2022</v>
      </c>
      <c r="I2" s="25">
        <v>2023</v>
      </c>
      <c r="J2" s="25">
        <v>2024</v>
      </c>
      <c r="K2" s="25">
        <v>2025</v>
      </c>
      <c r="L2" s="25">
        <v>2026</v>
      </c>
      <c r="N2" s="22"/>
    </row>
    <row r="3" spans="1:14" ht="31.2" x14ac:dyDescent="0.3">
      <c r="A3" s="1">
        <v>0</v>
      </c>
      <c r="B3" s="1" t="s">
        <v>7</v>
      </c>
      <c r="C3" s="3" t="s">
        <v>8</v>
      </c>
      <c r="D3" s="3" t="s">
        <v>9</v>
      </c>
      <c r="E3" s="2">
        <v>41000000</v>
      </c>
      <c r="F3" s="2">
        <v>5601560</v>
      </c>
      <c r="G3" s="2">
        <v>46601560</v>
      </c>
      <c r="H3" s="16">
        <v>4641054.91</v>
      </c>
      <c r="I3" s="16">
        <v>12496916.369999999</v>
      </c>
      <c r="J3" s="16">
        <v>14176946.699999999</v>
      </c>
      <c r="K3" s="16">
        <v>10579211.1</v>
      </c>
      <c r="L3" s="16">
        <v>4707430.93</v>
      </c>
    </row>
    <row r="4" spans="1:14" x14ac:dyDescent="0.3">
      <c r="A4" s="4">
        <v>1</v>
      </c>
      <c r="B4" s="4" t="s">
        <v>10</v>
      </c>
      <c r="C4" s="6" t="s">
        <v>8</v>
      </c>
      <c r="D4" s="6" t="s">
        <v>11</v>
      </c>
      <c r="E4" s="5">
        <v>23500000</v>
      </c>
      <c r="F4" s="5">
        <v>2896200</v>
      </c>
      <c r="G4" s="5">
        <v>26396200</v>
      </c>
      <c r="H4" s="17">
        <v>2099611.17</v>
      </c>
      <c r="I4" s="17">
        <v>6525070.6799999997</v>
      </c>
      <c r="J4" s="17">
        <v>8422116.9499999993</v>
      </c>
      <c r="K4" s="17">
        <v>6968401.2000000002</v>
      </c>
      <c r="L4" s="17">
        <v>2381000</v>
      </c>
    </row>
    <row r="5" spans="1:14" ht="28.8" x14ac:dyDescent="0.3">
      <c r="A5" s="7">
        <v>1.1000000000000001</v>
      </c>
      <c r="B5" s="7" t="s">
        <v>12</v>
      </c>
      <c r="C5" s="9" t="s">
        <v>13</v>
      </c>
      <c r="D5" s="9" t="s">
        <v>11</v>
      </c>
      <c r="E5" s="8">
        <v>1137050</v>
      </c>
      <c r="F5" s="8">
        <v>2884200</v>
      </c>
      <c r="G5" s="8">
        <v>4021250</v>
      </c>
      <c r="H5" s="18">
        <v>1328921.07</v>
      </c>
      <c r="I5" s="18">
        <v>1214367.18</v>
      </c>
      <c r="J5" s="18">
        <v>565961.75</v>
      </c>
      <c r="K5" s="18">
        <v>456000</v>
      </c>
      <c r="L5" s="18">
        <v>456000</v>
      </c>
      <c r="N5" s="24">
        <f>+H3</f>
        <v>4641054.91</v>
      </c>
    </row>
    <row r="6" spans="1:14" x14ac:dyDescent="0.3">
      <c r="A6" s="10" t="s">
        <v>14</v>
      </c>
      <c r="B6" s="10" t="s">
        <v>15</v>
      </c>
      <c r="C6" s="11" t="s">
        <v>13</v>
      </c>
      <c r="D6" s="11" t="s">
        <v>16</v>
      </c>
      <c r="E6" s="11">
        <v>0</v>
      </c>
      <c r="F6" s="11">
        <v>0</v>
      </c>
      <c r="G6" s="11">
        <v>0</v>
      </c>
      <c r="H6" s="19">
        <v>0</v>
      </c>
      <c r="I6" s="19"/>
      <c r="J6" s="19"/>
      <c r="K6" s="19"/>
      <c r="L6" s="19"/>
      <c r="N6" s="24">
        <f>+N5+I3</f>
        <v>17137971.280000001</v>
      </c>
    </row>
    <row r="7" spans="1:14" x14ac:dyDescent="0.3">
      <c r="A7" s="10" t="s">
        <v>17</v>
      </c>
      <c r="B7" s="10" t="s">
        <v>18</v>
      </c>
      <c r="C7" s="11" t="s">
        <v>19</v>
      </c>
      <c r="D7" s="11" t="s">
        <v>20</v>
      </c>
      <c r="E7" s="11">
        <v>0</v>
      </c>
      <c r="F7" s="11">
        <v>0</v>
      </c>
      <c r="G7" s="11">
        <v>0</v>
      </c>
      <c r="H7" s="19">
        <v>0</v>
      </c>
      <c r="I7" s="19"/>
      <c r="J7" s="19"/>
      <c r="K7" s="19"/>
      <c r="L7" s="19"/>
      <c r="N7" s="24">
        <f>+N6+J3</f>
        <v>31314917.98</v>
      </c>
    </row>
    <row r="8" spans="1:14" x14ac:dyDescent="0.3">
      <c r="A8" s="10" t="s">
        <v>21</v>
      </c>
      <c r="B8" s="10" t="s">
        <v>22</v>
      </c>
      <c r="C8" s="11" t="s">
        <v>23</v>
      </c>
      <c r="D8" s="11" t="s">
        <v>24</v>
      </c>
      <c r="E8" s="12">
        <v>469150</v>
      </c>
      <c r="F8" s="11">
        <v>0</v>
      </c>
      <c r="G8" s="12">
        <v>469150</v>
      </c>
      <c r="H8" s="19">
        <v>268721.07</v>
      </c>
      <c r="I8" s="19">
        <v>200428.93</v>
      </c>
      <c r="J8" s="19"/>
      <c r="K8" s="19"/>
      <c r="L8" s="19"/>
      <c r="N8" s="24">
        <f>+N7+K3+0.02</f>
        <v>41894129.100000001</v>
      </c>
    </row>
    <row r="9" spans="1:14" x14ac:dyDescent="0.3">
      <c r="A9" s="10" t="s">
        <v>25</v>
      </c>
      <c r="B9" s="10" t="s">
        <v>26</v>
      </c>
      <c r="C9" s="11" t="s">
        <v>27</v>
      </c>
      <c r="D9" s="11" t="s">
        <v>28</v>
      </c>
      <c r="E9" s="12">
        <v>434000</v>
      </c>
      <c r="F9" s="11">
        <v>0</v>
      </c>
      <c r="G9" s="12">
        <v>434000</v>
      </c>
      <c r="H9" s="19"/>
      <c r="I9" s="19">
        <v>425315</v>
      </c>
      <c r="J9" s="19">
        <v>8685</v>
      </c>
      <c r="K9" s="19"/>
      <c r="L9" s="19"/>
      <c r="N9" s="24">
        <f>+N8+L3</f>
        <v>46601560.030000001</v>
      </c>
    </row>
    <row r="10" spans="1:14" ht="28.8" x14ac:dyDescent="0.3">
      <c r="A10" s="10" t="s">
        <v>29</v>
      </c>
      <c r="B10" s="10" t="s">
        <v>30</v>
      </c>
      <c r="C10" s="11" t="s">
        <v>27</v>
      </c>
      <c r="D10" s="11" t="s">
        <v>28</v>
      </c>
      <c r="E10" s="12">
        <v>101000</v>
      </c>
      <c r="F10" s="11">
        <v>0</v>
      </c>
      <c r="G10" s="12">
        <v>101000</v>
      </c>
      <c r="H10" s="19"/>
      <c r="I10" s="19">
        <v>58057.5</v>
      </c>
      <c r="J10" s="19">
        <v>42942.5</v>
      </c>
      <c r="K10" s="19"/>
      <c r="L10" s="19"/>
      <c r="N10" s="26"/>
    </row>
    <row r="11" spans="1:14" x14ac:dyDescent="0.3">
      <c r="A11" s="10" t="s">
        <v>31</v>
      </c>
      <c r="B11" s="10" t="s">
        <v>32</v>
      </c>
      <c r="C11" s="11" t="s">
        <v>27</v>
      </c>
      <c r="D11" s="11" t="s">
        <v>28</v>
      </c>
      <c r="E11" s="12">
        <v>132900</v>
      </c>
      <c r="F11" s="11">
        <v>0</v>
      </c>
      <c r="G11" s="12">
        <v>132900</v>
      </c>
      <c r="H11" s="19"/>
      <c r="I11" s="19">
        <v>74565.75</v>
      </c>
      <c r="J11" s="19">
        <v>58334.25</v>
      </c>
      <c r="K11" s="19"/>
      <c r="L11" s="19"/>
    </row>
    <row r="12" spans="1:14" x14ac:dyDescent="0.3">
      <c r="A12" s="10" t="s">
        <v>33</v>
      </c>
      <c r="B12" s="10" t="s">
        <v>34</v>
      </c>
      <c r="C12" s="11" t="s">
        <v>35</v>
      </c>
      <c r="D12" s="11" t="s">
        <v>11</v>
      </c>
      <c r="E12" s="11">
        <v>0</v>
      </c>
      <c r="F12" s="12">
        <v>2884200</v>
      </c>
      <c r="G12" s="12">
        <v>2884200</v>
      </c>
      <c r="H12" s="19">
        <v>1060200</v>
      </c>
      <c r="I12" s="19">
        <v>456000</v>
      </c>
      <c r="J12" s="19">
        <v>456000</v>
      </c>
      <c r="K12" s="19">
        <v>456000</v>
      </c>
      <c r="L12" s="19">
        <v>456000</v>
      </c>
    </row>
    <row r="13" spans="1:14" x14ac:dyDescent="0.3">
      <c r="A13" s="7">
        <v>1.2</v>
      </c>
      <c r="B13" s="7" t="s">
        <v>36</v>
      </c>
      <c r="C13" s="9" t="s">
        <v>13</v>
      </c>
      <c r="D13" s="9" t="s">
        <v>37</v>
      </c>
      <c r="E13" s="8">
        <v>17600000</v>
      </c>
      <c r="F13" s="9">
        <v>0</v>
      </c>
      <c r="G13" s="8">
        <v>17600000</v>
      </c>
      <c r="H13" s="18">
        <v>50000</v>
      </c>
      <c r="I13" s="18">
        <v>3652812.5</v>
      </c>
      <c r="J13" s="18">
        <v>6262812.5</v>
      </c>
      <c r="K13" s="18">
        <v>5709375</v>
      </c>
      <c r="L13" s="18">
        <v>1925000</v>
      </c>
    </row>
    <row r="14" spans="1:14" x14ac:dyDescent="0.3">
      <c r="A14" s="10" t="s">
        <v>38</v>
      </c>
      <c r="B14" s="10" t="s">
        <v>39</v>
      </c>
      <c r="C14" s="11" t="s">
        <v>13</v>
      </c>
      <c r="D14" s="11" t="s">
        <v>40</v>
      </c>
      <c r="E14" s="11">
        <v>0</v>
      </c>
      <c r="F14" s="11">
        <v>0</v>
      </c>
      <c r="G14" s="11">
        <v>0</v>
      </c>
      <c r="H14" s="19">
        <v>0</v>
      </c>
      <c r="I14" s="19">
        <v>0</v>
      </c>
      <c r="J14" s="19"/>
      <c r="K14" s="19"/>
      <c r="L14" s="19"/>
    </row>
    <row r="15" spans="1:14" x14ac:dyDescent="0.3">
      <c r="A15" s="10" t="s">
        <v>41</v>
      </c>
      <c r="B15" s="10" t="s">
        <v>42</v>
      </c>
      <c r="C15" s="11" t="s">
        <v>13</v>
      </c>
      <c r="D15" s="11" t="s">
        <v>43</v>
      </c>
      <c r="E15" s="11">
        <v>0</v>
      </c>
      <c r="F15" s="11">
        <v>0</v>
      </c>
      <c r="G15" s="11">
        <v>0</v>
      </c>
      <c r="H15" s="19">
        <v>0</v>
      </c>
      <c r="I15" s="19">
        <v>0</v>
      </c>
      <c r="J15" s="19"/>
      <c r="K15" s="19"/>
      <c r="L15" s="19"/>
    </row>
    <row r="16" spans="1:14" x14ac:dyDescent="0.3">
      <c r="A16" s="10" t="s">
        <v>44</v>
      </c>
      <c r="B16" s="10" t="s">
        <v>45</v>
      </c>
      <c r="C16" s="11" t="s">
        <v>46</v>
      </c>
      <c r="D16" s="11" t="s">
        <v>47</v>
      </c>
      <c r="E16" s="11">
        <v>0</v>
      </c>
      <c r="F16" s="11">
        <v>0</v>
      </c>
      <c r="G16" s="11">
        <v>0</v>
      </c>
      <c r="H16" s="19"/>
      <c r="I16" s="19">
        <v>0</v>
      </c>
      <c r="J16" s="19">
        <v>0</v>
      </c>
      <c r="K16" s="19"/>
      <c r="L16" s="19"/>
    </row>
    <row r="17" spans="1:12" x14ac:dyDescent="0.3">
      <c r="A17" s="10" t="s">
        <v>48</v>
      </c>
      <c r="B17" s="10" t="s">
        <v>49</v>
      </c>
      <c r="C17" s="11" t="s">
        <v>50</v>
      </c>
      <c r="D17" s="11" t="s">
        <v>37</v>
      </c>
      <c r="E17" s="12">
        <v>8750000</v>
      </c>
      <c r="F17" s="11">
        <v>0</v>
      </c>
      <c r="G17" s="12">
        <v>8750000</v>
      </c>
      <c r="H17" s="19"/>
      <c r="I17" s="19">
        <v>2001562.5</v>
      </c>
      <c r="J17" s="19">
        <v>2931250</v>
      </c>
      <c r="K17" s="19">
        <v>2854687.5</v>
      </c>
      <c r="L17" s="19">
        <v>962500</v>
      </c>
    </row>
    <row r="18" spans="1:12" x14ac:dyDescent="0.3">
      <c r="A18" s="10" t="s">
        <v>51</v>
      </c>
      <c r="B18" s="10" t="s">
        <v>52</v>
      </c>
      <c r="C18" s="11" t="s">
        <v>50</v>
      </c>
      <c r="D18" s="11" t="s">
        <v>37</v>
      </c>
      <c r="E18" s="12">
        <v>7000000</v>
      </c>
      <c r="F18" s="11">
        <v>0</v>
      </c>
      <c r="G18" s="12">
        <v>7000000</v>
      </c>
      <c r="H18" s="19"/>
      <c r="I18" s="19">
        <v>1601250</v>
      </c>
      <c r="J18" s="19">
        <v>2345000</v>
      </c>
      <c r="K18" s="19">
        <v>2283750</v>
      </c>
      <c r="L18" s="19">
        <v>770000</v>
      </c>
    </row>
    <row r="19" spans="1:12" x14ac:dyDescent="0.3">
      <c r="A19" s="10" t="s">
        <v>53</v>
      </c>
      <c r="B19" s="10" t="s">
        <v>54</v>
      </c>
      <c r="C19" s="11" t="s">
        <v>50</v>
      </c>
      <c r="D19" s="11" t="s">
        <v>37</v>
      </c>
      <c r="E19" s="12">
        <v>1750000</v>
      </c>
      <c r="F19" s="11">
        <v>0</v>
      </c>
      <c r="G19" s="12">
        <v>1750000</v>
      </c>
      <c r="H19" s="19"/>
      <c r="I19" s="19">
        <v>0</v>
      </c>
      <c r="J19" s="19">
        <v>986562.5</v>
      </c>
      <c r="K19" s="19">
        <v>570937.5</v>
      </c>
      <c r="L19" s="19">
        <v>192500</v>
      </c>
    </row>
    <row r="20" spans="1:12" x14ac:dyDescent="0.3">
      <c r="A20" s="10" t="s">
        <v>55</v>
      </c>
      <c r="B20" s="10" t="s">
        <v>56</v>
      </c>
      <c r="C20" s="11" t="s">
        <v>57</v>
      </c>
      <c r="D20" s="11" t="s">
        <v>58</v>
      </c>
      <c r="E20" s="12">
        <v>100000</v>
      </c>
      <c r="F20" s="11">
        <v>0</v>
      </c>
      <c r="G20" s="12">
        <v>100000</v>
      </c>
      <c r="H20" s="19">
        <v>50000</v>
      </c>
      <c r="I20" s="19">
        <v>50000</v>
      </c>
      <c r="J20" s="19"/>
      <c r="K20" s="19"/>
      <c r="L20" s="19"/>
    </row>
    <row r="21" spans="1:12" x14ac:dyDescent="0.3">
      <c r="A21" s="7">
        <v>1.3</v>
      </c>
      <c r="B21" s="7" t="s">
        <v>59</v>
      </c>
      <c r="C21" s="9" t="s">
        <v>57</v>
      </c>
      <c r="D21" s="9" t="s">
        <v>60</v>
      </c>
      <c r="E21" s="8">
        <v>4142950</v>
      </c>
      <c r="F21" s="9">
        <v>0</v>
      </c>
      <c r="G21" s="8">
        <v>4142950</v>
      </c>
      <c r="H21" s="18">
        <v>720690.1</v>
      </c>
      <c r="I21" s="18">
        <v>1425211</v>
      </c>
      <c r="J21" s="18">
        <v>1262462.7</v>
      </c>
      <c r="K21" s="18">
        <v>734586.2</v>
      </c>
      <c r="L21" s="18"/>
    </row>
    <row r="22" spans="1:12" x14ac:dyDescent="0.3">
      <c r="A22" s="10" t="s">
        <v>61</v>
      </c>
      <c r="B22" s="10" t="s">
        <v>62</v>
      </c>
      <c r="C22" s="11" t="s">
        <v>57</v>
      </c>
      <c r="D22" s="11" t="s">
        <v>60</v>
      </c>
      <c r="E22" s="12">
        <v>3424100</v>
      </c>
      <c r="F22" s="11">
        <v>0</v>
      </c>
      <c r="G22" s="12">
        <v>3424100</v>
      </c>
      <c r="H22" s="19">
        <v>521098</v>
      </c>
      <c r="I22" s="19">
        <v>1087580</v>
      </c>
      <c r="J22" s="19">
        <v>1095946</v>
      </c>
      <c r="K22" s="19">
        <v>719476</v>
      </c>
      <c r="L22" s="19"/>
    </row>
    <row r="23" spans="1:12" x14ac:dyDescent="0.3">
      <c r="A23" s="10" t="s">
        <v>63</v>
      </c>
      <c r="B23" s="10" t="s">
        <v>64</v>
      </c>
      <c r="C23" s="11" t="s">
        <v>57</v>
      </c>
      <c r="D23" s="11" t="s">
        <v>60</v>
      </c>
      <c r="E23" s="12">
        <v>718850</v>
      </c>
      <c r="F23" s="11">
        <v>0</v>
      </c>
      <c r="G23" s="12">
        <v>718850</v>
      </c>
      <c r="H23" s="19">
        <v>199592.1</v>
      </c>
      <c r="I23" s="19">
        <v>337631</v>
      </c>
      <c r="J23" s="19">
        <v>166516.70000000001</v>
      </c>
      <c r="K23" s="19">
        <v>15110.2</v>
      </c>
      <c r="L23" s="19"/>
    </row>
    <row r="24" spans="1:12" ht="28.8" x14ac:dyDescent="0.3">
      <c r="A24" s="7">
        <v>1.4</v>
      </c>
      <c r="B24" s="7" t="s">
        <v>65</v>
      </c>
      <c r="C24" s="9" t="s">
        <v>8</v>
      </c>
      <c r="D24" s="9" t="s">
        <v>66</v>
      </c>
      <c r="E24" s="8">
        <v>620000</v>
      </c>
      <c r="F24" s="8">
        <v>12000</v>
      </c>
      <c r="G24" s="8">
        <v>632000</v>
      </c>
      <c r="H24" s="18">
        <v>0</v>
      </c>
      <c r="I24" s="18">
        <v>232680</v>
      </c>
      <c r="J24" s="18">
        <v>330880</v>
      </c>
      <c r="K24" s="18">
        <v>68440</v>
      </c>
      <c r="L24" s="18">
        <v>0</v>
      </c>
    </row>
    <row r="25" spans="1:12" ht="28.8" x14ac:dyDescent="0.3">
      <c r="A25" s="13" t="s">
        <v>67</v>
      </c>
      <c r="B25" s="13" t="s">
        <v>68</v>
      </c>
      <c r="C25" s="15" t="s">
        <v>27</v>
      </c>
      <c r="D25" s="15" t="s">
        <v>69</v>
      </c>
      <c r="E25" s="14">
        <v>320000</v>
      </c>
      <c r="F25" s="15">
        <v>0</v>
      </c>
      <c r="G25" s="14">
        <v>320000</v>
      </c>
      <c r="H25" s="20"/>
      <c r="I25" s="20">
        <v>132480</v>
      </c>
      <c r="J25" s="20">
        <v>167680</v>
      </c>
      <c r="K25" s="20">
        <v>19840</v>
      </c>
      <c r="L25" s="20"/>
    </row>
    <row r="26" spans="1:12" ht="28.8" x14ac:dyDescent="0.3">
      <c r="A26" s="13" t="s">
        <v>70</v>
      </c>
      <c r="B26" s="13" t="s">
        <v>71</v>
      </c>
      <c r="C26" s="15" t="s">
        <v>72</v>
      </c>
      <c r="D26" s="15" t="s">
        <v>66</v>
      </c>
      <c r="E26" s="14">
        <v>300000</v>
      </c>
      <c r="F26" s="15">
        <v>0</v>
      </c>
      <c r="G26" s="14">
        <v>300000</v>
      </c>
      <c r="H26" s="20"/>
      <c r="I26" s="20">
        <v>94200</v>
      </c>
      <c r="J26" s="20">
        <v>157200</v>
      </c>
      <c r="K26" s="20">
        <v>48600</v>
      </c>
      <c r="L26" s="20"/>
    </row>
    <row r="27" spans="1:12" x14ac:dyDescent="0.3">
      <c r="A27" s="10" t="s">
        <v>73</v>
      </c>
      <c r="B27" s="10" t="s">
        <v>74</v>
      </c>
      <c r="C27" s="11" t="s">
        <v>8</v>
      </c>
      <c r="D27" s="11" t="s">
        <v>75</v>
      </c>
      <c r="E27" s="11">
        <v>0</v>
      </c>
      <c r="F27" s="12">
        <v>12000</v>
      </c>
      <c r="G27" s="12">
        <v>12000</v>
      </c>
      <c r="H27" s="19">
        <v>0</v>
      </c>
      <c r="I27" s="19">
        <v>6000</v>
      </c>
      <c r="J27" s="19">
        <v>6000</v>
      </c>
      <c r="K27" s="19">
        <v>0</v>
      </c>
      <c r="L27" s="19">
        <v>0</v>
      </c>
    </row>
    <row r="28" spans="1:12" x14ac:dyDescent="0.3">
      <c r="A28" s="4">
        <v>2</v>
      </c>
      <c r="B28" s="4" t="s">
        <v>76</v>
      </c>
      <c r="C28" s="6" t="s">
        <v>35</v>
      </c>
      <c r="D28" s="6" t="s">
        <v>77</v>
      </c>
      <c r="E28" s="5">
        <v>10000000</v>
      </c>
      <c r="F28" s="5">
        <v>873900</v>
      </c>
      <c r="G28" s="5">
        <v>10873900</v>
      </c>
      <c r="H28" s="17" t="s">
        <v>78</v>
      </c>
      <c r="I28" s="17" t="s">
        <v>79</v>
      </c>
      <c r="J28" s="17" t="s">
        <v>80</v>
      </c>
      <c r="K28" s="17" t="s">
        <v>81</v>
      </c>
      <c r="L28" s="17" t="s">
        <v>82</v>
      </c>
    </row>
    <row r="29" spans="1:12" ht="28.8" x14ac:dyDescent="0.3">
      <c r="A29" s="7">
        <v>2.1</v>
      </c>
      <c r="B29" s="7" t="s">
        <v>83</v>
      </c>
      <c r="C29" s="9" t="s">
        <v>35</v>
      </c>
      <c r="D29" s="9" t="s">
        <v>11</v>
      </c>
      <c r="E29" s="8">
        <v>3402202</v>
      </c>
      <c r="F29" s="8">
        <v>873900</v>
      </c>
      <c r="G29" s="8">
        <v>3853662</v>
      </c>
      <c r="H29" s="18" t="s">
        <v>78</v>
      </c>
      <c r="I29" s="18" t="s">
        <v>84</v>
      </c>
      <c r="J29" s="18" t="s">
        <v>85</v>
      </c>
      <c r="K29" s="18" t="s">
        <v>86</v>
      </c>
      <c r="L29" s="18" t="s">
        <v>87</v>
      </c>
    </row>
    <row r="30" spans="1:12" x14ac:dyDescent="0.3">
      <c r="A30" s="13" t="s">
        <v>88</v>
      </c>
      <c r="B30" s="13" t="s">
        <v>89</v>
      </c>
      <c r="C30" s="15" t="s">
        <v>90</v>
      </c>
      <c r="D30" s="15" t="s">
        <v>91</v>
      </c>
      <c r="E30" s="14">
        <v>1457229</v>
      </c>
      <c r="F30" s="15">
        <v>0</v>
      </c>
      <c r="G30" s="14">
        <v>1457229</v>
      </c>
      <c r="H30" s="20">
        <v>122407.24</v>
      </c>
      <c r="I30" s="20">
        <v>378879.54</v>
      </c>
      <c r="J30" s="20">
        <v>381794</v>
      </c>
      <c r="K30" s="20">
        <v>380336.77</v>
      </c>
      <c r="L30" s="20">
        <v>193811.46</v>
      </c>
    </row>
    <row r="31" spans="1:12" x14ac:dyDescent="0.3">
      <c r="A31" s="13" t="s">
        <v>92</v>
      </c>
      <c r="B31" s="13" t="s">
        <v>93</v>
      </c>
      <c r="C31" s="15" t="s">
        <v>90</v>
      </c>
      <c r="D31" s="15" t="s">
        <v>94</v>
      </c>
      <c r="E31" s="14">
        <v>50300</v>
      </c>
      <c r="F31" s="15">
        <v>0</v>
      </c>
      <c r="G31" s="14">
        <v>50300</v>
      </c>
      <c r="H31" s="20">
        <v>50300</v>
      </c>
      <c r="I31" s="20"/>
      <c r="J31" s="20"/>
      <c r="K31" s="20"/>
      <c r="L31" s="20"/>
    </row>
    <row r="32" spans="1:12" x14ac:dyDescent="0.3">
      <c r="A32" s="13" t="s">
        <v>95</v>
      </c>
      <c r="B32" s="13" t="s">
        <v>96</v>
      </c>
      <c r="C32" s="15" t="s">
        <v>97</v>
      </c>
      <c r="D32" s="15" t="s">
        <v>98</v>
      </c>
      <c r="E32" s="14">
        <v>157900</v>
      </c>
      <c r="F32" s="15">
        <v>0</v>
      </c>
      <c r="G32" s="14">
        <v>157900</v>
      </c>
      <c r="H32" s="20">
        <v>24474.5</v>
      </c>
      <c r="I32" s="20">
        <v>102635</v>
      </c>
      <c r="J32" s="20">
        <v>30790.5</v>
      </c>
      <c r="K32" s="20"/>
      <c r="L32" s="20"/>
    </row>
    <row r="33" spans="1:12" x14ac:dyDescent="0.3">
      <c r="A33" s="13" t="s">
        <v>99</v>
      </c>
      <c r="B33" s="13" t="s">
        <v>100</v>
      </c>
      <c r="C33" s="15" t="s">
        <v>101</v>
      </c>
      <c r="D33" s="15" t="s">
        <v>102</v>
      </c>
      <c r="E33" s="14">
        <v>37200</v>
      </c>
      <c r="F33" s="15">
        <v>0</v>
      </c>
      <c r="G33" s="14">
        <v>37200</v>
      </c>
      <c r="H33" s="20"/>
      <c r="I33" s="20">
        <v>37200</v>
      </c>
      <c r="J33" s="20"/>
      <c r="K33" s="20"/>
      <c r="L33" s="20"/>
    </row>
    <row r="34" spans="1:12" x14ac:dyDescent="0.3">
      <c r="A34" s="13" t="s">
        <v>103</v>
      </c>
      <c r="B34" s="13" t="s">
        <v>104</v>
      </c>
      <c r="C34" s="15" t="s">
        <v>105</v>
      </c>
      <c r="D34" s="15" t="s">
        <v>106</v>
      </c>
      <c r="E34" s="14">
        <v>327500</v>
      </c>
      <c r="F34" s="15">
        <v>0</v>
      </c>
      <c r="G34" s="14">
        <v>327500</v>
      </c>
      <c r="H34" s="20"/>
      <c r="I34" s="20">
        <v>327500</v>
      </c>
      <c r="J34" s="20"/>
      <c r="K34" s="20"/>
      <c r="L34" s="20"/>
    </row>
    <row r="35" spans="1:12" x14ac:dyDescent="0.3">
      <c r="A35" s="13" t="s">
        <v>107</v>
      </c>
      <c r="B35" s="13" t="s">
        <v>108</v>
      </c>
      <c r="C35" s="15" t="s">
        <v>105</v>
      </c>
      <c r="D35" s="15" t="s">
        <v>109</v>
      </c>
      <c r="E35" s="14">
        <v>919623</v>
      </c>
      <c r="F35" s="15">
        <v>0</v>
      </c>
      <c r="G35" s="14">
        <v>919623</v>
      </c>
      <c r="H35" s="20"/>
      <c r="I35" s="20">
        <v>546518.81000000006</v>
      </c>
      <c r="J35" s="20">
        <v>373104.19</v>
      </c>
      <c r="K35" s="20"/>
      <c r="L35" s="20"/>
    </row>
    <row r="36" spans="1:12" x14ac:dyDescent="0.3">
      <c r="A36" s="13" t="s">
        <v>110</v>
      </c>
      <c r="B36" s="13" t="s">
        <v>111</v>
      </c>
      <c r="C36" s="15" t="s">
        <v>112</v>
      </c>
      <c r="D36" s="15" t="s">
        <v>113</v>
      </c>
      <c r="E36" s="14">
        <v>452450</v>
      </c>
      <c r="F36" s="15">
        <v>0</v>
      </c>
      <c r="G36" s="14">
        <v>452450</v>
      </c>
      <c r="H36" s="20"/>
      <c r="I36" s="20">
        <v>170121.2</v>
      </c>
      <c r="J36" s="20">
        <v>237083.8</v>
      </c>
      <c r="K36" s="20">
        <v>45245</v>
      </c>
      <c r="L36" s="20"/>
    </row>
    <row r="37" spans="1:12" x14ac:dyDescent="0.3">
      <c r="A37" s="10" t="s">
        <v>114</v>
      </c>
      <c r="B37" s="10" t="s">
        <v>115</v>
      </c>
      <c r="C37" s="11" t="s">
        <v>35</v>
      </c>
      <c r="D37" s="11" t="s">
        <v>11</v>
      </c>
      <c r="E37" s="11">
        <v>0</v>
      </c>
      <c r="F37" s="12">
        <v>873900</v>
      </c>
      <c r="G37" s="12">
        <v>451460</v>
      </c>
      <c r="H37" s="19">
        <v>443740</v>
      </c>
      <c r="I37" s="19">
        <v>107540</v>
      </c>
      <c r="J37" s="19">
        <v>107540</v>
      </c>
      <c r="K37" s="19">
        <v>107540</v>
      </c>
      <c r="L37" s="19">
        <v>107540</v>
      </c>
    </row>
    <row r="38" spans="1:12" ht="28.8" x14ac:dyDescent="0.3">
      <c r="A38" s="7">
        <v>2.2000000000000002</v>
      </c>
      <c r="B38" s="7" t="s">
        <v>116</v>
      </c>
      <c r="C38" s="9" t="s">
        <v>117</v>
      </c>
      <c r="D38" s="9" t="s">
        <v>77</v>
      </c>
      <c r="E38" s="8">
        <v>6241750</v>
      </c>
      <c r="F38" s="9">
        <v>0</v>
      </c>
      <c r="G38" s="8">
        <v>6241750</v>
      </c>
      <c r="H38" s="18"/>
      <c r="I38" s="18">
        <v>1199114.1299999999</v>
      </c>
      <c r="J38" s="18">
        <v>1923927.65</v>
      </c>
      <c r="K38" s="18">
        <v>1916584.4</v>
      </c>
      <c r="L38" s="18">
        <v>1202123.82</v>
      </c>
    </row>
    <row r="39" spans="1:12" x14ac:dyDescent="0.3">
      <c r="A39" s="13" t="s">
        <v>118</v>
      </c>
      <c r="B39" s="13" t="s">
        <v>119</v>
      </c>
      <c r="C39" s="15" t="s">
        <v>117</v>
      </c>
      <c r="D39" s="15" t="s">
        <v>120</v>
      </c>
      <c r="E39" s="14">
        <v>4284000</v>
      </c>
      <c r="F39" s="15">
        <v>0</v>
      </c>
      <c r="G39" s="14">
        <v>4284000</v>
      </c>
      <c r="H39" s="20"/>
      <c r="I39" s="20">
        <v>826560</v>
      </c>
      <c r="J39" s="20">
        <v>1320480</v>
      </c>
      <c r="K39" s="20">
        <v>1315440</v>
      </c>
      <c r="L39" s="20">
        <v>821520</v>
      </c>
    </row>
    <row r="40" spans="1:12" x14ac:dyDescent="0.3">
      <c r="A40" s="13" t="s">
        <v>121</v>
      </c>
      <c r="B40" s="13" t="s">
        <v>122</v>
      </c>
      <c r="C40" s="15" t="s">
        <v>117</v>
      </c>
      <c r="D40" s="15" t="s">
        <v>120</v>
      </c>
      <c r="E40" s="14">
        <v>1764000</v>
      </c>
      <c r="F40" s="15">
        <v>0</v>
      </c>
      <c r="G40" s="14">
        <v>1764000</v>
      </c>
      <c r="H40" s="20"/>
      <c r="I40" s="20">
        <v>340348.24</v>
      </c>
      <c r="J40" s="20">
        <v>543727.06000000006</v>
      </c>
      <c r="K40" s="20">
        <v>541651.76</v>
      </c>
      <c r="L40" s="20">
        <v>338272.94</v>
      </c>
    </row>
    <row r="41" spans="1:12" x14ac:dyDescent="0.3">
      <c r="A41" s="13" t="s">
        <v>123</v>
      </c>
      <c r="B41" s="13" t="s">
        <v>124</v>
      </c>
      <c r="C41" s="15" t="s">
        <v>117</v>
      </c>
      <c r="D41" s="15" t="s">
        <v>120</v>
      </c>
      <c r="E41" s="14">
        <v>93750</v>
      </c>
      <c r="F41" s="15">
        <v>0</v>
      </c>
      <c r="G41" s="14">
        <v>93750</v>
      </c>
      <c r="H41" s="20"/>
      <c r="I41" s="20">
        <v>18088.240000000002</v>
      </c>
      <c r="J41" s="20">
        <v>28897.06</v>
      </c>
      <c r="K41" s="20">
        <v>28786.76</v>
      </c>
      <c r="L41" s="20">
        <v>17977.939999999999</v>
      </c>
    </row>
    <row r="42" spans="1:12" x14ac:dyDescent="0.3">
      <c r="A42" s="13" t="s">
        <v>125</v>
      </c>
      <c r="B42" s="13" t="s">
        <v>126</v>
      </c>
      <c r="C42" s="15" t="s">
        <v>127</v>
      </c>
      <c r="D42" s="15" t="s">
        <v>77</v>
      </c>
      <c r="E42" s="14">
        <v>100000</v>
      </c>
      <c r="F42" s="15">
        <v>0</v>
      </c>
      <c r="G42" s="14">
        <v>100000</v>
      </c>
      <c r="H42" s="20"/>
      <c r="I42" s="20">
        <v>14117.65</v>
      </c>
      <c r="J42" s="20">
        <v>30823.53</v>
      </c>
      <c r="K42" s="20">
        <v>30705.88</v>
      </c>
      <c r="L42" s="20">
        <v>24352.94</v>
      </c>
    </row>
    <row r="43" spans="1:12" x14ac:dyDescent="0.3">
      <c r="A43" s="7">
        <v>2.2999999999999998</v>
      </c>
      <c r="B43" s="7" t="s">
        <v>128</v>
      </c>
      <c r="C43" s="9" t="s">
        <v>129</v>
      </c>
      <c r="D43" s="9" t="s">
        <v>130</v>
      </c>
      <c r="E43" s="8">
        <v>356048</v>
      </c>
      <c r="F43" s="9">
        <v>0</v>
      </c>
      <c r="G43" s="8">
        <v>356048</v>
      </c>
      <c r="H43" s="18"/>
      <c r="I43" s="18">
        <v>52576.58</v>
      </c>
      <c r="J43" s="18">
        <v>124521.52</v>
      </c>
      <c r="K43" s="18">
        <v>124046.25</v>
      </c>
      <c r="L43" s="18">
        <v>54903.65</v>
      </c>
    </row>
    <row r="44" spans="1:12" ht="28.8" x14ac:dyDescent="0.3">
      <c r="A44" s="13" t="s">
        <v>131</v>
      </c>
      <c r="B44" s="13" t="s">
        <v>132</v>
      </c>
      <c r="C44" s="15" t="s">
        <v>129</v>
      </c>
      <c r="D44" s="15" t="s">
        <v>72</v>
      </c>
      <c r="E44" s="14">
        <v>5900</v>
      </c>
      <c r="F44" s="15">
        <v>0</v>
      </c>
      <c r="G44" s="14">
        <v>5900</v>
      </c>
      <c r="H44" s="20"/>
      <c r="I44" s="20">
        <v>5900</v>
      </c>
      <c r="J44" s="20"/>
      <c r="K44" s="20"/>
      <c r="L44" s="20"/>
    </row>
    <row r="45" spans="1:12" x14ac:dyDescent="0.3">
      <c r="A45" s="13" t="s">
        <v>133</v>
      </c>
      <c r="B45" s="13" t="s">
        <v>134</v>
      </c>
      <c r="C45" s="15" t="s">
        <v>135</v>
      </c>
      <c r="D45" s="15" t="s">
        <v>136</v>
      </c>
      <c r="E45" s="14">
        <v>6380</v>
      </c>
      <c r="F45" s="15">
        <v>0</v>
      </c>
      <c r="G45" s="14">
        <v>6380</v>
      </c>
      <c r="H45" s="20"/>
      <c r="I45" s="20">
        <v>6380</v>
      </c>
      <c r="J45" s="20"/>
      <c r="K45" s="20"/>
      <c r="L45" s="20"/>
    </row>
    <row r="46" spans="1:12" x14ac:dyDescent="0.3">
      <c r="A46" s="13" t="s">
        <v>137</v>
      </c>
      <c r="B46" s="13" t="s">
        <v>138</v>
      </c>
      <c r="C46" s="15" t="s">
        <v>139</v>
      </c>
      <c r="D46" s="15" t="s">
        <v>130</v>
      </c>
      <c r="E46" s="14">
        <v>108000</v>
      </c>
      <c r="F46" s="15">
        <v>0</v>
      </c>
      <c r="G46" s="14">
        <v>108000</v>
      </c>
      <c r="H46" s="20"/>
      <c r="I46" s="20">
        <v>15507.69</v>
      </c>
      <c r="J46" s="20">
        <v>36276.92</v>
      </c>
      <c r="K46" s="20">
        <v>36138.46</v>
      </c>
      <c r="L46" s="20">
        <v>20076.919999999998</v>
      </c>
    </row>
    <row r="47" spans="1:12" x14ac:dyDescent="0.3">
      <c r="A47" s="13" t="s">
        <v>140</v>
      </c>
      <c r="B47" s="13" t="s">
        <v>141</v>
      </c>
      <c r="C47" s="15" t="s">
        <v>135</v>
      </c>
      <c r="D47" s="15" t="s">
        <v>142</v>
      </c>
      <c r="E47" s="14">
        <v>15000</v>
      </c>
      <c r="F47" s="15">
        <v>0</v>
      </c>
      <c r="G47" s="14">
        <v>15000</v>
      </c>
      <c r="H47" s="20"/>
      <c r="I47" s="20">
        <v>3342.86</v>
      </c>
      <c r="J47" s="20">
        <v>5614.29</v>
      </c>
      <c r="K47" s="20">
        <v>5592.86</v>
      </c>
      <c r="L47" s="20">
        <v>450</v>
      </c>
    </row>
    <row r="48" spans="1:12" x14ac:dyDescent="0.3">
      <c r="A48" s="13" t="s">
        <v>143</v>
      </c>
      <c r="B48" s="13" t="s">
        <v>144</v>
      </c>
      <c r="C48" s="15" t="s">
        <v>145</v>
      </c>
      <c r="D48" s="15" t="s">
        <v>146</v>
      </c>
      <c r="E48" s="14">
        <v>12000</v>
      </c>
      <c r="F48" s="15">
        <v>0</v>
      </c>
      <c r="G48" s="14">
        <v>12000</v>
      </c>
      <c r="H48" s="20"/>
      <c r="I48" s="20">
        <v>1165.71</v>
      </c>
      <c r="J48" s="20">
        <v>4491.43</v>
      </c>
      <c r="K48" s="20">
        <v>4474.29</v>
      </c>
      <c r="L48" s="20">
        <v>1868.57</v>
      </c>
    </row>
    <row r="49" spans="1:12" x14ac:dyDescent="0.3">
      <c r="A49" s="13" t="s">
        <v>147</v>
      </c>
      <c r="B49" s="13" t="s">
        <v>148</v>
      </c>
      <c r="C49" s="15" t="s">
        <v>145</v>
      </c>
      <c r="D49" s="15" t="s">
        <v>146</v>
      </c>
      <c r="E49" s="14">
        <v>176400</v>
      </c>
      <c r="F49" s="15">
        <v>0</v>
      </c>
      <c r="G49" s="14">
        <v>176400</v>
      </c>
      <c r="H49" s="20"/>
      <c r="I49" s="20">
        <v>17136</v>
      </c>
      <c r="J49" s="20">
        <v>66024</v>
      </c>
      <c r="K49" s="20">
        <v>65772</v>
      </c>
      <c r="L49" s="20">
        <v>27468</v>
      </c>
    </row>
    <row r="50" spans="1:12" x14ac:dyDescent="0.3">
      <c r="A50" s="13" t="s">
        <v>149</v>
      </c>
      <c r="B50" s="13" t="s">
        <v>150</v>
      </c>
      <c r="C50" s="15" t="s">
        <v>145</v>
      </c>
      <c r="D50" s="15" t="s">
        <v>146</v>
      </c>
      <c r="E50" s="14">
        <v>32368</v>
      </c>
      <c r="F50" s="15">
        <v>0</v>
      </c>
      <c r="G50" s="14">
        <v>32368</v>
      </c>
      <c r="H50" s="20"/>
      <c r="I50" s="20">
        <v>3144.32</v>
      </c>
      <c r="J50" s="20">
        <v>12114.88</v>
      </c>
      <c r="K50" s="20">
        <v>12068.64</v>
      </c>
      <c r="L50" s="20">
        <v>5040.16</v>
      </c>
    </row>
    <row r="51" spans="1:12" x14ac:dyDescent="0.3">
      <c r="A51" s="4">
        <v>3</v>
      </c>
      <c r="B51" s="4" t="s">
        <v>151</v>
      </c>
      <c r="C51" s="6" t="s">
        <v>13</v>
      </c>
      <c r="D51" s="6" t="s">
        <v>11</v>
      </c>
      <c r="E51" s="5">
        <v>4500000</v>
      </c>
      <c r="F51" s="5">
        <v>900000</v>
      </c>
      <c r="G51" s="5">
        <v>5400000</v>
      </c>
      <c r="H51" s="17">
        <v>1269520</v>
      </c>
      <c r="I51" s="17">
        <v>1977458.43</v>
      </c>
      <c r="J51" s="17">
        <v>1671050.57</v>
      </c>
      <c r="K51" s="17">
        <v>301971</v>
      </c>
      <c r="L51" s="17">
        <v>180000</v>
      </c>
    </row>
    <row r="52" spans="1:12" ht="28.8" x14ac:dyDescent="0.3">
      <c r="A52" s="7">
        <v>3.1</v>
      </c>
      <c r="B52" s="7" t="s">
        <v>152</v>
      </c>
      <c r="C52" s="11" t="s">
        <v>13</v>
      </c>
      <c r="D52" s="9" t="s">
        <v>153</v>
      </c>
      <c r="E52" s="8">
        <v>2262700</v>
      </c>
      <c r="F52" s="9">
        <v>0</v>
      </c>
      <c r="G52" s="8">
        <v>2262700</v>
      </c>
      <c r="H52" s="18">
        <v>448200</v>
      </c>
      <c r="I52" s="18">
        <v>1502978.43</v>
      </c>
      <c r="J52" s="18">
        <v>221050.57</v>
      </c>
      <c r="K52" s="18">
        <v>90471</v>
      </c>
      <c r="L52" s="18"/>
    </row>
    <row r="53" spans="1:12" ht="28.8" x14ac:dyDescent="0.3">
      <c r="A53" s="10" t="s">
        <v>154</v>
      </c>
      <c r="B53" s="10" t="s">
        <v>155</v>
      </c>
      <c r="C53" s="11" t="s">
        <v>13</v>
      </c>
      <c r="D53" s="11" t="s">
        <v>156</v>
      </c>
      <c r="E53" s="12">
        <v>686000</v>
      </c>
      <c r="F53" s="11">
        <v>0</v>
      </c>
      <c r="G53" s="12">
        <v>686000</v>
      </c>
      <c r="H53" s="19">
        <v>448200</v>
      </c>
      <c r="I53" s="19">
        <v>95800</v>
      </c>
      <c r="J53" s="19">
        <v>130960</v>
      </c>
      <c r="K53" s="19">
        <v>11040</v>
      </c>
      <c r="L53" s="19"/>
    </row>
    <row r="54" spans="1:12" x14ac:dyDescent="0.3">
      <c r="A54" s="10" t="s">
        <v>157</v>
      </c>
      <c r="B54" s="10" t="s">
        <v>158</v>
      </c>
      <c r="C54" s="11" t="s">
        <v>159</v>
      </c>
      <c r="D54" s="11" t="s">
        <v>153</v>
      </c>
      <c r="E54" s="12">
        <v>1576700</v>
      </c>
      <c r="F54" s="11">
        <v>0</v>
      </c>
      <c r="G54" s="12">
        <v>1576700</v>
      </c>
      <c r="H54" s="19">
        <v>0</v>
      </c>
      <c r="I54" s="19">
        <v>1407178.43</v>
      </c>
      <c r="J54" s="19">
        <v>90090.57</v>
      </c>
      <c r="K54" s="19">
        <v>79431</v>
      </c>
      <c r="L54" s="19"/>
    </row>
    <row r="55" spans="1:12" ht="28.8" x14ac:dyDescent="0.3">
      <c r="A55" s="7">
        <v>3.2</v>
      </c>
      <c r="B55" s="7" t="s">
        <v>160</v>
      </c>
      <c r="C55" s="11" t="s">
        <v>13</v>
      </c>
      <c r="D55" s="9" t="s">
        <v>11</v>
      </c>
      <c r="E55" s="12">
        <v>2237300</v>
      </c>
      <c r="F55" s="8">
        <v>900000</v>
      </c>
      <c r="G55" s="8">
        <v>3137300</v>
      </c>
      <c r="H55" s="18">
        <v>821320</v>
      </c>
      <c r="I55" s="18">
        <v>474480</v>
      </c>
      <c r="J55" s="18">
        <v>1450000</v>
      </c>
      <c r="K55" s="18">
        <v>211500</v>
      </c>
      <c r="L55" s="18">
        <v>180000</v>
      </c>
    </row>
    <row r="56" spans="1:12" x14ac:dyDescent="0.3">
      <c r="A56" s="10" t="s">
        <v>161</v>
      </c>
      <c r="B56" s="10" t="s">
        <v>162</v>
      </c>
      <c r="C56" s="11" t="s">
        <v>13</v>
      </c>
      <c r="D56" s="11" t="s">
        <v>163</v>
      </c>
      <c r="E56" s="12">
        <v>160000</v>
      </c>
      <c r="F56" s="11">
        <v>0</v>
      </c>
      <c r="G56" s="12">
        <v>160000</v>
      </c>
      <c r="H56" s="19">
        <v>25000</v>
      </c>
      <c r="I56" s="19">
        <v>75000</v>
      </c>
      <c r="J56" s="19">
        <v>60000</v>
      </c>
      <c r="K56" s="19"/>
      <c r="L56" s="19"/>
    </row>
    <row r="57" spans="1:12" x14ac:dyDescent="0.3">
      <c r="A57" s="10" t="s">
        <v>164</v>
      </c>
      <c r="B57" s="10" t="s">
        <v>158</v>
      </c>
      <c r="C57" s="11" t="s">
        <v>35</v>
      </c>
      <c r="D57" s="11" t="s">
        <v>11</v>
      </c>
      <c r="E57" s="12">
        <v>2077300</v>
      </c>
      <c r="F57" s="12">
        <v>900000</v>
      </c>
      <c r="G57" s="12">
        <v>2977300</v>
      </c>
      <c r="H57" s="19">
        <v>796320</v>
      </c>
      <c r="I57" s="19">
        <v>399480</v>
      </c>
      <c r="J57" s="19">
        <v>1390000</v>
      </c>
      <c r="K57" s="19">
        <v>211500</v>
      </c>
      <c r="L57" s="19">
        <v>180000</v>
      </c>
    </row>
    <row r="58" spans="1:12" x14ac:dyDescent="0.3">
      <c r="A58" s="4">
        <v>4</v>
      </c>
      <c r="B58" s="4" t="s">
        <v>165</v>
      </c>
      <c r="C58" s="6" t="s">
        <v>8</v>
      </c>
      <c r="D58" s="6" t="s">
        <v>9</v>
      </c>
      <c r="E58" s="5">
        <v>3000000</v>
      </c>
      <c r="F58" s="5">
        <v>931460</v>
      </c>
      <c r="G58" s="5">
        <v>3931460</v>
      </c>
      <c r="H58" s="17" t="s">
        <v>166</v>
      </c>
      <c r="I58" s="17" t="s">
        <v>167</v>
      </c>
      <c r="J58" s="17" t="s">
        <v>168</v>
      </c>
      <c r="K58" s="17" t="s">
        <v>169</v>
      </c>
      <c r="L58" s="17" t="s">
        <v>170</v>
      </c>
    </row>
    <row r="59" spans="1:12" x14ac:dyDescent="0.3">
      <c r="A59" s="10">
        <v>4.0999999999999996</v>
      </c>
      <c r="B59" s="10" t="s">
        <v>171</v>
      </c>
      <c r="C59" s="11" t="s">
        <v>8</v>
      </c>
      <c r="D59" s="11" t="s">
        <v>11</v>
      </c>
      <c r="E59" s="11">
        <v>0</v>
      </c>
      <c r="F59" s="12">
        <v>931460</v>
      </c>
      <c r="G59" s="12">
        <v>931460</v>
      </c>
      <c r="H59" s="19" t="s">
        <v>172</v>
      </c>
      <c r="I59" s="19" t="s">
        <v>173</v>
      </c>
      <c r="J59" s="19" t="s">
        <v>173</v>
      </c>
      <c r="K59" s="19" t="s">
        <v>173</v>
      </c>
      <c r="L59" s="19" t="s">
        <v>173</v>
      </c>
    </row>
    <row r="60" spans="1:12" x14ac:dyDescent="0.3">
      <c r="A60" s="10" t="s">
        <v>174</v>
      </c>
      <c r="B60" s="10" t="s">
        <v>175</v>
      </c>
      <c r="C60" s="11" t="s">
        <v>8</v>
      </c>
      <c r="D60" s="11" t="s">
        <v>75</v>
      </c>
      <c r="E60" s="11">
        <v>0</v>
      </c>
      <c r="F60" s="12">
        <v>480000</v>
      </c>
      <c r="G60" s="12">
        <v>480000</v>
      </c>
      <c r="H60" s="19">
        <v>96000</v>
      </c>
      <c r="I60" s="19">
        <v>96000</v>
      </c>
      <c r="J60" s="19">
        <v>96000</v>
      </c>
      <c r="K60" s="19">
        <v>96000</v>
      </c>
      <c r="L60" s="19">
        <v>96000</v>
      </c>
    </row>
    <row r="61" spans="1:12" x14ac:dyDescent="0.3">
      <c r="A61" s="10" t="s">
        <v>176</v>
      </c>
      <c r="B61" s="10" t="s">
        <v>177</v>
      </c>
      <c r="C61" s="11" t="s">
        <v>8</v>
      </c>
      <c r="D61" s="11" t="s">
        <v>11</v>
      </c>
      <c r="E61" s="11">
        <v>0</v>
      </c>
      <c r="F61" s="12">
        <v>451460</v>
      </c>
      <c r="G61" s="12">
        <v>451460</v>
      </c>
      <c r="H61" s="19" t="s">
        <v>178</v>
      </c>
      <c r="I61" s="19" t="s">
        <v>179</v>
      </c>
      <c r="J61" s="19" t="s">
        <v>179</v>
      </c>
      <c r="K61" s="19" t="s">
        <v>179</v>
      </c>
      <c r="L61" s="19" t="s">
        <v>179</v>
      </c>
    </row>
    <row r="62" spans="1:12" x14ac:dyDescent="0.3">
      <c r="A62" s="10">
        <v>4.2</v>
      </c>
      <c r="B62" s="10" t="s">
        <v>180</v>
      </c>
      <c r="C62" s="11" t="s">
        <v>13</v>
      </c>
      <c r="D62" s="11" t="s">
        <v>181</v>
      </c>
      <c r="E62" s="12">
        <v>2300000</v>
      </c>
      <c r="F62" s="11">
        <v>0</v>
      </c>
      <c r="G62" s="12">
        <v>2300000</v>
      </c>
      <c r="H62" s="19">
        <v>300000</v>
      </c>
      <c r="I62" s="19">
        <v>800000</v>
      </c>
      <c r="J62" s="19">
        <v>668965.52</v>
      </c>
      <c r="K62" s="19">
        <v>449034.48</v>
      </c>
      <c r="L62" s="19">
        <v>82000</v>
      </c>
    </row>
    <row r="63" spans="1:12" x14ac:dyDescent="0.3">
      <c r="A63" s="10" t="s">
        <v>182</v>
      </c>
      <c r="B63" s="10" t="s">
        <v>183</v>
      </c>
      <c r="C63" s="11" t="s">
        <v>13</v>
      </c>
      <c r="D63" s="11" t="s">
        <v>184</v>
      </c>
      <c r="E63" s="11">
        <v>0</v>
      </c>
      <c r="F63" s="11">
        <v>0</v>
      </c>
      <c r="G63" s="11">
        <v>0</v>
      </c>
      <c r="H63" s="19">
        <v>0</v>
      </c>
      <c r="I63" s="19"/>
      <c r="J63" s="19"/>
      <c r="K63" s="19"/>
      <c r="L63" s="19"/>
    </row>
    <row r="64" spans="1:12" x14ac:dyDescent="0.3">
      <c r="A64" s="10" t="s">
        <v>185</v>
      </c>
      <c r="B64" s="10" t="s">
        <v>186</v>
      </c>
      <c r="C64" s="11" t="s">
        <v>187</v>
      </c>
      <c r="D64" s="11" t="s">
        <v>181</v>
      </c>
      <c r="E64" s="12">
        <v>2300000</v>
      </c>
      <c r="F64" s="11">
        <v>0</v>
      </c>
      <c r="G64" s="12">
        <v>2300000</v>
      </c>
      <c r="H64" s="19">
        <v>300000</v>
      </c>
      <c r="I64" s="19">
        <v>800000</v>
      </c>
      <c r="J64" s="19">
        <v>668965.52</v>
      </c>
      <c r="K64" s="19">
        <v>449034.48</v>
      </c>
      <c r="L64" s="19">
        <v>82000</v>
      </c>
    </row>
    <row r="65" spans="1:13" x14ac:dyDescent="0.3">
      <c r="A65" s="7">
        <v>4.3</v>
      </c>
      <c r="B65" s="7" t="s">
        <v>188</v>
      </c>
      <c r="C65" s="9" t="s">
        <v>189</v>
      </c>
      <c r="D65" s="9" t="s">
        <v>190</v>
      </c>
      <c r="E65" s="8">
        <v>400000</v>
      </c>
      <c r="F65" s="9">
        <v>0</v>
      </c>
      <c r="G65" s="8">
        <v>400000</v>
      </c>
      <c r="H65" s="18">
        <v>103750</v>
      </c>
      <c r="I65" s="18">
        <v>46250</v>
      </c>
      <c r="J65" s="18">
        <v>0</v>
      </c>
      <c r="K65" s="18">
        <v>50000</v>
      </c>
      <c r="L65" s="18">
        <v>200000</v>
      </c>
    </row>
    <row r="66" spans="1:13" x14ac:dyDescent="0.3">
      <c r="A66" s="10" t="s">
        <v>191</v>
      </c>
      <c r="B66" s="10" t="s">
        <v>192</v>
      </c>
      <c r="C66" s="11" t="s">
        <v>189</v>
      </c>
      <c r="D66" s="11" t="s">
        <v>193</v>
      </c>
      <c r="E66" s="12">
        <v>150000</v>
      </c>
      <c r="F66" s="11">
        <v>0</v>
      </c>
      <c r="G66" s="12">
        <v>150000</v>
      </c>
      <c r="H66" s="19">
        <v>103750</v>
      </c>
      <c r="I66" s="19">
        <v>46250</v>
      </c>
      <c r="J66" s="19"/>
      <c r="K66" s="19"/>
      <c r="L66" s="19"/>
    </row>
    <row r="67" spans="1:13" x14ac:dyDescent="0.3">
      <c r="A67" s="10" t="s">
        <v>194</v>
      </c>
      <c r="B67" s="10" t="s">
        <v>195</v>
      </c>
      <c r="C67" s="11" t="s">
        <v>196</v>
      </c>
      <c r="D67" s="11" t="s">
        <v>197</v>
      </c>
      <c r="E67" s="12">
        <v>50000</v>
      </c>
      <c r="F67" s="11">
        <v>0</v>
      </c>
      <c r="G67" s="12">
        <v>50000</v>
      </c>
      <c r="H67" s="19"/>
      <c r="I67" s="19"/>
      <c r="J67" s="19">
        <v>0</v>
      </c>
      <c r="K67" s="19">
        <v>50000</v>
      </c>
      <c r="L67" s="19"/>
    </row>
    <row r="68" spans="1:13" x14ac:dyDescent="0.3">
      <c r="A68" s="10" t="s">
        <v>198</v>
      </c>
      <c r="B68" s="10" t="s">
        <v>199</v>
      </c>
      <c r="C68" s="11" t="s">
        <v>200</v>
      </c>
      <c r="D68" s="11" t="s">
        <v>201</v>
      </c>
      <c r="E68" s="12">
        <v>150000</v>
      </c>
      <c r="F68" s="11">
        <v>0</v>
      </c>
      <c r="G68" s="12">
        <v>150000</v>
      </c>
      <c r="H68" s="19"/>
      <c r="I68" s="19"/>
      <c r="J68" s="19"/>
      <c r="K68" s="19">
        <v>0</v>
      </c>
      <c r="L68" s="19">
        <v>150000</v>
      </c>
    </row>
    <row r="69" spans="1:13" x14ac:dyDescent="0.3">
      <c r="A69" s="10" t="s">
        <v>202</v>
      </c>
      <c r="B69" s="10" t="s">
        <v>203</v>
      </c>
      <c r="C69" s="11" t="s">
        <v>204</v>
      </c>
      <c r="D69" s="11" t="s">
        <v>190</v>
      </c>
      <c r="E69" s="12">
        <v>50000</v>
      </c>
      <c r="F69" s="11">
        <v>0</v>
      </c>
      <c r="G69" s="12">
        <v>50000</v>
      </c>
      <c r="H69" s="19"/>
      <c r="I69" s="19"/>
      <c r="J69" s="19"/>
      <c r="K69" s="19"/>
      <c r="L69" s="19">
        <v>50000</v>
      </c>
    </row>
    <row r="70" spans="1:13" x14ac:dyDescent="0.3">
      <c r="A70" s="7">
        <v>4.4000000000000004</v>
      </c>
      <c r="B70" s="7" t="s">
        <v>205</v>
      </c>
      <c r="C70" s="9" t="s">
        <v>206</v>
      </c>
      <c r="D70" s="9" t="s">
        <v>9</v>
      </c>
      <c r="E70" s="8">
        <v>300000</v>
      </c>
      <c r="F70" s="9">
        <v>0</v>
      </c>
      <c r="G70" s="8">
        <v>300000</v>
      </c>
      <c r="H70" s="18">
        <v>0</v>
      </c>
      <c r="I70" s="18">
        <v>50000</v>
      </c>
      <c r="J70" s="18">
        <v>60000</v>
      </c>
      <c r="K70" s="18">
        <v>60000</v>
      </c>
      <c r="L70" s="18">
        <v>130000</v>
      </c>
    </row>
    <row r="71" spans="1:13" x14ac:dyDescent="0.3">
      <c r="A71" s="10">
        <v>5</v>
      </c>
      <c r="B71" s="10" t="s">
        <v>207</v>
      </c>
      <c r="C71" s="11" t="s">
        <v>208</v>
      </c>
      <c r="D71" s="11" t="s">
        <v>209</v>
      </c>
      <c r="E71" s="11">
        <v>0</v>
      </c>
      <c r="F71" s="11">
        <v>0</v>
      </c>
      <c r="G71" s="11">
        <v>0</v>
      </c>
      <c r="H71" s="19">
        <v>0</v>
      </c>
      <c r="I71" s="19"/>
      <c r="J71" s="19"/>
      <c r="K71" s="19"/>
      <c r="L71" s="19"/>
    </row>
    <row r="72" spans="1:13" x14ac:dyDescent="0.3">
      <c r="A72" s="13">
        <v>6</v>
      </c>
      <c r="B72" s="13" t="s">
        <v>210</v>
      </c>
      <c r="C72" s="15" t="s">
        <v>9</v>
      </c>
      <c r="D72" s="15" t="s">
        <v>9</v>
      </c>
      <c r="E72" s="15">
        <v>0</v>
      </c>
      <c r="F72" s="15">
        <v>0</v>
      </c>
      <c r="G72" s="15">
        <v>0</v>
      </c>
      <c r="H72" s="20"/>
      <c r="I72" s="20"/>
      <c r="J72" s="20"/>
      <c r="K72" s="20"/>
      <c r="L72" s="20"/>
    </row>
    <row r="73" spans="1:13" x14ac:dyDescent="0.3">
      <c r="A73" s="13">
        <v>5.3</v>
      </c>
      <c r="B73" s="13" t="s">
        <v>211</v>
      </c>
      <c r="C73" s="15" t="s">
        <v>13</v>
      </c>
      <c r="D73" s="15" t="s">
        <v>212</v>
      </c>
      <c r="E73" s="15"/>
      <c r="F73" s="15"/>
      <c r="G73" s="15">
        <v>0</v>
      </c>
      <c r="H73" s="20"/>
      <c r="I73" s="20"/>
      <c r="J73" s="20"/>
      <c r="K73" s="20"/>
      <c r="L73" s="20"/>
    </row>
    <row r="74" spans="1:13" x14ac:dyDescent="0.3">
      <c r="A74" s="13">
        <v>5.4</v>
      </c>
      <c r="B74" s="13" t="s">
        <v>213</v>
      </c>
      <c r="C74" s="15" t="s">
        <v>214</v>
      </c>
      <c r="D74" s="15" t="s">
        <v>215</v>
      </c>
      <c r="E74" s="15"/>
      <c r="F74" s="15"/>
      <c r="G74" s="15">
        <v>0</v>
      </c>
      <c r="H74" s="20"/>
      <c r="I74" s="20"/>
      <c r="J74" s="20"/>
      <c r="K74" s="20"/>
      <c r="L74" s="20"/>
    </row>
    <row r="75" spans="1:13" x14ac:dyDescent="0.3">
      <c r="A75" s="13">
        <v>5.5</v>
      </c>
      <c r="B75" s="13" t="s">
        <v>216</v>
      </c>
      <c r="C75" s="15" t="s">
        <v>215</v>
      </c>
      <c r="D75" s="15" t="s">
        <v>215</v>
      </c>
      <c r="E75" s="15"/>
      <c r="F75" s="15"/>
      <c r="G75" s="15">
        <v>0</v>
      </c>
      <c r="H75" s="20"/>
      <c r="I75" s="20"/>
      <c r="J75" s="20"/>
      <c r="K75" s="20"/>
      <c r="L75" s="20"/>
    </row>
    <row r="76" spans="1:13" x14ac:dyDescent="0.3">
      <c r="A76" s="13">
        <v>5.6</v>
      </c>
      <c r="B76" s="13" t="s">
        <v>217</v>
      </c>
      <c r="C76" s="15" t="s">
        <v>189</v>
      </c>
      <c r="D76" s="15" t="s">
        <v>209</v>
      </c>
      <c r="E76" s="15"/>
      <c r="F76" s="15"/>
      <c r="G76" s="15">
        <v>0</v>
      </c>
      <c r="H76" s="20">
        <v>0</v>
      </c>
      <c r="I76" s="20"/>
      <c r="J76" s="20"/>
      <c r="K76" s="20"/>
      <c r="L76" s="20"/>
    </row>
    <row r="77" spans="1:13" x14ac:dyDescent="0.3">
      <c r="A77" s="13">
        <v>6</v>
      </c>
      <c r="B77" s="13" t="s">
        <v>210</v>
      </c>
      <c r="C77" s="15" t="s">
        <v>9</v>
      </c>
      <c r="D77" s="15" t="s">
        <v>9</v>
      </c>
      <c r="E77" s="15"/>
      <c r="F77" s="15"/>
      <c r="G77" s="15">
        <v>0</v>
      </c>
      <c r="H77" s="20"/>
      <c r="I77" s="20"/>
      <c r="J77" s="20"/>
      <c r="K77" s="20"/>
      <c r="L77" s="20"/>
    </row>
    <row r="78" spans="1:13" x14ac:dyDescent="0.3">
      <c r="H78">
        <v>1910</v>
      </c>
      <c r="I78">
        <v>905</v>
      </c>
      <c r="J78">
        <v>937</v>
      </c>
      <c r="K78">
        <v>930</v>
      </c>
      <c r="L78">
        <f>5601.56-4682</f>
        <v>919.5600000000004</v>
      </c>
      <c r="M78">
        <f>SUM(H78:L78)</f>
        <v>5601.56</v>
      </c>
    </row>
    <row r="79" spans="1:13" x14ac:dyDescent="0.3">
      <c r="H79" s="27">
        <f>2730000-H3</f>
        <v>-1911054.9100000001</v>
      </c>
      <c r="I79" s="27">
        <f>11592000-I3</f>
        <v>-904916.36999999918</v>
      </c>
      <c r="J79" s="27">
        <f>13240000-J3</f>
        <v>-936946.69999999925</v>
      </c>
      <c r="K79" s="27">
        <f>9650000-K3</f>
        <v>-929211.09999999963</v>
      </c>
      <c r="L79" s="27">
        <f>3788000-L3</f>
        <v>-919430.9299999997</v>
      </c>
    </row>
    <row r="80" spans="1:13" x14ac:dyDescent="0.3">
      <c r="H80" s="28">
        <f>+H3/$G$3</f>
        <v>9.9590119086142181E-2</v>
      </c>
      <c r="I80" s="28">
        <f t="shared" ref="I80:L80" si="0">+I3/$G$3</f>
        <v>0.26816519382612941</v>
      </c>
      <c r="J80" s="28">
        <f t="shared" si="0"/>
        <v>0.30421613997471325</v>
      </c>
      <c r="K80" s="28">
        <f t="shared" si="0"/>
        <v>0.2270140978113179</v>
      </c>
      <c r="L80" s="28">
        <f t="shared" si="0"/>
        <v>0.10101444951628229</v>
      </c>
    </row>
    <row r="82" spans="8:13" x14ac:dyDescent="0.3">
      <c r="H82">
        <v>2730</v>
      </c>
      <c r="I82">
        <v>11592</v>
      </c>
      <c r="J82">
        <v>13240</v>
      </c>
      <c r="K82">
        <v>9650</v>
      </c>
      <c r="L82">
        <v>3788</v>
      </c>
    </row>
    <row r="83" spans="8:13" x14ac:dyDescent="0.3">
      <c r="H83">
        <f>+H82+H78</f>
        <v>4640</v>
      </c>
      <c r="I83">
        <f t="shared" ref="I83:L83" si="1">+I82+I78</f>
        <v>12497</v>
      </c>
      <c r="J83">
        <f t="shared" si="1"/>
        <v>14177</v>
      </c>
      <c r="K83">
        <f t="shared" si="1"/>
        <v>10580</v>
      </c>
      <c r="L83">
        <f t="shared" si="1"/>
        <v>4707.5600000000004</v>
      </c>
      <c r="M83">
        <f>SUM(H83:L83)</f>
        <v>46601.56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Panama</TermName>
          <TermId xmlns="http://schemas.microsoft.com/office/infopath/2007/PartnerControls">7af43a84-776d-43d1-b0f2-8a1f2a8ffc7b</TermId>
        </TermInfo>
      </Terms>
    </ic46d7e087fd4a108fb86518ca413cc6>
    <IDBDocs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Disclosure_x0020_Activity xmlns="cdc7663a-08f0-4737-9e8c-148ce897a09c">Loan Proposal</Disclosure_x0020_Activity>
    <Division_x0020_or_x0020_Unit xmlns="cdc7663a-08f0-4737-9e8c-148ce897a09c">CSD/RND</Division_x0020_or_x0020_Unit>
    <Fiscal_x0020_Year_x0020_IDB xmlns="cdc7663a-08f0-4737-9e8c-148ce897a09c" xsi:nil="true"/>
    <Other_x0020_Author xmlns="cdc7663a-08f0-4737-9e8c-148ce897a09c" xsi:nil="true"/>
    <Migration_x0020_Info xmlns="cdc7663a-08f0-4737-9e8c-148ce897a09c" xsi:nil="true"/>
    <Issue_x0020_Date xmlns="cdc7663a-08f0-4737-9e8c-148ce897a09c" xsi:nil="true"/>
    <Approval_x0020_Number xmlns="cdc7663a-08f0-4737-9e8c-148ce897a09c" xsi:nil="true"/>
    <Phase xmlns="cdc7663a-08f0-4737-9e8c-148ce897a09c" xsi:nil="true"/>
    <KP_x0020_Topics xmlns="cdc7663a-08f0-4737-9e8c-148ce897a09c" xsi:nil="true"/>
    <Disclosed xmlns="cdc7663a-08f0-4737-9e8c-148ce897a09c">false</Disclosed>
    <Document_x0020_Author xmlns="cdc7663a-08f0-4737-9e8c-148ce897a09c">Valle Porrua Yolanda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 xsi:nil="true"/>
    <Publication_x0020_Type xmlns="cdc7663a-08f0-4737-9e8c-148ce897a09c" xsi:nil="true"/>
    <Key_x0020_Document xmlns="cdc7663a-08f0-4737-9e8c-148ce897a09c">false</Key_x0020_Document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125</Value>
      <Value>25</Value>
      <Value>22</Value>
      <Value>1</Value>
      <Value>126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PN-L1166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Extracted_x0020_Keywords xmlns="cdc7663a-08f0-4737-9e8c-148ce897a09c"/>
    <Webtopic xmlns="cdc7663a-08f0-4737-9e8c-148ce897a09c" xsi:nil="true"/>
    <Abstract xmlns="cdc7663a-08f0-4737-9e8c-148ce897a09c" xsi:nil="true"/>
    <Publishing_x0020_House xmlns="cdc7663a-08f0-4737-9e8c-148ce897a09c" xsi:nil="true"/>
    <_dlc_DocId xmlns="cdc7663a-08f0-4737-9e8c-148ce897a09c">EZSHARE-1841800370-40</_dlc_DocId>
    <_dlc_DocIdUrl xmlns="cdc7663a-08f0-4737-9e8c-148ce897a09c">
      <Url>https://idbg.sharepoint.com/teams/EZ-PN-LON/PN-L1166/_layouts/15/DocIdRedir.aspx?ID=EZSHARE-1841800370-40</Url>
      <Description>EZSHARE-1841800370-40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7344B946E25624E846BBAAD8986DFFB" ma:contentTypeVersion="1101" ma:contentTypeDescription="A content type to manage public (operations) IDB documents" ma:contentTypeScope="" ma:versionID="0c7c7b3776f8499c74c30ba7be1cdcf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4aa05dda2897f1217ff42e56c050a2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N-L116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B3C07F96-2A9E-4DCD-9A6B-72C9BD0688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4F34F0-938E-463D-83E9-B266A5C116A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C57E060-C972-41DD-92DE-075211CD3624}"/>
</file>

<file path=customXml/itemProps4.xml><?xml version="1.0" encoding="utf-8"?>
<ds:datastoreItem xmlns:ds="http://schemas.openxmlformats.org/officeDocument/2006/customXml" ds:itemID="{43840185-F985-4254-BCD0-A374E4164FA1}"/>
</file>

<file path=customXml/itemProps5.xml><?xml version="1.0" encoding="utf-8"?>
<ds:datastoreItem xmlns:ds="http://schemas.openxmlformats.org/officeDocument/2006/customXml" ds:itemID="{13F12BE2-16CB-4C28-9ADC-469E0F0DF8BC}"/>
</file>

<file path=customXml/itemProps6.xml><?xml version="1.0" encoding="utf-8"?>
<ds:datastoreItem xmlns:ds="http://schemas.openxmlformats.org/officeDocument/2006/customXml" ds:itemID="{B109E961-05D8-43C6-ADD0-42522C4A6A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IADB</dc:creator>
  <cp:keywords/>
  <dc:description/>
  <cp:lastModifiedBy>Le Pommellec, Marion</cp:lastModifiedBy>
  <cp:revision/>
  <dcterms:created xsi:type="dcterms:W3CDTF">2021-05-03T15:24:20Z</dcterms:created>
  <dcterms:modified xsi:type="dcterms:W3CDTF">2021-05-27T00:06:05Z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0x0101001A458A224826124E8B45B1D613300CFC00B7344B946E25624E846BBAAD8986DFFB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22;#Panama|7af43a84-776d-43d1-b0f2-8a1f2a8ffc7b</vt:lpwstr>
  </property>
  <property fmtid="{D5CDD505-2E9C-101B-9397-08002B2CF9AE}" pid="7" name="_dlc_DocIdItemGuid">
    <vt:lpwstr>307666c0-64e2-4561-a13d-5db7cd196e51</vt:lpwstr>
  </property>
  <property fmtid="{D5CDD505-2E9C-101B-9397-08002B2CF9AE}" pid="8" name="Fund IDB">
    <vt:lpwstr/>
  </property>
  <property fmtid="{D5CDD505-2E9C-101B-9397-08002B2CF9AE}" pid="9" name="Fund_x0020_IDB">
    <vt:lpwstr/>
  </property>
  <property fmtid="{D5CDD505-2E9C-101B-9397-08002B2CF9AE}" pid="10" name="Series_x0020_Operations_x0020_IDB">
    <vt:lpwstr/>
  </property>
  <property fmtid="{D5CDD505-2E9C-101B-9397-08002B2CF9AE}" pid="11" name="Sector IDB">
    <vt:lpwstr/>
  </property>
  <property fmtid="{D5CDD505-2E9C-101B-9397-08002B2CF9AE}" pid="12" name="Function Operations IDB">
    <vt:lpwstr>1;#Project Preparation Planning and Design|29ca0c72-1fc4-435f-a09c-28585cb5eac9</vt:lpwstr>
  </property>
  <property fmtid="{D5CDD505-2E9C-101B-9397-08002B2CF9AE}" pid="13" name="Sector_x0020_IDB">
    <vt:lpwstr/>
  </property>
  <property fmtid="{D5CDD505-2E9C-101B-9397-08002B2CF9AE}" pid="15" name="Sub-Sector">
    <vt:lpwstr>126;#SUSTAINABLE AGRICULTURAL DEVELOPMENT|a0954e0d-8c49-4ad8-83bf-090abb274c8a</vt:lpwstr>
  </property>
  <property fmtid="{D5CDD505-2E9C-101B-9397-08002B2CF9AE}" pid="16" name="Function_x0020_Operations_x0020_IDB">
    <vt:lpwstr>1;#Project Preparation Planning and Design|29ca0c72-1fc4-435f-a09c-28585cb5eac9</vt:lpwstr>
  </property>
  <property fmtid="{D5CDD505-2E9C-101B-9397-08002B2CF9AE}" pid="17" name="Series Operations IDB">
    <vt:lpwstr/>
  </property>
</Properties>
</file>