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23"/>
  <workbookPr/>
  <mc:AlternateContent xmlns:mc="http://schemas.openxmlformats.org/markup-compatibility/2006">
    <mc:Choice Requires="x15">
      <x15ac:absPath xmlns:x15ac="http://schemas.microsoft.com/office/spreadsheetml/2010/11/ac" url="C:\Users\marionlp\OneDrive - Inter-American Development Bank Group\Documents\DATA.IDB\Marion FILES\09 - PANAMA\0-PN-L1166\POD\POD editado enviado a CSD\"/>
    </mc:Choice>
  </mc:AlternateContent>
  <xr:revisionPtr revIDLastSave="0" documentId="8_{378F6863-118F-44CA-8873-CC409A27E7D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oja1" sheetId="1" r:id="rId1"/>
  </sheets>
  <definedNames>
    <definedName name="_xlnm._FilterDatabase" localSheetId="0" hidden="1">Hoja1!$A$1:$Z$49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2" i="1" l="1"/>
  <c r="J52" i="1"/>
  <c r="H52" i="1"/>
  <c r="F52" i="1"/>
  <c r="D52" i="1"/>
  <c r="B52" i="1"/>
  <c r="L51" i="1"/>
  <c r="J51" i="1"/>
  <c r="H51" i="1"/>
  <c r="F51" i="1"/>
  <c r="D51" i="1"/>
  <c r="B51" i="1"/>
  <c r="L49" i="1"/>
  <c r="J49" i="1"/>
  <c r="H49" i="1"/>
  <c r="F49" i="1"/>
  <c r="D49" i="1"/>
  <c r="B49" i="1"/>
  <c r="L48" i="1"/>
  <c r="J48" i="1"/>
  <c r="H48" i="1"/>
  <c r="F48" i="1"/>
  <c r="D48" i="1"/>
  <c r="B48" i="1"/>
  <c r="L47" i="1"/>
  <c r="J47" i="1"/>
  <c r="H47" i="1"/>
  <c r="F47" i="1"/>
  <c r="D47" i="1"/>
  <c r="B47" i="1"/>
  <c r="T45" i="1"/>
  <c r="M45" i="1"/>
  <c r="K45" i="1"/>
  <c r="I45" i="1"/>
  <c r="G45" i="1"/>
  <c r="E45" i="1"/>
  <c r="C45" i="1"/>
  <c r="T44" i="1"/>
  <c r="M44" i="1"/>
  <c r="K44" i="1"/>
  <c r="I44" i="1"/>
  <c r="G44" i="1"/>
  <c r="E44" i="1"/>
  <c r="C44" i="1"/>
  <c r="T43" i="1"/>
  <c r="M43" i="1"/>
  <c r="K43" i="1"/>
  <c r="I43" i="1"/>
  <c r="G43" i="1"/>
  <c r="E43" i="1"/>
  <c r="C43" i="1"/>
  <c r="T42" i="1"/>
  <c r="M42" i="1"/>
  <c r="K42" i="1"/>
  <c r="I42" i="1"/>
  <c r="G42" i="1"/>
  <c r="E42" i="1"/>
  <c r="C42" i="1"/>
  <c r="T41" i="1"/>
  <c r="M41" i="1"/>
  <c r="K41" i="1"/>
  <c r="I41" i="1"/>
  <c r="G41" i="1"/>
  <c r="E41" i="1"/>
  <c r="C41" i="1"/>
  <c r="T40" i="1"/>
  <c r="M40" i="1"/>
  <c r="K40" i="1"/>
  <c r="I40" i="1"/>
  <c r="G40" i="1"/>
  <c r="E40" i="1"/>
  <c r="C40" i="1"/>
  <c r="T39" i="1"/>
  <c r="M39" i="1"/>
  <c r="K39" i="1"/>
  <c r="I39" i="1"/>
  <c r="G39" i="1"/>
  <c r="E39" i="1"/>
  <c r="C39" i="1"/>
  <c r="T38" i="1"/>
  <c r="M38" i="1"/>
  <c r="K38" i="1"/>
  <c r="I38" i="1"/>
  <c r="G38" i="1"/>
  <c r="E38" i="1"/>
  <c r="C38" i="1"/>
  <c r="T37" i="1"/>
  <c r="M37" i="1"/>
  <c r="K37" i="1"/>
  <c r="I37" i="1"/>
  <c r="G37" i="1"/>
  <c r="E37" i="1"/>
  <c r="C37" i="1"/>
  <c r="T36" i="1"/>
  <c r="M36" i="1"/>
  <c r="K36" i="1"/>
  <c r="I36" i="1"/>
  <c r="G36" i="1"/>
  <c r="E36" i="1"/>
  <c r="C36" i="1"/>
  <c r="T35" i="1"/>
  <c r="M35" i="1"/>
  <c r="K35" i="1"/>
  <c r="I35" i="1"/>
  <c r="G35" i="1"/>
  <c r="E35" i="1"/>
  <c r="C35" i="1"/>
  <c r="T34" i="1"/>
  <c r="M34" i="1"/>
  <c r="K34" i="1"/>
  <c r="I34" i="1"/>
  <c r="G34" i="1"/>
  <c r="E34" i="1"/>
  <c r="C34" i="1"/>
  <c r="T33" i="1"/>
  <c r="M33" i="1"/>
  <c r="K33" i="1"/>
  <c r="I33" i="1"/>
  <c r="G33" i="1"/>
  <c r="E33" i="1"/>
  <c r="C33" i="1"/>
  <c r="T32" i="1"/>
  <c r="M32" i="1"/>
  <c r="K32" i="1"/>
  <c r="I32" i="1"/>
  <c r="G32" i="1"/>
  <c r="E32" i="1"/>
  <c r="C32" i="1"/>
  <c r="T31" i="1"/>
  <c r="M31" i="1"/>
  <c r="K31" i="1"/>
  <c r="I31" i="1"/>
  <c r="G31" i="1"/>
  <c r="E31" i="1"/>
  <c r="C31" i="1"/>
  <c r="T30" i="1"/>
  <c r="M30" i="1"/>
  <c r="K30" i="1"/>
  <c r="I30" i="1"/>
  <c r="G30" i="1"/>
  <c r="E30" i="1"/>
  <c r="C30" i="1"/>
  <c r="T29" i="1"/>
  <c r="M29" i="1"/>
  <c r="K29" i="1"/>
  <c r="I29" i="1"/>
  <c r="G29" i="1"/>
  <c r="E29" i="1"/>
  <c r="C29" i="1"/>
  <c r="T28" i="1"/>
  <c r="M28" i="1"/>
  <c r="K28" i="1"/>
  <c r="I28" i="1"/>
  <c r="G28" i="1"/>
  <c r="E28" i="1"/>
  <c r="C28" i="1"/>
  <c r="T27" i="1"/>
  <c r="M27" i="1"/>
  <c r="K27" i="1"/>
  <c r="I27" i="1"/>
  <c r="G27" i="1"/>
  <c r="E27" i="1"/>
  <c r="C27" i="1"/>
  <c r="T26" i="1"/>
  <c r="M26" i="1"/>
  <c r="K26" i="1"/>
  <c r="I26" i="1"/>
  <c r="G26" i="1"/>
  <c r="E26" i="1"/>
  <c r="C26" i="1"/>
  <c r="T25" i="1"/>
  <c r="M25" i="1"/>
  <c r="K25" i="1"/>
  <c r="I25" i="1"/>
  <c r="G25" i="1"/>
  <c r="E25" i="1"/>
  <c r="C25" i="1"/>
  <c r="T24" i="1"/>
  <c r="M24" i="1"/>
  <c r="K24" i="1"/>
  <c r="I24" i="1"/>
  <c r="G24" i="1"/>
  <c r="E24" i="1"/>
  <c r="C24" i="1"/>
  <c r="T23" i="1"/>
  <c r="M23" i="1"/>
  <c r="K23" i="1"/>
  <c r="I23" i="1"/>
  <c r="G23" i="1"/>
  <c r="E23" i="1"/>
  <c r="C23" i="1"/>
  <c r="T22" i="1"/>
  <c r="M22" i="1"/>
  <c r="K22" i="1"/>
  <c r="I22" i="1"/>
  <c r="G22" i="1"/>
  <c r="E22" i="1"/>
  <c r="C22" i="1"/>
  <c r="T21" i="1"/>
  <c r="M21" i="1"/>
  <c r="K21" i="1"/>
  <c r="I21" i="1"/>
  <c r="G21" i="1"/>
  <c r="E21" i="1"/>
  <c r="C21" i="1"/>
  <c r="T20" i="1"/>
  <c r="M20" i="1"/>
  <c r="K20" i="1"/>
  <c r="I20" i="1"/>
  <c r="G20" i="1"/>
  <c r="E20" i="1"/>
  <c r="C20" i="1"/>
  <c r="T19" i="1"/>
  <c r="M19" i="1"/>
  <c r="K19" i="1"/>
  <c r="I19" i="1"/>
  <c r="G19" i="1"/>
  <c r="E19" i="1"/>
  <c r="C19" i="1"/>
  <c r="T18" i="1"/>
  <c r="M18" i="1"/>
  <c r="K18" i="1"/>
  <c r="I18" i="1"/>
  <c r="G18" i="1"/>
  <c r="E18" i="1"/>
  <c r="C18" i="1"/>
  <c r="T17" i="1"/>
  <c r="M17" i="1"/>
  <c r="K17" i="1"/>
  <c r="I17" i="1"/>
  <c r="G17" i="1"/>
  <c r="E17" i="1"/>
  <c r="C17" i="1"/>
  <c r="T16" i="1"/>
  <c r="M16" i="1"/>
  <c r="K16" i="1"/>
  <c r="I16" i="1"/>
  <c r="G16" i="1"/>
  <c r="E16" i="1"/>
  <c r="C16" i="1"/>
  <c r="T15" i="1"/>
  <c r="M15" i="1"/>
  <c r="K15" i="1"/>
  <c r="I15" i="1"/>
  <c r="G15" i="1"/>
  <c r="E15" i="1"/>
  <c r="C15" i="1"/>
  <c r="T14" i="1"/>
  <c r="M14" i="1"/>
  <c r="K14" i="1"/>
  <c r="I14" i="1"/>
  <c r="G14" i="1"/>
  <c r="E14" i="1"/>
  <c r="C14" i="1"/>
  <c r="T13" i="1"/>
  <c r="M13" i="1"/>
  <c r="K13" i="1"/>
  <c r="I13" i="1"/>
  <c r="G13" i="1"/>
  <c r="E13" i="1"/>
  <c r="C13" i="1"/>
  <c r="T12" i="1"/>
  <c r="M12" i="1"/>
  <c r="K12" i="1"/>
  <c r="I12" i="1"/>
  <c r="G12" i="1"/>
  <c r="E12" i="1"/>
  <c r="C12" i="1"/>
  <c r="T11" i="1"/>
  <c r="M11" i="1"/>
  <c r="K11" i="1"/>
  <c r="I11" i="1"/>
  <c r="G11" i="1"/>
  <c r="E11" i="1"/>
  <c r="C11" i="1"/>
  <c r="T10" i="1"/>
  <c r="M10" i="1"/>
  <c r="K10" i="1"/>
  <c r="I10" i="1"/>
  <c r="G10" i="1"/>
  <c r="E10" i="1"/>
  <c r="C10" i="1"/>
  <c r="T9" i="1"/>
  <c r="M9" i="1"/>
  <c r="K9" i="1"/>
  <c r="I9" i="1"/>
  <c r="G9" i="1"/>
  <c r="E9" i="1"/>
  <c r="C9" i="1"/>
  <c r="T8" i="1"/>
  <c r="M8" i="1"/>
  <c r="K8" i="1"/>
  <c r="I8" i="1"/>
  <c r="G8" i="1"/>
  <c r="E8" i="1"/>
  <c r="C8" i="1"/>
  <c r="T7" i="1"/>
  <c r="M7" i="1"/>
  <c r="K7" i="1"/>
  <c r="I7" i="1"/>
  <c r="G7" i="1"/>
  <c r="E7" i="1"/>
  <c r="C7" i="1"/>
  <c r="T6" i="1"/>
  <c r="M6" i="1"/>
  <c r="K6" i="1"/>
  <c r="I6" i="1"/>
  <c r="G6" i="1"/>
  <c r="E6" i="1"/>
  <c r="C6" i="1"/>
  <c r="T5" i="1"/>
  <c r="M5" i="1"/>
  <c r="K5" i="1"/>
  <c r="I5" i="1"/>
  <c r="G5" i="1"/>
  <c r="E5" i="1"/>
  <c r="C5" i="1"/>
  <c r="T4" i="1"/>
  <c r="M4" i="1"/>
  <c r="K4" i="1"/>
  <c r="I4" i="1"/>
  <c r="G4" i="1"/>
  <c r="E4" i="1"/>
  <c r="C4" i="1"/>
  <c r="T3" i="1"/>
  <c r="M3" i="1"/>
  <c r="K3" i="1"/>
  <c r="I3" i="1"/>
  <c r="G3" i="1"/>
  <c r="E3" i="1"/>
  <c r="C3" i="1"/>
  <c r="Z3" i="1" l="1"/>
  <c r="Y3" i="1"/>
  <c r="Z4" i="1"/>
  <c r="Y4" i="1"/>
  <c r="Z5" i="1"/>
  <c r="Y5" i="1"/>
  <c r="Z6" i="1"/>
  <c r="Y6" i="1"/>
  <c r="Z7" i="1"/>
  <c r="Y7" i="1"/>
  <c r="Z8" i="1"/>
  <c r="Y8" i="1"/>
  <c r="Z9" i="1"/>
  <c r="Y9" i="1"/>
  <c r="Z10" i="1"/>
  <c r="Y10" i="1"/>
  <c r="Z11" i="1"/>
  <c r="Y11" i="1"/>
  <c r="Z12" i="1"/>
  <c r="Y12" i="1"/>
  <c r="Z13" i="1"/>
  <c r="Y13" i="1"/>
  <c r="Z14" i="1"/>
  <c r="Y14" i="1"/>
  <c r="Z15" i="1"/>
  <c r="Y15" i="1"/>
  <c r="Z16" i="1"/>
  <c r="Y16" i="1"/>
  <c r="Z17" i="1"/>
  <c r="Y17" i="1"/>
  <c r="Z18" i="1"/>
  <c r="Y18" i="1"/>
  <c r="Z19" i="1"/>
  <c r="Y19" i="1"/>
  <c r="Z20" i="1"/>
  <c r="Y20" i="1"/>
  <c r="Z21" i="1"/>
  <c r="Y21" i="1"/>
  <c r="Z22" i="1"/>
  <c r="Y22" i="1"/>
  <c r="Z23" i="1"/>
  <c r="Y23" i="1"/>
  <c r="Z24" i="1"/>
  <c r="Y24" i="1"/>
  <c r="Z25" i="1"/>
  <c r="Y25" i="1"/>
  <c r="Z26" i="1"/>
  <c r="Y26" i="1"/>
  <c r="Z27" i="1"/>
  <c r="Y27" i="1"/>
  <c r="Z28" i="1"/>
  <c r="Y28" i="1"/>
  <c r="Z29" i="1"/>
  <c r="Y29" i="1"/>
  <c r="Z30" i="1"/>
  <c r="Y30" i="1"/>
  <c r="Z31" i="1"/>
  <c r="Y31" i="1"/>
  <c r="Z32" i="1"/>
  <c r="Y32" i="1"/>
  <c r="Z33" i="1"/>
  <c r="Y33" i="1"/>
  <c r="Z34" i="1"/>
  <c r="Y34" i="1"/>
  <c r="Z35" i="1"/>
  <c r="Y35" i="1"/>
  <c r="Z36" i="1"/>
  <c r="Y36" i="1"/>
  <c r="Z37" i="1"/>
  <c r="Y37" i="1"/>
  <c r="Z38" i="1"/>
  <c r="Y38" i="1"/>
  <c r="Z39" i="1"/>
  <c r="Y39" i="1"/>
  <c r="Z40" i="1"/>
  <c r="Y40" i="1"/>
  <c r="Z41" i="1"/>
  <c r="Y41" i="1"/>
  <c r="Z42" i="1"/>
  <c r="Y42" i="1"/>
  <c r="Z43" i="1"/>
  <c r="Y43" i="1"/>
  <c r="Z44" i="1"/>
  <c r="Y44" i="1"/>
  <c r="Z45" i="1"/>
  <c r="Y45" i="1"/>
  <c r="Y52" i="1" l="1"/>
  <c r="Y51" i="1"/>
  <c r="Y49" i="1"/>
  <c r="Y48" i="1"/>
  <c r="Y4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X2" authorId="0" shapeId="0" xr:uid="{00000000-0006-0000-0000-000001000000}">
      <text>
        <r>
          <rPr>
            <sz val="11"/>
            <color rgb="FF000000"/>
            <rFont val="Calibri"/>
          </rPr>
          <t>Hewlett-Packard Company:
3= Muy alta y alta
2=moderada
1= baja</t>
        </r>
      </text>
    </comment>
    <comment ref="R4" authorId="0" shapeId="0" xr:uid="{00000000-0006-0000-0000-000002000000}">
      <text>
        <r>
          <rPr>
            <sz val="11"/>
            <color rgb="FF000000"/>
            <rFont val="Calibri"/>
          </rPr>
          <t>Hewlett-Packard Company:
CIA TROPICO HUMEDO</t>
        </r>
      </text>
    </comment>
    <comment ref="R20" authorId="0" shapeId="0" xr:uid="{00000000-0006-0000-0000-000003000000}">
      <text>
        <r>
          <rPr>
            <sz val="11"/>
            <color rgb="FF000000"/>
            <rFont val="Calibri"/>
          </rPr>
          <t xml:space="preserve">Hewlett-Packard Company:
CIA AZUERO
SUB OCU
</t>
        </r>
      </text>
    </comment>
    <comment ref="R27" authorId="0" shapeId="0" xr:uid="{00000000-0006-0000-0000-000004000000}">
      <text>
        <r>
          <rPr>
            <sz val="11"/>
            <color rgb="FF000000"/>
            <rFont val="Calibri"/>
          </rPr>
          <t>Hewlett-Packard Company:
CIA DIVISA</t>
        </r>
      </text>
    </comment>
    <comment ref="S27" authorId="0" shapeId="0" xr:uid="{00000000-0006-0000-0000-000005000000}">
      <text>
        <r>
          <rPr>
            <sz val="11"/>
            <color rgb="FF000000"/>
            <rFont val="Calibri"/>
          </rPr>
          <t>Hewlett-Packard Company:
dos IPT</t>
        </r>
      </text>
    </comment>
    <comment ref="A33" authorId="0" shapeId="0" xr:uid="{00000000-0006-0000-0000-000006000000}">
      <text>
        <r>
          <rPr>
            <sz val="11"/>
            <color rgb="FF000000"/>
            <rFont val="Calibri"/>
          </rPr>
          <t>Hewlett-Packard Company:
Aligandí</t>
        </r>
      </text>
    </comment>
    <comment ref="A34" authorId="0" shapeId="0" xr:uid="{00000000-0006-0000-0000-000007000000}">
      <text>
        <r>
          <rPr>
            <sz val="11"/>
            <color rgb="FF000000"/>
            <rFont val="Calibri"/>
          </rPr>
          <t xml:space="preserve">Hewlett-Packard Company:
</t>
        </r>
      </text>
    </comment>
    <comment ref="A35" authorId="0" shapeId="0" xr:uid="{00000000-0006-0000-0000-000008000000}">
      <text>
        <r>
          <rPr>
            <sz val="11"/>
            <color rgb="FF000000"/>
            <rFont val="Calibri"/>
          </rPr>
          <t>Hewlett-Packard Company:
la atiende Región de Chepo</t>
        </r>
      </text>
    </comment>
    <comment ref="S40" authorId="0" shapeId="0" xr:uid="{00000000-0006-0000-0000-000009000000}">
      <text>
        <r>
          <rPr>
            <sz val="11"/>
            <color rgb="FF000000"/>
            <rFont val="Calibri"/>
          </rPr>
          <t>Hewlett-Packard Company:
2 IPT</t>
        </r>
      </text>
    </comment>
  </commentList>
</comments>
</file>

<file path=xl/sharedStrings.xml><?xml version="1.0" encoding="utf-8"?>
<sst xmlns="http://schemas.openxmlformats.org/spreadsheetml/2006/main" count="84" uniqueCount="71">
  <si>
    <t>Selección de Distritos que incluyen al menos un corregimiento en el Plan Colmena.</t>
  </si>
  <si>
    <t>Pobreza Extrema</t>
  </si>
  <si>
    <t xml:space="preserve">Superficie cultivada entre 0.5 a 50 ha </t>
  </si>
  <si>
    <t>2. N° de productores entre de 0.5 a 50 ha</t>
  </si>
  <si>
    <t>N° de Agricultores familiares atendidos</t>
  </si>
  <si>
    <t>N° de Organizaciones y/o Asociaciones de productores</t>
  </si>
  <si>
    <t>N° de mujeres productoras entre 0.5 a 50 ha</t>
  </si>
  <si>
    <t>Cuencas hidrográficas disponible para actividad agropecuaria</t>
  </si>
  <si>
    <t>Servicios técnicos disponibles 
(Sí =1; No =0)</t>
  </si>
  <si>
    <t>Accesibilidad vial</t>
  </si>
  <si>
    <t>Inseguridad alimentaria y nutricional (Censo Talla)</t>
  </si>
  <si>
    <t>Puntaje total</t>
  </si>
  <si>
    <t>puntaje por priorización de criterios</t>
  </si>
  <si>
    <t>Datos</t>
  </si>
  <si>
    <t>Calificación</t>
  </si>
  <si>
    <t xml:space="preserve">Calificación </t>
  </si>
  <si>
    <t>Atendidos por el MIDA</t>
  </si>
  <si>
    <t>Datos de # cuenca en el distrito</t>
  </si>
  <si>
    <r>
      <t>Datos Caudal aportado por cuenca M</t>
    </r>
    <r>
      <rPr>
        <b/>
        <vertAlign val="superscript"/>
        <sz val="11"/>
        <color rgb="FFFFFFFF"/>
        <rFont val="Arial Narrow"/>
      </rPr>
      <t>3</t>
    </r>
    <r>
      <rPr>
        <b/>
        <sz val="11"/>
        <color rgb="FFFFFFFF"/>
        <rFont val="Arial Narrow"/>
      </rPr>
      <t>/s</t>
    </r>
  </si>
  <si>
    <t>MIDA</t>
  </si>
  <si>
    <t>IDIAP</t>
  </si>
  <si>
    <t>IPT</t>
  </si>
  <si>
    <t>UTILIZACIÓN BIOLÓGICA (% prevalencia D.Crónica)</t>
  </si>
  <si>
    <t>Chiriquí Grande</t>
  </si>
  <si>
    <t>Almirante</t>
  </si>
  <si>
    <t>Changuinola</t>
  </si>
  <si>
    <t>Olá</t>
  </si>
  <si>
    <t>Penonomé</t>
  </si>
  <si>
    <t>Natá</t>
  </si>
  <si>
    <t>La Pintada</t>
  </si>
  <si>
    <t>Donoso</t>
  </si>
  <si>
    <t>Chagres</t>
  </si>
  <si>
    <t>Alanje</t>
  </si>
  <si>
    <t>Barú</t>
  </si>
  <si>
    <t>Renacimiento</t>
  </si>
  <si>
    <t>Gualaca</t>
  </si>
  <si>
    <t>Tolé</t>
  </si>
  <si>
    <t>Santa Fe / D</t>
  </si>
  <si>
    <t>Chepigana</t>
  </si>
  <si>
    <t>Pinogana</t>
  </si>
  <si>
    <t>Los Pozos</t>
  </si>
  <si>
    <t>Las Minas</t>
  </si>
  <si>
    <t>Macaracas</t>
  </si>
  <si>
    <t>Tonosí</t>
  </si>
  <si>
    <t>Chepo</t>
  </si>
  <si>
    <t>Capira</t>
  </si>
  <si>
    <t>Soná</t>
  </si>
  <si>
    <t>Santa Fé / V</t>
  </si>
  <si>
    <t>Río de Jesús</t>
  </si>
  <si>
    <t>Calobre</t>
  </si>
  <si>
    <t>San Francisco</t>
  </si>
  <si>
    <t>Las Palmas</t>
  </si>
  <si>
    <t>Cañazas</t>
  </si>
  <si>
    <t>Aligandí</t>
  </si>
  <si>
    <t>Wargandí-</t>
  </si>
  <si>
    <t>Madugandí-</t>
  </si>
  <si>
    <t>Cémaco</t>
  </si>
  <si>
    <t>Sambú</t>
  </si>
  <si>
    <t>Nole Duima</t>
  </si>
  <si>
    <t>Mironó</t>
  </si>
  <si>
    <t>Ñurum</t>
  </si>
  <si>
    <t>La Chorrera</t>
  </si>
  <si>
    <t>Kankintu</t>
  </si>
  <si>
    <t>Las Tablas</t>
  </si>
  <si>
    <t>Panamá</t>
  </si>
  <si>
    <t>Mariato</t>
  </si>
  <si>
    <t>mediana</t>
  </si>
  <si>
    <t>max</t>
  </si>
  <si>
    <t>min</t>
  </si>
  <si>
    <t>0.33 percentil</t>
  </si>
  <si>
    <t>0.66 percentil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</si>
</sst>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>
    <font>
      <sz val="11"/>
      <color rgb="FF000000"/>
      <name val="Calibri"/>
    </font>
    <font>
      <b/>
      <sz val="11"/>
      <color rgb="FFFFFFFF"/>
      <name val="Arial Narrow"/>
    </font>
    <font>
      <sz val="11"/>
      <name val="Calibri"/>
    </font>
    <font>
      <b/>
      <sz val="11"/>
      <name val="Arial Narrow"/>
    </font>
    <font>
      <sz val="11"/>
      <name val="Arial Narrow"/>
    </font>
    <font>
      <sz val="11"/>
      <color rgb="FF000000"/>
      <name val="Arial Narrow"/>
    </font>
    <font>
      <b/>
      <sz val="11"/>
      <color rgb="FFFF0000"/>
      <name val="Arial Narrow"/>
    </font>
    <font>
      <b/>
      <sz val="11"/>
      <color rgb="FF000000"/>
      <name val="Arial Narrow"/>
    </font>
    <font>
      <b/>
      <sz val="11"/>
      <color rgb="FFC00000"/>
      <name val="Arial Narrow"/>
    </font>
    <font>
      <b/>
      <vertAlign val="superscript"/>
      <sz val="11"/>
      <color rgb="FFFFFFFF"/>
      <name val="Arial Narrow"/>
    </font>
  </fonts>
  <fills count="16">
    <fill>
      <patternFill patternType="none"/>
    </fill>
    <fill>
      <patternFill patternType="gray125"/>
    </fill>
    <fill>
      <patternFill patternType="solid">
        <fgColor rgb="FF002060"/>
        <bgColor rgb="FF002060"/>
      </patternFill>
    </fill>
    <fill>
      <patternFill patternType="solid">
        <fgColor rgb="FF92D050"/>
        <bgColor rgb="FF92D050"/>
      </patternFill>
    </fill>
    <fill>
      <patternFill patternType="solid">
        <fgColor rgb="FFF4B083"/>
        <bgColor rgb="FFF4B083"/>
      </patternFill>
    </fill>
    <fill>
      <patternFill patternType="solid">
        <fgColor rgb="FF9CC2E5"/>
        <bgColor rgb="FF9CC2E5"/>
      </patternFill>
    </fill>
    <fill>
      <patternFill patternType="solid">
        <fgColor rgb="FFFFC000"/>
        <bgColor rgb="FFFFC000"/>
      </patternFill>
    </fill>
    <fill>
      <patternFill patternType="solid">
        <fgColor rgb="FFFF3300"/>
        <bgColor rgb="FFFF3300"/>
      </patternFill>
    </fill>
    <fill>
      <patternFill patternType="solid">
        <fgColor rgb="FFFFD965"/>
        <bgColor rgb="FFFFD965"/>
      </patternFill>
    </fill>
    <fill>
      <patternFill patternType="solid">
        <fgColor rgb="FFFF0000"/>
        <bgColor rgb="FFFF0000"/>
      </patternFill>
    </fill>
    <fill>
      <patternFill patternType="solid">
        <fgColor rgb="FFFFFF00"/>
        <bgColor rgb="FFFFFF00"/>
      </patternFill>
    </fill>
    <fill>
      <patternFill patternType="solid">
        <fgColor rgb="FF7030A0"/>
        <bgColor rgb="FF7030A0"/>
      </patternFill>
    </fill>
    <fill>
      <patternFill patternType="solid">
        <fgColor rgb="FFADB9CA"/>
        <bgColor rgb="FFADB9CA"/>
      </patternFill>
    </fill>
    <fill>
      <patternFill patternType="solid">
        <fgColor rgb="FF002060"/>
        <bgColor rgb="FF1E4E79"/>
      </patternFill>
    </fill>
    <fill>
      <patternFill patternType="solid">
        <fgColor rgb="FF002060"/>
        <bgColor indexed="64"/>
      </patternFill>
    </fill>
    <fill>
      <patternFill patternType="solid">
        <fgColor rgb="FF002060"/>
        <bgColor rgb="FF757070"/>
      </patternFill>
    </fill>
  </fills>
  <borders count="2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center" vertical="center" wrapText="1"/>
    </xf>
    <xf numFmtId="1" fontId="1" fillId="0" borderId="10" xfId="0" applyNumberFormat="1" applyFont="1" applyBorder="1" applyAlignment="1">
      <alignment horizontal="center" vertical="center" wrapText="1"/>
    </xf>
    <xf numFmtId="1" fontId="1" fillId="0" borderId="11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2" fontId="1" fillId="0" borderId="13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3" fillId="3" borderId="14" xfId="0" applyFont="1" applyFill="1" applyBorder="1" applyAlignment="1">
      <alignment vertical="center" wrapText="1"/>
    </xf>
    <xf numFmtId="1" fontId="4" fillId="0" borderId="9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1" fontId="4" fillId="0" borderId="9" xfId="0" applyNumberFormat="1" applyFont="1" applyBorder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2" fontId="4" fillId="0" borderId="9" xfId="0" applyNumberFormat="1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4" borderId="14" xfId="0" applyFont="1" applyFill="1" applyBorder="1" applyAlignment="1">
      <alignment vertical="center" wrapText="1"/>
    </xf>
    <xf numFmtId="0" fontId="3" fillId="5" borderId="14" xfId="0" applyFont="1" applyFill="1" applyBorder="1" applyAlignment="1">
      <alignment vertical="center" wrapText="1"/>
    </xf>
    <xf numFmtId="0" fontId="3" fillId="6" borderId="14" xfId="0" applyFont="1" applyFill="1" applyBorder="1" applyAlignment="1">
      <alignment vertical="center" wrapText="1"/>
    </xf>
    <xf numFmtId="0" fontId="3" fillId="7" borderId="14" xfId="0" applyFont="1" applyFill="1" applyBorder="1" applyAlignment="1">
      <alignment vertical="center" wrapText="1"/>
    </xf>
    <xf numFmtId="0" fontId="3" fillId="8" borderId="14" xfId="0" applyFont="1" applyFill="1" applyBorder="1" applyAlignment="1">
      <alignment vertical="center" wrapText="1"/>
    </xf>
    <xf numFmtId="0" fontId="1" fillId="9" borderId="14" xfId="0" applyFont="1" applyFill="1" applyBorder="1" applyAlignment="1">
      <alignment vertical="center" wrapText="1"/>
    </xf>
    <xf numFmtId="3" fontId="4" fillId="0" borderId="9" xfId="0" applyNumberFormat="1" applyFont="1" applyBorder="1" applyAlignment="1">
      <alignment horizontal="center"/>
    </xf>
    <xf numFmtId="0" fontId="3" fillId="10" borderId="14" xfId="0" applyFont="1" applyFill="1" applyBorder="1" applyAlignment="1">
      <alignment vertical="center" wrapText="1"/>
    </xf>
    <xf numFmtId="0" fontId="1" fillId="11" borderId="14" xfId="0" applyFont="1" applyFill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2" fontId="7" fillId="0" borderId="0" xfId="0" applyNumberFormat="1" applyFont="1" applyAlignment="1">
      <alignment horizontal="center" vertical="center" wrapText="1"/>
    </xf>
    <xf numFmtId="2" fontId="7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 vertical="center" wrapText="1"/>
    </xf>
    <xf numFmtId="1" fontId="6" fillId="0" borderId="0" xfId="0" applyNumberFormat="1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2" fontId="7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/>
    </xf>
    <xf numFmtId="2" fontId="7" fillId="12" borderId="16" xfId="0" applyNumberFormat="1" applyFont="1" applyFill="1" applyBorder="1"/>
    <xf numFmtId="2" fontId="7" fillId="0" borderId="17" xfId="0" applyNumberFormat="1" applyFont="1" applyBorder="1" applyAlignment="1">
      <alignment horizontal="center"/>
    </xf>
    <xf numFmtId="2" fontId="5" fillId="0" borderId="17" xfId="0" applyNumberFormat="1" applyFont="1" applyBorder="1"/>
    <xf numFmtId="2" fontId="7" fillId="0" borderId="17" xfId="0" applyNumberFormat="1" applyFont="1" applyBorder="1"/>
    <xf numFmtId="0" fontId="5" fillId="0" borderId="18" xfId="0" applyFont="1" applyBorder="1" applyAlignment="1">
      <alignment horizontal="center"/>
    </xf>
    <xf numFmtId="2" fontId="7" fillId="0" borderId="19" xfId="0" applyNumberFormat="1" applyFont="1" applyBorder="1"/>
    <xf numFmtId="2" fontId="7" fillId="0" borderId="20" xfId="0" applyNumberFormat="1" applyFont="1" applyBorder="1"/>
    <xf numFmtId="2" fontId="5" fillId="0" borderId="0" xfId="0" applyNumberFormat="1" applyFont="1"/>
    <xf numFmtId="1" fontId="7" fillId="0" borderId="20" xfId="0" applyNumberFormat="1" applyFont="1" applyBorder="1" applyAlignment="1">
      <alignment horizontal="center"/>
    </xf>
    <xf numFmtId="2" fontId="7" fillId="0" borderId="0" xfId="0" applyNumberFormat="1" applyFont="1"/>
    <xf numFmtId="0" fontId="5" fillId="0" borderId="21" xfId="0" applyFont="1" applyBorder="1" applyAlignment="1">
      <alignment horizontal="center"/>
    </xf>
    <xf numFmtId="2" fontId="5" fillId="0" borderId="21" xfId="0" applyNumberFormat="1" applyFont="1" applyBorder="1" applyAlignment="1">
      <alignment horizontal="center"/>
    </xf>
    <xf numFmtId="2" fontId="7" fillId="0" borderId="22" xfId="0" applyNumberFormat="1" applyFont="1" applyBorder="1"/>
    <xf numFmtId="2" fontId="7" fillId="0" borderId="23" xfId="0" applyNumberFormat="1" applyFont="1" applyBorder="1" applyAlignment="1">
      <alignment horizontal="center"/>
    </xf>
    <xf numFmtId="2" fontId="5" fillId="0" borderId="23" xfId="0" applyNumberFormat="1" applyFont="1" applyBorder="1"/>
    <xf numFmtId="2" fontId="7" fillId="0" borderId="23" xfId="0" applyNumberFormat="1" applyFont="1" applyBorder="1"/>
    <xf numFmtId="2" fontId="5" fillId="0" borderId="24" xfId="0" applyNumberFormat="1" applyFont="1" applyBorder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1" fontId="5" fillId="0" borderId="0" xfId="0" applyNumberFormat="1" applyFont="1"/>
    <xf numFmtId="0" fontId="5" fillId="0" borderId="0" xfId="0" applyFont="1"/>
    <xf numFmtId="2" fontId="4" fillId="0" borderId="11" xfId="0" applyNumberFormat="1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center" vertical="center" wrapText="1"/>
    </xf>
    <xf numFmtId="1" fontId="7" fillId="0" borderId="17" xfId="0" applyNumberFormat="1" applyFont="1" applyBorder="1" applyAlignment="1">
      <alignment horizontal="center"/>
    </xf>
    <xf numFmtId="1" fontId="7" fillId="0" borderId="23" xfId="0" applyNumberFormat="1" applyFont="1" applyBorder="1" applyAlignment="1">
      <alignment horizontal="center"/>
    </xf>
    <xf numFmtId="0" fontId="1" fillId="15" borderId="5" xfId="0" applyFont="1" applyFill="1" applyBorder="1" applyAlignment="1">
      <alignment horizontal="center" vertical="center" wrapText="1"/>
    </xf>
    <xf numFmtId="0" fontId="1" fillId="14" borderId="6" xfId="0" applyFont="1" applyFill="1" applyBorder="1" applyAlignment="1">
      <alignment horizontal="center" vertical="center" wrapText="1"/>
    </xf>
    <xf numFmtId="0" fontId="1" fillId="14" borderId="10" xfId="0" applyFont="1" applyFill="1" applyBorder="1" applyAlignment="1">
      <alignment horizontal="center" vertical="center" wrapText="1"/>
    </xf>
    <xf numFmtId="1" fontId="1" fillId="14" borderId="10" xfId="0" applyNumberFormat="1" applyFont="1" applyFill="1" applyBorder="1" applyAlignment="1">
      <alignment horizontal="center" vertical="center" wrapText="1"/>
    </xf>
    <xf numFmtId="2" fontId="1" fillId="13" borderId="4" xfId="0" applyNumberFormat="1" applyFont="1" applyFill="1" applyBorder="1" applyAlignment="1">
      <alignment horizontal="center" vertical="center" wrapText="1"/>
    </xf>
    <xf numFmtId="0" fontId="1" fillId="14" borderId="2" xfId="0" applyFont="1" applyFill="1" applyBorder="1" applyAlignment="1">
      <alignment horizontal="center" vertical="center" wrapText="1"/>
    </xf>
    <xf numFmtId="0" fontId="2" fillId="14" borderId="11" xfId="0" applyFont="1" applyFill="1" applyBorder="1" applyAlignment="1"/>
    <xf numFmtId="0" fontId="2" fillId="14" borderId="3" xfId="0" applyFont="1" applyFill="1" applyBorder="1" applyAlignment="1"/>
    <xf numFmtId="0" fontId="2" fillId="14" borderId="8" xfId="0" applyFont="1" applyFill="1" applyBorder="1" applyAlignment="1"/>
    <xf numFmtId="0" fontId="2" fillId="14" borderId="4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"/>
  <sheetViews>
    <sheetView tabSelected="1" workbookViewId="0">
      <pane xSplit="1" topLeftCell="B1" activePane="topRight" state="frozen"/>
      <selection pane="topRight" activeCell="B1" sqref="B1:C1"/>
    </sheetView>
  </sheetViews>
  <sheetFormatPr defaultColWidth="14.42578125" defaultRowHeight="15" customHeight="1"/>
  <cols>
    <col min="1" max="1" width="23.7109375" customWidth="1"/>
    <col min="2" max="2" width="13.28515625" customWidth="1"/>
    <col min="3" max="3" width="12.85546875" customWidth="1"/>
    <col min="4" max="6" width="13" customWidth="1"/>
    <col min="7" max="7" width="15.140625" customWidth="1"/>
    <col min="8" max="8" width="14.140625" customWidth="1"/>
    <col min="9" max="9" width="15" customWidth="1"/>
    <col min="10" max="11" width="15.42578125" customWidth="1"/>
    <col min="12" max="13" width="13.42578125" customWidth="1"/>
    <col min="14" max="14" width="15.42578125" customWidth="1"/>
    <col min="15" max="15" width="15.85546875" customWidth="1"/>
    <col min="16" max="16" width="17.7109375" customWidth="1"/>
    <col min="17" max="17" width="5.7109375" customWidth="1"/>
    <col min="18" max="18" width="6.42578125" customWidth="1"/>
    <col min="19" max="19" width="5.7109375" customWidth="1"/>
    <col min="20" max="20" width="16.28515625" customWidth="1"/>
    <col min="21" max="22" width="13.5703125" customWidth="1"/>
    <col min="23" max="23" width="16.28515625" customWidth="1"/>
    <col min="24" max="24" width="16.85546875" customWidth="1"/>
    <col min="25" max="25" width="17.42578125" customWidth="1"/>
    <col min="26" max="26" width="20.28515625" customWidth="1"/>
  </cols>
  <sheetData>
    <row r="1" spans="1:26" ht="50.25" customHeight="1">
      <c r="A1" s="1" t="s">
        <v>0</v>
      </c>
      <c r="B1" s="77" t="s">
        <v>1</v>
      </c>
      <c r="C1" s="79"/>
      <c r="D1" s="76" t="s">
        <v>2</v>
      </c>
      <c r="E1" s="79"/>
      <c r="F1" s="75" t="s">
        <v>3</v>
      </c>
      <c r="G1" s="79"/>
      <c r="H1" s="75" t="s">
        <v>4</v>
      </c>
      <c r="I1" s="79"/>
      <c r="J1" s="75" t="s">
        <v>5</v>
      </c>
      <c r="K1" s="79"/>
      <c r="L1" s="75" t="s">
        <v>6</v>
      </c>
      <c r="M1" s="79"/>
      <c r="N1" s="78" t="s">
        <v>7</v>
      </c>
      <c r="O1" s="80"/>
      <c r="P1" s="81"/>
      <c r="Q1" s="75" t="s">
        <v>8</v>
      </c>
      <c r="R1" s="82"/>
      <c r="S1" s="82"/>
      <c r="T1" s="79"/>
      <c r="U1" s="75" t="s">
        <v>9</v>
      </c>
      <c r="V1" s="79"/>
      <c r="W1" s="75" t="s">
        <v>10</v>
      </c>
      <c r="X1" s="79"/>
      <c r="Y1" s="73" t="s">
        <v>11</v>
      </c>
      <c r="Z1" s="74" t="s">
        <v>12</v>
      </c>
    </row>
    <row r="2" spans="1:26" ht="53.25" customHeight="1">
      <c r="A2" s="2"/>
      <c r="B2" s="3" t="s">
        <v>13</v>
      </c>
      <c r="C2" s="4" t="s">
        <v>14</v>
      </c>
      <c r="D2" s="5" t="s">
        <v>13</v>
      </c>
      <c r="E2" s="6" t="s">
        <v>15</v>
      </c>
      <c r="F2" s="5" t="s">
        <v>13</v>
      </c>
      <c r="G2" s="7" t="s">
        <v>15</v>
      </c>
      <c r="H2" s="8" t="s">
        <v>16</v>
      </c>
      <c r="I2" s="8" t="s">
        <v>14</v>
      </c>
      <c r="J2" s="8" t="s">
        <v>13</v>
      </c>
      <c r="K2" s="8" t="s">
        <v>14</v>
      </c>
      <c r="L2" s="8" t="s">
        <v>13</v>
      </c>
      <c r="M2" s="8" t="s">
        <v>14</v>
      </c>
      <c r="N2" s="8" t="s">
        <v>17</v>
      </c>
      <c r="O2" s="8" t="s">
        <v>18</v>
      </c>
      <c r="P2" s="8" t="s">
        <v>14</v>
      </c>
      <c r="Q2" s="9" t="s">
        <v>19</v>
      </c>
      <c r="R2" s="9" t="s">
        <v>20</v>
      </c>
      <c r="S2" s="9" t="s">
        <v>21</v>
      </c>
      <c r="T2" s="10" t="s">
        <v>14</v>
      </c>
      <c r="U2" s="8" t="s">
        <v>13</v>
      </c>
      <c r="V2" s="8" t="s">
        <v>14</v>
      </c>
      <c r="W2" s="11" t="s">
        <v>22</v>
      </c>
      <c r="X2" s="12" t="s">
        <v>14</v>
      </c>
      <c r="Y2" s="9"/>
      <c r="Z2" s="13"/>
    </row>
    <row r="3" spans="1:26" ht="15.75" customHeight="1">
      <c r="A3" s="14" t="s">
        <v>23</v>
      </c>
      <c r="B3" s="68">
        <v>25.8</v>
      </c>
      <c r="C3" s="15">
        <f t="shared" ref="C3:C45" si="0">IF(OR(B3&lt;20,B3&gt;70),1,IF(B3&lt;40,2,3))</f>
        <v>2</v>
      </c>
      <c r="D3" s="16">
        <v>8843</v>
      </c>
      <c r="E3" s="69">
        <f t="shared" ref="E3:E45" si="1">IF(D3&lt;$D$51,1,IF(D3&gt;$D$52,3,2))</f>
        <v>1</v>
      </c>
      <c r="F3" s="17">
        <v>459.57480103860598</v>
      </c>
      <c r="G3" s="70">
        <f t="shared" ref="G3:G45" si="2">IF(F3&lt;$F$51,1,IF(F3&gt;$F$52,3,2))</f>
        <v>1</v>
      </c>
      <c r="H3" s="18">
        <v>224</v>
      </c>
      <c r="I3" s="15">
        <f t="shared" ref="I3:I45" si="3">IF(H3&lt;$H$51,1,IF(H3&gt;$H$52,3,2))</f>
        <v>2</v>
      </c>
      <c r="J3" s="18">
        <v>23</v>
      </c>
      <c r="K3" s="15">
        <f t="shared" ref="K3:K45" si="4">IF(J3&lt;$J$51,1,IF(J3&gt;$J$52,3,2))</f>
        <v>3</v>
      </c>
      <c r="L3" s="17">
        <v>122</v>
      </c>
      <c r="M3" s="15">
        <f t="shared" ref="M3:M45" si="5">IF(L3&lt;$L$51,1,IF(L3&gt;$L$52,3,2))</f>
        <v>1</v>
      </c>
      <c r="N3" s="19">
        <v>1</v>
      </c>
      <c r="O3" s="19">
        <v>101</v>
      </c>
      <c r="P3" s="19">
        <v>3</v>
      </c>
      <c r="Q3" s="19">
        <v>1</v>
      </c>
      <c r="R3" s="19">
        <v>0</v>
      </c>
      <c r="S3" s="19">
        <v>1</v>
      </c>
      <c r="T3" s="15">
        <f t="shared" ref="T3:T45" si="6">SUM(Q3+R3+S3)</f>
        <v>2</v>
      </c>
      <c r="U3" s="19"/>
      <c r="V3" s="19"/>
      <c r="W3" s="20">
        <v>38</v>
      </c>
      <c r="X3" s="21">
        <v>3</v>
      </c>
      <c r="Y3" s="22">
        <f t="shared" ref="Y3:Y45" si="7">SUM(C3+E3+G3+I3+K3+M3+P3+T3+V3+X3)</f>
        <v>18</v>
      </c>
      <c r="Z3" s="22">
        <f t="shared" ref="Z3:Z45" si="8">C3*3+G3*3+I3*3+M3*3+X3*2+K3*2+E3*2+P3+T3</f>
        <v>37</v>
      </c>
    </row>
    <row r="4" spans="1:26" ht="16.5" customHeight="1">
      <c r="A4" s="14" t="s">
        <v>24</v>
      </c>
      <c r="B4" s="68">
        <v>60.3</v>
      </c>
      <c r="C4" s="15">
        <f t="shared" si="0"/>
        <v>3</v>
      </c>
      <c r="D4" s="16">
        <v>18013</v>
      </c>
      <c r="E4" s="69">
        <f t="shared" si="1"/>
        <v>2</v>
      </c>
      <c r="F4" s="17">
        <v>769.85154003582488</v>
      </c>
      <c r="G4" s="70">
        <f t="shared" si="2"/>
        <v>1</v>
      </c>
      <c r="H4" s="18">
        <v>309</v>
      </c>
      <c r="I4" s="15">
        <f t="shared" si="3"/>
        <v>3</v>
      </c>
      <c r="J4" s="18">
        <v>27</v>
      </c>
      <c r="K4" s="15">
        <f t="shared" si="4"/>
        <v>3</v>
      </c>
      <c r="L4" s="17">
        <v>233</v>
      </c>
      <c r="M4" s="15">
        <f t="shared" si="5"/>
        <v>2</v>
      </c>
      <c r="N4" s="19">
        <v>1</v>
      </c>
      <c r="O4" s="19">
        <v>93</v>
      </c>
      <c r="P4" s="19">
        <v>3</v>
      </c>
      <c r="Q4" s="19">
        <v>1</v>
      </c>
      <c r="R4" s="19">
        <v>1</v>
      </c>
      <c r="S4" s="19">
        <v>0</v>
      </c>
      <c r="T4" s="15">
        <f t="shared" si="6"/>
        <v>2</v>
      </c>
      <c r="U4" s="19"/>
      <c r="V4" s="19"/>
      <c r="W4" s="20">
        <v>25.1</v>
      </c>
      <c r="X4" s="21">
        <v>3</v>
      </c>
      <c r="Y4" s="22">
        <f t="shared" si="7"/>
        <v>22</v>
      </c>
      <c r="Z4" s="22">
        <f t="shared" si="8"/>
        <v>48</v>
      </c>
    </row>
    <row r="5" spans="1:26" ht="16.5" customHeight="1">
      <c r="A5" s="23" t="s">
        <v>25</v>
      </c>
      <c r="B5" s="68">
        <v>26.25</v>
      </c>
      <c r="C5" s="15">
        <f t="shared" si="0"/>
        <v>2</v>
      </c>
      <c r="D5" s="16">
        <v>20122</v>
      </c>
      <c r="E5" s="69">
        <f t="shared" si="1"/>
        <v>2</v>
      </c>
      <c r="F5" s="17">
        <v>2521.48682690948</v>
      </c>
      <c r="G5" s="70">
        <f t="shared" si="2"/>
        <v>3</v>
      </c>
      <c r="H5" s="18">
        <v>131</v>
      </c>
      <c r="I5" s="15">
        <f t="shared" si="3"/>
        <v>2</v>
      </c>
      <c r="J5" s="18">
        <v>34</v>
      </c>
      <c r="K5" s="15">
        <f t="shared" si="4"/>
        <v>3</v>
      </c>
      <c r="L5" s="17">
        <v>644</v>
      </c>
      <c r="M5" s="15">
        <f t="shared" si="5"/>
        <v>3</v>
      </c>
      <c r="N5" s="19">
        <v>2</v>
      </c>
      <c r="O5" s="19">
        <v>76</v>
      </c>
      <c r="P5" s="19">
        <v>3</v>
      </c>
      <c r="Q5" s="19">
        <v>1</v>
      </c>
      <c r="R5" s="19">
        <v>0</v>
      </c>
      <c r="S5" s="19">
        <v>1</v>
      </c>
      <c r="T5" s="15">
        <f t="shared" si="6"/>
        <v>2</v>
      </c>
      <c r="U5" s="19"/>
      <c r="V5" s="19"/>
      <c r="W5" s="20">
        <v>26.6</v>
      </c>
      <c r="X5" s="21">
        <v>3</v>
      </c>
      <c r="Y5" s="22">
        <f t="shared" si="7"/>
        <v>23</v>
      </c>
      <c r="Z5" s="22">
        <f t="shared" si="8"/>
        <v>51</v>
      </c>
    </row>
    <row r="6" spans="1:26" ht="16.5" customHeight="1">
      <c r="A6" s="23" t="s">
        <v>26</v>
      </c>
      <c r="B6" s="68">
        <v>22.1</v>
      </c>
      <c r="C6" s="15">
        <f t="shared" si="0"/>
        <v>2</v>
      </c>
      <c r="D6" s="17">
        <v>7089</v>
      </c>
      <c r="E6" s="69">
        <f t="shared" si="1"/>
        <v>1</v>
      </c>
      <c r="F6" s="17">
        <v>708.64830015752682</v>
      </c>
      <c r="G6" s="70">
        <f t="shared" si="2"/>
        <v>1</v>
      </c>
      <c r="H6" s="18">
        <v>250</v>
      </c>
      <c r="I6" s="15">
        <f t="shared" si="3"/>
        <v>2</v>
      </c>
      <c r="J6" s="18">
        <v>1</v>
      </c>
      <c r="K6" s="15">
        <f t="shared" si="4"/>
        <v>1</v>
      </c>
      <c r="L6" s="17">
        <v>110</v>
      </c>
      <c r="M6" s="15">
        <f t="shared" si="5"/>
        <v>1</v>
      </c>
      <c r="N6" s="19">
        <v>1</v>
      </c>
      <c r="O6" s="19">
        <v>23</v>
      </c>
      <c r="P6" s="19">
        <v>1</v>
      </c>
      <c r="Q6" s="19">
        <v>1</v>
      </c>
      <c r="R6" s="19">
        <v>0</v>
      </c>
      <c r="S6" s="19">
        <v>1</v>
      </c>
      <c r="T6" s="15">
        <f t="shared" si="6"/>
        <v>2</v>
      </c>
      <c r="U6" s="19"/>
      <c r="V6" s="19"/>
      <c r="W6" s="20">
        <v>7.4</v>
      </c>
      <c r="X6" s="21">
        <v>2</v>
      </c>
      <c r="Y6" s="22">
        <f t="shared" si="7"/>
        <v>13</v>
      </c>
      <c r="Z6" s="22">
        <f t="shared" si="8"/>
        <v>29</v>
      </c>
    </row>
    <row r="7" spans="1:26" ht="16.5" customHeight="1">
      <c r="A7" s="24" t="s">
        <v>27</v>
      </c>
      <c r="B7" s="68">
        <v>16.5</v>
      </c>
      <c r="C7" s="15">
        <f t="shared" si="0"/>
        <v>1</v>
      </c>
      <c r="D7" s="17">
        <v>48258</v>
      </c>
      <c r="E7" s="69">
        <f t="shared" si="1"/>
        <v>3</v>
      </c>
      <c r="F7" s="17">
        <v>7136.3084387360805</v>
      </c>
      <c r="G7" s="70">
        <f t="shared" si="2"/>
        <v>3</v>
      </c>
      <c r="H7" s="18">
        <v>361</v>
      </c>
      <c r="I7" s="15">
        <f t="shared" si="3"/>
        <v>3</v>
      </c>
      <c r="J7" s="18">
        <v>36</v>
      </c>
      <c r="K7" s="15">
        <f t="shared" si="4"/>
        <v>3</v>
      </c>
      <c r="L7" s="17">
        <v>1524</v>
      </c>
      <c r="M7" s="15">
        <f t="shared" si="5"/>
        <v>3</v>
      </c>
      <c r="N7" s="19">
        <v>1</v>
      </c>
      <c r="O7" s="19">
        <v>39</v>
      </c>
      <c r="P7" s="19">
        <v>2</v>
      </c>
      <c r="Q7" s="19">
        <v>1</v>
      </c>
      <c r="R7" s="19">
        <v>1</v>
      </c>
      <c r="S7" s="19">
        <v>1</v>
      </c>
      <c r="T7" s="15">
        <f t="shared" si="6"/>
        <v>3</v>
      </c>
      <c r="U7" s="19"/>
      <c r="V7" s="19"/>
      <c r="W7" s="20">
        <v>12.9</v>
      </c>
      <c r="X7" s="21">
        <v>3</v>
      </c>
      <c r="Y7" s="22">
        <f t="shared" si="7"/>
        <v>24</v>
      </c>
      <c r="Z7" s="22">
        <f t="shared" si="8"/>
        <v>53</v>
      </c>
    </row>
    <row r="8" spans="1:26" ht="16.5" customHeight="1">
      <c r="A8" s="23" t="s">
        <v>28</v>
      </c>
      <c r="B8" s="68">
        <v>10.6</v>
      </c>
      <c r="C8" s="15">
        <f t="shared" si="0"/>
        <v>1</v>
      </c>
      <c r="D8" s="17">
        <v>10332</v>
      </c>
      <c r="E8" s="69">
        <f t="shared" si="1"/>
        <v>1</v>
      </c>
      <c r="F8" s="17">
        <v>1288.9704864372709</v>
      </c>
      <c r="G8" s="70">
        <f t="shared" si="2"/>
        <v>2</v>
      </c>
      <c r="H8" s="18">
        <v>428</v>
      </c>
      <c r="I8" s="15">
        <f t="shared" si="3"/>
        <v>3</v>
      </c>
      <c r="J8" s="18">
        <v>13</v>
      </c>
      <c r="K8" s="15">
        <f t="shared" si="4"/>
        <v>2</v>
      </c>
      <c r="L8" s="17">
        <v>282</v>
      </c>
      <c r="M8" s="15">
        <f t="shared" si="5"/>
        <v>3</v>
      </c>
      <c r="N8" s="19">
        <v>1</v>
      </c>
      <c r="O8" s="19">
        <v>3.21</v>
      </c>
      <c r="P8" s="19">
        <v>1</v>
      </c>
      <c r="Q8" s="19">
        <v>1</v>
      </c>
      <c r="R8" s="19">
        <v>0</v>
      </c>
      <c r="S8" s="19">
        <v>0</v>
      </c>
      <c r="T8" s="15">
        <f t="shared" si="6"/>
        <v>1</v>
      </c>
      <c r="U8" s="19"/>
      <c r="V8" s="19"/>
      <c r="W8" s="20">
        <v>9</v>
      </c>
      <c r="X8" s="21">
        <v>2</v>
      </c>
      <c r="Y8" s="22">
        <f t="shared" si="7"/>
        <v>16</v>
      </c>
      <c r="Z8" s="22">
        <f t="shared" si="8"/>
        <v>39</v>
      </c>
    </row>
    <row r="9" spans="1:26" ht="16.5" customHeight="1">
      <c r="A9" s="24" t="s">
        <v>29</v>
      </c>
      <c r="B9" s="68">
        <v>20.2</v>
      </c>
      <c r="C9" s="15">
        <f t="shared" si="0"/>
        <v>2</v>
      </c>
      <c r="D9" s="17">
        <v>26728</v>
      </c>
      <c r="E9" s="69">
        <f t="shared" si="1"/>
        <v>3</v>
      </c>
      <c r="F9" s="17">
        <v>2476.3744400949149</v>
      </c>
      <c r="G9" s="70">
        <f t="shared" si="2"/>
        <v>3</v>
      </c>
      <c r="H9" s="18">
        <v>206</v>
      </c>
      <c r="I9" s="15">
        <f t="shared" si="3"/>
        <v>2</v>
      </c>
      <c r="J9" s="18">
        <v>21</v>
      </c>
      <c r="K9" s="15">
        <f t="shared" si="4"/>
        <v>2</v>
      </c>
      <c r="L9" s="17">
        <v>357</v>
      </c>
      <c r="M9" s="15">
        <f t="shared" si="5"/>
        <v>3</v>
      </c>
      <c r="N9" s="19">
        <v>1</v>
      </c>
      <c r="O9" s="19">
        <v>39</v>
      </c>
      <c r="P9" s="19">
        <v>2</v>
      </c>
      <c r="Q9" s="19">
        <v>1</v>
      </c>
      <c r="R9" s="19">
        <v>0</v>
      </c>
      <c r="S9" s="19">
        <v>1</v>
      </c>
      <c r="T9" s="15">
        <f t="shared" si="6"/>
        <v>2</v>
      </c>
      <c r="U9" s="19"/>
      <c r="V9" s="19"/>
      <c r="W9" s="20">
        <v>10.6</v>
      </c>
      <c r="X9" s="21">
        <v>3</v>
      </c>
      <c r="Y9" s="22">
        <f t="shared" si="7"/>
        <v>22</v>
      </c>
      <c r="Z9" s="22">
        <f t="shared" si="8"/>
        <v>50</v>
      </c>
    </row>
    <row r="10" spans="1:26" ht="16.5" customHeight="1">
      <c r="A10" s="23" t="s">
        <v>30</v>
      </c>
      <c r="B10" s="68">
        <v>33</v>
      </c>
      <c r="C10" s="15">
        <f t="shared" si="0"/>
        <v>2</v>
      </c>
      <c r="D10" s="17">
        <v>24763</v>
      </c>
      <c r="E10" s="69">
        <f t="shared" si="1"/>
        <v>3</v>
      </c>
      <c r="F10" s="17">
        <v>746.83374019802193</v>
      </c>
      <c r="G10" s="70">
        <f t="shared" si="2"/>
        <v>1</v>
      </c>
      <c r="H10" s="18">
        <v>271</v>
      </c>
      <c r="I10" s="15">
        <f t="shared" si="3"/>
        <v>2</v>
      </c>
      <c r="J10" s="18">
        <v>4</v>
      </c>
      <c r="K10" s="15">
        <f t="shared" si="4"/>
        <v>1</v>
      </c>
      <c r="L10" s="17">
        <v>48</v>
      </c>
      <c r="M10" s="15">
        <f t="shared" si="5"/>
        <v>1</v>
      </c>
      <c r="N10" s="19">
        <v>1</v>
      </c>
      <c r="O10" s="19">
        <v>12</v>
      </c>
      <c r="P10" s="19">
        <v>1</v>
      </c>
      <c r="Q10" s="19">
        <v>1</v>
      </c>
      <c r="R10" s="19">
        <v>0</v>
      </c>
      <c r="S10" s="19">
        <v>1</v>
      </c>
      <c r="T10" s="15">
        <f t="shared" si="6"/>
        <v>2</v>
      </c>
      <c r="U10" s="19"/>
      <c r="V10" s="19"/>
      <c r="W10" s="20">
        <v>21.9</v>
      </c>
      <c r="X10" s="21">
        <v>3</v>
      </c>
      <c r="Y10" s="22">
        <f t="shared" si="7"/>
        <v>16</v>
      </c>
      <c r="Z10" s="22">
        <f t="shared" si="8"/>
        <v>35</v>
      </c>
    </row>
    <row r="11" spans="1:26" ht="16.5" customHeight="1">
      <c r="A11" s="23" t="s">
        <v>31</v>
      </c>
      <c r="B11" s="68">
        <v>18.8</v>
      </c>
      <c r="C11" s="15">
        <f t="shared" si="0"/>
        <v>1</v>
      </c>
      <c r="D11" s="17">
        <v>9689</v>
      </c>
      <c r="E11" s="69">
        <f t="shared" si="1"/>
        <v>1</v>
      </c>
      <c r="F11" s="17">
        <v>515.39394184122978</v>
      </c>
      <c r="G11" s="70">
        <f t="shared" si="2"/>
        <v>1</v>
      </c>
      <c r="H11" s="18">
        <v>74</v>
      </c>
      <c r="I11" s="15">
        <f t="shared" si="3"/>
        <v>1</v>
      </c>
      <c r="J11" s="18">
        <v>4</v>
      </c>
      <c r="K11" s="15">
        <f t="shared" si="4"/>
        <v>1</v>
      </c>
      <c r="L11" s="17">
        <v>58</v>
      </c>
      <c r="M11" s="15">
        <f t="shared" si="5"/>
        <v>1</v>
      </c>
      <c r="N11" s="19">
        <v>1</v>
      </c>
      <c r="O11" s="19">
        <v>21.1</v>
      </c>
      <c r="P11" s="19">
        <v>1</v>
      </c>
      <c r="Q11" s="19">
        <v>1</v>
      </c>
      <c r="R11" s="19">
        <v>0</v>
      </c>
      <c r="S11" s="19">
        <v>0</v>
      </c>
      <c r="T11" s="15">
        <f t="shared" si="6"/>
        <v>1</v>
      </c>
      <c r="U11" s="19"/>
      <c r="V11" s="19"/>
      <c r="W11" s="20">
        <v>14.1</v>
      </c>
      <c r="X11" s="21">
        <v>3</v>
      </c>
      <c r="Y11" s="22">
        <f t="shared" si="7"/>
        <v>11</v>
      </c>
      <c r="Z11" s="22">
        <f t="shared" si="8"/>
        <v>24</v>
      </c>
    </row>
    <row r="12" spans="1:26" ht="16.5" customHeight="1">
      <c r="A12" s="25" t="s">
        <v>32</v>
      </c>
      <c r="B12" s="68">
        <v>15.3</v>
      </c>
      <c r="C12" s="15">
        <f t="shared" si="0"/>
        <v>1</v>
      </c>
      <c r="D12" s="17">
        <v>8704</v>
      </c>
      <c r="E12" s="69">
        <f t="shared" si="1"/>
        <v>1</v>
      </c>
      <c r="F12" s="17">
        <v>924.01824273743</v>
      </c>
      <c r="G12" s="70">
        <f t="shared" si="2"/>
        <v>1</v>
      </c>
      <c r="H12" s="18">
        <v>216</v>
      </c>
      <c r="I12" s="15">
        <f t="shared" si="3"/>
        <v>2</v>
      </c>
      <c r="J12" s="18">
        <v>2</v>
      </c>
      <c r="K12" s="15">
        <f t="shared" si="4"/>
        <v>1</v>
      </c>
      <c r="L12" s="17">
        <v>228</v>
      </c>
      <c r="M12" s="15">
        <f t="shared" si="5"/>
        <v>2</v>
      </c>
      <c r="N12" s="19">
        <v>2</v>
      </c>
      <c r="O12" s="19">
        <v>30</v>
      </c>
      <c r="P12" s="19">
        <v>1</v>
      </c>
      <c r="Q12" s="19">
        <v>1</v>
      </c>
      <c r="R12" s="19">
        <v>1</v>
      </c>
      <c r="S12" s="19">
        <v>0</v>
      </c>
      <c r="T12" s="15">
        <f t="shared" si="6"/>
        <v>2</v>
      </c>
      <c r="U12" s="19"/>
      <c r="V12" s="19"/>
      <c r="W12" s="20">
        <v>11.9</v>
      </c>
      <c r="X12" s="21">
        <v>3</v>
      </c>
      <c r="Y12" s="22">
        <f t="shared" si="7"/>
        <v>14</v>
      </c>
      <c r="Z12" s="22">
        <f t="shared" si="8"/>
        <v>31</v>
      </c>
    </row>
    <row r="13" spans="1:26" ht="16.5" customHeight="1">
      <c r="A13" s="25" t="s">
        <v>33</v>
      </c>
      <c r="B13" s="68">
        <v>14.4</v>
      </c>
      <c r="C13" s="15">
        <f t="shared" si="0"/>
        <v>1</v>
      </c>
      <c r="D13" s="17">
        <v>12001</v>
      </c>
      <c r="E13" s="69">
        <f t="shared" si="1"/>
        <v>2</v>
      </c>
      <c r="F13" s="17">
        <v>2393.4779228391453</v>
      </c>
      <c r="G13" s="70">
        <f t="shared" si="2"/>
        <v>3</v>
      </c>
      <c r="H13" s="18">
        <v>71</v>
      </c>
      <c r="I13" s="15">
        <f t="shared" si="3"/>
        <v>1</v>
      </c>
      <c r="J13" s="18">
        <v>4</v>
      </c>
      <c r="K13" s="15">
        <f t="shared" si="4"/>
        <v>1</v>
      </c>
      <c r="L13" s="17">
        <v>591</v>
      </c>
      <c r="M13" s="15">
        <f t="shared" si="5"/>
        <v>3</v>
      </c>
      <c r="N13" s="19">
        <v>2</v>
      </c>
      <c r="O13" s="19">
        <v>30</v>
      </c>
      <c r="P13" s="19">
        <v>1</v>
      </c>
      <c r="Q13" s="19">
        <v>1</v>
      </c>
      <c r="R13" s="19">
        <v>1</v>
      </c>
      <c r="S13" s="19">
        <v>1</v>
      </c>
      <c r="T13" s="15">
        <f t="shared" si="6"/>
        <v>3</v>
      </c>
      <c r="U13" s="19"/>
      <c r="V13" s="19"/>
      <c r="W13" s="20">
        <v>10.1</v>
      </c>
      <c r="X13" s="21">
        <v>3</v>
      </c>
      <c r="Y13" s="22">
        <f t="shared" si="7"/>
        <v>18</v>
      </c>
      <c r="Z13" s="22">
        <f t="shared" si="8"/>
        <v>40</v>
      </c>
    </row>
    <row r="14" spans="1:26" ht="16.5" customHeight="1">
      <c r="A14" s="23" t="s">
        <v>34</v>
      </c>
      <c r="B14" s="68">
        <v>16.8</v>
      </c>
      <c r="C14" s="15">
        <f t="shared" si="0"/>
        <v>1</v>
      </c>
      <c r="D14" s="17">
        <v>14298</v>
      </c>
      <c r="E14" s="69">
        <f t="shared" si="1"/>
        <v>2</v>
      </c>
      <c r="F14" s="17">
        <v>1327.9572952659307</v>
      </c>
      <c r="G14" s="70">
        <f t="shared" si="2"/>
        <v>2</v>
      </c>
      <c r="H14" s="18">
        <v>1950</v>
      </c>
      <c r="I14" s="15">
        <f t="shared" si="3"/>
        <v>3</v>
      </c>
      <c r="J14" s="18">
        <v>20</v>
      </c>
      <c r="K14" s="15">
        <f t="shared" si="4"/>
        <v>2</v>
      </c>
      <c r="L14" s="17">
        <v>185</v>
      </c>
      <c r="M14" s="15">
        <f t="shared" si="5"/>
        <v>2</v>
      </c>
      <c r="N14" s="19">
        <v>1</v>
      </c>
      <c r="O14" s="19">
        <v>30</v>
      </c>
      <c r="P14" s="19">
        <v>1</v>
      </c>
      <c r="Q14" s="19">
        <v>1</v>
      </c>
      <c r="R14" s="19">
        <v>1</v>
      </c>
      <c r="S14" s="19">
        <v>1</v>
      </c>
      <c r="T14" s="15">
        <f t="shared" si="6"/>
        <v>3</v>
      </c>
      <c r="U14" s="19"/>
      <c r="V14" s="19"/>
      <c r="W14" s="20">
        <v>20.399999999999999</v>
      </c>
      <c r="X14" s="21">
        <v>3</v>
      </c>
      <c r="Y14" s="22">
        <f t="shared" si="7"/>
        <v>19</v>
      </c>
      <c r="Z14" s="22">
        <f t="shared" si="8"/>
        <v>42</v>
      </c>
    </row>
    <row r="15" spans="1:26" ht="16.5" customHeight="1">
      <c r="A15" s="23" t="s">
        <v>35</v>
      </c>
      <c r="B15" s="68">
        <v>13.1</v>
      </c>
      <c r="C15" s="15">
        <f t="shared" si="0"/>
        <v>1</v>
      </c>
      <c r="D15" s="17">
        <v>11331</v>
      </c>
      <c r="E15" s="69">
        <f t="shared" si="1"/>
        <v>2</v>
      </c>
      <c r="F15" s="17">
        <v>594.30426766794744</v>
      </c>
      <c r="G15" s="70">
        <f t="shared" si="2"/>
        <v>1</v>
      </c>
      <c r="H15" s="18">
        <v>50</v>
      </c>
      <c r="I15" s="15">
        <f t="shared" si="3"/>
        <v>1</v>
      </c>
      <c r="J15" s="18">
        <v>3</v>
      </c>
      <c r="K15" s="15">
        <f t="shared" si="4"/>
        <v>1</v>
      </c>
      <c r="L15" s="17">
        <v>132</v>
      </c>
      <c r="M15" s="15">
        <f t="shared" si="5"/>
        <v>2</v>
      </c>
      <c r="N15" s="19">
        <v>1</v>
      </c>
      <c r="O15" s="19">
        <v>13</v>
      </c>
      <c r="P15" s="19">
        <v>1</v>
      </c>
      <c r="Q15" s="19">
        <v>1</v>
      </c>
      <c r="R15" s="19">
        <v>1</v>
      </c>
      <c r="S15" s="19">
        <v>0</v>
      </c>
      <c r="T15" s="15">
        <f t="shared" si="6"/>
        <v>2</v>
      </c>
      <c r="U15" s="19"/>
      <c r="V15" s="19"/>
      <c r="W15" s="20">
        <v>10.7</v>
      </c>
      <c r="X15" s="21">
        <v>3</v>
      </c>
      <c r="Y15" s="22">
        <f t="shared" si="7"/>
        <v>14</v>
      </c>
      <c r="Z15" s="22">
        <f t="shared" si="8"/>
        <v>30</v>
      </c>
    </row>
    <row r="16" spans="1:26" ht="16.5" customHeight="1">
      <c r="A16" s="23" t="s">
        <v>36</v>
      </c>
      <c r="B16" s="68">
        <v>26.6</v>
      </c>
      <c r="C16" s="15">
        <f t="shared" si="0"/>
        <v>2</v>
      </c>
      <c r="D16" s="17">
        <v>11683</v>
      </c>
      <c r="E16" s="69">
        <f t="shared" si="1"/>
        <v>2</v>
      </c>
      <c r="F16" s="17">
        <v>873.22098743177673</v>
      </c>
      <c r="G16" s="70">
        <f t="shared" si="2"/>
        <v>1</v>
      </c>
      <c r="H16" s="18">
        <v>50</v>
      </c>
      <c r="I16" s="15">
        <f t="shared" si="3"/>
        <v>1</v>
      </c>
      <c r="J16" s="18">
        <v>1</v>
      </c>
      <c r="K16" s="15">
        <f t="shared" si="4"/>
        <v>1</v>
      </c>
      <c r="L16" s="17">
        <v>170</v>
      </c>
      <c r="M16" s="15">
        <f t="shared" si="5"/>
        <v>2</v>
      </c>
      <c r="N16" s="19">
        <v>1</v>
      </c>
      <c r="O16" s="19">
        <v>25</v>
      </c>
      <c r="P16" s="19">
        <v>1</v>
      </c>
      <c r="Q16" s="19">
        <v>1</v>
      </c>
      <c r="R16" s="19">
        <v>0</v>
      </c>
      <c r="S16" s="19">
        <v>1</v>
      </c>
      <c r="T16" s="15">
        <f t="shared" si="6"/>
        <v>2</v>
      </c>
      <c r="U16" s="19"/>
      <c r="V16" s="19"/>
      <c r="W16" s="20">
        <v>26.8</v>
      </c>
      <c r="X16" s="21">
        <v>3</v>
      </c>
      <c r="Y16" s="22">
        <f t="shared" si="7"/>
        <v>15</v>
      </c>
      <c r="Z16" s="22">
        <f t="shared" si="8"/>
        <v>33</v>
      </c>
    </row>
    <row r="17" spans="1:26" ht="16.5" customHeight="1">
      <c r="A17" s="26" t="s">
        <v>37</v>
      </c>
      <c r="B17" s="68">
        <v>31</v>
      </c>
      <c r="C17" s="15">
        <f t="shared" si="0"/>
        <v>2</v>
      </c>
      <c r="D17" s="17">
        <v>64246</v>
      </c>
      <c r="E17" s="69">
        <f t="shared" si="1"/>
        <v>3</v>
      </c>
      <c r="F17" s="17">
        <v>1911.239451317047</v>
      </c>
      <c r="G17" s="70">
        <f t="shared" si="2"/>
        <v>3</v>
      </c>
      <c r="H17" s="18">
        <v>200</v>
      </c>
      <c r="I17" s="15">
        <f t="shared" si="3"/>
        <v>2</v>
      </c>
      <c r="J17" s="18">
        <v>7</v>
      </c>
      <c r="K17" s="15">
        <f t="shared" si="4"/>
        <v>2</v>
      </c>
      <c r="L17" s="17">
        <v>208</v>
      </c>
      <c r="M17" s="15">
        <f t="shared" si="5"/>
        <v>2</v>
      </c>
      <c r="N17" s="19">
        <v>1</v>
      </c>
      <c r="O17" s="19">
        <v>33.5</v>
      </c>
      <c r="P17" s="19">
        <v>2</v>
      </c>
      <c r="Q17" s="19">
        <v>1</v>
      </c>
      <c r="R17" s="19">
        <v>1</v>
      </c>
      <c r="S17" s="19">
        <v>0</v>
      </c>
      <c r="T17" s="15">
        <f t="shared" si="6"/>
        <v>2</v>
      </c>
      <c r="U17" s="19"/>
      <c r="V17" s="19"/>
      <c r="W17" s="20">
        <v>16.100000000000001</v>
      </c>
      <c r="X17" s="21">
        <v>3</v>
      </c>
      <c r="Y17" s="22">
        <f t="shared" si="7"/>
        <v>21</v>
      </c>
      <c r="Z17" s="22">
        <f t="shared" si="8"/>
        <v>47</v>
      </c>
    </row>
    <row r="18" spans="1:26" ht="16.5" customHeight="1">
      <c r="A18" s="23" t="s">
        <v>38</v>
      </c>
      <c r="B18" s="68">
        <v>26.8</v>
      </c>
      <c r="C18" s="15">
        <f t="shared" si="0"/>
        <v>2</v>
      </c>
      <c r="D18" s="17">
        <v>27651</v>
      </c>
      <c r="E18" s="69">
        <f t="shared" si="1"/>
        <v>3</v>
      </c>
      <c r="F18" s="17">
        <v>997.92726499207299</v>
      </c>
      <c r="G18" s="70">
        <f t="shared" si="2"/>
        <v>1</v>
      </c>
      <c r="H18" s="18">
        <v>300</v>
      </c>
      <c r="I18" s="15">
        <f t="shared" si="3"/>
        <v>2</v>
      </c>
      <c r="J18" s="18">
        <v>74</v>
      </c>
      <c r="K18" s="15">
        <f t="shared" si="4"/>
        <v>3</v>
      </c>
      <c r="L18" s="17">
        <v>182</v>
      </c>
      <c r="M18" s="15">
        <f t="shared" si="5"/>
        <v>2</v>
      </c>
      <c r="N18" s="19">
        <v>1</v>
      </c>
      <c r="O18" s="19">
        <v>85.3</v>
      </c>
      <c r="P18" s="19">
        <v>3</v>
      </c>
      <c r="Q18" s="19">
        <v>1</v>
      </c>
      <c r="R18" s="19">
        <v>0</v>
      </c>
      <c r="S18" s="19">
        <v>1</v>
      </c>
      <c r="T18" s="15">
        <f t="shared" si="6"/>
        <v>2</v>
      </c>
      <c r="U18" s="19"/>
      <c r="V18" s="19"/>
      <c r="W18" s="20">
        <v>19.3</v>
      </c>
      <c r="X18" s="21">
        <v>3</v>
      </c>
      <c r="Y18" s="22">
        <f t="shared" si="7"/>
        <v>21</v>
      </c>
      <c r="Z18" s="22">
        <f t="shared" si="8"/>
        <v>44</v>
      </c>
    </row>
    <row r="19" spans="1:26" ht="16.5" customHeight="1">
      <c r="A19" s="23" t="s">
        <v>39</v>
      </c>
      <c r="B19" s="68">
        <v>23.7</v>
      </c>
      <c r="C19" s="15">
        <f t="shared" si="0"/>
        <v>2</v>
      </c>
      <c r="D19" s="17">
        <v>51168</v>
      </c>
      <c r="E19" s="69">
        <f t="shared" si="1"/>
        <v>3</v>
      </c>
      <c r="F19" s="17">
        <v>1451</v>
      </c>
      <c r="G19" s="70">
        <f t="shared" si="2"/>
        <v>2</v>
      </c>
      <c r="H19" s="18">
        <v>300</v>
      </c>
      <c r="I19" s="15">
        <f t="shared" si="3"/>
        <v>2</v>
      </c>
      <c r="J19" s="18">
        <v>35</v>
      </c>
      <c r="K19" s="15">
        <f t="shared" si="4"/>
        <v>3</v>
      </c>
      <c r="L19" s="17">
        <v>217</v>
      </c>
      <c r="M19" s="15">
        <f t="shared" si="5"/>
        <v>2</v>
      </c>
      <c r="N19" s="19">
        <v>1</v>
      </c>
      <c r="O19" s="19">
        <v>59.1</v>
      </c>
      <c r="P19" s="19">
        <v>3</v>
      </c>
      <c r="Q19" s="19">
        <v>1</v>
      </c>
      <c r="R19" s="19">
        <v>0</v>
      </c>
      <c r="S19" s="19">
        <v>0</v>
      </c>
      <c r="T19" s="15">
        <f t="shared" si="6"/>
        <v>1</v>
      </c>
      <c r="U19" s="19"/>
      <c r="V19" s="19"/>
      <c r="W19" s="20">
        <v>28.2</v>
      </c>
      <c r="X19" s="21">
        <v>3</v>
      </c>
      <c r="Y19" s="22">
        <f t="shared" si="7"/>
        <v>21</v>
      </c>
      <c r="Z19" s="22">
        <f t="shared" si="8"/>
        <v>46</v>
      </c>
    </row>
    <row r="20" spans="1:26" ht="16.5" customHeight="1">
      <c r="A20" s="23" t="s">
        <v>40</v>
      </c>
      <c r="B20" s="68">
        <v>11.2</v>
      </c>
      <c r="C20" s="15">
        <f t="shared" si="0"/>
        <v>1</v>
      </c>
      <c r="D20" s="17">
        <v>15795</v>
      </c>
      <c r="E20" s="69">
        <f t="shared" si="1"/>
        <v>2</v>
      </c>
      <c r="F20" s="17">
        <v>1128</v>
      </c>
      <c r="G20" s="70">
        <f t="shared" si="2"/>
        <v>2</v>
      </c>
      <c r="H20" s="18">
        <v>452</v>
      </c>
      <c r="I20" s="15">
        <f t="shared" si="3"/>
        <v>3</v>
      </c>
      <c r="J20" s="18">
        <v>10</v>
      </c>
      <c r="K20" s="15">
        <f t="shared" si="4"/>
        <v>2</v>
      </c>
      <c r="L20" s="17">
        <v>116</v>
      </c>
      <c r="M20" s="15">
        <f t="shared" si="5"/>
        <v>1</v>
      </c>
      <c r="N20" s="19">
        <v>1</v>
      </c>
      <c r="O20" s="19">
        <v>11.3</v>
      </c>
      <c r="P20" s="19">
        <v>1</v>
      </c>
      <c r="Q20" s="19">
        <v>1</v>
      </c>
      <c r="R20" s="19">
        <v>0</v>
      </c>
      <c r="S20" s="19">
        <v>0</v>
      </c>
      <c r="T20" s="15">
        <f t="shared" si="6"/>
        <v>1</v>
      </c>
      <c r="U20" s="19"/>
      <c r="V20" s="19"/>
      <c r="W20" s="20">
        <v>3.5</v>
      </c>
      <c r="X20" s="21">
        <v>1</v>
      </c>
      <c r="Y20" s="22">
        <f t="shared" si="7"/>
        <v>14</v>
      </c>
      <c r="Z20" s="22">
        <f t="shared" si="8"/>
        <v>33</v>
      </c>
    </row>
    <row r="21" spans="1:26" ht="16.5" customHeight="1">
      <c r="A21" s="23" t="s">
        <v>41</v>
      </c>
      <c r="B21" s="68">
        <v>23.1</v>
      </c>
      <c r="C21" s="15">
        <f t="shared" si="0"/>
        <v>2</v>
      </c>
      <c r="D21" s="17">
        <v>17215</v>
      </c>
      <c r="E21" s="69">
        <f t="shared" si="1"/>
        <v>2</v>
      </c>
      <c r="F21" s="17">
        <v>1063</v>
      </c>
      <c r="G21" s="70">
        <f t="shared" si="2"/>
        <v>2</v>
      </c>
      <c r="H21" s="18">
        <v>1232</v>
      </c>
      <c r="I21" s="15">
        <f t="shared" si="3"/>
        <v>3</v>
      </c>
      <c r="J21" s="18">
        <v>8</v>
      </c>
      <c r="K21" s="15">
        <f t="shared" si="4"/>
        <v>2</v>
      </c>
      <c r="L21" s="17">
        <v>92</v>
      </c>
      <c r="M21" s="15">
        <f t="shared" si="5"/>
        <v>1</v>
      </c>
      <c r="N21" s="19">
        <v>1</v>
      </c>
      <c r="O21" s="19">
        <v>11.3</v>
      </c>
      <c r="P21" s="19">
        <v>1</v>
      </c>
      <c r="Q21" s="19">
        <v>1</v>
      </c>
      <c r="R21" s="19">
        <v>0</v>
      </c>
      <c r="S21" s="19">
        <v>1</v>
      </c>
      <c r="T21" s="15">
        <f t="shared" si="6"/>
        <v>2</v>
      </c>
      <c r="U21" s="19"/>
      <c r="V21" s="19"/>
      <c r="W21" s="20">
        <v>9.4</v>
      </c>
      <c r="X21" s="21">
        <v>2</v>
      </c>
      <c r="Y21" s="22">
        <f t="shared" si="7"/>
        <v>17</v>
      </c>
      <c r="Z21" s="22">
        <f t="shared" si="8"/>
        <v>39</v>
      </c>
    </row>
    <row r="22" spans="1:26" ht="16.5" customHeight="1">
      <c r="A22" s="27" t="s">
        <v>42</v>
      </c>
      <c r="B22" s="68">
        <v>7.9</v>
      </c>
      <c r="C22" s="15">
        <f t="shared" si="0"/>
        <v>1</v>
      </c>
      <c r="D22" s="17">
        <v>21243</v>
      </c>
      <c r="E22" s="69">
        <f t="shared" si="1"/>
        <v>2</v>
      </c>
      <c r="F22" s="17">
        <v>1193</v>
      </c>
      <c r="G22" s="70">
        <f t="shared" si="2"/>
        <v>2</v>
      </c>
      <c r="H22" s="18">
        <v>480</v>
      </c>
      <c r="I22" s="15">
        <f t="shared" si="3"/>
        <v>3</v>
      </c>
      <c r="J22" s="18">
        <v>5</v>
      </c>
      <c r="K22" s="15">
        <f t="shared" si="4"/>
        <v>2</v>
      </c>
      <c r="L22" s="17">
        <v>202</v>
      </c>
      <c r="M22" s="15">
        <f t="shared" si="5"/>
        <v>2</v>
      </c>
      <c r="N22" s="19">
        <v>1</v>
      </c>
      <c r="O22" s="19">
        <v>24.4</v>
      </c>
      <c r="P22" s="19">
        <v>1</v>
      </c>
      <c r="Q22" s="19">
        <v>1</v>
      </c>
      <c r="R22" s="19">
        <v>0</v>
      </c>
      <c r="S22" s="19">
        <v>0</v>
      </c>
      <c r="T22" s="15">
        <f t="shared" si="6"/>
        <v>1</v>
      </c>
      <c r="U22" s="19"/>
      <c r="V22" s="19"/>
      <c r="W22" s="20">
        <v>4.5</v>
      </c>
      <c r="X22" s="21">
        <v>1</v>
      </c>
      <c r="Y22" s="22">
        <f t="shared" si="7"/>
        <v>15</v>
      </c>
      <c r="Z22" s="22">
        <f t="shared" si="8"/>
        <v>36</v>
      </c>
    </row>
    <row r="23" spans="1:26" ht="16.5" customHeight="1">
      <c r="A23" s="27" t="s">
        <v>43</v>
      </c>
      <c r="B23" s="68">
        <v>9.1</v>
      </c>
      <c r="C23" s="15">
        <f t="shared" si="0"/>
        <v>1</v>
      </c>
      <c r="D23" s="17">
        <v>49905</v>
      </c>
      <c r="E23" s="69">
        <f t="shared" si="1"/>
        <v>3</v>
      </c>
      <c r="F23" s="17">
        <v>1299</v>
      </c>
      <c r="G23" s="70">
        <f t="shared" si="2"/>
        <v>2</v>
      </c>
      <c r="H23" s="18">
        <v>559</v>
      </c>
      <c r="I23" s="15">
        <f t="shared" si="3"/>
        <v>3</v>
      </c>
      <c r="J23" s="18">
        <v>29</v>
      </c>
      <c r="K23" s="15">
        <f t="shared" si="4"/>
        <v>3</v>
      </c>
      <c r="L23" s="17">
        <v>210</v>
      </c>
      <c r="M23" s="15">
        <f t="shared" si="5"/>
        <v>2</v>
      </c>
      <c r="N23" s="19">
        <v>1</v>
      </c>
      <c r="O23" s="19">
        <v>4.0599999999999996</v>
      </c>
      <c r="P23" s="19">
        <v>1</v>
      </c>
      <c r="Q23" s="19">
        <v>1</v>
      </c>
      <c r="R23" s="19">
        <v>1</v>
      </c>
      <c r="S23" s="19">
        <v>1</v>
      </c>
      <c r="T23" s="15">
        <f t="shared" si="6"/>
        <v>3</v>
      </c>
      <c r="U23" s="19"/>
      <c r="V23" s="19"/>
      <c r="W23" s="20">
        <v>6.5</v>
      </c>
      <c r="X23" s="21">
        <v>2</v>
      </c>
      <c r="Y23" s="22">
        <f t="shared" si="7"/>
        <v>20</v>
      </c>
      <c r="Z23" s="22">
        <f t="shared" si="8"/>
        <v>44</v>
      </c>
    </row>
    <row r="24" spans="1:26" ht="16.5" customHeight="1">
      <c r="A24" s="23" t="s">
        <v>44</v>
      </c>
      <c r="B24" s="68">
        <v>16.8</v>
      </c>
      <c r="C24" s="15">
        <f t="shared" si="0"/>
        <v>1</v>
      </c>
      <c r="D24" s="17">
        <v>32222</v>
      </c>
      <c r="E24" s="69">
        <f t="shared" si="1"/>
        <v>3</v>
      </c>
      <c r="F24" s="17">
        <v>964</v>
      </c>
      <c r="G24" s="70">
        <f t="shared" si="2"/>
        <v>1</v>
      </c>
      <c r="H24" s="18">
        <v>120</v>
      </c>
      <c r="I24" s="15">
        <f t="shared" si="3"/>
        <v>1</v>
      </c>
      <c r="J24" s="18">
        <v>8</v>
      </c>
      <c r="K24" s="15">
        <f t="shared" si="4"/>
        <v>2</v>
      </c>
      <c r="L24" s="17">
        <v>130</v>
      </c>
      <c r="M24" s="15">
        <f t="shared" si="5"/>
        <v>2</v>
      </c>
      <c r="N24" s="19">
        <v>1</v>
      </c>
      <c r="O24" s="19">
        <v>33.5</v>
      </c>
      <c r="P24" s="19">
        <v>2</v>
      </c>
      <c r="Q24" s="19">
        <v>1</v>
      </c>
      <c r="R24" s="19">
        <v>1</v>
      </c>
      <c r="S24" s="19">
        <v>1</v>
      </c>
      <c r="T24" s="15">
        <f t="shared" si="6"/>
        <v>3</v>
      </c>
      <c r="U24" s="19"/>
      <c r="V24" s="19"/>
      <c r="W24" s="20">
        <v>9.9</v>
      </c>
      <c r="X24" s="21">
        <v>2</v>
      </c>
      <c r="Y24" s="22">
        <f t="shared" si="7"/>
        <v>17</v>
      </c>
      <c r="Z24" s="22">
        <f t="shared" si="8"/>
        <v>34</v>
      </c>
    </row>
    <row r="25" spans="1:26" ht="15.75" customHeight="1">
      <c r="A25" s="23" t="s">
        <v>45</v>
      </c>
      <c r="B25" s="68">
        <v>8.8000000000000007</v>
      </c>
      <c r="C25" s="15">
        <f t="shared" si="0"/>
        <v>1</v>
      </c>
      <c r="D25" s="17">
        <v>10915</v>
      </c>
      <c r="E25" s="69">
        <f t="shared" si="1"/>
        <v>1</v>
      </c>
      <c r="F25" s="17">
        <v>1039</v>
      </c>
      <c r="G25" s="70">
        <f t="shared" si="2"/>
        <v>2</v>
      </c>
      <c r="H25" s="18">
        <v>88</v>
      </c>
      <c r="I25" s="15">
        <f t="shared" si="3"/>
        <v>1</v>
      </c>
      <c r="J25" s="18">
        <v>4</v>
      </c>
      <c r="K25" s="15">
        <f t="shared" si="4"/>
        <v>1</v>
      </c>
      <c r="L25" s="17">
        <v>129</v>
      </c>
      <c r="M25" s="15">
        <f t="shared" si="5"/>
        <v>1</v>
      </c>
      <c r="N25" s="19">
        <v>1</v>
      </c>
      <c r="O25" s="19">
        <v>7.1</v>
      </c>
      <c r="P25" s="19">
        <v>1</v>
      </c>
      <c r="Q25" s="19">
        <v>1</v>
      </c>
      <c r="R25" s="19">
        <v>1</v>
      </c>
      <c r="S25" s="19">
        <v>1</v>
      </c>
      <c r="T25" s="15">
        <f t="shared" si="6"/>
        <v>3</v>
      </c>
      <c r="U25" s="19"/>
      <c r="V25" s="19"/>
      <c r="W25" s="20">
        <v>11.8</v>
      </c>
      <c r="X25" s="21">
        <v>3</v>
      </c>
      <c r="Y25" s="22">
        <f t="shared" si="7"/>
        <v>14</v>
      </c>
      <c r="Z25" s="22">
        <f t="shared" si="8"/>
        <v>29</v>
      </c>
    </row>
    <row r="26" spans="1:26" ht="16.5" customHeight="1">
      <c r="A26" s="23" t="s">
        <v>46</v>
      </c>
      <c r="B26" s="68">
        <v>17.7</v>
      </c>
      <c r="C26" s="15">
        <f t="shared" si="0"/>
        <v>1</v>
      </c>
      <c r="D26" s="17">
        <v>46610</v>
      </c>
      <c r="E26" s="69">
        <f t="shared" si="1"/>
        <v>3</v>
      </c>
      <c r="F26" s="17">
        <v>2820</v>
      </c>
      <c r="G26" s="70">
        <f t="shared" si="2"/>
        <v>3</v>
      </c>
      <c r="H26" s="18">
        <v>600</v>
      </c>
      <c r="I26" s="15">
        <f t="shared" si="3"/>
        <v>3</v>
      </c>
      <c r="J26" s="18">
        <v>30</v>
      </c>
      <c r="K26" s="15">
        <f t="shared" si="4"/>
        <v>3</v>
      </c>
      <c r="L26" s="17">
        <v>514</v>
      </c>
      <c r="M26" s="15">
        <f t="shared" si="5"/>
        <v>3</v>
      </c>
      <c r="N26" s="19">
        <v>1</v>
      </c>
      <c r="O26" s="19">
        <v>24.4</v>
      </c>
      <c r="P26" s="19">
        <v>1</v>
      </c>
      <c r="Q26" s="19">
        <v>1</v>
      </c>
      <c r="R26" s="19">
        <v>1</v>
      </c>
      <c r="S26" s="19">
        <v>0</v>
      </c>
      <c r="T26" s="15">
        <f t="shared" si="6"/>
        <v>2</v>
      </c>
      <c r="U26" s="19"/>
      <c r="V26" s="19"/>
      <c r="W26" s="20">
        <v>8</v>
      </c>
      <c r="X26" s="21">
        <v>2</v>
      </c>
      <c r="Y26" s="22">
        <f t="shared" si="7"/>
        <v>21</v>
      </c>
      <c r="Z26" s="22">
        <f t="shared" si="8"/>
        <v>49</v>
      </c>
    </row>
    <row r="27" spans="1:26" ht="16.5" customHeight="1">
      <c r="A27" s="23" t="s">
        <v>47</v>
      </c>
      <c r="B27" s="68">
        <v>43.5</v>
      </c>
      <c r="C27" s="15">
        <f t="shared" si="0"/>
        <v>3</v>
      </c>
      <c r="D27" s="17">
        <v>32078</v>
      </c>
      <c r="E27" s="69">
        <f t="shared" si="1"/>
        <v>3</v>
      </c>
      <c r="F27" s="17">
        <v>1585</v>
      </c>
      <c r="G27" s="70">
        <f t="shared" si="2"/>
        <v>2</v>
      </c>
      <c r="H27" s="18">
        <v>448</v>
      </c>
      <c r="I27" s="15">
        <f t="shared" si="3"/>
        <v>3</v>
      </c>
      <c r="J27" s="18">
        <v>35</v>
      </c>
      <c r="K27" s="15">
        <f t="shared" si="4"/>
        <v>3</v>
      </c>
      <c r="L27" s="17">
        <v>239</v>
      </c>
      <c r="M27" s="15">
        <f t="shared" si="5"/>
        <v>3</v>
      </c>
      <c r="N27" s="19">
        <v>2</v>
      </c>
      <c r="O27" s="19">
        <v>63</v>
      </c>
      <c r="P27" s="19">
        <v>2</v>
      </c>
      <c r="Q27" s="19">
        <v>1</v>
      </c>
      <c r="R27" s="19">
        <v>0</v>
      </c>
      <c r="S27" s="19">
        <v>1</v>
      </c>
      <c r="T27" s="15">
        <f t="shared" si="6"/>
        <v>2</v>
      </c>
      <c r="U27" s="19"/>
      <c r="V27" s="19"/>
      <c r="W27" s="20">
        <v>26.7</v>
      </c>
      <c r="X27" s="21">
        <v>3</v>
      </c>
      <c r="Y27" s="22">
        <f t="shared" si="7"/>
        <v>24</v>
      </c>
      <c r="Z27" s="22">
        <f t="shared" si="8"/>
        <v>55</v>
      </c>
    </row>
    <row r="28" spans="1:26" ht="16.5" customHeight="1">
      <c r="A28" s="23" t="s">
        <v>48</v>
      </c>
      <c r="B28" s="68">
        <v>10.6</v>
      </c>
      <c r="C28" s="15">
        <f t="shared" si="0"/>
        <v>1</v>
      </c>
      <c r="D28" s="17">
        <v>9793</v>
      </c>
      <c r="E28" s="69">
        <f t="shared" si="1"/>
        <v>1</v>
      </c>
      <c r="F28" s="17">
        <v>692</v>
      </c>
      <c r="G28" s="70">
        <f t="shared" si="2"/>
        <v>1</v>
      </c>
      <c r="H28" s="18">
        <v>102</v>
      </c>
      <c r="I28" s="15">
        <f t="shared" si="3"/>
        <v>1</v>
      </c>
      <c r="J28" s="18">
        <v>5</v>
      </c>
      <c r="K28" s="15">
        <f t="shared" si="4"/>
        <v>2</v>
      </c>
      <c r="L28" s="17">
        <v>91</v>
      </c>
      <c r="M28" s="15">
        <f t="shared" si="5"/>
        <v>1</v>
      </c>
      <c r="N28" s="19">
        <v>1</v>
      </c>
      <c r="O28" s="19">
        <v>14.9</v>
      </c>
      <c r="P28" s="19">
        <v>1</v>
      </c>
      <c r="Q28" s="19">
        <v>1</v>
      </c>
      <c r="R28" s="19">
        <v>0</v>
      </c>
      <c r="S28" s="19">
        <v>1</v>
      </c>
      <c r="T28" s="15">
        <f t="shared" si="6"/>
        <v>2</v>
      </c>
      <c r="U28" s="19"/>
      <c r="V28" s="19"/>
      <c r="W28" s="20">
        <v>2.8</v>
      </c>
      <c r="X28" s="21">
        <v>1</v>
      </c>
      <c r="Y28" s="22">
        <f t="shared" si="7"/>
        <v>11</v>
      </c>
      <c r="Z28" s="22">
        <f t="shared" si="8"/>
        <v>23</v>
      </c>
    </row>
    <row r="29" spans="1:26" ht="16.5" customHeight="1">
      <c r="A29" s="28" t="s">
        <v>49</v>
      </c>
      <c r="B29" s="68">
        <v>19</v>
      </c>
      <c r="C29" s="15">
        <f t="shared" si="0"/>
        <v>1</v>
      </c>
      <c r="D29" s="17">
        <v>20883</v>
      </c>
      <c r="E29" s="69">
        <f t="shared" si="1"/>
        <v>2</v>
      </c>
      <c r="F29" s="17">
        <v>1768</v>
      </c>
      <c r="G29" s="70">
        <f t="shared" si="2"/>
        <v>3</v>
      </c>
      <c r="H29" s="18">
        <v>188</v>
      </c>
      <c r="I29" s="15">
        <f t="shared" si="3"/>
        <v>2</v>
      </c>
      <c r="J29" s="18">
        <v>4</v>
      </c>
      <c r="K29" s="15">
        <f t="shared" si="4"/>
        <v>1</v>
      </c>
      <c r="L29" s="17">
        <v>223</v>
      </c>
      <c r="M29" s="15">
        <f t="shared" si="5"/>
        <v>2</v>
      </c>
      <c r="N29" s="19">
        <v>1</v>
      </c>
      <c r="O29" s="19">
        <v>63</v>
      </c>
      <c r="P29" s="19">
        <v>2</v>
      </c>
      <c r="Q29" s="19">
        <v>1</v>
      </c>
      <c r="R29" s="19">
        <v>0</v>
      </c>
      <c r="S29" s="19">
        <v>1</v>
      </c>
      <c r="T29" s="15">
        <f t="shared" si="6"/>
        <v>2</v>
      </c>
      <c r="U29" s="19"/>
      <c r="V29" s="19"/>
      <c r="W29" s="20">
        <v>12.9</v>
      </c>
      <c r="X29" s="21">
        <v>3</v>
      </c>
      <c r="Y29" s="22">
        <f t="shared" si="7"/>
        <v>18</v>
      </c>
      <c r="Z29" s="22">
        <f t="shared" si="8"/>
        <v>40</v>
      </c>
    </row>
    <row r="30" spans="1:26" ht="16.5" customHeight="1">
      <c r="A30" s="28" t="s">
        <v>50</v>
      </c>
      <c r="B30" s="68">
        <v>22.6</v>
      </c>
      <c r="C30" s="15">
        <f t="shared" si="0"/>
        <v>2</v>
      </c>
      <c r="D30" s="17">
        <v>16376</v>
      </c>
      <c r="E30" s="69">
        <f t="shared" si="1"/>
        <v>2</v>
      </c>
      <c r="F30" s="17">
        <v>1348</v>
      </c>
      <c r="G30" s="70">
        <f t="shared" si="2"/>
        <v>2</v>
      </c>
      <c r="H30" s="18">
        <v>234</v>
      </c>
      <c r="I30" s="15">
        <f t="shared" si="3"/>
        <v>2</v>
      </c>
      <c r="J30" s="18">
        <v>26</v>
      </c>
      <c r="K30" s="15">
        <f t="shared" si="4"/>
        <v>3</v>
      </c>
      <c r="L30" s="17">
        <v>170</v>
      </c>
      <c r="M30" s="15">
        <f t="shared" si="5"/>
        <v>2</v>
      </c>
      <c r="N30" s="19">
        <v>1</v>
      </c>
      <c r="O30" s="19">
        <v>63</v>
      </c>
      <c r="P30" s="19">
        <v>2</v>
      </c>
      <c r="Q30" s="19">
        <v>1</v>
      </c>
      <c r="R30" s="19">
        <v>0</v>
      </c>
      <c r="S30" s="19">
        <v>0</v>
      </c>
      <c r="T30" s="15">
        <f t="shared" si="6"/>
        <v>1</v>
      </c>
      <c r="U30" s="19"/>
      <c r="V30" s="19"/>
      <c r="W30" s="20">
        <v>17</v>
      </c>
      <c r="X30" s="21">
        <v>3</v>
      </c>
      <c r="Y30" s="22">
        <f t="shared" si="7"/>
        <v>19</v>
      </c>
      <c r="Z30" s="22">
        <f t="shared" si="8"/>
        <v>43</v>
      </c>
    </row>
    <row r="31" spans="1:26" ht="16.5" customHeight="1">
      <c r="A31" s="28" t="s">
        <v>51</v>
      </c>
      <c r="B31" s="68">
        <v>28.7</v>
      </c>
      <c r="C31" s="15">
        <f t="shared" si="0"/>
        <v>2</v>
      </c>
      <c r="D31" s="17">
        <v>31327</v>
      </c>
      <c r="E31" s="69">
        <f t="shared" si="1"/>
        <v>3</v>
      </c>
      <c r="F31" s="17">
        <v>2220</v>
      </c>
      <c r="G31" s="70">
        <f t="shared" si="2"/>
        <v>3</v>
      </c>
      <c r="H31" s="18">
        <v>476</v>
      </c>
      <c r="I31" s="15">
        <f t="shared" si="3"/>
        <v>3</v>
      </c>
      <c r="J31" s="18">
        <v>3</v>
      </c>
      <c r="K31" s="15">
        <f t="shared" si="4"/>
        <v>1</v>
      </c>
      <c r="L31" s="17">
        <v>267</v>
      </c>
      <c r="M31" s="15">
        <f t="shared" si="5"/>
        <v>3</v>
      </c>
      <c r="N31" s="19">
        <v>1</v>
      </c>
      <c r="O31" s="19">
        <v>24.4</v>
      </c>
      <c r="P31" s="19">
        <v>1</v>
      </c>
      <c r="Q31" s="19">
        <v>1</v>
      </c>
      <c r="R31" s="19">
        <v>0</v>
      </c>
      <c r="S31" s="19">
        <v>1</v>
      </c>
      <c r="T31" s="15">
        <f t="shared" si="6"/>
        <v>2</v>
      </c>
      <c r="U31" s="19"/>
      <c r="V31" s="19"/>
      <c r="W31" s="20">
        <v>20.5</v>
      </c>
      <c r="X31" s="21">
        <v>3</v>
      </c>
      <c r="Y31" s="22">
        <f t="shared" si="7"/>
        <v>21</v>
      </c>
      <c r="Z31" s="22">
        <f t="shared" si="8"/>
        <v>50</v>
      </c>
    </row>
    <row r="32" spans="1:26" ht="16.5" customHeight="1">
      <c r="A32" s="28" t="s">
        <v>52</v>
      </c>
      <c r="B32" s="68">
        <v>35.799999999999997</v>
      </c>
      <c r="C32" s="15">
        <f t="shared" si="0"/>
        <v>2</v>
      </c>
      <c r="D32" s="17">
        <v>25871</v>
      </c>
      <c r="E32" s="69">
        <f t="shared" si="1"/>
        <v>3</v>
      </c>
      <c r="F32" s="17">
        <v>1988</v>
      </c>
      <c r="G32" s="70">
        <f t="shared" si="2"/>
        <v>3</v>
      </c>
      <c r="H32" s="18">
        <v>426</v>
      </c>
      <c r="I32" s="15">
        <f t="shared" si="3"/>
        <v>3</v>
      </c>
      <c r="J32" s="18">
        <v>7</v>
      </c>
      <c r="K32" s="15">
        <f t="shared" si="4"/>
        <v>2</v>
      </c>
      <c r="L32" s="17">
        <v>246</v>
      </c>
      <c r="M32" s="15">
        <f t="shared" si="5"/>
        <v>3</v>
      </c>
      <c r="N32" s="19">
        <v>1</v>
      </c>
      <c r="O32" s="19">
        <v>20.7</v>
      </c>
      <c r="P32" s="19">
        <v>1</v>
      </c>
      <c r="Q32" s="19">
        <v>1</v>
      </c>
      <c r="R32" s="19">
        <v>0</v>
      </c>
      <c r="S32" s="19">
        <v>1</v>
      </c>
      <c r="T32" s="15">
        <f t="shared" si="6"/>
        <v>2</v>
      </c>
      <c r="U32" s="19"/>
      <c r="V32" s="19"/>
      <c r="W32" s="20">
        <v>35.700000000000003</v>
      </c>
      <c r="X32" s="21">
        <v>3</v>
      </c>
      <c r="Y32" s="22">
        <f t="shared" si="7"/>
        <v>22</v>
      </c>
      <c r="Z32" s="22">
        <f t="shared" si="8"/>
        <v>52</v>
      </c>
    </row>
    <row r="33" spans="1:26" ht="16.5" customHeight="1">
      <c r="A33" s="29" t="s">
        <v>53</v>
      </c>
      <c r="B33" s="68">
        <v>66</v>
      </c>
      <c r="C33" s="15">
        <f t="shared" si="0"/>
        <v>3</v>
      </c>
      <c r="D33" s="17">
        <v>4595</v>
      </c>
      <c r="E33" s="69">
        <f t="shared" si="1"/>
        <v>1</v>
      </c>
      <c r="F33" s="17">
        <v>1165</v>
      </c>
      <c r="G33" s="70">
        <f t="shared" si="2"/>
        <v>2</v>
      </c>
      <c r="H33" s="18">
        <v>250</v>
      </c>
      <c r="I33" s="15">
        <f t="shared" si="3"/>
        <v>2</v>
      </c>
      <c r="J33" s="18">
        <v>25</v>
      </c>
      <c r="K33" s="15">
        <f t="shared" si="4"/>
        <v>3</v>
      </c>
      <c r="L33" s="17">
        <v>84.151394422310744</v>
      </c>
      <c r="M33" s="15">
        <f t="shared" si="5"/>
        <v>1</v>
      </c>
      <c r="N33" s="19">
        <v>1</v>
      </c>
      <c r="O33" s="19">
        <v>47.1</v>
      </c>
      <c r="P33" s="19">
        <v>2</v>
      </c>
      <c r="Q33" s="19">
        <v>1</v>
      </c>
      <c r="R33" s="19">
        <v>0</v>
      </c>
      <c r="S33" s="19">
        <v>1</v>
      </c>
      <c r="T33" s="15">
        <f t="shared" si="6"/>
        <v>2</v>
      </c>
      <c r="U33" s="19"/>
      <c r="V33" s="19"/>
      <c r="W33" s="20">
        <v>61.4</v>
      </c>
      <c r="X33" s="21">
        <v>3</v>
      </c>
      <c r="Y33" s="22">
        <f t="shared" si="7"/>
        <v>19</v>
      </c>
      <c r="Z33" s="22">
        <f t="shared" si="8"/>
        <v>42</v>
      </c>
    </row>
    <row r="34" spans="1:26" ht="16.5" customHeight="1">
      <c r="A34" s="23" t="s">
        <v>54</v>
      </c>
      <c r="B34" s="68">
        <v>59</v>
      </c>
      <c r="C34" s="15">
        <f t="shared" si="0"/>
        <v>3</v>
      </c>
      <c r="D34" s="30">
        <v>4432.090596046718</v>
      </c>
      <c r="E34" s="69">
        <f t="shared" si="1"/>
        <v>1</v>
      </c>
      <c r="F34" s="17">
        <v>614</v>
      </c>
      <c r="G34" s="70">
        <f t="shared" si="2"/>
        <v>1</v>
      </c>
      <c r="H34" s="18"/>
      <c r="I34" s="15">
        <f t="shared" si="3"/>
        <v>1</v>
      </c>
      <c r="J34" s="18"/>
      <c r="K34" s="15">
        <f t="shared" si="4"/>
        <v>1</v>
      </c>
      <c r="L34" s="30">
        <v>5</v>
      </c>
      <c r="M34" s="15">
        <f t="shared" si="5"/>
        <v>1</v>
      </c>
      <c r="N34" s="19">
        <v>1</v>
      </c>
      <c r="O34" s="19">
        <v>85.3</v>
      </c>
      <c r="P34" s="19">
        <v>3</v>
      </c>
      <c r="Q34" s="19">
        <v>0</v>
      </c>
      <c r="R34" s="19">
        <v>0</v>
      </c>
      <c r="S34" s="19">
        <v>0</v>
      </c>
      <c r="T34" s="15">
        <f t="shared" si="6"/>
        <v>0</v>
      </c>
      <c r="U34" s="19"/>
      <c r="V34" s="19"/>
      <c r="W34" s="20">
        <v>90</v>
      </c>
      <c r="X34" s="21">
        <v>3</v>
      </c>
      <c r="Y34" s="22">
        <f t="shared" si="7"/>
        <v>14</v>
      </c>
      <c r="Z34" s="22">
        <f t="shared" si="8"/>
        <v>31</v>
      </c>
    </row>
    <row r="35" spans="1:26" ht="16.5" customHeight="1">
      <c r="A35" s="31" t="s">
        <v>55</v>
      </c>
      <c r="B35" s="68">
        <v>74.2</v>
      </c>
      <c r="C35" s="15">
        <f t="shared" si="0"/>
        <v>1</v>
      </c>
      <c r="D35" s="17">
        <v>1773.9301204885026</v>
      </c>
      <c r="E35" s="69">
        <f t="shared" si="1"/>
        <v>1</v>
      </c>
      <c r="F35" s="17"/>
      <c r="G35" s="70">
        <f t="shared" si="2"/>
        <v>1</v>
      </c>
      <c r="H35" s="18"/>
      <c r="I35" s="15">
        <f t="shared" si="3"/>
        <v>1</v>
      </c>
      <c r="J35" s="18"/>
      <c r="K35" s="15">
        <f t="shared" si="4"/>
        <v>1</v>
      </c>
      <c r="L35" s="17">
        <v>1.8712467165083853</v>
      </c>
      <c r="M35" s="15">
        <f t="shared" si="5"/>
        <v>1</v>
      </c>
      <c r="N35" s="19">
        <v>1</v>
      </c>
      <c r="O35" s="19">
        <v>85.3</v>
      </c>
      <c r="P35" s="19">
        <v>3</v>
      </c>
      <c r="Q35" s="19">
        <v>1</v>
      </c>
      <c r="R35" s="19">
        <v>0</v>
      </c>
      <c r="S35" s="19">
        <v>0</v>
      </c>
      <c r="T35" s="15">
        <f t="shared" si="6"/>
        <v>1</v>
      </c>
      <c r="U35" s="19"/>
      <c r="V35" s="19"/>
      <c r="W35" s="20">
        <v>40</v>
      </c>
      <c r="X35" s="21">
        <v>3</v>
      </c>
      <c r="Y35" s="22">
        <f t="shared" si="7"/>
        <v>13</v>
      </c>
      <c r="Z35" s="22">
        <f t="shared" si="8"/>
        <v>26</v>
      </c>
    </row>
    <row r="36" spans="1:26" ht="15.75" customHeight="1">
      <c r="A36" s="23" t="s">
        <v>56</v>
      </c>
      <c r="B36" s="68">
        <v>52.3</v>
      </c>
      <c r="C36" s="15">
        <f t="shared" si="0"/>
        <v>3</v>
      </c>
      <c r="D36" s="17">
        <v>12269.250375587402</v>
      </c>
      <c r="E36" s="69">
        <f t="shared" si="1"/>
        <v>2</v>
      </c>
      <c r="F36" s="17">
        <v>1113</v>
      </c>
      <c r="G36" s="70">
        <f t="shared" si="2"/>
        <v>2</v>
      </c>
      <c r="H36" s="18">
        <v>50</v>
      </c>
      <c r="I36" s="15">
        <f t="shared" si="3"/>
        <v>1</v>
      </c>
      <c r="J36" s="18">
        <v>39</v>
      </c>
      <c r="K36" s="15">
        <f t="shared" si="4"/>
        <v>3</v>
      </c>
      <c r="L36" s="17">
        <v>103.29447852760737</v>
      </c>
      <c r="M36" s="15">
        <f t="shared" si="5"/>
        <v>1</v>
      </c>
      <c r="N36" s="19">
        <v>1</v>
      </c>
      <c r="O36" s="19">
        <v>54.9</v>
      </c>
      <c r="P36" s="19">
        <v>2</v>
      </c>
      <c r="Q36" s="19">
        <v>0</v>
      </c>
      <c r="R36" s="19">
        <v>0</v>
      </c>
      <c r="S36" s="19">
        <v>0</v>
      </c>
      <c r="T36" s="15">
        <f t="shared" si="6"/>
        <v>0</v>
      </c>
      <c r="U36" s="19"/>
      <c r="V36" s="19"/>
      <c r="W36" s="20">
        <v>36</v>
      </c>
      <c r="X36" s="21">
        <v>3</v>
      </c>
      <c r="Y36" s="22">
        <f t="shared" si="7"/>
        <v>17</v>
      </c>
      <c r="Z36" s="22">
        <f t="shared" si="8"/>
        <v>39</v>
      </c>
    </row>
    <row r="37" spans="1:26" ht="16.5" customHeight="1">
      <c r="A37" s="23" t="s">
        <v>57</v>
      </c>
      <c r="B37" s="68">
        <v>31.3</v>
      </c>
      <c r="C37" s="15">
        <f t="shared" si="0"/>
        <v>2</v>
      </c>
      <c r="D37" s="17">
        <v>7725</v>
      </c>
      <c r="E37" s="69">
        <f t="shared" si="1"/>
        <v>1</v>
      </c>
      <c r="F37" s="17">
        <v>345</v>
      </c>
      <c r="G37" s="70">
        <f t="shared" si="2"/>
        <v>1</v>
      </c>
      <c r="H37" s="18">
        <v>50</v>
      </c>
      <c r="I37" s="15">
        <f t="shared" si="3"/>
        <v>1</v>
      </c>
      <c r="J37" s="18">
        <v>5</v>
      </c>
      <c r="K37" s="15">
        <f t="shared" si="4"/>
        <v>2</v>
      </c>
      <c r="L37" s="17">
        <v>46</v>
      </c>
      <c r="M37" s="15">
        <f t="shared" si="5"/>
        <v>1</v>
      </c>
      <c r="N37" s="19">
        <v>1</v>
      </c>
      <c r="O37" s="19">
        <v>54.9</v>
      </c>
      <c r="P37" s="19">
        <v>2</v>
      </c>
      <c r="Q37" s="19">
        <v>0</v>
      </c>
      <c r="R37" s="19">
        <v>0</v>
      </c>
      <c r="S37" s="19">
        <v>1</v>
      </c>
      <c r="T37" s="15">
        <f t="shared" si="6"/>
        <v>1</v>
      </c>
      <c r="U37" s="19"/>
      <c r="V37" s="19"/>
      <c r="W37" s="20">
        <v>17.3</v>
      </c>
      <c r="X37" s="21">
        <v>3</v>
      </c>
      <c r="Y37" s="22">
        <f t="shared" si="7"/>
        <v>14</v>
      </c>
      <c r="Z37" s="22">
        <f t="shared" si="8"/>
        <v>30</v>
      </c>
    </row>
    <row r="38" spans="1:26" ht="15.75" customHeight="1">
      <c r="A38" s="32" t="s">
        <v>58</v>
      </c>
      <c r="B38" s="68">
        <v>67</v>
      </c>
      <c r="C38" s="15">
        <f t="shared" si="0"/>
        <v>3</v>
      </c>
      <c r="D38" s="17">
        <v>7831</v>
      </c>
      <c r="E38" s="69">
        <f t="shared" si="1"/>
        <v>1</v>
      </c>
      <c r="F38" s="17">
        <v>1789</v>
      </c>
      <c r="G38" s="70">
        <f t="shared" si="2"/>
        <v>3</v>
      </c>
      <c r="H38" s="18">
        <v>51</v>
      </c>
      <c r="I38" s="15">
        <f t="shared" si="3"/>
        <v>1</v>
      </c>
      <c r="J38" s="18">
        <v>5</v>
      </c>
      <c r="K38" s="15">
        <f t="shared" si="4"/>
        <v>2</v>
      </c>
      <c r="L38" s="17">
        <v>637</v>
      </c>
      <c r="M38" s="15">
        <f t="shared" si="5"/>
        <v>3</v>
      </c>
      <c r="N38" s="19">
        <v>1</v>
      </c>
      <c r="O38" s="19">
        <v>24.4</v>
      </c>
      <c r="P38" s="19">
        <v>1</v>
      </c>
      <c r="Q38" s="19">
        <v>1</v>
      </c>
      <c r="R38" s="19">
        <v>1</v>
      </c>
      <c r="S38" s="19">
        <v>0</v>
      </c>
      <c r="T38" s="15">
        <f t="shared" si="6"/>
        <v>2</v>
      </c>
      <c r="U38" s="19"/>
      <c r="V38" s="19"/>
      <c r="W38" s="20">
        <v>48.4</v>
      </c>
      <c r="X38" s="21">
        <v>3</v>
      </c>
      <c r="Y38" s="22">
        <f t="shared" si="7"/>
        <v>19</v>
      </c>
      <c r="Z38" s="22">
        <f t="shared" si="8"/>
        <v>45</v>
      </c>
    </row>
    <row r="39" spans="1:26" ht="16.5" customHeight="1">
      <c r="A39" s="32" t="s">
        <v>59</v>
      </c>
      <c r="B39" s="68">
        <v>74.5</v>
      </c>
      <c r="C39" s="15">
        <f t="shared" si="0"/>
        <v>1</v>
      </c>
      <c r="D39" s="17">
        <v>9332</v>
      </c>
      <c r="E39" s="69">
        <f t="shared" si="1"/>
        <v>1</v>
      </c>
      <c r="F39" s="17">
        <v>1956</v>
      </c>
      <c r="G39" s="70">
        <f t="shared" si="2"/>
        <v>3</v>
      </c>
      <c r="H39" s="18">
        <v>50</v>
      </c>
      <c r="I39" s="15">
        <f t="shared" si="3"/>
        <v>1</v>
      </c>
      <c r="J39" s="18">
        <v>4</v>
      </c>
      <c r="K39" s="15">
        <f t="shared" si="4"/>
        <v>1</v>
      </c>
      <c r="L39" s="17">
        <v>609</v>
      </c>
      <c r="M39" s="15">
        <f t="shared" si="5"/>
        <v>3</v>
      </c>
      <c r="N39" s="19">
        <v>1</v>
      </c>
      <c r="O39" s="19">
        <v>24.4</v>
      </c>
      <c r="P39" s="19">
        <v>1</v>
      </c>
      <c r="Q39" s="19">
        <v>1</v>
      </c>
      <c r="R39" s="19">
        <v>0</v>
      </c>
      <c r="S39" s="19">
        <v>0</v>
      </c>
      <c r="T39" s="15">
        <f t="shared" si="6"/>
        <v>1</v>
      </c>
      <c r="U39" s="19"/>
      <c r="V39" s="19"/>
      <c r="W39" s="20">
        <v>49.5</v>
      </c>
      <c r="X39" s="21">
        <v>3</v>
      </c>
      <c r="Y39" s="22">
        <f t="shared" si="7"/>
        <v>15</v>
      </c>
      <c r="Z39" s="22">
        <f t="shared" si="8"/>
        <v>36</v>
      </c>
    </row>
    <row r="40" spans="1:26" ht="16.5" customHeight="1">
      <c r="A40" s="32" t="s">
        <v>60</v>
      </c>
      <c r="B40" s="68">
        <v>56.6</v>
      </c>
      <c r="C40" s="15">
        <f t="shared" si="0"/>
        <v>3</v>
      </c>
      <c r="D40" s="17">
        <v>18578</v>
      </c>
      <c r="E40" s="69">
        <f t="shared" si="1"/>
        <v>2</v>
      </c>
      <c r="F40" s="17">
        <v>2131</v>
      </c>
      <c r="G40" s="70">
        <f t="shared" si="2"/>
        <v>3</v>
      </c>
      <c r="H40" s="18">
        <v>50</v>
      </c>
      <c r="I40" s="15">
        <f t="shared" si="3"/>
        <v>1</v>
      </c>
      <c r="J40" s="18">
        <v>1</v>
      </c>
      <c r="K40" s="15">
        <f t="shared" si="4"/>
        <v>1</v>
      </c>
      <c r="L40" s="17">
        <v>376</v>
      </c>
      <c r="M40" s="15">
        <f t="shared" si="5"/>
        <v>3</v>
      </c>
      <c r="N40" s="19">
        <v>2</v>
      </c>
      <c r="O40" s="19">
        <v>63</v>
      </c>
      <c r="P40" s="19">
        <v>2</v>
      </c>
      <c r="Q40" s="19">
        <v>1</v>
      </c>
      <c r="R40" s="19">
        <v>0</v>
      </c>
      <c r="S40" s="19">
        <v>1</v>
      </c>
      <c r="T40" s="15">
        <f t="shared" si="6"/>
        <v>2</v>
      </c>
      <c r="U40" s="19"/>
      <c r="V40" s="19"/>
      <c r="W40" s="20">
        <v>53.7</v>
      </c>
      <c r="X40" s="21">
        <v>3</v>
      </c>
      <c r="Y40" s="22">
        <f t="shared" si="7"/>
        <v>20</v>
      </c>
      <c r="Z40" s="22">
        <f t="shared" si="8"/>
        <v>46</v>
      </c>
    </row>
    <row r="41" spans="1:26" ht="16.5" customHeight="1">
      <c r="A41" s="23" t="s">
        <v>61</v>
      </c>
      <c r="B41" s="68">
        <v>2.2999999999999998</v>
      </c>
      <c r="C41" s="15">
        <f t="shared" si="0"/>
        <v>1</v>
      </c>
      <c r="D41" s="17">
        <v>7294</v>
      </c>
      <c r="E41" s="69">
        <f t="shared" si="1"/>
        <v>1</v>
      </c>
      <c r="F41" s="17">
        <v>1745</v>
      </c>
      <c r="G41" s="70">
        <f t="shared" si="2"/>
        <v>2</v>
      </c>
      <c r="H41" s="19"/>
      <c r="I41" s="15">
        <f t="shared" si="3"/>
        <v>1</v>
      </c>
      <c r="J41" s="19"/>
      <c r="K41" s="15">
        <f t="shared" si="4"/>
        <v>1</v>
      </c>
      <c r="L41" s="17">
        <v>579</v>
      </c>
      <c r="M41" s="15">
        <f t="shared" si="5"/>
        <v>3</v>
      </c>
      <c r="N41" s="19">
        <v>1</v>
      </c>
      <c r="O41" s="19">
        <v>23</v>
      </c>
      <c r="P41" s="19">
        <v>1</v>
      </c>
      <c r="Q41" s="19">
        <v>1</v>
      </c>
      <c r="R41" s="19">
        <v>1</v>
      </c>
      <c r="S41" s="19">
        <v>0</v>
      </c>
      <c r="T41" s="15">
        <f t="shared" si="6"/>
        <v>2</v>
      </c>
      <c r="U41" s="19"/>
      <c r="V41" s="19"/>
      <c r="W41" s="20">
        <v>5.3</v>
      </c>
      <c r="X41" s="21">
        <v>2</v>
      </c>
      <c r="Y41" s="22">
        <f t="shared" si="7"/>
        <v>14</v>
      </c>
      <c r="Z41" s="22">
        <f t="shared" si="8"/>
        <v>32</v>
      </c>
    </row>
    <row r="42" spans="1:26" ht="16.5" customHeight="1">
      <c r="A42" s="23" t="s">
        <v>62</v>
      </c>
      <c r="B42" s="68">
        <v>78</v>
      </c>
      <c r="C42" s="15">
        <f t="shared" si="0"/>
        <v>1</v>
      </c>
      <c r="D42" s="17">
        <v>50341</v>
      </c>
      <c r="E42" s="69">
        <f t="shared" si="1"/>
        <v>3</v>
      </c>
      <c r="F42" s="17">
        <v>3330</v>
      </c>
      <c r="G42" s="70">
        <f t="shared" si="2"/>
        <v>3</v>
      </c>
      <c r="H42" s="19"/>
      <c r="I42" s="15">
        <f t="shared" si="3"/>
        <v>1</v>
      </c>
      <c r="J42" s="19"/>
      <c r="K42" s="15">
        <f t="shared" si="4"/>
        <v>1</v>
      </c>
      <c r="L42" s="17">
        <v>1146</v>
      </c>
      <c r="M42" s="15">
        <f t="shared" si="5"/>
        <v>3</v>
      </c>
      <c r="N42" s="19">
        <v>1</v>
      </c>
      <c r="O42" s="19">
        <v>93</v>
      </c>
      <c r="P42" s="19">
        <v>3</v>
      </c>
      <c r="Q42" s="19">
        <v>0</v>
      </c>
      <c r="R42" s="19">
        <v>0</v>
      </c>
      <c r="S42" s="19">
        <v>0</v>
      </c>
      <c r="T42" s="15">
        <f t="shared" si="6"/>
        <v>0</v>
      </c>
      <c r="U42" s="19"/>
      <c r="V42" s="19"/>
      <c r="W42" s="20">
        <v>54.2</v>
      </c>
      <c r="X42" s="21">
        <v>3</v>
      </c>
      <c r="Y42" s="22">
        <f t="shared" si="7"/>
        <v>18</v>
      </c>
      <c r="Z42" s="22">
        <f t="shared" si="8"/>
        <v>41</v>
      </c>
    </row>
    <row r="43" spans="1:26" ht="16.5" customHeight="1">
      <c r="A43" s="23" t="s">
        <v>63</v>
      </c>
      <c r="B43" s="68">
        <v>2.2999999999999998</v>
      </c>
      <c r="C43" s="15">
        <f t="shared" si="0"/>
        <v>1</v>
      </c>
      <c r="D43" s="17">
        <v>28323</v>
      </c>
      <c r="E43" s="69">
        <f t="shared" si="1"/>
        <v>3</v>
      </c>
      <c r="F43" s="17">
        <v>1372</v>
      </c>
      <c r="G43" s="70">
        <f t="shared" si="2"/>
        <v>2</v>
      </c>
      <c r="H43" s="19"/>
      <c r="I43" s="15">
        <f t="shared" si="3"/>
        <v>1</v>
      </c>
      <c r="J43" s="19"/>
      <c r="K43" s="15">
        <f t="shared" si="4"/>
        <v>1</v>
      </c>
      <c r="L43" s="17">
        <v>225</v>
      </c>
      <c r="M43" s="15">
        <f t="shared" si="5"/>
        <v>2</v>
      </c>
      <c r="N43" s="19">
        <v>1</v>
      </c>
      <c r="O43" s="19">
        <v>24.4</v>
      </c>
      <c r="P43" s="19">
        <v>1</v>
      </c>
      <c r="Q43" s="19">
        <v>1</v>
      </c>
      <c r="R43" s="19">
        <v>0</v>
      </c>
      <c r="S43" s="19">
        <v>0</v>
      </c>
      <c r="T43" s="15">
        <f t="shared" si="6"/>
        <v>1</v>
      </c>
      <c r="U43" s="19"/>
      <c r="V43" s="19"/>
      <c r="W43" s="20">
        <v>2</v>
      </c>
      <c r="X43" s="21">
        <v>1</v>
      </c>
      <c r="Y43" s="22">
        <f t="shared" si="7"/>
        <v>13</v>
      </c>
      <c r="Z43" s="22">
        <f t="shared" si="8"/>
        <v>30</v>
      </c>
    </row>
    <row r="44" spans="1:26" ht="16.5" customHeight="1">
      <c r="A44" s="23" t="s">
        <v>64</v>
      </c>
      <c r="B44" s="68">
        <v>2.5</v>
      </c>
      <c r="C44" s="15">
        <f t="shared" si="0"/>
        <v>1</v>
      </c>
      <c r="D44" s="17">
        <v>11031</v>
      </c>
      <c r="E44" s="69">
        <f t="shared" si="1"/>
        <v>2</v>
      </c>
      <c r="F44" s="17">
        <v>3528</v>
      </c>
      <c r="G44" s="70">
        <f t="shared" si="2"/>
        <v>3</v>
      </c>
      <c r="H44" s="19"/>
      <c r="I44" s="15">
        <f t="shared" si="3"/>
        <v>1</v>
      </c>
      <c r="J44" s="19"/>
      <c r="K44" s="15">
        <f t="shared" si="4"/>
        <v>1</v>
      </c>
      <c r="L44" s="17">
        <v>1175</v>
      </c>
      <c r="M44" s="15">
        <f t="shared" si="5"/>
        <v>3</v>
      </c>
      <c r="N44" s="19">
        <v>2</v>
      </c>
      <c r="O44" s="19">
        <v>25</v>
      </c>
      <c r="P44" s="19">
        <v>1</v>
      </c>
      <c r="Q44" s="19">
        <v>1</v>
      </c>
      <c r="R44" s="19">
        <v>1</v>
      </c>
      <c r="S44" s="19">
        <v>0</v>
      </c>
      <c r="T44" s="15">
        <f t="shared" si="6"/>
        <v>2</v>
      </c>
      <c r="U44" s="19"/>
      <c r="V44" s="19"/>
      <c r="W44" s="20">
        <v>6.2</v>
      </c>
      <c r="X44" s="21">
        <v>2</v>
      </c>
      <c r="Y44" s="22">
        <f t="shared" si="7"/>
        <v>16</v>
      </c>
      <c r="Z44" s="22">
        <f t="shared" si="8"/>
        <v>37</v>
      </c>
    </row>
    <row r="45" spans="1:26" ht="16.5" customHeight="1">
      <c r="A45" s="33" t="s">
        <v>65</v>
      </c>
      <c r="B45" s="68">
        <v>8.5</v>
      </c>
      <c r="C45" s="15">
        <f t="shared" si="0"/>
        <v>1</v>
      </c>
      <c r="D45" s="17">
        <v>38539</v>
      </c>
      <c r="E45" s="69">
        <f t="shared" si="1"/>
        <v>3</v>
      </c>
      <c r="F45" s="17">
        <v>704</v>
      </c>
      <c r="G45" s="70">
        <f t="shared" si="2"/>
        <v>1</v>
      </c>
      <c r="H45" s="19"/>
      <c r="I45" s="15">
        <f t="shared" si="3"/>
        <v>1</v>
      </c>
      <c r="J45" s="19"/>
      <c r="K45" s="15">
        <f t="shared" si="4"/>
        <v>1</v>
      </c>
      <c r="L45" s="17">
        <v>126</v>
      </c>
      <c r="M45" s="15">
        <f t="shared" si="5"/>
        <v>1</v>
      </c>
      <c r="N45" s="19">
        <v>1</v>
      </c>
      <c r="O45" s="19">
        <v>24.4</v>
      </c>
      <c r="P45" s="19">
        <v>1</v>
      </c>
      <c r="Q45" s="19">
        <v>1</v>
      </c>
      <c r="R45" s="19">
        <v>1</v>
      </c>
      <c r="S45" s="19">
        <v>0</v>
      </c>
      <c r="T45" s="15">
        <f t="shared" si="6"/>
        <v>2</v>
      </c>
      <c r="U45" s="19"/>
      <c r="V45" s="19"/>
      <c r="W45" s="20">
        <v>9.8000000000000007</v>
      </c>
      <c r="X45" s="21">
        <v>2</v>
      </c>
      <c r="Y45" s="22">
        <f t="shared" si="7"/>
        <v>13</v>
      </c>
      <c r="Z45" s="22">
        <f t="shared" si="8"/>
        <v>27</v>
      </c>
    </row>
    <row r="46" spans="1:26" ht="16.5" customHeight="1">
      <c r="A46" s="34"/>
      <c r="B46" s="35"/>
      <c r="C46" s="36"/>
      <c r="D46" s="37"/>
      <c r="E46" s="38"/>
      <c r="F46" s="39"/>
      <c r="G46" s="38"/>
      <c r="H46" s="40"/>
      <c r="I46" s="40"/>
      <c r="J46" s="40"/>
      <c r="K46" s="41"/>
      <c r="L46" s="37"/>
      <c r="M46" s="41"/>
      <c r="N46" s="41"/>
      <c r="O46" s="41"/>
      <c r="P46" s="41"/>
      <c r="Q46" s="41"/>
      <c r="R46" s="41"/>
      <c r="S46" s="41"/>
      <c r="T46" s="42"/>
      <c r="U46" s="41"/>
      <c r="V46" s="41"/>
      <c r="W46" s="43"/>
      <c r="X46" s="44"/>
      <c r="Y46" s="45"/>
      <c r="Z46" s="46"/>
    </row>
    <row r="47" spans="1:26" ht="16.5" customHeight="1">
      <c r="A47" s="47" t="s">
        <v>66</v>
      </c>
      <c r="B47" s="50">
        <f>MEDIAN(B3:B45)</f>
        <v>22.6</v>
      </c>
      <c r="C47" s="48"/>
      <c r="D47" s="50">
        <f>MEDIAN(D3:D45)</f>
        <v>16376</v>
      </c>
      <c r="E47" s="49"/>
      <c r="F47" s="71">
        <f>MEDIAN(F3:F45)</f>
        <v>1293.9852432186353</v>
      </c>
      <c r="G47" s="49"/>
      <c r="H47" s="50">
        <f>MEDIAN(H3:H45)</f>
        <v>229</v>
      </c>
      <c r="I47" s="50"/>
      <c r="J47" s="50">
        <f>MEDIAN(J3:J45)</f>
        <v>7.5</v>
      </c>
      <c r="K47" s="49"/>
      <c r="L47" s="50">
        <f>MEDIAN(L3:L45)</f>
        <v>208</v>
      </c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50">
        <f>MEDIAN(Y3:Y45)</f>
        <v>17</v>
      </c>
      <c r="Z47" s="51"/>
    </row>
    <row r="48" spans="1:26" ht="16.5" customHeight="1">
      <c r="A48" s="52" t="s">
        <v>67</v>
      </c>
      <c r="B48" s="53">
        <f>MAX(B3:B45)</f>
        <v>78</v>
      </c>
      <c r="C48" s="36"/>
      <c r="D48" s="53">
        <f>MAX(D3:D45)</f>
        <v>64246</v>
      </c>
      <c r="E48" s="54"/>
      <c r="F48" s="55">
        <f>MAX(F3:F45)</f>
        <v>7136.3084387360805</v>
      </c>
      <c r="G48" s="54"/>
      <c r="H48" s="53">
        <f>MAX(H3:H45)</f>
        <v>1950</v>
      </c>
      <c r="I48" s="56"/>
      <c r="J48" s="53">
        <f>MAX(J3:J45)</f>
        <v>74</v>
      </c>
      <c r="K48" s="54"/>
      <c r="L48" s="53">
        <f>MAX(L3:L45)</f>
        <v>1524</v>
      </c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3">
        <f>MAX(Y3:Y45)</f>
        <v>24</v>
      </c>
      <c r="Z48" s="57"/>
    </row>
    <row r="49" spans="1:26" ht="16.5" customHeight="1">
      <c r="A49" s="52" t="s">
        <v>68</v>
      </c>
      <c r="B49" s="53">
        <f>MIN(B3:B45)</f>
        <v>2.2999999999999998</v>
      </c>
      <c r="C49" s="36"/>
      <c r="D49" s="53">
        <f>MIN(D3:D45)</f>
        <v>1773.9301204885026</v>
      </c>
      <c r="E49" s="54"/>
      <c r="F49" s="55">
        <f>MIN(F3:F45)</f>
        <v>345</v>
      </c>
      <c r="G49" s="54"/>
      <c r="H49" s="53">
        <f>MIN(H3:H45)</f>
        <v>50</v>
      </c>
      <c r="I49" s="56"/>
      <c r="J49" s="53">
        <f>MIN(J3:J45)</f>
        <v>1</v>
      </c>
      <c r="K49" s="54"/>
      <c r="L49" s="53">
        <f>MIN(L3:L45)</f>
        <v>1.8712467165083853</v>
      </c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3">
        <f>MIN(Y3:Y45)</f>
        <v>11</v>
      </c>
      <c r="Z49" s="58"/>
    </row>
    <row r="50" spans="1:26" ht="16.5" customHeight="1">
      <c r="A50" s="52"/>
      <c r="B50" s="53"/>
      <c r="C50" s="36"/>
      <c r="D50" s="53"/>
      <c r="E50" s="54"/>
      <c r="F50" s="55"/>
      <c r="G50" s="54"/>
      <c r="H50" s="53"/>
      <c r="I50" s="56"/>
      <c r="J50" s="53"/>
      <c r="K50" s="54"/>
      <c r="L50" s="53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3"/>
      <c r="Z50" s="58"/>
    </row>
    <row r="51" spans="1:26" ht="16.5" customHeight="1">
      <c r="A51" s="52" t="s">
        <v>69</v>
      </c>
      <c r="B51" s="53">
        <f>PERCENTILE(B3:B45,0.33)</f>
        <v>16.758000000000003</v>
      </c>
      <c r="C51" s="36"/>
      <c r="D51" s="53">
        <f>PERCENTILE(D3:D45,0.33)</f>
        <v>11014.76</v>
      </c>
      <c r="E51" s="54"/>
      <c r="F51" s="55">
        <f>PERCENTILE(F3:F45,0.33)</f>
        <v>1019.6958145462744</v>
      </c>
      <c r="G51" s="54"/>
      <c r="H51" s="53">
        <f>PERCENTILE(H3:H45,0.33)</f>
        <v>126.05000000000001</v>
      </c>
      <c r="I51" s="56"/>
      <c r="J51" s="53">
        <f>PERCENTILE(J3:J45,0.33)</f>
        <v>4.5500000000000007</v>
      </c>
      <c r="K51" s="54"/>
      <c r="L51" s="53">
        <f>PERCENTILE(L3:L45,0.33)</f>
        <v>129.86000000000001</v>
      </c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3">
        <f>PERCENTILE(Y3:Y45,0.33)</f>
        <v>15</v>
      </c>
      <c r="Z51" s="58"/>
    </row>
    <row r="52" spans="1:26" ht="16.5" customHeight="1">
      <c r="A52" s="59" t="s">
        <v>70</v>
      </c>
      <c r="B52" s="62">
        <f>PERCENTILE(B3:B45,0.66)</f>
        <v>28.168000000000003</v>
      </c>
      <c r="C52" s="60"/>
      <c r="D52" s="62">
        <f>PERCENTILE(D3:D45,0.66)</f>
        <v>23777.400000000009</v>
      </c>
      <c r="E52" s="61"/>
      <c r="F52" s="72">
        <f>PERCENTILE(F3:F45,0.66)</f>
        <v>1746.38</v>
      </c>
      <c r="G52" s="61"/>
      <c r="H52" s="62">
        <f>PERCENTILE(H3:H45,0.66)</f>
        <v>300.90000000000003</v>
      </c>
      <c r="I52" s="62"/>
      <c r="J52" s="62">
        <f>PERCENTILE(J3:J45,0.66)</f>
        <v>21.200000000000003</v>
      </c>
      <c r="K52" s="61"/>
      <c r="L52" s="62">
        <f>PERCENTILE(L3:L45,0.66)</f>
        <v>237.32000000000002</v>
      </c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2">
        <f>PERCENTILE(Y3:Y45,0.66)</f>
        <v>19</v>
      </c>
      <c r="Z52" s="63"/>
    </row>
    <row r="53" spans="1:26" ht="16.5" customHeight="1">
      <c r="A53" s="64"/>
      <c r="B53" s="65"/>
      <c r="C53" s="36"/>
      <c r="D53" s="66"/>
      <c r="E53" s="66"/>
      <c r="F53" s="37"/>
      <c r="G53" s="66"/>
      <c r="H53" s="64"/>
      <c r="I53" s="64"/>
      <c r="J53" s="64"/>
      <c r="K53" s="67"/>
      <c r="L53" s="67"/>
      <c r="M53" s="67"/>
      <c r="N53" s="67"/>
      <c r="O53" s="67"/>
      <c r="P53" s="67"/>
      <c r="Q53" s="67"/>
      <c r="R53" s="67"/>
      <c r="S53" s="67"/>
      <c r="T53" s="54"/>
      <c r="U53" s="67"/>
      <c r="V53" s="67"/>
      <c r="W53" s="54"/>
      <c r="X53" s="54"/>
      <c r="Y53" s="67"/>
      <c r="Z53" s="46"/>
    </row>
    <row r="54" spans="1:26" ht="16.5" customHeight="1">
      <c r="A54" s="64"/>
      <c r="B54" s="65"/>
      <c r="C54" s="36"/>
      <c r="D54" s="66"/>
      <c r="E54" s="66"/>
      <c r="F54" s="37"/>
      <c r="G54" s="66"/>
      <c r="H54" s="64"/>
      <c r="I54" s="64"/>
      <c r="J54" s="64"/>
      <c r="K54" s="67"/>
      <c r="L54" s="67"/>
      <c r="M54" s="67"/>
      <c r="N54" s="67"/>
      <c r="O54" s="67"/>
      <c r="P54" s="67"/>
      <c r="Q54" s="67"/>
      <c r="R54" s="67"/>
      <c r="S54" s="67"/>
      <c r="T54" s="54"/>
      <c r="U54" s="67"/>
      <c r="V54" s="67"/>
      <c r="W54" s="54"/>
      <c r="X54" s="54"/>
      <c r="Y54" s="67"/>
      <c r="Z54" s="46"/>
    </row>
    <row r="55" spans="1:26" ht="16.5" customHeight="1">
      <c r="A55" s="64"/>
      <c r="B55" s="65"/>
      <c r="C55" s="36"/>
      <c r="D55" s="66"/>
      <c r="E55" s="66"/>
      <c r="F55" s="37"/>
      <c r="G55" s="66"/>
      <c r="H55" s="64"/>
      <c r="I55" s="64"/>
      <c r="J55" s="64"/>
      <c r="K55" s="67"/>
      <c r="L55" s="67"/>
      <c r="M55" s="67"/>
      <c r="N55" s="67"/>
      <c r="O55" s="67"/>
      <c r="P55" s="67"/>
      <c r="Q55" s="67"/>
      <c r="R55" s="67"/>
      <c r="S55" s="67"/>
      <c r="T55" s="54"/>
      <c r="U55" s="67"/>
      <c r="V55" s="67"/>
      <c r="W55" s="54"/>
      <c r="X55" s="54"/>
      <c r="Y55" s="67"/>
      <c r="Z55" s="46"/>
    </row>
    <row r="56" spans="1:26" ht="16.5" customHeight="1">
      <c r="A56" s="64"/>
      <c r="B56" s="65"/>
      <c r="C56" s="36"/>
      <c r="D56" s="66"/>
      <c r="E56" s="66"/>
      <c r="F56" s="37"/>
      <c r="G56" s="66"/>
      <c r="H56" s="64"/>
      <c r="I56" s="64"/>
      <c r="J56" s="64"/>
      <c r="K56" s="67"/>
      <c r="L56" s="67"/>
      <c r="M56" s="67"/>
      <c r="N56" s="67"/>
      <c r="O56" s="67"/>
      <c r="P56" s="67"/>
      <c r="Q56" s="67"/>
      <c r="R56" s="67"/>
      <c r="S56" s="67"/>
      <c r="T56" s="54"/>
      <c r="U56" s="67"/>
      <c r="V56" s="67"/>
      <c r="W56" s="54"/>
      <c r="X56" s="54"/>
      <c r="Y56" s="67"/>
      <c r="Z56" s="46"/>
    </row>
    <row r="57" spans="1:26" ht="16.5" customHeight="1">
      <c r="A57" s="64"/>
      <c r="B57" s="65"/>
      <c r="C57" s="36"/>
      <c r="D57" s="66"/>
      <c r="E57" s="66"/>
      <c r="F57" s="37"/>
      <c r="G57" s="66"/>
      <c r="H57" s="64"/>
      <c r="I57" s="64"/>
      <c r="J57" s="64"/>
      <c r="K57" s="67"/>
      <c r="L57" s="67"/>
      <c r="M57" s="67"/>
      <c r="N57" s="67"/>
      <c r="O57" s="67"/>
      <c r="P57" s="67"/>
      <c r="Q57" s="67"/>
      <c r="R57" s="67"/>
      <c r="S57" s="67"/>
      <c r="T57" s="54"/>
      <c r="U57" s="67"/>
      <c r="V57" s="67"/>
      <c r="W57" s="54"/>
      <c r="X57" s="54"/>
      <c r="Y57" s="67"/>
      <c r="Z57" s="46"/>
    </row>
    <row r="58" spans="1:26" ht="16.5" customHeight="1">
      <c r="A58" s="64"/>
      <c r="B58" s="65"/>
      <c r="C58" s="36"/>
      <c r="D58" s="66"/>
      <c r="E58" s="66"/>
      <c r="F58" s="37"/>
      <c r="G58" s="66"/>
      <c r="H58" s="64"/>
      <c r="I58" s="64"/>
      <c r="J58" s="64"/>
      <c r="K58" s="67"/>
      <c r="L58" s="67"/>
      <c r="M58" s="67"/>
      <c r="N58" s="67"/>
      <c r="O58" s="67"/>
      <c r="P58" s="67"/>
      <c r="Q58" s="67"/>
      <c r="R58" s="67"/>
      <c r="S58" s="67"/>
      <c r="T58" s="54"/>
      <c r="U58" s="67"/>
      <c r="V58" s="67"/>
      <c r="W58" s="54"/>
      <c r="X58" s="54"/>
      <c r="Y58" s="67"/>
      <c r="Z58" s="46"/>
    </row>
    <row r="59" spans="1:26" ht="16.5" customHeight="1">
      <c r="A59" s="64"/>
      <c r="B59" s="65"/>
      <c r="C59" s="36"/>
      <c r="D59" s="66"/>
      <c r="E59" s="66"/>
      <c r="F59" s="37"/>
      <c r="G59" s="66"/>
      <c r="H59" s="64"/>
      <c r="I59" s="64"/>
      <c r="J59" s="64"/>
      <c r="K59" s="67"/>
      <c r="L59" s="67"/>
      <c r="M59" s="67"/>
      <c r="N59" s="67"/>
      <c r="O59" s="67"/>
      <c r="P59" s="67"/>
      <c r="Q59" s="67"/>
      <c r="R59" s="67"/>
      <c r="S59" s="67"/>
      <c r="T59" s="54"/>
      <c r="U59" s="67"/>
      <c r="V59" s="67"/>
      <c r="W59" s="54"/>
      <c r="X59" s="54"/>
      <c r="Y59" s="67"/>
      <c r="Z59" s="46"/>
    </row>
    <row r="60" spans="1:26" ht="16.5" customHeight="1">
      <c r="A60" s="64"/>
      <c r="B60" s="65"/>
      <c r="C60" s="36"/>
      <c r="D60" s="66"/>
      <c r="E60" s="66"/>
      <c r="F60" s="37"/>
      <c r="G60" s="66"/>
      <c r="H60" s="64"/>
      <c r="I60" s="64"/>
      <c r="J60" s="64"/>
      <c r="K60" s="67"/>
      <c r="L60" s="67"/>
      <c r="M60" s="67"/>
      <c r="N60" s="67"/>
      <c r="O60" s="67"/>
      <c r="P60" s="67"/>
      <c r="Q60" s="67"/>
      <c r="R60" s="67"/>
      <c r="S60" s="67"/>
      <c r="T60" s="54"/>
      <c r="U60" s="67"/>
      <c r="V60" s="67"/>
      <c r="W60" s="54"/>
      <c r="X60" s="54"/>
      <c r="Y60" s="67"/>
      <c r="Z60" s="46"/>
    </row>
    <row r="61" spans="1:26" ht="16.5" customHeight="1">
      <c r="A61" s="64"/>
      <c r="B61" s="65"/>
      <c r="C61" s="36"/>
      <c r="D61" s="66"/>
      <c r="E61" s="66"/>
      <c r="F61" s="37"/>
      <c r="G61" s="66"/>
      <c r="H61" s="64"/>
      <c r="I61" s="64"/>
      <c r="J61" s="64"/>
      <c r="K61" s="67"/>
      <c r="L61" s="67"/>
      <c r="M61" s="67"/>
      <c r="N61" s="67"/>
      <c r="O61" s="67"/>
      <c r="P61" s="67"/>
      <c r="Q61" s="67"/>
      <c r="R61" s="67"/>
      <c r="S61" s="67"/>
      <c r="T61" s="54"/>
      <c r="U61" s="67"/>
      <c r="V61" s="67"/>
      <c r="W61" s="54"/>
      <c r="X61" s="54"/>
      <c r="Y61" s="67"/>
      <c r="Z61" s="46"/>
    </row>
    <row r="62" spans="1:26" ht="16.5" customHeight="1">
      <c r="A62" s="64"/>
      <c r="B62" s="65"/>
      <c r="C62" s="36"/>
      <c r="D62" s="66"/>
      <c r="E62" s="66"/>
      <c r="F62" s="37"/>
      <c r="G62" s="66"/>
      <c r="H62" s="64"/>
      <c r="I62" s="64"/>
      <c r="J62" s="64"/>
      <c r="K62" s="67"/>
      <c r="L62" s="67"/>
      <c r="M62" s="67"/>
      <c r="N62" s="67"/>
      <c r="O62" s="67"/>
      <c r="P62" s="67"/>
      <c r="Q62" s="67"/>
      <c r="R62" s="67"/>
      <c r="S62" s="67"/>
      <c r="T62" s="54"/>
      <c r="U62" s="67"/>
      <c r="V62" s="67"/>
      <c r="W62" s="54"/>
      <c r="X62" s="54"/>
      <c r="Y62" s="67"/>
      <c r="Z62" s="46"/>
    </row>
    <row r="63" spans="1:26" ht="16.5" customHeight="1">
      <c r="A63" s="64"/>
      <c r="B63" s="65"/>
      <c r="C63" s="36"/>
      <c r="D63" s="66"/>
      <c r="E63" s="66"/>
      <c r="F63" s="37"/>
      <c r="G63" s="66"/>
      <c r="H63" s="64"/>
      <c r="I63" s="64"/>
      <c r="J63" s="64"/>
      <c r="K63" s="67"/>
      <c r="L63" s="67"/>
      <c r="M63" s="67"/>
      <c r="N63" s="67"/>
      <c r="O63" s="67"/>
      <c r="P63" s="67"/>
      <c r="Q63" s="67"/>
      <c r="R63" s="67"/>
      <c r="S63" s="67"/>
      <c r="T63" s="54"/>
      <c r="U63" s="67"/>
      <c r="V63" s="67"/>
      <c r="W63" s="54"/>
      <c r="X63" s="54"/>
      <c r="Y63" s="67"/>
      <c r="Z63" s="46"/>
    </row>
    <row r="64" spans="1:26" ht="16.5" customHeight="1">
      <c r="A64" s="64"/>
      <c r="B64" s="65"/>
      <c r="C64" s="36"/>
      <c r="D64" s="66"/>
      <c r="E64" s="66"/>
      <c r="F64" s="37"/>
      <c r="G64" s="66"/>
      <c r="H64" s="64"/>
      <c r="I64" s="64"/>
      <c r="J64" s="64"/>
      <c r="K64" s="67"/>
      <c r="L64" s="67"/>
      <c r="M64" s="67"/>
      <c r="N64" s="67"/>
      <c r="O64" s="67"/>
      <c r="P64" s="67"/>
      <c r="Q64" s="67"/>
      <c r="R64" s="67"/>
      <c r="S64" s="67"/>
      <c r="T64" s="54"/>
      <c r="U64" s="67"/>
      <c r="V64" s="67"/>
      <c r="W64" s="54"/>
      <c r="X64" s="54"/>
      <c r="Y64" s="67"/>
      <c r="Z64" s="46"/>
    </row>
    <row r="65" spans="1:26" ht="16.5" customHeight="1">
      <c r="A65" s="64"/>
      <c r="B65" s="65"/>
      <c r="C65" s="36"/>
      <c r="D65" s="66"/>
      <c r="E65" s="66"/>
      <c r="F65" s="37"/>
      <c r="G65" s="66"/>
      <c r="H65" s="64"/>
      <c r="I65" s="64"/>
      <c r="J65" s="64"/>
      <c r="K65" s="67"/>
      <c r="L65" s="67"/>
      <c r="M65" s="67"/>
      <c r="N65" s="67"/>
      <c r="O65" s="67"/>
      <c r="P65" s="67"/>
      <c r="Q65" s="67"/>
      <c r="R65" s="67"/>
      <c r="S65" s="67"/>
      <c r="T65" s="54"/>
      <c r="U65" s="67"/>
      <c r="V65" s="67"/>
      <c r="W65" s="54"/>
      <c r="X65" s="54"/>
      <c r="Y65" s="67"/>
      <c r="Z65" s="46"/>
    </row>
    <row r="66" spans="1:26" ht="16.5" customHeight="1">
      <c r="A66" s="64"/>
      <c r="B66" s="65"/>
      <c r="C66" s="36"/>
      <c r="D66" s="66"/>
      <c r="E66" s="66"/>
      <c r="F66" s="37"/>
      <c r="G66" s="66"/>
      <c r="H66" s="64"/>
      <c r="I66" s="64"/>
      <c r="J66" s="64"/>
      <c r="K66" s="67"/>
      <c r="L66" s="67"/>
      <c r="M66" s="67"/>
      <c r="N66" s="67"/>
      <c r="O66" s="67"/>
      <c r="P66" s="67"/>
      <c r="Q66" s="67"/>
      <c r="R66" s="67"/>
      <c r="S66" s="67"/>
      <c r="T66" s="54"/>
      <c r="U66" s="67"/>
      <c r="V66" s="67"/>
      <c r="W66" s="54"/>
      <c r="X66" s="54"/>
      <c r="Y66" s="67"/>
      <c r="Z66" s="46"/>
    </row>
    <row r="67" spans="1:26" ht="16.5" customHeight="1">
      <c r="A67" s="64"/>
      <c r="B67" s="65"/>
      <c r="C67" s="36"/>
      <c r="D67" s="66"/>
      <c r="E67" s="66"/>
      <c r="F67" s="37"/>
      <c r="G67" s="66"/>
      <c r="H67" s="64"/>
      <c r="I67" s="64"/>
      <c r="J67" s="64"/>
      <c r="K67" s="67"/>
      <c r="L67" s="67"/>
      <c r="M67" s="67"/>
      <c r="N67" s="67"/>
      <c r="O67" s="67"/>
      <c r="P67" s="67"/>
      <c r="Q67" s="67"/>
      <c r="R67" s="67"/>
      <c r="S67" s="67"/>
      <c r="T67" s="54"/>
      <c r="U67" s="67"/>
      <c r="V67" s="67"/>
      <c r="W67" s="54"/>
      <c r="X67" s="54"/>
      <c r="Y67" s="67"/>
      <c r="Z67" s="46"/>
    </row>
    <row r="68" spans="1:26" ht="16.5" customHeight="1">
      <c r="A68" s="64"/>
      <c r="B68" s="65"/>
      <c r="C68" s="36"/>
      <c r="D68" s="66"/>
      <c r="E68" s="66"/>
      <c r="F68" s="37"/>
      <c r="G68" s="66"/>
      <c r="H68" s="64"/>
      <c r="I68" s="64"/>
      <c r="J68" s="64"/>
      <c r="K68" s="67"/>
      <c r="L68" s="67"/>
      <c r="M68" s="67"/>
      <c r="N68" s="67"/>
      <c r="O68" s="67"/>
      <c r="P68" s="67"/>
      <c r="Q68" s="67"/>
      <c r="R68" s="67"/>
      <c r="S68" s="67"/>
      <c r="T68" s="54"/>
      <c r="U68" s="67"/>
      <c r="V68" s="67"/>
      <c r="W68" s="54"/>
      <c r="X68" s="54"/>
      <c r="Y68" s="67"/>
      <c r="Z68" s="46"/>
    </row>
    <row r="69" spans="1:26" ht="16.5" customHeight="1">
      <c r="A69" s="64"/>
      <c r="B69" s="65"/>
      <c r="C69" s="36"/>
      <c r="D69" s="66"/>
      <c r="E69" s="66"/>
      <c r="F69" s="37"/>
      <c r="G69" s="66"/>
      <c r="H69" s="64"/>
      <c r="I69" s="64"/>
      <c r="J69" s="64"/>
      <c r="K69" s="67"/>
      <c r="L69" s="67"/>
      <c r="M69" s="67"/>
      <c r="N69" s="67"/>
      <c r="O69" s="67"/>
      <c r="P69" s="67"/>
      <c r="Q69" s="67"/>
      <c r="R69" s="67"/>
      <c r="S69" s="67"/>
      <c r="T69" s="54"/>
      <c r="U69" s="67"/>
      <c r="V69" s="67"/>
      <c r="W69" s="54"/>
      <c r="X69" s="54"/>
      <c r="Y69" s="67"/>
      <c r="Z69" s="46"/>
    </row>
    <row r="70" spans="1:26" ht="16.5" customHeight="1">
      <c r="A70" s="64"/>
      <c r="B70" s="65"/>
      <c r="C70" s="36"/>
      <c r="D70" s="66"/>
      <c r="E70" s="66"/>
      <c r="F70" s="37"/>
      <c r="G70" s="66"/>
      <c r="H70" s="64"/>
      <c r="I70" s="64"/>
      <c r="J70" s="64"/>
      <c r="K70" s="67"/>
      <c r="L70" s="67"/>
      <c r="M70" s="67"/>
      <c r="N70" s="67"/>
      <c r="O70" s="67"/>
      <c r="P70" s="67"/>
      <c r="Q70" s="67"/>
      <c r="R70" s="67"/>
      <c r="S70" s="67"/>
      <c r="T70" s="54"/>
      <c r="U70" s="67"/>
      <c r="V70" s="67"/>
      <c r="W70" s="54"/>
      <c r="X70" s="54"/>
      <c r="Y70" s="67"/>
      <c r="Z70" s="46"/>
    </row>
    <row r="71" spans="1:26" ht="16.5" customHeight="1">
      <c r="A71" s="64"/>
      <c r="B71" s="65"/>
      <c r="C71" s="36"/>
      <c r="D71" s="66"/>
      <c r="E71" s="66"/>
      <c r="F71" s="37"/>
      <c r="G71" s="66"/>
      <c r="H71" s="64"/>
      <c r="I71" s="64"/>
      <c r="J71" s="64"/>
      <c r="K71" s="67"/>
      <c r="L71" s="67"/>
      <c r="M71" s="67"/>
      <c r="N71" s="67"/>
      <c r="O71" s="67"/>
      <c r="P71" s="67"/>
      <c r="Q71" s="67"/>
      <c r="R71" s="67"/>
      <c r="S71" s="67"/>
      <c r="T71" s="54"/>
      <c r="U71" s="67"/>
      <c r="V71" s="67"/>
      <c r="W71" s="54"/>
      <c r="X71" s="54"/>
      <c r="Y71" s="67"/>
      <c r="Z71" s="46"/>
    </row>
    <row r="72" spans="1:26" ht="16.5" customHeight="1">
      <c r="A72" s="64"/>
      <c r="B72" s="65"/>
      <c r="C72" s="36"/>
      <c r="D72" s="66"/>
      <c r="E72" s="66"/>
      <c r="F72" s="37"/>
      <c r="G72" s="66"/>
      <c r="H72" s="64"/>
      <c r="I72" s="64"/>
      <c r="J72" s="64"/>
      <c r="K72" s="67"/>
      <c r="L72" s="67"/>
      <c r="M72" s="67"/>
      <c r="N72" s="67"/>
      <c r="O72" s="67"/>
      <c r="P72" s="67"/>
      <c r="Q72" s="67"/>
      <c r="R72" s="67"/>
      <c r="S72" s="67"/>
      <c r="T72" s="54"/>
      <c r="U72" s="67"/>
      <c r="V72" s="67"/>
      <c r="W72" s="54"/>
      <c r="X72" s="54"/>
      <c r="Y72" s="67"/>
      <c r="Z72" s="46"/>
    </row>
    <row r="73" spans="1:26" ht="16.5" customHeight="1">
      <c r="A73" s="64"/>
      <c r="B73" s="65"/>
      <c r="C73" s="36"/>
      <c r="D73" s="66"/>
      <c r="E73" s="66"/>
      <c r="F73" s="37"/>
      <c r="G73" s="66"/>
      <c r="H73" s="64"/>
      <c r="I73" s="64"/>
      <c r="J73" s="64"/>
      <c r="K73" s="67"/>
      <c r="L73" s="67"/>
      <c r="M73" s="67"/>
      <c r="N73" s="67"/>
      <c r="O73" s="67"/>
      <c r="P73" s="67"/>
      <c r="Q73" s="67"/>
      <c r="R73" s="67"/>
      <c r="S73" s="67"/>
      <c r="T73" s="54"/>
      <c r="U73" s="67"/>
      <c r="V73" s="67"/>
      <c r="W73" s="54"/>
      <c r="X73" s="54"/>
      <c r="Y73" s="67"/>
      <c r="Z73" s="46"/>
    </row>
    <row r="74" spans="1:26" ht="16.5" customHeight="1">
      <c r="A74" s="64"/>
      <c r="B74" s="65"/>
      <c r="C74" s="36"/>
      <c r="D74" s="66"/>
      <c r="E74" s="66"/>
      <c r="F74" s="37"/>
      <c r="G74" s="66"/>
      <c r="H74" s="64"/>
      <c r="I74" s="64"/>
      <c r="J74" s="64"/>
      <c r="K74" s="67"/>
      <c r="L74" s="67"/>
      <c r="M74" s="67"/>
      <c r="N74" s="67"/>
      <c r="O74" s="67"/>
      <c r="P74" s="67"/>
      <c r="Q74" s="67"/>
      <c r="R74" s="67"/>
      <c r="S74" s="67"/>
      <c r="T74" s="54"/>
      <c r="U74" s="67"/>
      <c r="V74" s="67"/>
      <c r="W74" s="54"/>
      <c r="X74" s="54"/>
      <c r="Y74" s="67"/>
      <c r="Z74" s="46"/>
    </row>
    <row r="75" spans="1:26" ht="16.5" customHeight="1">
      <c r="A75" s="64"/>
      <c r="B75" s="65"/>
      <c r="C75" s="36"/>
      <c r="D75" s="66"/>
      <c r="E75" s="66"/>
      <c r="F75" s="37"/>
      <c r="G75" s="66"/>
      <c r="H75" s="64"/>
      <c r="I75" s="64"/>
      <c r="J75" s="64"/>
      <c r="K75" s="67"/>
      <c r="L75" s="67"/>
      <c r="M75" s="67"/>
      <c r="N75" s="67"/>
      <c r="O75" s="67"/>
      <c r="P75" s="67"/>
      <c r="Q75" s="67"/>
      <c r="R75" s="67"/>
      <c r="S75" s="67"/>
      <c r="T75" s="54"/>
      <c r="U75" s="67"/>
      <c r="V75" s="67"/>
      <c r="W75" s="54"/>
      <c r="X75" s="54"/>
      <c r="Y75" s="67"/>
      <c r="Z75" s="46"/>
    </row>
    <row r="76" spans="1:26" ht="16.5" customHeight="1">
      <c r="A76" s="64"/>
      <c r="B76" s="65"/>
      <c r="C76" s="36"/>
      <c r="D76" s="66"/>
      <c r="E76" s="66"/>
      <c r="F76" s="37"/>
      <c r="G76" s="66"/>
      <c r="H76" s="64"/>
      <c r="I76" s="64"/>
      <c r="J76" s="64"/>
      <c r="K76" s="67"/>
      <c r="L76" s="67"/>
      <c r="M76" s="67"/>
      <c r="N76" s="67"/>
      <c r="O76" s="67"/>
      <c r="P76" s="67"/>
      <c r="Q76" s="67"/>
      <c r="R76" s="67"/>
      <c r="S76" s="67"/>
      <c r="T76" s="54"/>
      <c r="U76" s="67"/>
      <c r="V76" s="67"/>
      <c r="W76" s="54"/>
      <c r="X76" s="54"/>
      <c r="Y76" s="67"/>
      <c r="Z76" s="46"/>
    </row>
    <row r="77" spans="1:26" ht="16.5" customHeight="1">
      <c r="A77" s="64"/>
      <c r="B77" s="65"/>
      <c r="C77" s="36"/>
      <c r="D77" s="66"/>
      <c r="E77" s="66"/>
      <c r="F77" s="37"/>
      <c r="G77" s="66"/>
      <c r="H77" s="64"/>
      <c r="I77" s="64"/>
      <c r="J77" s="64"/>
      <c r="K77" s="67"/>
      <c r="L77" s="67"/>
      <c r="M77" s="67"/>
      <c r="N77" s="67"/>
      <c r="O77" s="67"/>
      <c r="P77" s="67"/>
      <c r="Q77" s="67"/>
      <c r="R77" s="67"/>
      <c r="S77" s="67"/>
      <c r="T77" s="54"/>
      <c r="U77" s="67"/>
      <c r="V77" s="67"/>
      <c r="W77" s="54"/>
      <c r="X77" s="54"/>
      <c r="Y77" s="67"/>
      <c r="Z77" s="46"/>
    </row>
    <row r="78" spans="1:26" ht="16.5" customHeight="1">
      <c r="A78" s="64"/>
      <c r="B78" s="65"/>
      <c r="C78" s="36"/>
      <c r="D78" s="66"/>
      <c r="E78" s="66"/>
      <c r="F78" s="37"/>
      <c r="G78" s="66"/>
      <c r="H78" s="64"/>
      <c r="I78" s="64"/>
      <c r="J78" s="64"/>
      <c r="K78" s="67"/>
      <c r="L78" s="67"/>
      <c r="M78" s="67"/>
      <c r="N78" s="67"/>
      <c r="O78" s="67"/>
      <c r="P78" s="67"/>
      <c r="Q78" s="67"/>
      <c r="R78" s="67"/>
      <c r="S78" s="67"/>
      <c r="T78" s="54"/>
      <c r="U78" s="67"/>
      <c r="V78" s="67"/>
      <c r="W78" s="54"/>
      <c r="X78" s="54"/>
      <c r="Y78" s="67"/>
      <c r="Z78" s="46"/>
    </row>
    <row r="79" spans="1:26" ht="16.5" customHeight="1">
      <c r="A79" s="64"/>
      <c r="B79" s="65"/>
      <c r="C79" s="36"/>
      <c r="D79" s="66"/>
      <c r="E79" s="66"/>
      <c r="F79" s="37"/>
      <c r="G79" s="66"/>
      <c r="H79" s="64"/>
      <c r="I79" s="64"/>
      <c r="J79" s="64"/>
      <c r="K79" s="67"/>
      <c r="L79" s="67"/>
      <c r="M79" s="67"/>
      <c r="N79" s="67"/>
      <c r="O79" s="67"/>
      <c r="P79" s="67"/>
      <c r="Q79" s="67"/>
      <c r="R79" s="67"/>
      <c r="S79" s="67"/>
      <c r="T79" s="54"/>
      <c r="U79" s="67"/>
      <c r="V79" s="67"/>
      <c r="W79" s="54"/>
      <c r="X79" s="54"/>
      <c r="Y79" s="67"/>
      <c r="Z79" s="46"/>
    </row>
    <row r="80" spans="1:26" ht="16.5" customHeight="1">
      <c r="A80" s="64"/>
      <c r="B80" s="65"/>
      <c r="C80" s="36"/>
      <c r="D80" s="66"/>
      <c r="E80" s="66"/>
      <c r="F80" s="37"/>
      <c r="G80" s="66"/>
      <c r="H80" s="64"/>
      <c r="I80" s="64"/>
      <c r="J80" s="64"/>
      <c r="K80" s="67"/>
      <c r="L80" s="67"/>
      <c r="M80" s="67"/>
      <c r="N80" s="67"/>
      <c r="O80" s="67"/>
      <c r="P80" s="67"/>
      <c r="Q80" s="67"/>
      <c r="R80" s="67"/>
      <c r="S80" s="67"/>
      <c r="T80" s="54"/>
      <c r="U80" s="67"/>
      <c r="V80" s="67"/>
      <c r="W80" s="54"/>
      <c r="X80" s="54"/>
      <c r="Y80" s="67"/>
      <c r="Z80" s="46"/>
    </row>
    <row r="81" spans="1:26" ht="16.5" customHeight="1">
      <c r="A81" s="64"/>
      <c r="B81" s="65"/>
      <c r="C81" s="36"/>
      <c r="D81" s="66"/>
      <c r="E81" s="66"/>
      <c r="F81" s="37"/>
      <c r="G81" s="66"/>
      <c r="H81" s="64"/>
      <c r="I81" s="64"/>
      <c r="J81" s="64"/>
      <c r="K81" s="67"/>
      <c r="L81" s="67"/>
      <c r="M81" s="67"/>
      <c r="N81" s="67"/>
      <c r="O81" s="67"/>
      <c r="P81" s="67"/>
      <c r="Q81" s="67"/>
      <c r="R81" s="67"/>
      <c r="S81" s="67"/>
      <c r="T81" s="54"/>
      <c r="U81" s="67"/>
      <c r="V81" s="67"/>
      <c r="W81" s="54"/>
      <c r="X81" s="54"/>
      <c r="Y81" s="67"/>
      <c r="Z81" s="46"/>
    </row>
    <row r="82" spans="1:26" ht="16.5" customHeight="1">
      <c r="A82" s="64"/>
      <c r="B82" s="65"/>
      <c r="C82" s="36"/>
      <c r="D82" s="66"/>
      <c r="E82" s="66"/>
      <c r="F82" s="37"/>
      <c r="G82" s="66"/>
      <c r="H82" s="64"/>
      <c r="I82" s="64"/>
      <c r="J82" s="64"/>
      <c r="K82" s="67"/>
      <c r="L82" s="67"/>
      <c r="M82" s="67"/>
      <c r="N82" s="67"/>
      <c r="O82" s="67"/>
      <c r="P82" s="67"/>
      <c r="Q82" s="67"/>
      <c r="R82" s="67"/>
      <c r="S82" s="67"/>
      <c r="T82" s="54"/>
      <c r="U82" s="67"/>
      <c r="V82" s="67"/>
      <c r="W82" s="54"/>
      <c r="X82" s="54"/>
      <c r="Y82" s="67"/>
      <c r="Z82" s="46"/>
    </row>
    <row r="83" spans="1:26" ht="16.5" customHeight="1">
      <c r="A83" s="64"/>
      <c r="B83" s="65"/>
      <c r="C83" s="36"/>
      <c r="D83" s="66"/>
      <c r="E83" s="66"/>
      <c r="F83" s="37"/>
      <c r="G83" s="66"/>
      <c r="H83" s="64"/>
      <c r="I83" s="64"/>
      <c r="J83" s="64"/>
      <c r="K83" s="67"/>
      <c r="L83" s="67"/>
      <c r="M83" s="67"/>
      <c r="N83" s="67"/>
      <c r="O83" s="67"/>
      <c r="P83" s="67"/>
      <c r="Q83" s="67"/>
      <c r="R83" s="67"/>
      <c r="S83" s="67"/>
      <c r="T83" s="54"/>
      <c r="U83" s="67"/>
      <c r="V83" s="67"/>
      <c r="W83" s="54"/>
      <c r="X83" s="54"/>
      <c r="Y83" s="67"/>
      <c r="Z83" s="46"/>
    </row>
    <row r="84" spans="1:26" ht="16.5" customHeight="1">
      <c r="A84" s="64"/>
      <c r="B84" s="65"/>
      <c r="C84" s="36"/>
      <c r="D84" s="66"/>
      <c r="E84" s="66"/>
      <c r="F84" s="37"/>
      <c r="G84" s="66"/>
      <c r="H84" s="64"/>
      <c r="I84" s="64"/>
      <c r="J84" s="64"/>
      <c r="K84" s="67"/>
      <c r="L84" s="67"/>
      <c r="M84" s="67"/>
      <c r="N84" s="67"/>
      <c r="O84" s="67"/>
      <c r="P84" s="67"/>
      <c r="Q84" s="67"/>
      <c r="R84" s="67"/>
      <c r="S84" s="67"/>
      <c r="T84" s="54"/>
      <c r="U84" s="67"/>
      <c r="V84" s="67"/>
      <c r="W84" s="54"/>
      <c r="X84" s="54"/>
      <c r="Y84" s="67"/>
      <c r="Z84" s="46"/>
    </row>
    <row r="85" spans="1:26" ht="16.5" customHeight="1">
      <c r="A85" s="64"/>
      <c r="B85" s="65"/>
      <c r="C85" s="36"/>
      <c r="D85" s="66"/>
      <c r="E85" s="66"/>
      <c r="F85" s="37"/>
      <c r="G85" s="66"/>
      <c r="H85" s="64"/>
      <c r="I85" s="64"/>
      <c r="J85" s="64"/>
      <c r="K85" s="67"/>
      <c r="L85" s="67"/>
      <c r="M85" s="67"/>
      <c r="N85" s="67"/>
      <c r="O85" s="67"/>
      <c r="P85" s="67"/>
      <c r="Q85" s="67"/>
      <c r="R85" s="67"/>
      <c r="S85" s="67"/>
      <c r="T85" s="54"/>
      <c r="U85" s="67"/>
      <c r="V85" s="67"/>
      <c r="W85" s="54"/>
      <c r="X85" s="54"/>
      <c r="Y85" s="67"/>
      <c r="Z85" s="46"/>
    </row>
    <row r="86" spans="1:26" ht="16.5" customHeight="1">
      <c r="A86" s="64"/>
      <c r="B86" s="65"/>
      <c r="C86" s="36"/>
      <c r="D86" s="66"/>
      <c r="E86" s="66"/>
      <c r="F86" s="37"/>
      <c r="G86" s="66"/>
      <c r="H86" s="64"/>
      <c r="I86" s="64"/>
      <c r="J86" s="64"/>
      <c r="K86" s="67"/>
      <c r="L86" s="67"/>
      <c r="M86" s="67"/>
      <c r="N86" s="67"/>
      <c r="O86" s="67"/>
      <c r="P86" s="67"/>
      <c r="Q86" s="67"/>
      <c r="R86" s="67"/>
      <c r="S86" s="67"/>
      <c r="T86" s="54"/>
      <c r="U86" s="67"/>
      <c r="V86" s="67"/>
      <c r="W86" s="54"/>
      <c r="X86" s="54"/>
      <c r="Y86" s="67"/>
      <c r="Z86" s="46"/>
    </row>
    <row r="87" spans="1:26" ht="16.5" customHeight="1">
      <c r="A87" s="64"/>
      <c r="B87" s="65"/>
      <c r="C87" s="36"/>
      <c r="D87" s="66"/>
      <c r="E87" s="66"/>
      <c r="F87" s="37"/>
      <c r="G87" s="66"/>
      <c r="H87" s="64"/>
      <c r="I87" s="64"/>
      <c r="J87" s="64"/>
      <c r="K87" s="67"/>
      <c r="L87" s="67"/>
      <c r="M87" s="67"/>
      <c r="N87" s="67"/>
      <c r="O87" s="67"/>
      <c r="P87" s="67"/>
      <c r="Q87" s="67"/>
      <c r="R87" s="67"/>
      <c r="S87" s="67"/>
      <c r="T87" s="54"/>
      <c r="U87" s="67"/>
      <c r="V87" s="67"/>
      <c r="W87" s="54"/>
      <c r="X87" s="54"/>
      <c r="Y87" s="67"/>
      <c r="Z87" s="46"/>
    </row>
    <row r="88" spans="1:26" ht="16.5" customHeight="1">
      <c r="A88" s="64"/>
      <c r="B88" s="65"/>
      <c r="C88" s="36"/>
      <c r="D88" s="66"/>
      <c r="E88" s="66"/>
      <c r="F88" s="37"/>
      <c r="G88" s="66"/>
      <c r="H88" s="64"/>
      <c r="I88" s="64"/>
      <c r="J88" s="64"/>
      <c r="K88" s="67"/>
      <c r="L88" s="67"/>
      <c r="M88" s="67"/>
      <c r="N88" s="67"/>
      <c r="O88" s="67"/>
      <c r="P88" s="67"/>
      <c r="Q88" s="67"/>
      <c r="R88" s="67"/>
      <c r="S88" s="67"/>
      <c r="T88" s="54"/>
      <c r="U88" s="67"/>
      <c r="V88" s="67"/>
      <c r="W88" s="54"/>
      <c r="X88" s="54"/>
      <c r="Y88" s="67"/>
      <c r="Z88" s="46"/>
    </row>
    <row r="89" spans="1:26" ht="16.5" customHeight="1">
      <c r="A89" s="64"/>
      <c r="B89" s="65"/>
      <c r="C89" s="36"/>
      <c r="D89" s="66"/>
      <c r="E89" s="66"/>
      <c r="F89" s="37"/>
      <c r="G89" s="66"/>
      <c r="H89" s="64"/>
      <c r="I89" s="64"/>
      <c r="J89" s="64"/>
      <c r="K89" s="67"/>
      <c r="L89" s="67"/>
      <c r="M89" s="67"/>
      <c r="N89" s="67"/>
      <c r="O89" s="67"/>
      <c r="P89" s="67"/>
      <c r="Q89" s="67"/>
      <c r="R89" s="67"/>
      <c r="S89" s="67"/>
      <c r="T89" s="54"/>
      <c r="U89" s="67"/>
      <c r="V89" s="67"/>
      <c r="W89" s="54"/>
      <c r="X89" s="54"/>
      <c r="Y89" s="67"/>
      <c r="Z89" s="46"/>
    </row>
    <row r="90" spans="1:26" ht="16.5" customHeight="1">
      <c r="A90" s="64"/>
      <c r="B90" s="65"/>
      <c r="C90" s="36"/>
      <c r="D90" s="66"/>
      <c r="E90" s="66"/>
      <c r="F90" s="37"/>
      <c r="G90" s="66"/>
      <c r="H90" s="64"/>
      <c r="I90" s="64"/>
      <c r="J90" s="64"/>
      <c r="K90" s="67"/>
      <c r="L90" s="67"/>
      <c r="M90" s="67"/>
      <c r="N90" s="67"/>
      <c r="O90" s="67"/>
      <c r="P90" s="67"/>
      <c r="Q90" s="67"/>
      <c r="R90" s="67"/>
      <c r="S90" s="67"/>
      <c r="T90" s="54"/>
      <c r="U90" s="67"/>
      <c r="V90" s="67"/>
      <c r="W90" s="54"/>
      <c r="X90" s="54"/>
      <c r="Y90" s="67"/>
      <c r="Z90" s="46"/>
    </row>
    <row r="91" spans="1:26" ht="16.5" customHeight="1">
      <c r="A91" s="64"/>
      <c r="B91" s="65"/>
      <c r="C91" s="36"/>
      <c r="D91" s="66"/>
      <c r="E91" s="66"/>
      <c r="F91" s="37"/>
      <c r="G91" s="66"/>
      <c r="H91" s="64"/>
      <c r="I91" s="64"/>
      <c r="J91" s="64"/>
      <c r="K91" s="67"/>
      <c r="L91" s="67"/>
      <c r="M91" s="67"/>
      <c r="N91" s="67"/>
      <c r="O91" s="67"/>
      <c r="P91" s="67"/>
      <c r="Q91" s="67"/>
      <c r="R91" s="67"/>
      <c r="S91" s="67"/>
      <c r="T91" s="54"/>
      <c r="U91" s="67"/>
      <c r="V91" s="67"/>
      <c r="W91" s="54"/>
      <c r="X91" s="54"/>
      <c r="Y91" s="67"/>
      <c r="Z91" s="46"/>
    </row>
    <row r="92" spans="1:26" ht="16.5" customHeight="1">
      <c r="A92" s="64"/>
      <c r="B92" s="65"/>
      <c r="C92" s="36"/>
      <c r="D92" s="66"/>
      <c r="E92" s="66"/>
      <c r="F92" s="37"/>
      <c r="G92" s="66"/>
      <c r="H92" s="64"/>
      <c r="I92" s="64"/>
      <c r="J92" s="64"/>
      <c r="K92" s="67"/>
      <c r="L92" s="67"/>
      <c r="M92" s="67"/>
      <c r="N92" s="67"/>
      <c r="O92" s="67"/>
      <c r="P92" s="67"/>
      <c r="Q92" s="67"/>
      <c r="R92" s="67"/>
      <c r="S92" s="67"/>
      <c r="T92" s="54"/>
      <c r="U92" s="67"/>
      <c r="V92" s="67"/>
      <c r="W92" s="54"/>
      <c r="X92" s="54"/>
      <c r="Y92" s="67"/>
      <c r="Z92" s="46"/>
    </row>
    <row r="93" spans="1:26" ht="16.5" customHeight="1">
      <c r="A93" s="64"/>
      <c r="B93" s="65"/>
      <c r="C93" s="36"/>
      <c r="D93" s="66"/>
      <c r="E93" s="66"/>
      <c r="F93" s="37"/>
      <c r="G93" s="66"/>
      <c r="H93" s="64"/>
      <c r="I93" s="64"/>
      <c r="J93" s="64"/>
      <c r="K93" s="67"/>
      <c r="L93" s="67"/>
      <c r="M93" s="67"/>
      <c r="N93" s="67"/>
      <c r="O93" s="67"/>
      <c r="P93" s="67"/>
      <c r="Q93" s="67"/>
      <c r="R93" s="67"/>
      <c r="S93" s="67"/>
      <c r="T93" s="54"/>
      <c r="U93" s="67"/>
      <c r="V93" s="67"/>
      <c r="W93" s="54"/>
      <c r="X93" s="54"/>
      <c r="Y93" s="67"/>
      <c r="Z93" s="46"/>
    </row>
    <row r="94" spans="1:26" ht="16.5" customHeight="1">
      <c r="A94" s="64"/>
      <c r="B94" s="65"/>
      <c r="C94" s="36"/>
      <c r="D94" s="66"/>
      <c r="E94" s="66"/>
      <c r="F94" s="37"/>
      <c r="G94" s="66"/>
      <c r="H94" s="64"/>
      <c r="I94" s="64"/>
      <c r="J94" s="64"/>
      <c r="K94" s="67"/>
      <c r="L94" s="67"/>
      <c r="M94" s="67"/>
      <c r="N94" s="67"/>
      <c r="O94" s="67"/>
      <c r="P94" s="67"/>
      <c r="Q94" s="67"/>
      <c r="R94" s="67"/>
      <c r="S94" s="67"/>
      <c r="T94" s="54"/>
      <c r="U94" s="67"/>
      <c r="V94" s="67"/>
      <c r="W94" s="54"/>
      <c r="X94" s="54"/>
      <c r="Y94" s="67"/>
      <c r="Z94" s="46"/>
    </row>
    <row r="95" spans="1:26" ht="16.5" customHeight="1">
      <c r="A95" s="64"/>
      <c r="B95" s="65"/>
      <c r="C95" s="36"/>
      <c r="D95" s="66"/>
      <c r="E95" s="66"/>
      <c r="F95" s="37"/>
      <c r="G95" s="66"/>
      <c r="H95" s="64"/>
      <c r="I95" s="64"/>
      <c r="J95" s="64"/>
      <c r="K95" s="67"/>
      <c r="L95" s="67"/>
      <c r="M95" s="67"/>
      <c r="N95" s="67"/>
      <c r="O95" s="67"/>
      <c r="P95" s="67"/>
      <c r="Q95" s="67"/>
      <c r="R95" s="67"/>
      <c r="S95" s="67"/>
      <c r="T95" s="54"/>
      <c r="U95" s="67"/>
      <c r="V95" s="67"/>
      <c r="W95" s="54"/>
      <c r="X95" s="54"/>
      <c r="Y95" s="67"/>
      <c r="Z95" s="46"/>
    </row>
    <row r="96" spans="1:26" ht="16.5" customHeight="1">
      <c r="A96" s="64"/>
      <c r="B96" s="65"/>
      <c r="C96" s="36"/>
      <c r="D96" s="66"/>
      <c r="E96" s="66"/>
      <c r="F96" s="37"/>
      <c r="G96" s="66"/>
      <c r="H96" s="64"/>
      <c r="I96" s="64"/>
      <c r="J96" s="64"/>
      <c r="K96" s="67"/>
      <c r="L96" s="67"/>
      <c r="M96" s="67"/>
      <c r="N96" s="67"/>
      <c r="O96" s="67"/>
      <c r="P96" s="67"/>
      <c r="Q96" s="67"/>
      <c r="R96" s="67"/>
      <c r="S96" s="67"/>
      <c r="T96" s="54"/>
      <c r="U96" s="67"/>
      <c r="V96" s="67"/>
      <c r="W96" s="54"/>
      <c r="X96" s="54"/>
      <c r="Y96" s="67"/>
      <c r="Z96" s="46"/>
    </row>
    <row r="97" spans="1:26" ht="16.5" customHeight="1">
      <c r="A97" s="64"/>
      <c r="B97" s="65"/>
      <c r="C97" s="36"/>
      <c r="D97" s="66"/>
      <c r="E97" s="66"/>
      <c r="F97" s="37"/>
      <c r="G97" s="66"/>
      <c r="H97" s="64"/>
      <c r="I97" s="64"/>
      <c r="J97" s="64"/>
      <c r="K97" s="67"/>
      <c r="L97" s="67"/>
      <c r="M97" s="67"/>
      <c r="N97" s="67"/>
      <c r="O97" s="67"/>
      <c r="P97" s="67"/>
      <c r="Q97" s="67"/>
      <c r="R97" s="67"/>
      <c r="S97" s="67"/>
      <c r="T97" s="54"/>
      <c r="U97" s="67"/>
      <c r="V97" s="67"/>
      <c r="W97" s="54"/>
      <c r="X97" s="54"/>
      <c r="Y97" s="67"/>
      <c r="Z97" s="46"/>
    </row>
    <row r="98" spans="1:26" ht="16.5" customHeight="1">
      <c r="A98" s="64"/>
      <c r="B98" s="65"/>
      <c r="C98" s="36"/>
      <c r="D98" s="66"/>
      <c r="E98" s="66"/>
      <c r="F98" s="37"/>
      <c r="G98" s="66"/>
      <c r="H98" s="64"/>
      <c r="I98" s="64"/>
      <c r="J98" s="64"/>
      <c r="K98" s="67"/>
      <c r="L98" s="67"/>
      <c r="M98" s="67"/>
      <c r="N98" s="67"/>
      <c r="O98" s="67"/>
      <c r="P98" s="67"/>
      <c r="Q98" s="67"/>
      <c r="R98" s="67"/>
      <c r="S98" s="67"/>
      <c r="T98" s="54"/>
      <c r="U98" s="67"/>
      <c r="V98" s="67"/>
      <c r="W98" s="54"/>
      <c r="X98" s="54"/>
      <c r="Y98" s="67"/>
      <c r="Z98" s="46"/>
    </row>
    <row r="99" spans="1:26" ht="16.5" customHeight="1">
      <c r="A99" s="64"/>
      <c r="B99" s="65"/>
      <c r="C99" s="36"/>
      <c r="D99" s="66"/>
      <c r="E99" s="66"/>
      <c r="F99" s="37"/>
      <c r="G99" s="66"/>
      <c r="H99" s="64"/>
      <c r="I99" s="64"/>
      <c r="J99" s="64"/>
      <c r="K99" s="67"/>
      <c r="L99" s="67"/>
      <c r="M99" s="67"/>
      <c r="N99" s="67"/>
      <c r="O99" s="67"/>
      <c r="P99" s="67"/>
      <c r="Q99" s="67"/>
      <c r="R99" s="67"/>
      <c r="S99" s="67"/>
      <c r="T99" s="54"/>
      <c r="U99" s="67"/>
      <c r="V99" s="67"/>
      <c r="W99" s="54"/>
      <c r="X99" s="54"/>
      <c r="Y99" s="67"/>
      <c r="Z99" s="46"/>
    </row>
    <row r="100" spans="1:26" ht="16.5" customHeight="1">
      <c r="A100" s="64"/>
      <c r="B100" s="65"/>
      <c r="C100" s="36"/>
      <c r="D100" s="66"/>
      <c r="E100" s="66"/>
      <c r="F100" s="37"/>
      <c r="G100" s="66"/>
      <c r="H100" s="64"/>
      <c r="I100" s="64"/>
      <c r="J100" s="64"/>
      <c r="K100" s="67"/>
      <c r="L100" s="67"/>
      <c r="M100" s="67"/>
      <c r="N100" s="67"/>
      <c r="O100" s="67"/>
      <c r="P100" s="67"/>
      <c r="Q100" s="67"/>
      <c r="R100" s="67"/>
      <c r="S100" s="67"/>
      <c r="T100" s="54"/>
      <c r="U100" s="67"/>
      <c r="V100" s="67"/>
      <c r="W100" s="54"/>
      <c r="X100" s="54"/>
      <c r="Y100" s="67"/>
      <c r="Z100" s="46"/>
    </row>
  </sheetData>
  <autoFilter ref="A1:Z49" xr:uid="{00000000-0009-0000-0000-000000000000}"/>
  <mergeCells count="10">
    <mergeCell ref="Q1:T1"/>
    <mergeCell ref="U1:V1"/>
    <mergeCell ref="W1:X1"/>
    <mergeCell ref="D1:E1"/>
    <mergeCell ref="B1:C1"/>
    <mergeCell ref="F1:G1"/>
    <mergeCell ref="H1:I1"/>
    <mergeCell ref="N1:P1"/>
    <mergeCell ref="J1:K1"/>
    <mergeCell ref="L1:M1"/>
  </mergeCells>
  <pageMargins left="0.7" right="0.7" top="0.75" bottom="0.75" header="0" footer="0"/>
  <pageSetup orientation="portrait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7344B946E25624E846BBAAD8986DFFB" ma:contentTypeVersion="1101" ma:contentTypeDescription="A content type to manage public (operations) IDB documents" ma:contentTypeScope="" ma:versionID="0c7c7b3776f8499c74c30ba7be1cdcf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4aa05dda2897f1217ff42e56c050a2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PN-L1166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z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4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Panama</TermName>
          <TermId xmlns="http://schemas.microsoft.com/office/infopath/2007/PartnerControls">7af43a84-776d-43d1-b0f2-8a1f2a8ffc7b</TermId>
        </TermInfo>
      </Terms>
    </ic46d7e087fd4a108fb86518ca413cc6>
    <IDBDocs_x0020_Number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 Planning and Design</TermName>
          <TermId xmlns="http://schemas.microsoft.com/office/infopath/2007/PartnerControls">29ca0c72-1fc4-435f-a09c-28585cb5eac9</TermId>
        </TermInfo>
      </Terms>
    </e46fe2894295491da65140ffd2369f49>
    <Disclosure_x0020_Activity xmlns="cdc7663a-08f0-4737-9e8c-148ce897a09c">Loan Proposal</Disclosure_x0020_Activity>
    <Division_x0020_or_x0020_Unit xmlns="cdc7663a-08f0-4737-9e8c-148ce897a09c">CSD/RND</Division_x0020_or_x0020_Unit>
    <Fiscal_x0020_Year_x0020_IDB xmlns="cdc7663a-08f0-4737-9e8c-148ce897a09c" xsi:nil="true"/>
    <Other_x0020_Author xmlns="cdc7663a-08f0-4737-9e8c-148ce897a09c" xsi:nil="true"/>
    <Migration_x0020_Info xmlns="cdc7663a-08f0-4737-9e8c-148ce897a09c" xsi:nil="true"/>
    <Issue_x0020_Date xmlns="cdc7663a-08f0-4737-9e8c-148ce897a09c" xsi:nil="true"/>
    <Approval_x0020_Number xmlns="cdc7663a-08f0-4737-9e8c-148ce897a09c" xsi:nil="true"/>
    <Phase xmlns="cdc7663a-08f0-4737-9e8c-148ce897a09c" xsi:nil="true"/>
    <KP_x0020_Topics xmlns="cdc7663a-08f0-4737-9e8c-148ce897a09c" xsi:nil="true"/>
    <Disclosed xmlns="cdc7663a-08f0-4737-9e8c-148ce897a09c">false</Disclosed>
    <Document_x0020_Author xmlns="cdc7663a-08f0-4737-9e8c-148ce897a09c">Valle Porrua Yolanda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SUSTAINABLE AGRICULTURAL DEVELOPMENT</TermName>
          <TermId xmlns="http://schemas.microsoft.com/office/infopath/2007/PartnerControls">a0954e0d-8c49-4ad8-83bf-090abb274c8a</TermId>
        </TermInfo>
      </Terms>
    </b2ec7cfb18674cb8803df6b262e8b107>
    <Business_x0020_Area xmlns="cdc7663a-08f0-4737-9e8c-148ce897a09c" xsi:nil="true"/>
    <Publication_x0020_Type xmlns="cdc7663a-08f0-4737-9e8c-148ce897a09c" xsi:nil="true"/>
    <Key_x0020_Document xmlns="cdc7663a-08f0-4737-9e8c-148ce897a09c">false</Key_x0020_Document>
    <Editor1 xmlns="cdc7663a-08f0-4737-9e8c-148ce897a09c" xsi:nil="true"/>
    <Region xmlns="cdc7663a-08f0-4737-9e8c-148ce897a09c" xsi:nil="true"/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125</Value>
      <Value>25</Value>
      <Value>22</Value>
      <Value>1</Value>
      <Value>126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PN-L1166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AGRICULTURE AND RURAL DEVELOPMENT</TermName>
          <TermId xmlns="http://schemas.microsoft.com/office/infopath/2007/PartnerControls">d219a801-c2c3-4618-9f55-1bc987044feb</TermId>
        </TermInfo>
      </Terms>
    </nddeef1749674d76abdbe4b239a70bc6>
    <Record_x0020_Number xmlns="cdc7663a-08f0-4737-9e8c-148ce897a09c" xsi:nil="true"/>
    <Extracted_x0020_Keywords xmlns="cdc7663a-08f0-4737-9e8c-148ce897a09c"/>
    <Webtopic xmlns="cdc7663a-08f0-4737-9e8c-148ce897a09c" xsi:nil="true"/>
    <Abstract xmlns="cdc7663a-08f0-4737-9e8c-148ce897a09c" xsi:nil="true"/>
    <Publishing_x0020_House xmlns="cdc7663a-08f0-4737-9e8c-148ce897a09c" xsi:nil="true"/>
    <_dlc_DocId xmlns="cdc7663a-08f0-4737-9e8c-148ce897a09c">EZSHARE-1841800370-47</_dlc_DocId>
    <_dlc_DocIdUrl xmlns="cdc7663a-08f0-4737-9e8c-148ce897a09c">
      <Url>https://idbg.sharepoint.com/teams/EZ-PN-LON/PN-L1166/_layouts/15/DocIdRedir.aspx?ID=EZSHARE-1841800370-47</Url>
      <Description>EZSHARE-1841800370-47</Description>
    </_dlc_DocIdUrl>
  </documentManagement>
</p:properties>
</file>

<file path=customXml/item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9CE15BF-0583-4508-83EA-56D97E27E0A8}"/>
</file>

<file path=customXml/itemProps2.xml><?xml version="1.0" encoding="utf-8"?>
<ds:datastoreItem xmlns:ds="http://schemas.openxmlformats.org/officeDocument/2006/customXml" ds:itemID="{B8A3479A-A06E-4F6D-9526-C45B5AFB36BA}"/>
</file>

<file path=customXml/itemProps3.xml><?xml version="1.0" encoding="utf-8"?>
<ds:datastoreItem xmlns:ds="http://schemas.openxmlformats.org/officeDocument/2006/customXml" ds:itemID="{7255D324-3AD8-4106-B6D6-E32982D36A32}"/>
</file>

<file path=customXml/itemProps4.xml><?xml version="1.0" encoding="utf-8"?>
<ds:datastoreItem xmlns:ds="http://schemas.openxmlformats.org/officeDocument/2006/customXml" ds:itemID="{2ADD24AD-8DBF-422A-92D3-9E71AE178687}"/>
</file>

<file path=customXml/itemProps5.xml><?xml version="1.0" encoding="utf-8"?>
<ds:datastoreItem xmlns:ds="http://schemas.openxmlformats.org/officeDocument/2006/customXml" ds:itemID="{81E79854-A493-4FA7-BAAD-3A82C8E096FD}"/>
</file>

<file path=customXml/itemProps6.xml><?xml version="1.0" encoding="utf-8"?>
<ds:datastoreItem xmlns:ds="http://schemas.openxmlformats.org/officeDocument/2006/customXml" ds:itemID="{08400998-3A81-4D55-8B23-24E4C8F8F9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Hewlett-Packard Company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Hewlett-Packard Company</dc:creator>
  <cp:keywords/>
  <dc:description/>
  <cp:lastModifiedBy>Valle Porrua, Yolanda</cp:lastModifiedBy>
  <cp:revision/>
  <dcterms:created xsi:type="dcterms:W3CDTF">2021-01-25T21:40:02Z</dcterms:created>
  <dcterms:modified xsi:type="dcterms:W3CDTF">2021-05-27T22:32:15Z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0x0101001A458A224826124E8B45B1D613300CFC00B7344B946E25624E846BBAAD8986DFFB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22;#Panama|7af43a84-776d-43d1-b0f2-8a1f2a8ffc7b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1;#Project Preparation Planning and Design|29ca0c72-1fc4-435f-a09c-28585cb5eac9</vt:lpwstr>
  </property>
  <property fmtid="{D5CDD505-2E9C-101B-9397-08002B2CF9AE}" pid="10" name="Sector_x0020_IDB">
    <vt:lpwstr/>
  </property>
  <property fmtid="{D5CDD505-2E9C-101B-9397-08002B2CF9AE}" pid="11" name="Sub-Sector">
    <vt:lpwstr>126;#SUSTAINABLE AGRICULTURAL DEVELOPMENT|a0954e0d-8c49-4ad8-83bf-090abb274c8a</vt:lpwstr>
  </property>
  <property fmtid="{D5CDD505-2E9C-101B-9397-08002B2CF9AE}" pid="12" name="Fund IDB">
    <vt:lpwstr>25;#ORC|c028a4b2-ad8b-4cf4-9cac-a2ae6a778e23</vt:lpwstr>
  </property>
  <property fmtid="{D5CDD505-2E9C-101B-9397-08002B2CF9AE}" pid="13" name="Sector IDB">
    <vt:lpwstr>125;#AGRICULTURE AND RURAL DEVELOPMENT|d219a801-c2c3-4618-9f55-1bc987044feb</vt:lpwstr>
  </property>
  <property fmtid="{D5CDD505-2E9C-101B-9397-08002B2CF9AE}" pid="14" name="_dlc_DocIdItemGuid">
    <vt:lpwstr>f0858e54-16e6-4691-80f2-615d25a9cecd</vt:lpwstr>
  </property>
  <property fmtid="{D5CDD505-2E9C-101B-9397-08002B2CF9AE}" pid="15" name="Series Operations IDB">
    <vt:lpwstr/>
  </property>
</Properties>
</file>