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20" yWindow="15" windowWidth="15600" windowHeight="11760" tabRatio="902" firstSheet="1" activeTab="1"/>
  </bookViews>
  <sheets>
    <sheet name="PEP" sheetId="4" state="hidden" r:id="rId1"/>
    <sheet name="BA-L1012 PEP" sheetId="8" r:id="rId2"/>
  </sheets>
  <definedNames>
    <definedName name="_xlnm.Print_Area" localSheetId="0">PEP!$A$1:$J$122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2" i="8" l="1"/>
  <c r="E88" i="8" s="1"/>
  <c r="E87" i="8" s="1"/>
  <c r="E3" i="8" s="1"/>
  <c r="B41" i="4" l="1"/>
  <c r="B38" i="4"/>
  <c r="B27" i="4"/>
  <c r="B35" i="4"/>
  <c r="B26" i="4"/>
  <c r="B59" i="4"/>
  <c r="B76" i="4"/>
  <c r="B44" i="4"/>
  <c r="B100" i="4"/>
  <c r="B120" i="4"/>
  <c r="B125" i="4"/>
  <c r="B16" i="4"/>
  <c r="B12" i="4"/>
  <c r="B118" i="4"/>
  <c r="B112" i="4"/>
  <c r="B96" i="4"/>
  <c r="B91" i="4"/>
  <c r="B88" i="4"/>
  <c r="B84" i="4"/>
  <c r="B45" i="4"/>
  <c r="B30" i="4"/>
  <c r="B21" i="4"/>
  <c r="B23" i="4"/>
  <c r="A7" i="4"/>
</calcChain>
</file>

<file path=xl/sharedStrings.xml><?xml version="1.0" encoding="utf-8"?>
<sst xmlns="http://schemas.openxmlformats.org/spreadsheetml/2006/main" count="808" uniqueCount="327">
  <si>
    <t>(in US dollars)</t>
  </si>
  <si>
    <t>PROJECT NAME: DEPLOYMENT OF CLEANER FUELS AND RENEWABLE ENERGIES IN BARBADOS</t>
  </si>
  <si>
    <t>PROJECT NUMBER: BA-L1012</t>
  </si>
  <si>
    <t>Review
(ex ante or ex post)</t>
  </si>
  <si>
    <t>Description and type of procurement contract</t>
  </si>
  <si>
    <t>Estimated contract cost (US$)</t>
  </si>
  <si>
    <t>Source of financing and porcentage</t>
  </si>
  <si>
    <t>IDB
%</t>
  </si>
  <si>
    <t>Pre-qualification
(Yes/No)</t>
  </si>
  <si>
    <t>Estimated dates</t>
  </si>
  <si>
    <t>Completion of contract</t>
  </si>
  <si>
    <t>Status
(pending in process, awarded, cancelled)</t>
  </si>
  <si>
    <t>Comments</t>
  </si>
  <si>
    <t>Estimated cost JICA (US$)</t>
  </si>
  <si>
    <t>Estimated cost IDB  (US$)</t>
  </si>
  <si>
    <t>Local funding (US$)</t>
  </si>
  <si>
    <t>COMPONENT 1. INSTITUTIONAL STRENGTHENING AND CAPACITY BUILDING</t>
  </si>
  <si>
    <t>1.1 - NPC AND BNOCL AMALGAMATION</t>
  </si>
  <si>
    <t>ex-post</t>
  </si>
  <si>
    <t>QCBS</t>
  </si>
  <si>
    <t>No</t>
  </si>
  <si>
    <t>1.2 - PPP FOR VERY SMALL (VS) LNG REGASIFICATION FACILITY</t>
  </si>
  <si>
    <t xml:space="preserve">   1.1.1 Facilitating the amalgamation between NPC and BNOCL</t>
  </si>
  <si>
    <t xml:space="preserve">   1.1.2 Improving corporate governance, legal, and regulatory functions </t>
  </si>
  <si>
    <t xml:space="preserve">   1.1.3 Developing quality management system </t>
  </si>
  <si>
    <t xml:space="preserve">      1.1.4.1 PLC Programming training</t>
  </si>
  <si>
    <t xml:space="preserve">      1.1.4.2 Purchase of documents management software</t>
  </si>
  <si>
    <t xml:space="preserve">      1.1.4.3 Training on operational software</t>
  </si>
  <si>
    <t xml:space="preserve">COMPONENT 2. NG INFRASTRUCTURE </t>
  </si>
  <si>
    <t>SUB-TOTAL COMPONENT 1.</t>
  </si>
  <si>
    <t>2.1 NG INFRASTRUCTURE UPGRADE</t>
  </si>
  <si>
    <t xml:space="preserve">   2.1.1 Develop a Geographic Information System (GIS) of the curent network</t>
  </si>
  <si>
    <t>LIB</t>
  </si>
  <si>
    <t xml:space="preserve">   2.1.2 Upgrade of the Supervisory Control and Data Acquisition (SCADA) of NG processing and distribution</t>
  </si>
  <si>
    <t>ICB</t>
  </si>
  <si>
    <t xml:space="preserve">   2.1.3 Meter replacement/upgrade</t>
  </si>
  <si>
    <t xml:space="preserve">   2.1.4 Automatic meter infrastructure</t>
  </si>
  <si>
    <t xml:space="preserve">      2.1.5.1 Study on the appropiate type of vehicles </t>
  </si>
  <si>
    <t>NBC</t>
  </si>
  <si>
    <t xml:space="preserve">      2.1.1.2 Purchase equipment to monitor, gather, document and integrate current system</t>
  </si>
  <si>
    <t xml:space="preserve">      2.1.1.1 Consultancy for the transition of current information to GIS</t>
  </si>
  <si>
    <t xml:space="preserve">      2.1.6.1 Procure pipelines for the installation</t>
  </si>
  <si>
    <t xml:space="preserve">      2.1.6.2 Procure trenching, pipe busrting, etc.</t>
  </si>
  <si>
    <t xml:space="preserve">      2.1.7.1 Procure pipelines for the installation</t>
  </si>
  <si>
    <t xml:space="preserve">      2.1.7.2 Procure trenching, pipe busrting, etc.</t>
  </si>
  <si>
    <t xml:space="preserve">   2.1.7 Infraestructural repairs -  Phase 2</t>
  </si>
  <si>
    <t xml:space="preserve">   2.1.6 Infraestructural repairs - Phase 1</t>
  </si>
  <si>
    <t>Consultancy</t>
  </si>
  <si>
    <t xml:space="preserve">   1.1.4 Improving information technology (SCADA, PLC programming, etc.)</t>
  </si>
  <si>
    <t>International Firm</t>
  </si>
  <si>
    <t>Training</t>
  </si>
  <si>
    <t>Goods</t>
  </si>
  <si>
    <t>2.2 EXPANSION OF MICRO LNG REGASIFICATION FACILITY - WOODBOURNE</t>
  </si>
  <si>
    <t xml:space="preserve">   2.2.1 Site preparation</t>
  </si>
  <si>
    <t xml:space="preserve">   2.2.2 Plant Pipework</t>
  </si>
  <si>
    <t xml:space="preserve">      2.2.2.2 Grounding equipment</t>
  </si>
  <si>
    <t xml:space="preserve">      2.2.2.3 Odorizers</t>
  </si>
  <si>
    <t xml:space="preserve">      2.2.2.5 Plumbing</t>
  </si>
  <si>
    <t xml:space="preserve">      2.2.2.6 Stainless piping &amp; valves</t>
  </si>
  <si>
    <t xml:space="preserve">      2.2.2.7 Safety valves</t>
  </si>
  <si>
    <t xml:space="preserve">      2.2.2.8 Painting/labelling</t>
  </si>
  <si>
    <t xml:space="preserve">      2.2.2.9 Insulation</t>
  </si>
  <si>
    <t xml:space="preserve">      2.2.2.10 Instrumentation</t>
  </si>
  <si>
    <t xml:space="preserve">      2.2.2.11 Regulation</t>
  </si>
  <si>
    <t xml:space="preserve">      2.2.2.12 Meter</t>
  </si>
  <si>
    <t xml:space="preserve">      2.2.2.13 Welding</t>
  </si>
  <si>
    <t xml:space="preserve">      2.2.2.14 SS piping</t>
  </si>
  <si>
    <t xml:space="preserve">      2.2.2.15 NDE testing</t>
  </si>
  <si>
    <t xml:space="preserve">      2.2.2.16 Welding moving flare line</t>
  </si>
  <si>
    <t>NCB</t>
  </si>
  <si>
    <t>PC</t>
  </si>
  <si>
    <t xml:space="preserve">   2.2.3 Plant Operations</t>
  </si>
  <si>
    <t xml:space="preserve">      2.2.3.1 Moving equipment from LPG to LNG</t>
  </si>
  <si>
    <t xml:space="preserve">      2.2.3.2 System controls</t>
  </si>
  <si>
    <t xml:space="preserve">      2.2.3.3 Gas chromo</t>
  </si>
  <si>
    <t xml:space="preserve">      2.2.3.4 Backup generator</t>
  </si>
  <si>
    <t xml:space="preserve">      2.2.3.5 Automation</t>
  </si>
  <si>
    <t xml:space="preserve">      2.2.3.6 Fire fighting equipment</t>
  </si>
  <si>
    <t xml:space="preserve">      2.2.3.7 Ground monitor water etc</t>
  </si>
  <si>
    <t xml:space="preserve">      2.2.4.2 Cryogenic pumps</t>
  </si>
  <si>
    <t xml:space="preserve">      2.2.4.3 Cryogenic pipes</t>
  </si>
  <si>
    <t xml:space="preserve">   2.2.5 Purchase of three (3) Iso-containers</t>
  </si>
  <si>
    <t xml:space="preserve">      2.2.5.1 Boil off gas infrastructures</t>
  </si>
  <si>
    <t xml:space="preserve">   2.2.6 Consultancy</t>
  </si>
  <si>
    <t xml:space="preserve">      2.2.6.1 Engineering</t>
  </si>
  <si>
    <t xml:space="preserve">      2.2.6.2 Hazard, Risk, Fire analysis</t>
  </si>
  <si>
    <t xml:space="preserve">      2.2.6.3 Dispersion  modelling</t>
  </si>
  <si>
    <t xml:space="preserve">      2.2.6.4 Project Code Certification</t>
  </si>
  <si>
    <t xml:space="preserve">   2.2.7 Transportation </t>
  </si>
  <si>
    <t xml:space="preserve">      2.2.7.2 Chasis</t>
  </si>
  <si>
    <t>SUB-TOTAL COMPONENT 2.</t>
  </si>
  <si>
    <t>COMPONENT 3. SMART ENERGY SOLUTIONS</t>
  </si>
  <si>
    <t>3.1 PV AND SMART SYSTEMS AND NEW FACILITY</t>
  </si>
  <si>
    <t>TOTAL</t>
  </si>
  <si>
    <t>3.2 CONVERSION OF COMPRESSORS FROM NG TO SOLAR</t>
  </si>
  <si>
    <t>SUB-TOTAL COMPONENT 3.</t>
  </si>
  <si>
    <t>Works</t>
  </si>
  <si>
    <t>Non Consulting Services</t>
  </si>
  <si>
    <t>Pending</t>
  </si>
  <si>
    <t>3.3 WIND FACILITY</t>
  </si>
  <si>
    <t xml:space="preserve">      2.2.1.1 Environmental mitigation measures</t>
  </si>
  <si>
    <t xml:space="preserve">      2.2.1.2 Blast walls</t>
  </si>
  <si>
    <t xml:space="preserve">      2.2.1.3 Civil Works</t>
  </si>
  <si>
    <t xml:space="preserve">      2.2.1.4 Geotech</t>
  </si>
  <si>
    <t xml:space="preserve">      2.2.1.5 Fencing</t>
  </si>
  <si>
    <t xml:space="preserve">      2.2.1.6 Security</t>
  </si>
  <si>
    <t xml:space="preserve">      2.2.1.7 Surveying cost</t>
  </si>
  <si>
    <t xml:space="preserve">      2.2.1.8 Electrical</t>
  </si>
  <si>
    <t xml:space="preserve">      2.2.1.9 Lighting</t>
  </si>
  <si>
    <t xml:space="preserve">      2.2.1.10 Housing</t>
  </si>
  <si>
    <t xml:space="preserve">      2.2.1.11 Road repairs etc</t>
  </si>
  <si>
    <t xml:space="preserve">      2.2.1.12 Land</t>
  </si>
  <si>
    <t xml:space="preserve">      2.2.1.13 Furniture/fixtures</t>
  </si>
  <si>
    <t>Publication of specific procurement notice</t>
  </si>
  <si>
    <t xml:space="preserve">   2.2.8 Contingencies</t>
  </si>
  <si>
    <t xml:space="preserve">   3.1.1 Design and Installation of PV systems</t>
  </si>
  <si>
    <t xml:space="preserve">   3.3.1 Design and Installation of 850 kW wind turbine </t>
  </si>
  <si>
    <t xml:space="preserve">      2.1.2.2 SCADA Training</t>
  </si>
  <si>
    <t>Non Consultancy Services</t>
  </si>
  <si>
    <t xml:space="preserve">      2.2.2.4 Cryogenic meter</t>
  </si>
  <si>
    <t xml:space="preserve">   2.2.4 Storage facility</t>
  </si>
  <si>
    <t xml:space="preserve">      2.2.5.2 Installation &amp; transport of iso-containers</t>
  </si>
  <si>
    <t xml:space="preserve">   3.2.1 Design and Installation of NG compressors</t>
  </si>
  <si>
    <t>Individual Consultancy</t>
  </si>
  <si>
    <t xml:space="preserve">      2.1.2.1. Installation of SCADA</t>
  </si>
  <si>
    <r>
      <t>Procurement method</t>
    </r>
    <r>
      <rPr>
        <b/>
        <vertAlign val="superscript"/>
        <sz val="9"/>
        <color theme="1"/>
        <rFont val="Calibri"/>
        <family val="2"/>
        <scheme val="minor"/>
      </rPr>
      <t xml:space="preserve"> (1)</t>
    </r>
  </si>
  <si>
    <r>
      <rPr>
        <b/>
        <sz val="10"/>
        <color theme="1"/>
        <rFont val="Calibri"/>
        <family val="2"/>
        <scheme val="minor"/>
      </rPr>
      <t xml:space="preserve">(1) </t>
    </r>
    <r>
      <rPr>
        <b/>
        <u/>
        <sz val="10"/>
        <color theme="1"/>
        <rFont val="Calibri"/>
        <family val="2"/>
        <scheme val="minor"/>
      </rPr>
      <t>Goods and Works</t>
    </r>
    <r>
      <rPr>
        <sz val="10"/>
        <color theme="1"/>
        <rFont val="Calibri"/>
        <family val="2"/>
        <scheme val="minor"/>
      </rPr>
      <t xml:space="preserve">: </t>
    </r>
    <r>
      <rPr>
        <b/>
        <sz val="10"/>
        <color theme="1"/>
        <rFont val="Calibri"/>
        <family val="2"/>
        <scheme val="minor"/>
      </rPr>
      <t>ICB</t>
    </r>
    <r>
      <rPr>
        <sz val="10"/>
        <color theme="1"/>
        <rFont val="Calibri"/>
        <family val="2"/>
        <scheme val="minor"/>
      </rPr>
      <t xml:space="preserve">: international competitive bidding; LIB: limited international bidding; </t>
    </r>
    <r>
      <rPr>
        <b/>
        <sz val="10"/>
        <color theme="1"/>
        <rFont val="Calibri"/>
        <family val="2"/>
        <scheme val="minor"/>
      </rPr>
      <t>NCB</t>
    </r>
    <r>
      <rPr>
        <sz val="10"/>
        <color theme="1"/>
        <rFont val="Calibri"/>
        <family val="2"/>
        <scheme val="minor"/>
      </rPr>
      <t xml:space="preserve">: national competitive bidding; </t>
    </r>
    <r>
      <rPr>
        <b/>
        <sz val="10"/>
        <color theme="1"/>
        <rFont val="Calibri"/>
        <family val="2"/>
        <scheme val="minor"/>
      </rPr>
      <t>PC</t>
    </r>
    <r>
      <rPr>
        <sz val="10"/>
        <color theme="1"/>
        <rFont val="Calibri"/>
        <family val="2"/>
        <scheme val="minor"/>
      </rPr>
      <t xml:space="preserve">: price comparison; </t>
    </r>
    <r>
      <rPr>
        <b/>
        <sz val="10"/>
        <color theme="1"/>
        <rFont val="Calibri"/>
        <family val="2"/>
        <scheme val="minor"/>
      </rPr>
      <t>DC:</t>
    </r>
    <r>
      <rPr>
        <sz val="10"/>
        <color theme="1"/>
        <rFont val="Calibri"/>
        <family val="2"/>
        <scheme val="minor"/>
      </rPr>
      <t xml:space="preserve"> direct contracting; </t>
    </r>
    <r>
      <rPr>
        <b/>
        <sz val="10"/>
        <color theme="1"/>
        <rFont val="Calibri"/>
        <family val="2"/>
        <scheme val="minor"/>
      </rPr>
      <t>FA:</t>
    </r>
    <r>
      <rPr>
        <sz val="10"/>
        <color theme="1"/>
        <rFont val="Calibri"/>
        <family val="2"/>
        <scheme val="minor"/>
      </rPr>
      <t xml:space="preserve"> force account; PSA: procurement through specilaized agencies; </t>
    </r>
    <r>
      <rPr>
        <b/>
        <sz val="10"/>
        <color theme="1"/>
        <rFont val="Calibri"/>
        <family val="2"/>
        <scheme val="minor"/>
      </rPr>
      <t>PA:</t>
    </r>
    <r>
      <rPr>
        <sz val="10"/>
        <color theme="1"/>
        <rFont val="Calibri"/>
        <family val="2"/>
        <scheme val="minor"/>
      </rPr>
      <t xml:space="preserve"> procrement agents; </t>
    </r>
    <r>
      <rPr>
        <b/>
        <sz val="10"/>
        <color theme="1"/>
        <rFont val="Calibri"/>
        <family val="2"/>
        <scheme val="minor"/>
      </rPr>
      <t>IA:</t>
    </r>
    <r>
      <rPr>
        <sz val="10"/>
        <color theme="1"/>
        <rFont val="Calibri"/>
        <family val="2"/>
        <scheme val="minor"/>
      </rPr>
      <t xml:space="preserve"> inspection Agents; </t>
    </r>
    <r>
      <rPr>
        <b/>
        <sz val="10"/>
        <color theme="1"/>
        <rFont val="Calibri"/>
        <family val="2"/>
        <scheme val="minor"/>
      </rPr>
      <t xml:space="preserve">PLFI: </t>
    </r>
    <r>
      <rPr>
        <sz val="10"/>
        <color theme="1"/>
        <rFont val="Calibri"/>
        <family val="2"/>
        <scheme val="minor"/>
      </rPr>
      <t xml:space="preserve">procurement in loans to financial intermediaries; </t>
    </r>
    <r>
      <rPr>
        <b/>
        <sz val="10"/>
        <color theme="1"/>
        <rFont val="Calibri"/>
        <family val="2"/>
        <scheme val="minor"/>
      </rPr>
      <t>BOO/BOT/BOOT</t>
    </r>
    <r>
      <rPr>
        <sz val="10"/>
        <color theme="1"/>
        <rFont val="Calibri"/>
        <family val="2"/>
        <scheme val="minor"/>
      </rPr>
      <t xml:space="preserve">: build own, operate/build, operate, transfer/build, own,operate, transfer; </t>
    </r>
    <r>
      <rPr>
        <b/>
        <sz val="10"/>
        <color theme="1"/>
        <rFont val="Calibri"/>
        <family val="2"/>
        <scheme val="minor"/>
      </rPr>
      <t>PBP:</t>
    </r>
    <r>
      <rPr>
        <sz val="10"/>
        <color theme="1"/>
        <rFont val="Calibri"/>
        <family val="2"/>
        <scheme val="minor"/>
      </rPr>
      <t xml:space="preserve"> performance-based procurement; </t>
    </r>
    <r>
      <rPr>
        <b/>
        <sz val="10"/>
        <color theme="1"/>
        <rFont val="Calibri"/>
        <family val="2"/>
        <scheme val="minor"/>
      </rPr>
      <t>PLGB:</t>
    </r>
    <r>
      <rPr>
        <sz val="10"/>
        <color theme="1"/>
        <rFont val="Calibri"/>
        <family val="2"/>
        <scheme val="minor"/>
      </rPr>
      <t xml:space="preserve"> procurement under loans guaranteed by Bank; </t>
    </r>
    <r>
      <rPr>
        <b/>
        <sz val="10"/>
        <color theme="1"/>
        <rFont val="Calibri"/>
        <family val="2"/>
        <scheme val="minor"/>
      </rPr>
      <t>PCP:</t>
    </r>
    <r>
      <rPr>
        <sz val="10"/>
        <color theme="1"/>
        <rFont val="Calibri"/>
        <family val="2"/>
        <scheme val="minor"/>
      </rPr>
      <t xml:space="preserve"> community participation procurement. </t>
    </r>
    <r>
      <rPr>
        <b/>
        <u/>
        <sz val="10"/>
        <color theme="1"/>
        <rFont val="Calibri"/>
        <family val="2"/>
        <scheme val="minor"/>
      </rPr>
      <t>Consulting Firms:</t>
    </r>
    <r>
      <rPr>
        <b/>
        <sz val="10"/>
        <color theme="1"/>
        <rFont val="Calibri"/>
        <family val="2"/>
        <scheme val="minor"/>
      </rPr>
      <t xml:space="preserve"> QCBS:</t>
    </r>
    <r>
      <rPr>
        <sz val="10"/>
        <color theme="1"/>
        <rFont val="Calibri"/>
        <family val="2"/>
        <scheme val="minor"/>
      </rPr>
      <t xml:space="preserve"> quality and cost-based selection; </t>
    </r>
    <r>
      <rPr>
        <b/>
        <sz val="10"/>
        <color theme="1"/>
        <rFont val="Calibri"/>
        <family val="2"/>
        <scheme val="minor"/>
      </rPr>
      <t>QBS:</t>
    </r>
    <r>
      <rPr>
        <sz val="10"/>
        <color theme="1"/>
        <rFont val="Calibri"/>
        <family val="2"/>
        <scheme val="minor"/>
      </rPr>
      <t xml:space="preserve"> quality-based selection; </t>
    </r>
    <r>
      <rPr>
        <b/>
        <sz val="10"/>
        <color theme="1"/>
        <rFont val="Calibri"/>
        <family val="2"/>
        <scheme val="minor"/>
      </rPr>
      <t>FBS:</t>
    </r>
    <r>
      <rPr>
        <sz val="10"/>
        <color theme="1"/>
        <rFont val="Calibri"/>
        <family val="2"/>
        <scheme val="minor"/>
      </rPr>
      <t xml:space="preserve"> selection under a fixed budget; </t>
    </r>
    <r>
      <rPr>
        <b/>
        <sz val="10"/>
        <color theme="1"/>
        <rFont val="Calibri"/>
        <family val="2"/>
        <scheme val="minor"/>
      </rPr>
      <t>LCS:</t>
    </r>
    <r>
      <rPr>
        <sz val="10"/>
        <color theme="1"/>
        <rFont val="Calibri"/>
        <family val="2"/>
        <scheme val="minor"/>
      </rPr>
      <t xml:space="preserve"> least-cost selection; </t>
    </r>
    <r>
      <rPr>
        <b/>
        <sz val="10"/>
        <color theme="1"/>
        <rFont val="Calibri"/>
        <family val="2"/>
        <scheme val="minor"/>
      </rPr>
      <t>CQS:</t>
    </r>
    <r>
      <rPr>
        <sz val="10"/>
        <color theme="1"/>
        <rFont val="Calibri"/>
        <family val="2"/>
        <scheme val="minor"/>
      </rPr>
      <t xml:space="preserve"> selection based on the Consultant's Qualifications; </t>
    </r>
    <r>
      <rPr>
        <b/>
        <sz val="10"/>
        <color theme="1"/>
        <rFont val="Calibri"/>
        <family val="2"/>
        <scheme val="minor"/>
      </rPr>
      <t>SSS:</t>
    </r>
    <r>
      <rPr>
        <sz val="10"/>
        <color theme="1"/>
        <rFont val="Calibri"/>
        <family val="2"/>
        <scheme val="minor"/>
      </rPr>
      <t xml:space="preserve"> single-source selection. </t>
    </r>
    <r>
      <rPr>
        <b/>
        <u/>
        <sz val="10"/>
        <color theme="1"/>
        <rFont val="Calibri"/>
        <family val="2"/>
        <scheme val="minor"/>
      </rPr>
      <t>Individual Consultants:</t>
    </r>
    <r>
      <rPr>
        <b/>
        <sz val="10"/>
        <color theme="1"/>
        <rFont val="Calibri"/>
        <family val="2"/>
        <scheme val="minor"/>
      </rPr>
      <t xml:space="preserve"> NICQ:</t>
    </r>
    <r>
      <rPr>
        <sz val="10"/>
        <color theme="1"/>
        <rFont val="Calibri"/>
        <family val="2"/>
        <scheme val="minor"/>
      </rPr>
      <t xml:space="preserve"> national individual Consultant selection based on qualifications;</t>
    </r>
    <r>
      <rPr>
        <b/>
        <sz val="10"/>
        <color theme="1"/>
        <rFont val="Calibri"/>
        <family val="2"/>
        <scheme val="minor"/>
      </rPr>
      <t xml:space="preserve"> IICQ:</t>
    </r>
    <r>
      <rPr>
        <sz val="10"/>
        <color theme="1"/>
        <rFont val="Calibri"/>
        <family val="2"/>
        <scheme val="minor"/>
      </rPr>
      <t xml:space="preserve"> international individual Consultant selection based on Qualifications.</t>
    </r>
  </si>
  <si>
    <t>OTHER COSTS</t>
  </si>
  <si>
    <t>4.1 Mid-Project evaluation</t>
  </si>
  <si>
    <t>4.2 Final evaluation</t>
  </si>
  <si>
    <t>SUB-TOTAL OTHER COSTS.</t>
  </si>
  <si>
    <t xml:space="preserve">   1.1.5 Operational audits (Review NG processing, distribution and accounting systems)</t>
  </si>
  <si>
    <t xml:space="preserve">1.2.1 Procurement of consulting services (including legal services) for the preparation and awarding of the bidding process for a very small-scale LNG terminal under PPP scheme </t>
  </si>
  <si>
    <t xml:space="preserve">      2.1.5.2 Purchase appropiate on-road NPC fleet (including low emission vehicles)</t>
  </si>
  <si>
    <t xml:space="preserve">   2.1.5 Modernization of On-Road NPC fleet</t>
  </si>
  <si>
    <t xml:space="preserve">      2.2.4.1 Storage tanks (2 X 50,000 gal)</t>
  </si>
  <si>
    <t xml:space="preserve">      2.2.7.1 Trucks (2)</t>
  </si>
  <si>
    <t xml:space="preserve">4.3 Project management </t>
  </si>
  <si>
    <t>-</t>
  </si>
  <si>
    <t>Task Name</t>
  </si>
  <si>
    <t>Duration</t>
  </si>
  <si>
    <t>Start</t>
  </si>
  <si>
    <t>Finish</t>
  </si>
  <si>
    <t>Cost</t>
  </si>
  <si>
    <t>Procurement Method</t>
  </si>
  <si>
    <t>DEPLOYMENT OF CLEANER FUELS AND RENEWABLE ENERGIES IN BARBADOS</t>
  </si>
  <si>
    <t>1565 days</t>
  </si>
  <si>
    <t>Thu 12/1/16</t>
  </si>
  <si>
    <t>Wed 11/30/22</t>
  </si>
  <si>
    <t xml:space="preserve">   START</t>
  </si>
  <si>
    <t>0 days</t>
  </si>
  <si>
    <t>Thu 5/31/18</t>
  </si>
  <si>
    <t>Thu 6/1/17</t>
  </si>
  <si>
    <t>Wed 1/31/18</t>
  </si>
  <si>
    <t>Thu 11/30/17</t>
  </si>
  <si>
    <t>Mon 6/5/17</t>
  </si>
  <si>
    <t>Mon 3/6/17</t>
  </si>
  <si>
    <t>Tue 10/31/17</t>
  </si>
  <si>
    <t>Fri 6/30/17</t>
  </si>
  <si>
    <t>Mon 5/1/17</t>
  </si>
  <si>
    <t>Mon 7/31/17</t>
  </si>
  <si>
    <t>Mon 7/3/17</t>
  </si>
  <si>
    <t>1258 days</t>
  </si>
  <si>
    <t>Mon 2/5/18</t>
  </si>
  <si>
    <t>Fri 12/18/20</t>
  </si>
  <si>
    <t>Fri 12/11/20</t>
  </si>
  <si>
    <t>Wed 2/28/18</t>
  </si>
  <si>
    <t>Fri 10/27/17</t>
  </si>
  <si>
    <t>Mon 11/6/17</t>
  </si>
  <si>
    <t>Mon 8/6/18</t>
  </si>
  <si>
    <t>Mon 5/4/20</t>
  </si>
  <si>
    <t>Tue 5/1/18</t>
  </si>
  <si>
    <t>Fri 3/29/19</t>
  </si>
  <si>
    <t>Fri 9/29/17</t>
  </si>
  <si>
    <t>Fri 8/31/18</t>
  </si>
  <si>
    <t>520 days</t>
  </si>
  <si>
    <t>Mon 6/4/18</t>
  </si>
  <si>
    <t>Fri 5/29/20</t>
  </si>
  <si>
    <t>1057 days</t>
  </si>
  <si>
    <t>340 days</t>
  </si>
  <si>
    <t>Mon 2/6/17</t>
  </si>
  <si>
    <t>Fri 5/25/18</t>
  </si>
  <si>
    <t>Fri 6/28/19</t>
  </si>
  <si>
    <t>390 days</t>
  </si>
  <si>
    <t>Mon 2/4/19</t>
  </si>
  <si>
    <t>Fri 7/31/20</t>
  </si>
  <si>
    <t>295 days</t>
  </si>
  <si>
    <t>Mon 11/4/19</t>
  </si>
  <si>
    <t>120 days</t>
  </si>
  <si>
    <t>Mon 7/6/20</t>
  </si>
  <si>
    <t>Fri 12/15/17</t>
  </si>
  <si>
    <t>125 days</t>
  </si>
  <si>
    <t>Fri 4/27/18</t>
  </si>
  <si>
    <t xml:space="preserve">          2.2.8 Contingencies</t>
  </si>
  <si>
    <t>805 days</t>
  </si>
  <si>
    <t>Mon 4/1/19</t>
  </si>
  <si>
    <t>Fri 4/29/22</t>
  </si>
  <si>
    <t>565 days</t>
  </si>
  <si>
    <t>Fri 5/28/21</t>
  </si>
  <si>
    <t>670 days</t>
  </si>
  <si>
    <t>Mon 10/7/19</t>
  </si>
  <si>
    <t xml:space="preserve">   OTHER COSTS</t>
  </si>
  <si>
    <t xml:space="preserve">      4.1 Mid-project Evaluation</t>
  </si>
  <si>
    <t xml:space="preserve">      4.2 Final Evaluation</t>
  </si>
  <si>
    <t xml:space="preserve">      4.3 Project management</t>
  </si>
  <si>
    <t xml:space="preserve">   END</t>
  </si>
  <si>
    <t>BA-L1012 PLURIANNUAL EXECUTION PLAN (PEP)</t>
  </si>
  <si>
    <t>391 days</t>
  </si>
  <si>
    <t>175 days</t>
  </si>
  <si>
    <t>131 days</t>
  </si>
  <si>
    <t>259 days</t>
  </si>
  <si>
    <t>172 days</t>
  </si>
  <si>
    <t>85 days</t>
  </si>
  <si>
    <t>66 days</t>
  </si>
  <si>
    <t>87 days</t>
  </si>
  <si>
    <t>261 days</t>
  </si>
  <si>
    <t>985 days</t>
  </si>
  <si>
    <t>258 days</t>
  </si>
  <si>
    <t>170 days</t>
  </si>
  <si>
    <t>83 days</t>
  </si>
  <si>
    <t>615 days</t>
  </si>
  <si>
    <t>160 days</t>
  </si>
  <si>
    <t>239 days</t>
  </si>
  <si>
    <t>150 days</t>
  </si>
  <si>
    <t>PLURIANNUAL EXECUTION PLAN (PEP)</t>
  </si>
  <si>
    <t>PERIOD: From December 2016 until November 2022 (6 years)</t>
  </si>
  <si>
    <t xml:space="preserve">      2.2.2.1 Vaporizers (1)</t>
  </si>
  <si>
    <t xml:space="preserve">      3.1 - NPC AND BNOCL AMALGAMATION</t>
  </si>
  <si>
    <t xml:space="preserve">         3.1.1 Facilitating the amalgamation between NPC and BNOCL</t>
  </si>
  <si>
    <t xml:space="preserve">         3.1.2 Improving corporate governance, legal, and regulatory functions </t>
  </si>
  <si>
    <t xml:space="preserve">         3.1.3 Developing quality management system</t>
  </si>
  <si>
    <t xml:space="preserve">         3.1.4 Improving information technology (SCADA, PLC programming, etc.)</t>
  </si>
  <si>
    <t xml:space="preserve">            3.1.4.1 PLC Programming training</t>
  </si>
  <si>
    <t xml:space="preserve">            3.1.4.2 Purchase of documents management software</t>
  </si>
  <si>
    <t xml:space="preserve">            3.1.4.3 Training on operational software</t>
  </si>
  <si>
    <t xml:space="preserve">         3.1.5 Operational audits (review NG processing, distribution and accounting systems)</t>
  </si>
  <si>
    <t xml:space="preserve">      3.2 - PPP FOR VERY SMALL (VS) LNG REGASIFICATION FACILITY</t>
  </si>
  <si>
    <t xml:space="preserve">   COMPONENT 2. SMART ENERGY SOLUTIONS</t>
  </si>
  <si>
    <t xml:space="preserve">      2.1 PV AND SMART SYSTEMS AND NEW FACILITY</t>
  </si>
  <si>
    <t xml:space="preserve">      2.2 CONVERSION OF COMPRESSORS FROM NG TO SOLAR</t>
  </si>
  <si>
    <t xml:space="preserve">      2.3 WIND FACILITY</t>
  </si>
  <si>
    <t xml:space="preserve">   COMPONENT 3. TECHNICAL ADVISORY SERVICES</t>
  </si>
  <si>
    <t xml:space="preserve">                  1.2.6.4 Project Code Certification</t>
  </si>
  <si>
    <t xml:space="preserve">          1.2.7 Transportation</t>
  </si>
  <si>
    <t xml:space="preserve">                  1.2.7.1 Trucks (2)</t>
  </si>
  <si>
    <t xml:space="preserve">                  1.2.7.2 Chasis</t>
  </si>
  <si>
    <t xml:space="preserve">   COMPONENT 1. NG INFRASTRUCTURE </t>
  </si>
  <si>
    <t xml:space="preserve">      1.1 NG INFRASTRUCTURE UPGRADE</t>
  </si>
  <si>
    <t xml:space="preserve">         1.1.1 Develop a Geographic Information System (GIS) of the curent network</t>
  </si>
  <si>
    <t xml:space="preserve">                 1.1.1.1 Consultancy for the transition of current information to GIS</t>
  </si>
  <si>
    <t xml:space="preserve">                 1.1.1.2 Purchase equipment to monitor, gather, document and integrate current system</t>
  </si>
  <si>
    <t xml:space="preserve">          1.1.2 Upgrade of the Supervisory Control and Data Acquisition (SCADA) of NG processing and distribution</t>
  </si>
  <si>
    <t xml:space="preserve">                  1.1.2.1. Installation of SCADA</t>
  </si>
  <si>
    <t xml:space="preserve">                  1.1.2.2 SCADA Training</t>
  </si>
  <si>
    <t xml:space="preserve">          1.1.3 Meter replacement/upgrade</t>
  </si>
  <si>
    <t xml:space="preserve">          1.1.4 Automatic meter infrastructure</t>
  </si>
  <si>
    <t xml:space="preserve">          1.1.5 Modernization of On-Road NPC fleet</t>
  </si>
  <si>
    <t xml:space="preserve">                  1.1.5.1 Study on the appropiate type of vehicles</t>
  </si>
  <si>
    <t xml:space="preserve">                  1.1.5.2 Purchase appropiate NPC fleet (including low emission vehcicles) </t>
  </si>
  <si>
    <t xml:space="preserve">          1.1.6 Infraestructural repairs - Phase 1</t>
  </si>
  <si>
    <t xml:space="preserve">                  1.1.6.1 Procure pipelines for the installation</t>
  </si>
  <si>
    <t xml:space="preserve">                  1.1.6.2 Procure trenching, pipe busrting, etc.</t>
  </si>
  <si>
    <t xml:space="preserve">          1.1.7 Infraestructural repairs - Phase 2</t>
  </si>
  <si>
    <t xml:space="preserve">                  1.1.7.1 Procure pipelines for the installation</t>
  </si>
  <si>
    <t xml:space="preserve">                  1.1.7.2 Procure trenching, pipe busrting, etc.</t>
  </si>
  <si>
    <t xml:space="preserve">      1.2 EXPANSION OF MICRO LNG REGASIFICATION FACILITY - WOODBOURNE</t>
  </si>
  <si>
    <t xml:space="preserve">          1.2.1 Site preparation</t>
  </si>
  <si>
    <t xml:space="preserve">                  1.2.1.1 Environmental mitigation measures</t>
  </si>
  <si>
    <t xml:space="preserve">                  1.2.1.2 Blast walls</t>
  </si>
  <si>
    <t xml:space="preserve">                  1.2.1.3 Civil Works</t>
  </si>
  <si>
    <t xml:space="preserve">                  1.2.1.4 Geotech</t>
  </si>
  <si>
    <t xml:space="preserve">                  1.2.1.5 Fencing</t>
  </si>
  <si>
    <t xml:space="preserve">                  1.2.1.6 Security</t>
  </si>
  <si>
    <t xml:space="preserve">                  1.2.1.7 Surveying cost</t>
  </si>
  <si>
    <t xml:space="preserve">                  1.2.1.8 Electrical</t>
  </si>
  <si>
    <t xml:space="preserve">                  1.2.1.9 Lighting</t>
  </si>
  <si>
    <t xml:space="preserve">                  1.2.1.10 Housing</t>
  </si>
  <si>
    <t xml:space="preserve">                  1.2.1.11 Road repairs etc</t>
  </si>
  <si>
    <t xml:space="preserve">                  1.2.1.12 Land</t>
  </si>
  <si>
    <t xml:space="preserve">                  1.2.1.13 Furniture/fixtures</t>
  </si>
  <si>
    <t xml:space="preserve">          1.2.2 Plant Pipework</t>
  </si>
  <si>
    <t xml:space="preserve">                  1.2.2.1 Vaporizers</t>
  </si>
  <si>
    <t xml:space="preserve">                  1.2.2.2 Grounding equipment</t>
  </si>
  <si>
    <t xml:space="preserve">                  1.2.2.3 Odorizers</t>
  </si>
  <si>
    <t xml:space="preserve">                  1.2.2.4 Cryogenic meter</t>
  </si>
  <si>
    <t xml:space="preserve">                  1.2.2.5 Plumbing</t>
  </si>
  <si>
    <t xml:space="preserve">                  1.2.2.6 Stainless piping &amp; valves</t>
  </si>
  <si>
    <t xml:space="preserve">                  1.2.2.7 Safety valves</t>
  </si>
  <si>
    <t xml:space="preserve">                  1.2.2.8 Painting/labelling</t>
  </si>
  <si>
    <t xml:space="preserve">                  1.2.2.9 Insulation</t>
  </si>
  <si>
    <t xml:space="preserve">                  1.2.2.10 Instrumentation</t>
  </si>
  <si>
    <t xml:space="preserve">                  1.2.2.11 Regulation</t>
  </si>
  <si>
    <t xml:space="preserve">                  1.2.2.12 Meter</t>
  </si>
  <si>
    <t xml:space="preserve">                  1.2.2.13 Welding</t>
  </si>
  <si>
    <t xml:space="preserve">                  1.2.2.14 SS piping</t>
  </si>
  <si>
    <t xml:space="preserve">                  1.2.2.15 NDE testing</t>
  </si>
  <si>
    <t xml:space="preserve">                  1.2.2.16 Welding moving flare line</t>
  </si>
  <si>
    <t xml:space="preserve">          1.2.3 Plant Operations</t>
  </si>
  <si>
    <t xml:space="preserve">                  1.2.3.1 Moving equipment from LPG to LNG</t>
  </si>
  <si>
    <t xml:space="preserve">                  1.2.3.2 System controls</t>
  </si>
  <si>
    <t xml:space="preserve">                  1.2.3.3 Gas chromo</t>
  </si>
  <si>
    <t xml:space="preserve">                  1.2.3.4 Backup generator</t>
  </si>
  <si>
    <t xml:space="preserve">                  1.2.3.5 Automation</t>
  </si>
  <si>
    <t xml:space="preserve">                  1.2.3.6 Fire fighting equipment</t>
  </si>
  <si>
    <t xml:space="preserve">                  1.2.3.7 Ground monitor water etc</t>
  </si>
  <si>
    <t xml:space="preserve">          1.2.4 Storage facility</t>
  </si>
  <si>
    <t xml:space="preserve">                  1.2.4.1 Storage tanks (2 X 50,000 gal)</t>
  </si>
  <si>
    <t xml:space="preserve">                  1.2.4.2 Cryogenic pumps</t>
  </si>
  <si>
    <t xml:space="preserve">                  1.2.4.3 Cryogenic pipes</t>
  </si>
  <si>
    <t xml:space="preserve">          1.2.5 Purchase of three (3) Iso-containers</t>
  </si>
  <si>
    <t xml:space="preserve">                  1.2.5.1 Boil off gas infrastructures</t>
  </si>
  <si>
    <t xml:space="preserve">                  1.2.5.2 Installation &amp; transport of iso-containers</t>
  </si>
  <si>
    <t xml:space="preserve">          1.2.6 Consultancy</t>
  </si>
  <si>
    <t xml:space="preserve">                  1.2.6.1 Engineering</t>
  </si>
  <si>
    <t xml:space="preserve">                  1.2.6.2 Hazard, Risk, Fire analysis</t>
  </si>
  <si>
    <t xml:space="preserve">                  1.2.6.3 Dispersion modelling</t>
  </si>
  <si>
    <t xml:space="preserve">              2.1.1 Design and Installation of PV systems</t>
  </si>
  <si>
    <t xml:space="preserve">              2.2.1 Design and Installation of NG compressors</t>
  </si>
  <si>
    <t xml:space="preserve">              2.3.1 Design and Installation of 850 kW wind turbine</t>
  </si>
  <si>
    <t xml:space="preserve">            4.3.1  Project Manager</t>
  </si>
  <si>
    <t xml:space="preserve">            4.3.2 Procurement Officer</t>
  </si>
  <si>
    <t xml:space="preserve">            4.3.5 Other monitoring, reporting and evaluation activities including data collection</t>
  </si>
  <si>
    <t xml:space="preserve">             3.2.1 Procurement of consulting services (including legal services) for the preparation and awarding of the bidding process for a very small-scale LNG terminal under PPP scheme </t>
  </si>
  <si>
    <r>
      <rPr>
        <b/>
        <sz val="10"/>
        <color theme="1"/>
        <rFont val="Calibri"/>
        <family val="2"/>
        <scheme val="minor"/>
      </rPr>
      <t xml:space="preserve">(1) </t>
    </r>
    <r>
      <rPr>
        <b/>
        <u/>
        <sz val="10"/>
        <color theme="1"/>
        <rFont val="Calibri"/>
        <family val="2"/>
        <scheme val="minor"/>
      </rPr>
      <t>Goods and Works</t>
    </r>
    <r>
      <rPr>
        <sz val="10"/>
        <color theme="1"/>
        <rFont val="Calibri"/>
        <family val="2"/>
        <scheme val="minor"/>
      </rPr>
      <t xml:space="preserve">: </t>
    </r>
    <r>
      <rPr>
        <b/>
        <sz val="10"/>
        <color theme="1"/>
        <rFont val="Calibri"/>
        <family val="2"/>
        <scheme val="minor"/>
      </rPr>
      <t>ICB</t>
    </r>
    <r>
      <rPr>
        <sz val="10"/>
        <color theme="1"/>
        <rFont val="Calibri"/>
        <family val="2"/>
        <scheme val="minor"/>
      </rPr>
      <t xml:space="preserve">: international competitive bidding; LIB: limited international bidding; </t>
    </r>
    <r>
      <rPr>
        <b/>
        <sz val="10"/>
        <color theme="1"/>
        <rFont val="Calibri"/>
        <family val="2"/>
        <scheme val="minor"/>
      </rPr>
      <t>NCB</t>
    </r>
    <r>
      <rPr>
        <sz val="10"/>
        <color theme="1"/>
        <rFont val="Calibri"/>
        <family val="2"/>
        <scheme val="minor"/>
      </rPr>
      <t xml:space="preserve">: national competitive bidding; </t>
    </r>
    <r>
      <rPr>
        <b/>
        <sz val="10"/>
        <color theme="1"/>
        <rFont val="Calibri"/>
        <family val="2"/>
        <scheme val="minor"/>
      </rPr>
      <t>PC</t>
    </r>
    <r>
      <rPr>
        <sz val="10"/>
        <color theme="1"/>
        <rFont val="Calibri"/>
        <family val="2"/>
        <scheme val="minor"/>
      </rPr>
      <t xml:space="preserve">: price comparison; </t>
    </r>
    <r>
      <rPr>
        <b/>
        <sz val="10"/>
        <color theme="1"/>
        <rFont val="Calibri"/>
        <family val="2"/>
        <scheme val="minor"/>
      </rPr>
      <t>DC:</t>
    </r>
    <r>
      <rPr>
        <sz val="10"/>
        <color theme="1"/>
        <rFont val="Calibri"/>
        <family val="2"/>
        <scheme val="minor"/>
      </rPr>
      <t xml:space="preserve"> direct contracting; </t>
    </r>
    <r>
      <rPr>
        <b/>
        <sz val="10"/>
        <color theme="1"/>
        <rFont val="Calibri"/>
        <family val="2"/>
        <scheme val="minor"/>
      </rPr>
      <t>FA:</t>
    </r>
    <r>
      <rPr>
        <sz val="10"/>
        <color theme="1"/>
        <rFont val="Calibri"/>
        <family val="2"/>
        <scheme val="minor"/>
      </rPr>
      <t xml:space="preserve"> force account; </t>
    </r>
    <r>
      <rPr>
        <b/>
        <sz val="10"/>
        <color theme="1"/>
        <rFont val="Calibri"/>
        <family val="2"/>
        <scheme val="minor"/>
      </rPr>
      <t>PSA</t>
    </r>
    <r>
      <rPr>
        <sz val="10"/>
        <color theme="1"/>
        <rFont val="Calibri"/>
        <family val="2"/>
        <scheme val="minor"/>
      </rPr>
      <t xml:space="preserve">: procurement through specilaized agencies; </t>
    </r>
    <r>
      <rPr>
        <b/>
        <sz val="10"/>
        <color theme="1"/>
        <rFont val="Calibri"/>
        <family val="2"/>
        <scheme val="minor"/>
      </rPr>
      <t>PA:</t>
    </r>
    <r>
      <rPr>
        <sz val="10"/>
        <color theme="1"/>
        <rFont val="Calibri"/>
        <family val="2"/>
        <scheme val="minor"/>
      </rPr>
      <t xml:space="preserve"> procrement agents; </t>
    </r>
    <r>
      <rPr>
        <b/>
        <sz val="10"/>
        <color theme="1"/>
        <rFont val="Calibri"/>
        <family val="2"/>
        <scheme val="minor"/>
      </rPr>
      <t>IA:</t>
    </r>
    <r>
      <rPr>
        <sz val="10"/>
        <color theme="1"/>
        <rFont val="Calibri"/>
        <family val="2"/>
        <scheme val="minor"/>
      </rPr>
      <t xml:space="preserve"> inspection Agents; </t>
    </r>
    <r>
      <rPr>
        <b/>
        <sz val="10"/>
        <color theme="1"/>
        <rFont val="Calibri"/>
        <family val="2"/>
        <scheme val="minor"/>
      </rPr>
      <t xml:space="preserve">PLFI: </t>
    </r>
    <r>
      <rPr>
        <sz val="10"/>
        <color theme="1"/>
        <rFont val="Calibri"/>
        <family val="2"/>
        <scheme val="minor"/>
      </rPr>
      <t xml:space="preserve">procurement in loans to financial intermediaries; </t>
    </r>
    <r>
      <rPr>
        <b/>
        <sz val="10"/>
        <color theme="1"/>
        <rFont val="Calibri"/>
        <family val="2"/>
        <scheme val="minor"/>
      </rPr>
      <t>BOO/BOT/BOOT</t>
    </r>
    <r>
      <rPr>
        <sz val="10"/>
        <color theme="1"/>
        <rFont val="Calibri"/>
        <family val="2"/>
        <scheme val="minor"/>
      </rPr>
      <t xml:space="preserve">: build own, operate/build, operate, transfer/build, own,operate, transfer; </t>
    </r>
    <r>
      <rPr>
        <b/>
        <sz val="10"/>
        <color theme="1"/>
        <rFont val="Calibri"/>
        <family val="2"/>
        <scheme val="minor"/>
      </rPr>
      <t>PBP:</t>
    </r>
    <r>
      <rPr>
        <sz val="10"/>
        <color theme="1"/>
        <rFont val="Calibri"/>
        <family val="2"/>
        <scheme val="minor"/>
      </rPr>
      <t xml:space="preserve"> performance-based procurement; </t>
    </r>
    <r>
      <rPr>
        <b/>
        <sz val="10"/>
        <color theme="1"/>
        <rFont val="Calibri"/>
        <family val="2"/>
        <scheme val="minor"/>
      </rPr>
      <t>PLGB:</t>
    </r>
    <r>
      <rPr>
        <sz val="10"/>
        <color theme="1"/>
        <rFont val="Calibri"/>
        <family val="2"/>
        <scheme val="minor"/>
      </rPr>
      <t xml:space="preserve"> procurement under loans guaranteed by Bank; </t>
    </r>
    <r>
      <rPr>
        <b/>
        <sz val="10"/>
        <color theme="1"/>
        <rFont val="Calibri"/>
        <family val="2"/>
        <scheme val="minor"/>
      </rPr>
      <t>PCP:</t>
    </r>
    <r>
      <rPr>
        <sz val="10"/>
        <color theme="1"/>
        <rFont val="Calibri"/>
        <family val="2"/>
        <scheme val="minor"/>
      </rPr>
      <t xml:space="preserve"> community participation procurement. </t>
    </r>
    <r>
      <rPr>
        <b/>
        <u/>
        <sz val="10"/>
        <color theme="1"/>
        <rFont val="Calibri"/>
        <family val="2"/>
        <scheme val="minor"/>
      </rPr>
      <t>Consulting Firms:</t>
    </r>
    <r>
      <rPr>
        <b/>
        <sz val="10"/>
        <color theme="1"/>
        <rFont val="Calibri"/>
        <family val="2"/>
        <scheme val="minor"/>
      </rPr>
      <t xml:space="preserve"> QCBS:</t>
    </r>
    <r>
      <rPr>
        <sz val="10"/>
        <color theme="1"/>
        <rFont val="Calibri"/>
        <family val="2"/>
        <scheme val="minor"/>
      </rPr>
      <t xml:space="preserve"> quality and cost-based selection; </t>
    </r>
    <r>
      <rPr>
        <b/>
        <sz val="10"/>
        <color theme="1"/>
        <rFont val="Calibri"/>
        <family val="2"/>
        <scheme val="minor"/>
      </rPr>
      <t>QBS:</t>
    </r>
    <r>
      <rPr>
        <sz val="10"/>
        <color theme="1"/>
        <rFont val="Calibri"/>
        <family val="2"/>
        <scheme val="minor"/>
      </rPr>
      <t xml:space="preserve"> quality-based selection; </t>
    </r>
    <r>
      <rPr>
        <b/>
        <sz val="10"/>
        <color theme="1"/>
        <rFont val="Calibri"/>
        <family val="2"/>
        <scheme val="minor"/>
      </rPr>
      <t>FBS:</t>
    </r>
    <r>
      <rPr>
        <sz val="10"/>
        <color theme="1"/>
        <rFont val="Calibri"/>
        <family val="2"/>
        <scheme val="minor"/>
      </rPr>
      <t xml:space="preserve"> selection under a fixed budget; </t>
    </r>
    <r>
      <rPr>
        <b/>
        <sz val="10"/>
        <color theme="1"/>
        <rFont val="Calibri"/>
        <family val="2"/>
        <scheme val="minor"/>
      </rPr>
      <t>LCS:</t>
    </r>
    <r>
      <rPr>
        <sz val="10"/>
        <color theme="1"/>
        <rFont val="Calibri"/>
        <family val="2"/>
        <scheme val="minor"/>
      </rPr>
      <t xml:space="preserve"> least-cost selection; </t>
    </r>
    <r>
      <rPr>
        <b/>
        <sz val="10"/>
        <color theme="1"/>
        <rFont val="Calibri"/>
        <family val="2"/>
        <scheme val="minor"/>
      </rPr>
      <t>CQS:</t>
    </r>
    <r>
      <rPr>
        <sz val="10"/>
        <color theme="1"/>
        <rFont val="Calibri"/>
        <family val="2"/>
        <scheme val="minor"/>
      </rPr>
      <t xml:space="preserve"> selection based on the Consultant's Qualifications; </t>
    </r>
    <r>
      <rPr>
        <b/>
        <sz val="10"/>
        <color theme="1"/>
        <rFont val="Calibri"/>
        <family val="2"/>
        <scheme val="minor"/>
      </rPr>
      <t>SSS:</t>
    </r>
    <r>
      <rPr>
        <sz val="10"/>
        <color theme="1"/>
        <rFont val="Calibri"/>
        <family val="2"/>
        <scheme val="minor"/>
      </rPr>
      <t xml:space="preserve"> single-source selection. </t>
    </r>
    <r>
      <rPr>
        <b/>
        <u/>
        <sz val="10"/>
        <color theme="1"/>
        <rFont val="Calibri"/>
        <family val="2"/>
        <scheme val="minor"/>
      </rPr>
      <t>Individual Consultants:</t>
    </r>
    <r>
      <rPr>
        <b/>
        <sz val="10"/>
        <color theme="1"/>
        <rFont val="Calibri"/>
        <family val="2"/>
        <scheme val="minor"/>
      </rPr>
      <t xml:space="preserve"> NICQ:</t>
    </r>
    <r>
      <rPr>
        <sz val="10"/>
        <color theme="1"/>
        <rFont val="Calibri"/>
        <family val="2"/>
        <scheme val="minor"/>
      </rPr>
      <t xml:space="preserve"> national individual Consultant selection based on qualifications;</t>
    </r>
    <r>
      <rPr>
        <b/>
        <sz val="10"/>
        <color theme="1"/>
        <rFont val="Calibri"/>
        <family val="2"/>
        <scheme val="minor"/>
      </rPr>
      <t xml:space="preserve"> IICQ:</t>
    </r>
    <r>
      <rPr>
        <sz val="10"/>
        <color theme="1"/>
        <rFont val="Calibri"/>
        <family val="2"/>
        <scheme val="minor"/>
      </rPr>
      <t xml:space="preserve"> international individual Consultant selection based on Qualifications.</t>
    </r>
  </si>
  <si>
    <t>DC</t>
  </si>
  <si>
    <t xml:space="preserve">            4.3.3 Project Accountant</t>
  </si>
  <si>
    <t xml:space="preserve">            4.3.4 Project Engineer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</si>
</sst>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_(&quot;$&quot;* #,##0_);_(&quot;$&quot;* \(#,##0\);_(&quot;$&quot;* &quot;-&quot;??_);_(@_)"/>
    <numFmt numFmtId="166" formatCode="General_);[Red]\-General_)"/>
  </numFmts>
  <fonts count="4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0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363636"/>
      <name val="Calibri"/>
      <family val="2"/>
      <scheme val="minor"/>
    </font>
    <font>
      <sz val="10"/>
      <color rgb="FF363636"/>
      <name val="Calibri"/>
      <family val="2"/>
      <scheme val="minor"/>
    </font>
    <font>
      <b/>
      <sz val="14"/>
      <color rgb="FF36363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/>
      <top/>
      <bottom style="thin">
        <color rgb="FFB1BBCC"/>
      </bottom>
      <diagonal/>
    </border>
  </borders>
  <cellStyleXfs count="5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6" fontId="33" fillId="0" borderId="0"/>
    <xf numFmtId="0" fontId="1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/>
    <xf numFmtId="3" fontId="23" fillId="0" borderId="0" xfId="0" applyNumberFormat="1" applyFont="1" applyFill="1"/>
    <xf numFmtId="164" fontId="25" fillId="0" borderId="10" xfId="0" applyNumberFormat="1" applyFont="1" applyFill="1" applyBorder="1" applyAlignment="1">
      <alignment vertical="center"/>
    </xf>
    <xf numFmtId="164" fontId="24" fillId="0" borderId="10" xfId="0" applyNumberFormat="1" applyFont="1" applyFill="1" applyBorder="1" applyAlignment="1">
      <alignment vertical="center"/>
    </xf>
    <xf numFmtId="0" fontId="21" fillId="0" borderId="10" xfId="0" applyFont="1" applyFill="1" applyBorder="1" applyAlignment="1">
      <alignment horizontal="justify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2" fillId="0" borderId="0" xfId="0" applyFont="1" applyFill="1"/>
    <xf numFmtId="164" fontId="21" fillId="0" borderId="10" xfId="0" applyNumberFormat="1" applyFont="1" applyBorder="1"/>
    <xf numFmtId="0" fontId="22" fillId="0" borderId="10" xfId="0" applyFont="1" applyFill="1" applyBorder="1" applyAlignment="1">
      <alignment horizontal="center" vertical="center" wrapText="1"/>
    </xf>
    <xf numFmtId="0" fontId="22" fillId="25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8" fillId="0" borderId="0" xfId="0" applyFont="1" applyAlignment="1">
      <alignment horizontal="left" indent="2"/>
    </xf>
    <xf numFmtId="0" fontId="22" fillId="0" borderId="0" xfId="0" applyFont="1" applyAlignment="1">
      <alignment horizontal="left" indent="2"/>
    </xf>
    <xf numFmtId="165" fontId="20" fillId="0" borderId="0" xfId="44" applyNumberFormat="1" applyFont="1" applyBorder="1" applyAlignment="1">
      <alignment horizontal="right" vertical="center"/>
    </xf>
    <xf numFmtId="165" fontId="26" fillId="0" borderId="0" xfId="44" applyNumberFormat="1" applyFont="1" applyBorder="1" applyAlignment="1">
      <alignment horizontal="right" vertical="center"/>
    </xf>
    <xf numFmtId="165" fontId="22" fillId="0" borderId="0" xfId="44" applyNumberFormat="1" applyFont="1" applyBorder="1" applyAlignment="1">
      <alignment horizontal="right" vertical="center"/>
    </xf>
    <xf numFmtId="0" fontId="0" fillId="0" borderId="0" xfId="0" applyBorder="1"/>
    <xf numFmtId="0" fontId="0" fillId="0" borderId="0" xfId="0" applyFill="1"/>
    <xf numFmtId="165" fontId="28" fillId="0" borderId="0" xfId="44" applyNumberFormat="1" applyFont="1" applyBorder="1" applyAlignment="1">
      <alignment horizontal="right" vertical="center"/>
    </xf>
    <xf numFmtId="165" fontId="30" fillId="0" borderId="0" xfId="44" applyNumberFormat="1" applyFont="1" applyBorder="1" applyAlignment="1">
      <alignment horizontal="right" vertical="center"/>
    </xf>
    <xf numFmtId="0" fontId="22" fillId="0" borderId="0" xfId="0" applyFont="1" applyBorder="1"/>
    <xf numFmtId="0" fontId="27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164" fontId="24" fillId="0" borderId="12" xfId="0" applyNumberFormat="1" applyFont="1" applyFill="1" applyBorder="1" applyAlignment="1">
      <alignment vertical="center"/>
    </xf>
    <xf numFmtId="164" fontId="25" fillId="0" borderId="12" xfId="0" applyNumberFormat="1" applyFont="1" applyFill="1" applyBorder="1" applyAlignment="1">
      <alignment vertical="center"/>
    </xf>
    <xf numFmtId="164" fontId="21" fillId="0" borderId="12" xfId="0" applyNumberFormat="1" applyFont="1" applyBorder="1"/>
    <xf numFmtId="164" fontId="24" fillId="0" borderId="16" xfId="0" applyNumberFormat="1" applyFont="1" applyFill="1" applyBorder="1" applyAlignment="1">
      <alignment vertical="center"/>
    </xf>
    <xf numFmtId="164" fontId="25" fillId="0" borderId="16" xfId="0" applyNumberFormat="1" applyFont="1" applyFill="1" applyBorder="1" applyAlignment="1">
      <alignment vertical="center"/>
    </xf>
    <xf numFmtId="164" fontId="21" fillId="0" borderId="16" xfId="0" applyNumberFormat="1" applyFont="1" applyBorder="1"/>
    <xf numFmtId="0" fontId="21" fillId="0" borderId="15" xfId="0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justify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10" xfId="0" quotePrefix="1" applyFont="1" applyFill="1" applyBorder="1" applyAlignment="1">
      <alignment horizontal="justify" vertical="center" wrapText="1"/>
    </xf>
    <xf numFmtId="0" fontId="31" fillId="0" borderId="15" xfId="0" applyFont="1" applyFill="1" applyBorder="1" applyAlignment="1">
      <alignment horizontal="justify" vertical="center" wrapText="1"/>
    </xf>
    <xf numFmtId="0" fontId="21" fillId="25" borderId="10" xfId="0" applyFont="1" applyFill="1" applyBorder="1" applyAlignment="1">
      <alignment horizontal="justify" vertical="center" wrapText="1"/>
    </xf>
    <xf numFmtId="0" fontId="21" fillId="25" borderId="10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justify" vertical="center" wrapText="1"/>
    </xf>
    <xf numFmtId="0" fontId="22" fillId="25" borderId="10" xfId="0" quotePrefix="1" applyFont="1" applyFill="1" applyBorder="1" applyAlignment="1">
      <alignment horizontal="justify" vertical="center" wrapText="1"/>
    </xf>
    <xf numFmtId="0" fontId="22" fillId="0" borderId="0" xfId="0" applyFont="1" applyAlignment="1">
      <alignment horizontal="left" vertical="center"/>
    </xf>
    <xf numFmtId="0" fontId="21" fillId="25" borderId="1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25" borderId="11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/>
    </xf>
    <xf numFmtId="0" fontId="22" fillId="0" borderId="24" xfId="0" applyFont="1" applyFill="1" applyBorder="1" applyAlignment="1">
      <alignment horizontal="justify" vertical="center" wrapText="1"/>
    </xf>
    <xf numFmtId="0" fontId="0" fillId="0" borderId="0" xfId="0"/>
    <xf numFmtId="0" fontId="22" fillId="0" borderId="23" xfId="0" quotePrefix="1" applyFont="1" applyFill="1" applyBorder="1" applyAlignment="1">
      <alignment horizontal="justify" vertical="center" wrapText="1"/>
    </xf>
    <xf numFmtId="17" fontId="22" fillId="0" borderId="23" xfId="0" applyNumberFormat="1" applyFont="1" applyFill="1" applyBorder="1" applyAlignment="1">
      <alignment horizontal="left"/>
    </xf>
    <xf numFmtId="0" fontId="22" fillId="0" borderId="23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left" vertical="center" wrapText="1"/>
    </xf>
    <xf numFmtId="164" fontId="25" fillId="0" borderId="26" xfId="0" applyNumberFormat="1" applyFont="1" applyFill="1" applyBorder="1" applyAlignment="1">
      <alignment vertical="center"/>
    </xf>
    <xf numFmtId="164" fontId="25" fillId="0" borderId="22" xfId="0" applyNumberFormat="1" applyFont="1" applyFill="1" applyBorder="1" applyAlignment="1">
      <alignment vertical="center"/>
    </xf>
    <xf numFmtId="164" fontId="25" fillId="0" borderId="23" xfId="0" applyNumberFormat="1" applyFont="1" applyFill="1" applyBorder="1" applyAlignment="1">
      <alignment vertical="center"/>
    </xf>
    <xf numFmtId="0" fontId="31" fillId="0" borderId="24" xfId="0" applyFont="1" applyFill="1" applyBorder="1" applyAlignment="1">
      <alignment horizontal="justify" vertical="center" wrapText="1"/>
    </xf>
    <xf numFmtId="0" fontId="21" fillId="0" borderId="24" xfId="0" applyFont="1" applyFill="1" applyBorder="1" applyAlignment="1">
      <alignment horizontal="justify" vertical="center" wrapText="1"/>
    </xf>
    <xf numFmtId="0" fontId="27" fillId="0" borderId="1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23" xfId="0" quotePrefix="1" applyFont="1" applyFill="1" applyBorder="1" applyAlignment="1">
      <alignment horizontal="justify" vertical="center" wrapText="1"/>
    </xf>
    <xf numFmtId="17" fontId="21" fillId="0" borderId="23" xfId="0" applyNumberFormat="1" applyFont="1" applyFill="1" applyBorder="1" applyAlignment="1">
      <alignment horizontal="left"/>
    </xf>
    <xf numFmtId="0" fontId="21" fillId="0" borderId="25" xfId="0" applyFont="1" applyFill="1" applyBorder="1" applyAlignment="1">
      <alignment horizontal="left" vertical="center" wrapText="1"/>
    </xf>
    <xf numFmtId="164" fontId="24" fillId="0" borderId="26" xfId="0" applyNumberFormat="1" applyFont="1" applyFill="1" applyBorder="1" applyAlignment="1">
      <alignment vertical="center"/>
    </xf>
    <xf numFmtId="164" fontId="24" fillId="0" borderId="22" xfId="0" applyNumberFormat="1" applyFont="1" applyFill="1" applyBorder="1" applyAlignment="1">
      <alignment vertical="center"/>
    </xf>
    <xf numFmtId="164" fontId="24" fillId="0" borderId="23" xfId="0" applyNumberFormat="1" applyFont="1" applyFill="1" applyBorder="1" applyAlignment="1">
      <alignment vertical="center"/>
    </xf>
    <xf numFmtId="0" fontId="21" fillId="0" borderId="0" xfId="0" applyFont="1" applyFill="1"/>
    <xf numFmtId="0" fontId="21" fillId="25" borderId="15" xfId="0" applyFont="1" applyFill="1" applyBorder="1" applyAlignment="1">
      <alignment horizontal="right" vertical="center" wrapText="1"/>
    </xf>
    <xf numFmtId="0" fontId="21" fillId="0" borderId="24" xfId="0" applyFont="1" applyFill="1" applyBorder="1" applyAlignment="1">
      <alignment horizontal="righ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2" fillId="0" borderId="24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9" fontId="22" fillId="0" borderId="10" xfId="45" applyFont="1" applyFill="1" applyBorder="1" applyAlignment="1">
      <alignment horizontal="center"/>
    </xf>
    <xf numFmtId="9" fontId="22" fillId="25" borderId="10" xfId="45" applyFont="1" applyFill="1" applyBorder="1" applyAlignment="1">
      <alignment horizontal="center"/>
    </xf>
    <xf numFmtId="9" fontId="22" fillId="0" borderId="23" xfId="45" applyFont="1" applyFill="1" applyBorder="1" applyAlignment="1">
      <alignment horizontal="center"/>
    </xf>
    <xf numFmtId="9" fontId="21" fillId="0" borderId="23" xfId="45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0" fontId="22" fillId="26" borderId="11" xfId="0" applyFont="1" applyFill="1" applyBorder="1" applyAlignment="1">
      <alignment horizontal="left" vertical="center" wrapText="1"/>
    </xf>
    <xf numFmtId="0" fontId="22" fillId="27" borderId="11" xfId="0" applyFont="1" applyFill="1" applyBorder="1" applyAlignment="1">
      <alignment horizontal="left" vertical="center" wrapText="1"/>
    </xf>
    <xf numFmtId="0" fontId="22" fillId="27" borderId="25" xfId="0" applyFont="1" applyFill="1" applyBorder="1" applyAlignment="1">
      <alignment horizontal="left" vertical="center" wrapText="1"/>
    </xf>
    <xf numFmtId="0" fontId="22" fillId="28" borderId="11" xfId="0" applyFont="1" applyFill="1" applyBorder="1" applyAlignment="1">
      <alignment horizontal="left" vertical="center" wrapText="1"/>
    </xf>
    <xf numFmtId="0" fontId="22" fillId="28" borderId="25" xfId="0" applyFont="1" applyFill="1" applyBorder="1" applyAlignment="1">
      <alignment horizontal="left" vertical="center" wrapText="1"/>
    </xf>
    <xf numFmtId="0" fontId="22" fillId="29" borderId="11" xfId="0" applyFont="1" applyFill="1" applyBorder="1" applyAlignment="1">
      <alignment horizontal="left" vertical="center" wrapText="1"/>
    </xf>
    <xf numFmtId="0" fontId="22" fillId="30" borderId="11" xfId="0" applyFont="1" applyFill="1" applyBorder="1" applyAlignment="1">
      <alignment horizontal="left" vertical="center" wrapText="1"/>
    </xf>
    <xf numFmtId="0" fontId="22" fillId="30" borderId="25" xfId="0" applyFont="1" applyFill="1" applyBorder="1" applyAlignment="1">
      <alignment horizontal="left" vertical="center" wrapText="1"/>
    </xf>
    <xf numFmtId="14" fontId="36" fillId="0" borderId="0" xfId="0" applyNumberFormat="1" applyFont="1" applyAlignment="1">
      <alignment horizontal="left"/>
    </xf>
    <xf numFmtId="17" fontId="22" fillId="25" borderId="23" xfId="0" applyNumberFormat="1" applyFont="1" applyFill="1" applyBorder="1" applyAlignment="1">
      <alignment horizontal="left"/>
    </xf>
    <xf numFmtId="17" fontId="22" fillId="0" borderId="23" xfId="0" applyNumberFormat="1" applyFont="1" applyFill="1" applyBorder="1" applyAlignment="1">
      <alignment horizontal="justify" vertical="center" wrapText="1"/>
    </xf>
    <xf numFmtId="17" fontId="22" fillId="0" borderId="23" xfId="0" applyNumberFormat="1" applyFont="1" applyBorder="1" applyAlignment="1">
      <alignment horizontal="right" vertical="center"/>
    </xf>
    <xf numFmtId="9" fontId="21" fillId="25" borderId="10" xfId="0" applyNumberFormat="1" applyFont="1" applyFill="1" applyBorder="1" applyAlignment="1">
      <alignment horizontal="center" vertical="center" wrapText="1"/>
    </xf>
    <xf numFmtId="9" fontId="21" fillId="25" borderId="10" xfId="45" applyFont="1" applyFill="1" applyBorder="1" applyAlignment="1">
      <alignment horizontal="center"/>
    </xf>
    <xf numFmtId="0" fontId="22" fillId="31" borderId="11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horizontal="justify" vertical="center"/>
    </xf>
    <xf numFmtId="165" fontId="31" fillId="0" borderId="10" xfId="44" applyNumberFormat="1" applyFont="1" applyFill="1" applyBorder="1" applyAlignment="1">
      <alignment horizontal="justify" vertical="center" wrapText="1"/>
    </xf>
    <xf numFmtId="0" fontId="32" fillId="0" borderId="10" xfId="0" applyFont="1" applyBorder="1" applyAlignment="1">
      <alignment horizontal="right" vertical="center"/>
    </xf>
    <xf numFmtId="0" fontId="39" fillId="32" borderId="31" xfId="0" applyFont="1" applyFill="1" applyBorder="1" applyAlignment="1">
      <alignment vertical="center" wrapText="1"/>
    </xf>
    <xf numFmtId="8" fontId="39" fillId="32" borderId="31" xfId="0" applyNumberFormat="1" applyFont="1" applyFill="1" applyBorder="1" applyAlignment="1">
      <alignment horizontal="right" vertical="center" wrapText="1"/>
    </xf>
    <xf numFmtId="0" fontId="40" fillId="32" borderId="31" xfId="0" applyFont="1" applyFill="1" applyBorder="1" applyAlignment="1">
      <alignment vertical="center" wrapText="1"/>
    </xf>
    <xf numFmtId="0" fontId="39" fillId="33" borderId="31" xfId="0" applyFont="1" applyFill="1" applyBorder="1" applyAlignment="1">
      <alignment vertical="center" wrapText="1"/>
    </xf>
    <xf numFmtId="8" fontId="40" fillId="32" borderId="31" xfId="0" applyNumberFormat="1" applyFont="1" applyFill="1" applyBorder="1" applyAlignment="1">
      <alignment horizontal="right" vertical="center" wrapText="1"/>
    </xf>
    <xf numFmtId="0" fontId="41" fillId="32" borderId="31" xfId="0" applyFont="1" applyFill="1" applyBorder="1" applyAlignment="1">
      <alignment vertical="center" wrapText="1"/>
    </xf>
    <xf numFmtId="8" fontId="41" fillId="32" borderId="31" xfId="0" applyNumberFormat="1" applyFont="1" applyFill="1" applyBorder="1" applyAlignment="1">
      <alignment horizontal="right" vertical="center" wrapText="1"/>
    </xf>
    <xf numFmtId="0" fontId="0" fillId="32" borderId="3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3" fillId="34" borderId="31" xfId="0" applyFont="1" applyFill="1" applyBorder="1" applyAlignment="1">
      <alignment vertical="center" wrapText="1"/>
    </xf>
    <xf numFmtId="0" fontId="43" fillId="34" borderId="31" xfId="0" applyFont="1" applyFill="1" applyBorder="1" applyAlignment="1">
      <alignment horizontal="center" vertical="center" wrapText="1"/>
    </xf>
    <xf numFmtId="0" fontId="0" fillId="0" borderId="0" xfId="0" applyFont="1"/>
    <xf numFmtId="0" fontId="21" fillId="24" borderId="27" xfId="0" applyFont="1" applyFill="1" applyBorder="1" applyAlignment="1">
      <alignment horizontal="center" vertical="center" wrapText="1"/>
    </xf>
    <xf numFmtId="165" fontId="22" fillId="0" borderId="10" xfId="45" applyNumberFormat="1" applyFont="1" applyFill="1" applyBorder="1" applyAlignment="1">
      <alignment horizontal="center"/>
    </xf>
    <xf numFmtId="165" fontId="22" fillId="0" borderId="10" xfId="44" applyNumberFormat="1" applyFont="1" applyFill="1" applyBorder="1" applyAlignment="1">
      <alignment horizontal="center" vertical="center" wrapText="1"/>
    </xf>
    <xf numFmtId="44" fontId="21" fillId="0" borderId="0" xfId="0" applyNumberFormat="1" applyFont="1"/>
    <xf numFmtId="44" fontId="22" fillId="0" borderId="0" xfId="0" applyNumberFormat="1" applyFont="1"/>
    <xf numFmtId="44" fontId="21" fillId="25" borderId="23" xfId="0" applyNumberFormat="1" applyFont="1" applyFill="1" applyBorder="1" applyAlignment="1">
      <alignment horizontal="justify" vertical="center" wrapText="1"/>
    </xf>
    <xf numFmtId="44" fontId="21" fillId="0" borderId="23" xfId="0" applyNumberFormat="1" applyFont="1" applyFill="1" applyBorder="1" applyAlignment="1">
      <alignment horizontal="justify" vertical="center" wrapText="1"/>
    </xf>
    <xf numFmtId="44" fontId="22" fillId="0" borderId="23" xfId="44" applyNumberFormat="1" applyFont="1" applyFill="1" applyBorder="1" applyAlignment="1">
      <alignment horizontal="justify" vertical="center" wrapText="1"/>
    </xf>
    <xf numFmtId="44" fontId="31" fillId="0" borderId="23" xfId="44" applyNumberFormat="1" applyFont="1" applyFill="1" applyBorder="1" applyAlignment="1">
      <alignment horizontal="justify" vertical="center" wrapText="1"/>
    </xf>
    <xf numFmtId="44" fontId="21" fillId="0" borderId="23" xfId="44" applyNumberFormat="1" applyFont="1" applyFill="1" applyBorder="1" applyAlignment="1">
      <alignment horizontal="justify" vertical="center" wrapText="1"/>
    </xf>
    <xf numFmtId="44" fontId="21" fillId="25" borderId="23" xfId="44" applyNumberFormat="1" applyFont="1" applyFill="1" applyBorder="1" applyAlignment="1">
      <alignment horizontal="justify" vertical="center" wrapText="1"/>
    </xf>
    <xf numFmtId="44" fontId="32" fillId="0" borderId="23" xfId="0" applyNumberFormat="1" applyFont="1" applyFill="1" applyBorder="1" applyAlignment="1">
      <alignment horizontal="center" vertical="center"/>
    </xf>
    <xf numFmtId="44" fontId="28" fillId="0" borderId="0" xfId="0" applyNumberFormat="1" applyFont="1" applyAlignment="1">
      <alignment horizontal="left" indent="2"/>
    </xf>
    <xf numFmtId="44" fontId="29" fillId="0" borderId="0" xfId="0" applyNumberFormat="1" applyFont="1" applyFill="1" applyBorder="1" applyAlignment="1">
      <alignment horizontal="left" vertical="center" wrapText="1"/>
    </xf>
    <xf numFmtId="44" fontId="28" fillId="0" borderId="0" xfId="0" applyNumberFormat="1" applyFont="1" applyFill="1" applyBorder="1" applyAlignment="1">
      <alignment horizontal="left" vertical="center" wrapText="1"/>
    </xf>
    <xf numFmtId="0" fontId="39" fillId="37" borderId="31" xfId="0" applyFont="1" applyFill="1" applyBorder="1" applyAlignment="1">
      <alignment vertical="center" wrapText="1"/>
    </xf>
    <xf numFmtId="8" fontId="44" fillId="36" borderId="31" xfId="0" applyNumberFormat="1" applyFont="1" applyFill="1" applyBorder="1" applyAlignment="1">
      <alignment vertical="center" wrapText="1"/>
    </xf>
    <xf numFmtId="14" fontId="39" fillId="32" borderId="31" xfId="0" applyNumberFormat="1" applyFont="1" applyFill="1" applyBorder="1" applyAlignment="1">
      <alignment vertical="center" wrapText="1"/>
    </xf>
    <xf numFmtId="14" fontId="40" fillId="32" borderId="31" xfId="0" applyNumberFormat="1" applyFont="1" applyFill="1" applyBorder="1" applyAlignment="1">
      <alignment vertical="center" wrapText="1"/>
    </xf>
    <xf numFmtId="8" fontId="45" fillId="36" borderId="31" xfId="0" applyNumberFormat="1" applyFont="1" applyFill="1" applyBorder="1" applyAlignment="1">
      <alignment vertical="center" wrapText="1"/>
    </xf>
    <xf numFmtId="0" fontId="44" fillId="36" borderId="31" xfId="0" applyFont="1" applyFill="1" applyBorder="1" applyAlignment="1">
      <alignment horizontal="center" vertical="center" wrapText="1"/>
    </xf>
    <xf numFmtId="0" fontId="40" fillId="32" borderId="31" xfId="0" applyFont="1" applyFill="1" applyBorder="1" applyAlignment="1">
      <alignment horizontal="center" vertical="center" wrapText="1"/>
    </xf>
    <xf numFmtId="0" fontId="41" fillId="32" borderId="31" xfId="0" applyFont="1" applyFill="1" applyBorder="1" applyAlignment="1">
      <alignment horizontal="center" vertical="center" wrapText="1"/>
    </xf>
    <xf numFmtId="0" fontId="39" fillId="24" borderId="31" xfId="0" applyFont="1" applyFill="1" applyBorder="1" applyAlignment="1">
      <alignment vertical="center" wrapText="1"/>
    </xf>
    <xf numFmtId="14" fontId="39" fillId="24" borderId="31" xfId="0" applyNumberFormat="1" applyFont="1" applyFill="1" applyBorder="1" applyAlignment="1">
      <alignment vertical="center" wrapText="1"/>
    </xf>
    <xf numFmtId="8" fontId="39" fillId="24" borderId="31" xfId="0" applyNumberFormat="1" applyFont="1" applyFill="1" applyBorder="1" applyAlignment="1">
      <alignment horizontal="right" vertical="center" wrapText="1"/>
    </xf>
    <xf numFmtId="0" fontId="0" fillId="24" borderId="31" xfId="0" applyFill="1" applyBorder="1" applyAlignment="1">
      <alignment horizontal="center" vertical="center" wrapText="1"/>
    </xf>
    <xf numFmtId="0" fontId="46" fillId="32" borderId="31" xfId="0" applyFont="1" applyFill="1" applyBorder="1" applyAlignment="1">
      <alignment vertical="center" wrapText="1"/>
    </xf>
    <xf numFmtId="0" fontId="21" fillId="24" borderId="14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24" borderId="20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left" vertical="top" wrapText="1"/>
    </xf>
    <xf numFmtId="0" fontId="28" fillId="0" borderId="29" xfId="0" applyFont="1" applyFill="1" applyBorder="1" applyAlignment="1">
      <alignment horizontal="left" vertical="top" wrapText="1"/>
    </xf>
    <xf numFmtId="0" fontId="28" fillId="0" borderId="30" xfId="0" applyFont="1" applyFill="1" applyBorder="1" applyAlignment="1">
      <alignment horizontal="left" vertical="top" wrapText="1"/>
    </xf>
    <xf numFmtId="3" fontId="22" fillId="0" borderId="19" xfId="0" applyNumberFormat="1" applyFont="1" applyBorder="1" applyAlignment="1">
      <alignment horizontal="center"/>
    </xf>
    <xf numFmtId="0" fontId="21" fillId="24" borderId="10" xfId="0" applyFont="1" applyFill="1" applyBorder="1" applyAlignment="1">
      <alignment horizontal="justify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7" xfId="0" applyFont="1" applyFill="1" applyBorder="1" applyAlignment="1">
      <alignment horizontal="center" vertical="center" wrapText="1"/>
    </xf>
    <xf numFmtId="0" fontId="21" fillId="24" borderId="21" xfId="0" applyFont="1" applyFill="1" applyBorder="1" applyAlignment="1">
      <alignment horizontal="center" vertical="center" wrapText="1"/>
    </xf>
    <xf numFmtId="0" fontId="21" fillId="24" borderId="18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44" fontId="21" fillId="24" borderId="14" xfId="0" applyNumberFormat="1" applyFont="1" applyFill="1" applyBorder="1" applyAlignment="1">
      <alignment horizontal="center" vertical="center" wrapText="1"/>
    </xf>
    <xf numFmtId="44" fontId="21" fillId="24" borderId="13" xfId="0" applyNumberFormat="1" applyFont="1" applyFill="1" applyBorder="1" applyAlignment="1">
      <alignment horizontal="center" vertical="center" wrapText="1"/>
    </xf>
    <xf numFmtId="44" fontId="21" fillId="24" borderId="20" xfId="0" applyNumberFormat="1" applyFont="1" applyFill="1" applyBorder="1" applyAlignment="1">
      <alignment horizontal="center" vertical="center" wrapText="1"/>
    </xf>
    <xf numFmtId="0" fontId="42" fillId="35" borderId="32" xfId="0" applyFont="1" applyFill="1" applyBorder="1" applyAlignment="1">
      <alignment horizontal="center" vertical="center"/>
    </xf>
  </cellXfs>
  <cellStyles count="52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urrency" xfId="44" builtinId="4"/>
    <cellStyle name="Explanatory Text 2" xfId="29"/>
    <cellStyle name="Followed Hyperlink" xfId="49" builtinId="9" hidden="1"/>
    <cellStyle name="Followed Hyperlink" xfId="51" builtinId="9" hidden="1"/>
    <cellStyle name="Good 2" xfId="30"/>
    <cellStyle name="Heading 1 2" xfId="31"/>
    <cellStyle name="Heading 2 2" xfId="32"/>
    <cellStyle name="Heading 3 2" xfId="33"/>
    <cellStyle name="Heading 4 2" xfId="34"/>
    <cellStyle name="Hyperlink" xfId="48" builtinId="8" hidden="1"/>
    <cellStyle name="Hyperlink" xfId="50" builtinId="8" hidden="1"/>
    <cellStyle name="Input 2" xfId="35"/>
    <cellStyle name="Linked Cell 2" xfId="36"/>
    <cellStyle name="Neutral 2" xfId="37"/>
    <cellStyle name="Normal" xfId="0" builtinId="0"/>
    <cellStyle name="Normal 2" xfId="38"/>
    <cellStyle name="Normal 2 3" xfId="47"/>
    <cellStyle name="Normal 3" xfId="1"/>
    <cellStyle name="Normal 3 2" xfId="46"/>
    <cellStyle name="Note 2" xfId="39"/>
    <cellStyle name="Output 2" xfId="40"/>
    <cellStyle name="Percent" xfId="45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  <pageSetUpPr fitToPage="1"/>
  </sheetPr>
  <dimension ref="A1:AJ125"/>
  <sheetViews>
    <sheetView zoomScale="80" zoomScaleNormal="80" zoomScalePageLayoutView="125" workbookViewId="0">
      <selection activeCell="F5" sqref="F5"/>
    </sheetView>
  </sheetViews>
  <sheetFormatPr defaultColWidth="11.42578125" defaultRowHeight="12" x14ac:dyDescent="0.2"/>
  <cols>
    <col min="1" max="1" width="85.7109375" style="4" customWidth="1"/>
    <col min="2" max="2" width="30.7109375" style="122" customWidth="1"/>
    <col min="3" max="3" width="12" style="3" customWidth="1"/>
    <col min="4" max="4" width="12" style="4" customWidth="1"/>
    <col min="5" max="5" width="17.42578125" style="82" customWidth="1"/>
    <col min="6" max="6" width="14.85546875" style="82" customWidth="1"/>
    <col min="7" max="7" width="12.85546875" style="4" customWidth="1"/>
    <col min="8" max="8" width="13.140625" style="4" customWidth="1"/>
    <col min="9" max="9" width="12.85546875" style="4" customWidth="1"/>
    <col min="10" max="10" width="27" style="47" customWidth="1"/>
    <col min="11" max="11" width="8.42578125" style="29" customWidth="1"/>
    <col min="12" max="13" width="13" style="4" hidden="1" customWidth="1"/>
    <col min="14" max="14" width="12.85546875" style="4" hidden="1" customWidth="1"/>
    <col min="15" max="16384" width="11.42578125" style="4"/>
  </cols>
  <sheetData>
    <row r="1" spans="1:14" x14ac:dyDescent="0.2">
      <c r="A1" s="2" t="s">
        <v>1</v>
      </c>
      <c r="B1" s="121"/>
      <c r="C1" s="65"/>
      <c r="D1" s="2"/>
      <c r="E1" s="81"/>
      <c r="F1" s="81"/>
      <c r="G1" s="2"/>
      <c r="H1" s="2"/>
      <c r="I1" s="2"/>
    </row>
    <row r="2" spans="1:14" x14ac:dyDescent="0.2">
      <c r="A2" s="2" t="s">
        <v>2</v>
      </c>
      <c r="B2" s="121"/>
      <c r="C2" s="65"/>
      <c r="D2" s="2"/>
      <c r="E2" s="81"/>
      <c r="F2" s="81"/>
      <c r="G2" s="2"/>
      <c r="H2" s="2"/>
      <c r="I2" s="2"/>
    </row>
    <row r="3" spans="1:14" x14ac:dyDescent="0.2">
      <c r="A3" s="2" t="s">
        <v>225</v>
      </c>
      <c r="B3" s="121"/>
      <c r="C3" s="65"/>
      <c r="D3" s="2"/>
      <c r="E3" s="81"/>
      <c r="F3" s="81"/>
      <c r="G3" s="2"/>
      <c r="H3" s="2"/>
      <c r="I3" s="2"/>
    </row>
    <row r="4" spans="1:14" x14ac:dyDescent="0.2">
      <c r="A4" s="2"/>
      <c r="B4" s="121"/>
      <c r="C4" s="65"/>
      <c r="D4" s="2"/>
      <c r="E4" s="81"/>
      <c r="F4" s="81"/>
      <c r="G4" s="2"/>
      <c r="H4" s="2"/>
      <c r="I4" s="2"/>
    </row>
    <row r="5" spans="1:14" x14ac:dyDescent="0.2">
      <c r="A5" s="2" t="s">
        <v>224</v>
      </c>
      <c r="B5" s="121"/>
      <c r="C5" s="65"/>
      <c r="D5" s="2"/>
      <c r="E5" s="81"/>
      <c r="F5" s="81"/>
      <c r="G5" s="2"/>
      <c r="H5" s="2"/>
      <c r="I5" s="2"/>
    </row>
    <row r="6" spans="1:14" x14ac:dyDescent="0.2">
      <c r="A6" s="4" t="s">
        <v>0</v>
      </c>
      <c r="L6" s="5"/>
      <c r="M6" s="5"/>
      <c r="N6" s="5"/>
    </row>
    <row r="7" spans="1:14" ht="12.75" x14ac:dyDescent="0.2">
      <c r="A7" s="96">
        <f ca="1">TODAY()</f>
        <v>42657</v>
      </c>
      <c r="L7" s="152"/>
      <c r="M7" s="152"/>
      <c r="N7" s="152"/>
    </row>
    <row r="8" spans="1:14" ht="48" customHeight="1" thickBot="1" x14ac:dyDescent="0.25">
      <c r="A8" s="153" t="s">
        <v>4</v>
      </c>
      <c r="B8" s="159" t="s">
        <v>5</v>
      </c>
      <c r="C8" s="146" t="s">
        <v>125</v>
      </c>
      <c r="D8" s="146" t="s">
        <v>3</v>
      </c>
      <c r="E8" s="118" t="s">
        <v>6</v>
      </c>
      <c r="F8" s="146" t="s">
        <v>8</v>
      </c>
      <c r="G8" s="154" t="s">
        <v>9</v>
      </c>
      <c r="H8" s="154"/>
      <c r="I8" s="154" t="s">
        <v>11</v>
      </c>
      <c r="J8" s="155" t="s">
        <v>12</v>
      </c>
      <c r="K8" s="30"/>
      <c r="L8" s="158" t="s">
        <v>14</v>
      </c>
      <c r="M8" s="158" t="s">
        <v>13</v>
      </c>
      <c r="N8" s="154" t="s">
        <v>15</v>
      </c>
    </row>
    <row r="9" spans="1:14" ht="21.75" customHeight="1" x14ac:dyDescent="0.2">
      <c r="A9" s="153"/>
      <c r="B9" s="160"/>
      <c r="C9" s="147"/>
      <c r="D9" s="147"/>
      <c r="E9" s="147" t="s">
        <v>7</v>
      </c>
      <c r="F9" s="147"/>
      <c r="G9" s="154" t="s">
        <v>113</v>
      </c>
      <c r="H9" s="154" t="s">
        <v>10</v>
      </c>
      <c r="I9" s="154"/>
      <c r="J9" s="156"/>
      <c r="K9" s="30"/>
      <c r="L9" s="158"/>
      <c r="M9" s="158"/>
      <c r="N9" s="154"/>
    </row>
    <row r="10" spans="1:14" ht="48" customHeight="1" x14ac:dyDescent="0.2">
      <c r="A10" s="153"/>
      <c r="B10" s="161"/>
      <c r="C10" s="148"/>
      <c r="D10" s="148"/>
      <c r="E10" s="148"/>
      <c r="F10" s="148"/>
      <c r="G10" s="154"/>
      <c r="H10" s="154"/>
      <c r="I10" s="154"/>
      <c r="J10" s="157"/>
      <c r="K10" s="30"/>
      <c r="L10" s="158"/>
      <c r="M10" s="158"/>
      <c r="N10" s="154"/>
    </row>
    <row r="11" spans="1:14" s="10" customFormat="1" ht="12.75" customHeight="1" x14ac:dyDescent="0.2">
      <c r="A11" s="43" t="s">
        <v>16</v>
      </c>
      <c r="B11" s="123"/>
      <c r="C11" s="44"/>
      <c r="D11" s="43"/>
      <c r="E11" s="100">
        <v>1</v>
      </c>
      <c r="F11" s="44"/>
      <c r="G11" s="97"/>
      <c r="H11" s="97"/>
      <c r="I11" s="44"/>
      <c r="J11" s="48"/>
      <c r="K11" s="30"/>
      <c r="L11" s="32"/>
      <c r="M11" s="35"/>
      <c r="N11" s="7"/>
    </row>
    <row r="12" spans="1:14" s="10" customFormat="1" ht="12.75" customHeight="1" x14ac:dyDescent="0.2">
      <c r="A12" s="38" t="s">
        <v>17</v>
      </c>
      <c r="B12" s="124">
        <f>SUM(B13,B14,B15,B16,B20)</f>
        <v>2050000</v>
      </c>
      <c r="C12" s="9"/>
      <c r="D12" s="8"/>
      <c r="E12" s="9"/>
      <c r="F12" s="9"/>
      <c r="G12" s="56"/>
      <c r="H12" s="56"/>
      <c r="I12" s="9"/>
      <c r="J12" s="49"/>
      <c r="K12" s="30"/>
      <c r="L12" s="32"/>
      <c r="M12" s="35"/>
      <c r="N12" s="7"/>
    </row>
    <row r="13" spans="1:14" s="10" customFormat="1" ht="12.75" customHeight="1" x14ac:dyDescent="0.2">
      <c r="A13" s="39" t="s">
        <v>22</v>
      </c>
      <c r="B13" s="125">
        <v>500000</v>
      </c>
      <c r="C13" s="12" t="s">
        <v>19</v>
      </c>
      <c r="D13" s="41" t="s">
        <v>18</v>
      </c>
      <c r="E13" s="83"/>
      <c r="F13" s="12" t="s">
        <v>20</v>
      </c>
      <c r="G13" s="98">
        <v>42887</v>
      </c>
      <c r="H13" s="98">
        <v>43101</v>
      </c>
      <c r="I13" s="12"/>
      <c r="J13" s="94" t="s">
        <v>47</v>
      </c>
      <c r="K13" s="40"/>
      <c r="L13" s="33"/>
      <c r="M13" s="36"/>
      <c r="N13" s="6"/>
    </row>
    <row r="14" spans="1:14" s="10" customFormat="1" ht="12.75" customHeight="1" x14ac:dyDescent="0.2">
      <c r="A14" s="39" t="s">
        <v>23</v>
      </c>
      <c r="B14" s="125">
        <v>250000</v>
      </c>
      <c r="C14" s="12" t="s">
        <v>19</v>
      </c>
      <c r="D14" s="41" t="s">
        <v>18</v>
      </c>
      <c r="E14" s="83"/>
      <c r="F14" s="12" t="s">
        <v>20</v>
      </c>
      <c r="G14" s="56">
        <v>42887</v>
      </c>
      <c r="H14" s="56">
        <v>43040</v>
      </c>
      <c r="I14" s="12"/>
      <c r="J14" s="94" t="s">
        <v>47</v>
      </c>
      <c r="K14" s="40"/>
      <c r="L14" s="33"/>
      <c r="M14" s="36"/>
      <c r="N14" s="6"/>
    </row>
    <row r="15" spans="1:14" s="10" customFormat="1" ht="12.75" customHeight="1" x14ac:dyDescent="0.2">
      <c r="A15" s="39" t="s">
        <v>24</v>
      </c>
      <c r="B15" s="125">
        <v>450000</v>
      </c>
      <c r="C15" s="12" t="s">
        <v>19</v>
      </c>
      <c r="D15" s="41" t="s">
        <v>18</v>
      </c>
      <c r="E15" s="83"/>
      <c r="F15" s="12" t="s">
        <v>20</v>
      </c>
      <c r="G15" s="56">
        <v>42887</v>
      </c>
      <c r="H15" s="56">
        <v>43221</v>
      </c>
      <c r="I15" s="12"/>
      <c r="J15" s="94" t="s">
        <v>47</v>
      </c>
      <c r="K15" s="40"/>
      <c r="L15" s="33"/>
      <c r="M15" s="36"/>
      <c r="N15" s="6"/>
    </row>
    <row r="16" spans="1:14" s="10" customFormat="1" ht="12.75" customHeight="1" x14ac:dyDescent="0.2">
      <c r="A16" s="39" t="s">
        <v>48</v>
      </c>
      <c r="B16" s="125">
        <f>SUM(B17:B19)</f>
        <v>350000</v>
      </c>
      <c r="C16" s="12"/>
      <c r="D16" s="41"/>
      <c r="E16" s="83"/>
      <c r="F16" s="12"/>
      <c r="G16" s="56"/>
      <c r="H16" s="56"/>
      <c r="I16" s="12"/>
      <c r="J16" s="50"/>
      <c r="K16" s="40"/>
      <c r="L16" s="33"/>
      <c r="M16" s="36"/>
      <c r="N16" s="6"/>
    </row>
    <row r="17" spans="1:14" s="10" customFormat="1" ht="12.75" customHeight="1" x14ac:dyDescent="0.2">
      <c r="A17" s="42" t="s">
        <v>25</v>
      </c>
      <c r="B17" s="126">
        <v>100000</v>
      </c>
      <c r="C17" s="12" t="s">
        <v>19</v>
      </c>
      <c r="D17" s="41" t="s">
        <v>18</v>
      </c>
      <c r="E17" s="83"/>
      <c r="F17" s="12" t="s">
        <v>20</v>
      </c>
      <c r="G17" s="56">
        <v>42795</v>
      </c>
      <c r="H17" s="56">
        <v>42887</v>
      </c>
      <c r="I17" s="12"/>
      <c r="J17" s="51" t="s">
        <v>50</v>
      </c>
      <c r="K17" s="40"/>
      <c r="L17" s="33"/>
      <c r="M17" s="36"/>
      <c r="N17" s="6"/>
    </row>
    <row r="18" spans="1:14" s="10" customFormat="1" ht="12.75" customHeight="1" x14ac:dyDescent="0.2">
      <c r="A18" s="42" t="s">
        <v>26</v>
      </c>
      <c r="B18" s="126">
        <v>100000</v>
      </c>
      <c r="C18" s="12" t="s">
        <v>19</v>
      </c>
      <c r="D18" s="41" t="s">
        <v>18</v>
      </c>
      <c r="E18" s="83"/>
      <c r="F18" s="12" t="s">
        <v>20</v>
      </c>
      <c r="G18" s="56">
        <v>42856</v>
      </c>
      <c r="H18" s="56">
        <v>42917</v>
      </c>
      <c r="I18" s="12"/>
      <c r="J18" s="89" t="s">
        <v>51</v>
      </c>
      <c r="K18" s="40"/>
      <c r="L18" s="33"/>
      <c r="M18" s="36"/>
      <c r="N18" s="6"/>
    </row>
    <row r="19" spans="1:14" s="10" customFormat="1" ht="12.75" customHeight="1" x14ac:dyDescent="0.2">
      <c r="A19" s="42" t="s">
        <v>27</v>
      </c>
      <c r="B19" s="126">
        <v>150000</v>
      </c>
      <c r="C19" s="12" t="s">
        <v>19</v>
      </c>
      <c r="D19" s="41" t="s">
        <v>18</v>
      </c>
      <c r="E19" s="83"/>
      <c r="F19" s="12" t="s">
        <v>20</v>
      </c>
      <c r="G19" s="56">
        <v>42917</v>
      </c>
      <c r="H19" s="56">
        <v>43009</v>
      </c>
      <c r="I19" s="12"/>
      <c r="J19" s="51" t="s">
        <v>50</v>
      </c>
      <c r="K19" s="40"/>
      <c r="L19" s="33"/>
      <c r="M19" s="36"/>
      <c r="N19" s="6"/>
    </row>
    <row r="20" spans="1:14" s="10" customFormat="1" ht="12.75" customHeight="1" x14ac:dyDescent="0.2">
      <c r="A20" s="39" t="s">
        <v>131</v>
      </c>
      <c r="B20" s="125">
        <v>500000</v>
      </c>
      <c r="C20" s="12" t="s">
        <v>19</v>
      </c>
      <c r="D20" s="41" t="s">
        <v>18</v>
      </c>
      <c r="E20" s="83"/>
      <c r="F20" s="12"/>
      <c r="G20" s="56">
        <v>42705</v>
      </c>
      <c r="H20" s="56">
        <v>43040</v>
      </c>
      <c r="I20" s="12"/>
      <c r="J20" s="93" t="s">
        <v>47</v>
      </c>
      <c r="K20" s="40"/>
      <c r="L20" s="33"/>
      <c r="M20" s="36"/>
      <c r="N20" s="6"/>
    </row>
    <row r="21" spans="1:14" s="10" customFormat="1" ht="12.75" customHeight="1" x14ac:dyDescent="0.2">
      <c r="A21" s="38" t="s">
        <v>21</v>
      </c>
      <c r="B21" s="127">
        <f>B22</f>
        <v>2000000</v>
      </c>
      <c r="C21" s="12"/>
      <c r="D21" s="41"/>
      <c r="E21" s="83"/>
      <c r="F21" s="12"/>
      <c r="G21" s="56"/>
      <c r="H21" s="56"/>
      <c r="I21" s="12"/>
      <c r="J21" s="50"/>
      <c r="K21" s="40"/>
      <c r="L21" s="33"/>
      <c r="M21" s="36"/>
      <c r="N21" s="6"/>
    </row>
    <row r="22" spans="1:14" s="10" customFormat="1" ht="27.75" customHeight="1" x14ac:dyDescent="0.2">
      <c r="A22" s="103" t="s">
        <v>132</v>
      </c>
      <c r="B22" s="125">
        <v>2000000</v>
      </c>
      <c r="C22" s="12" t="s">
        <v>19</v>
      </c>
      <c r="D22" s="41" t="s">
        <v>18</v>
      </c>
      <c r="E22" s="83"/>
      <c r="F22" s="12"/>
      <c r="G22" s="56">
        <v>43132</v>
      </c>
      <c r="H22" s="56">
        <v>44866</v>
      </c>
      <c r="I22" s="12"/>
      <c r="J22" s="93" t="s">
        <v>49</v>
      </c>
      <c r="K22" s="40"/>
      <c r="L22" s="33"/>
      <c r="M22" s="36"/>
      <c r="N22" s="6"/>
    </row>
    <row r="23" spans="1:14" s="10" customFormat="1" ht="12.75" customHeight="1" x14ac:dyDescent="0.2">
      <c r="A23" s="77" t="s">
        <v>29</v>
      </c>
      <c r="B23" s="128">
        <f>B12+B21</f>
        <v>4050000</v>
      </c>
      <c r="C23" s="13"/>
      <c r="D23" s="46"/>
      <c r="E23" s="84"/>
      <c r="F23" s="13"/>
      <c r="G23" s="97"/>
      <c r="H23" s="97"/>
      <c r="I23" s="13"/>
      <c r="J23" s="51"/>
      <c r="K23" s="40"/>
      <c r="L23" s="33"/>
      <c r="M23" s="36"/>
      <c r="N23" s="6"/>
    </row>
    <row r="24" spans="1:14" s="10" customFormat="1" ht="12.75" customHeight="1" x14ac:dyDescent="0.2">
      <c r="A24" s="39"/>
      <c r="B24" s="125"/>
      <c r="C24" s="12"/>
      <c r="D24" s="41"/>
      <c r="E24" s="83"/>
      <c r="F24" s="12"/>
      <c r="G24" s="56"/>
      <c r="H24" s="56"/>
      <c r="I24" s="12"/>
      <c r="J24" s="50"/>
      <c r="K24" s="40"/>
      <c r="L24" s="33"/>
      <c r="M24" s="36"/>
      <c r="N24" s="6"/>
    </row>
    <row r="25" spans="1:14" s="10" customFormat="1" ht="12.75" customHeight="1" x14ac:dyDescent="0.2">
      <c r="A25" s="45" t="s">
        <v>28</v>
      </c>
      <c r="B25" s="128"/>
      <c r="C25" s="13"/>
      <c r="D25" s="46"/>
      <c r="E25" s="101">
        <v>1</v>
      </c>
      <c r="F25" s="13"/>
      <c r="G25" s="97"/>
      <c r="H25" s="97"/>
      <c r="I25" s="13"/>
      <c r="J25" s="51"/>
      <c r="K25" s="40"/>
      <c r="L25" s="33"/>
      <c r="M25" s="36"/>
      <c r="N25" s="6"/>
    </row>
    <row r="26" spans="1:14" s="10" customFormat="1" ht="12.75" customHeight="1" x14ac:dyDescent="0.2">
      <c r="A26" s="38" t="s">
        <v>30</v>
      </c>
      <c r="B26" s="127">
        <f>SUM(B27,B30,B33,B34,B35,B38,B41)</f>
        <v>17480000</v>
      </c>
      <c r="C26" s="12"/>
      <c r="D26" s="41"/>
      <c r="E26" s="83"/>
      <c r="F26" s="12"/>
      <c r="G26" s="56"/>
      <c r="H26" s="56"/>
      <c r="I26" s="12" t="s">
        <v>98</v>
      </c>
      <c r="J26" s="50"/>
      <c r="K26" s="40"/>
      <c r="L26" s="33"/>
      <c r="M26" s="36"/>
      <c r="N26" s="6"/>
    </row>
    <row r="27" spans="1:14" s="10" customFormat="1" ht="12.75" customHeight="1" x14ac:dyDescent="0.2">
      <c r="A27" s="38" t="s">
        <v>31</v>
      </c>
      <c r="B27" s="127">
        <f>SUM(B28:B29)</f>
        <v>1150000</v>
      </c>
      <c r="C27" s="12"/>
      <c r="D27" s="41"/>
      <c r="E27" s="83"/>
      <c r="F27" s="12" t="s">
        <v>20</v>
      </c>
      <c r="G27" s="56">
        <v>42795</v>
      </c>
      <c r="H27" s="56">
        <v>43132</v>
      </c>
      <c r="I27" s="12"/>
      <c r="J27" s="50"/>
      <c r="K27" s="40"/>
      <c r="L27" s="33"/>
      <c r="M27" s="36"/>
      <c r="N27" s="6"/>
    </row>
    <row r="28" spans="1:14" s="10" customFormat="1" ht="12.75" customHeight="1" x14ac:dyDescent="0.2">
      <c r="A28" s="42" t="s">
        <v>40</v>
      </c>
      <c r="B28" s="126">
        <v>150000</v>
      </c>
      <c r="C28" s="12" t="s">
        <v>32</v>
      </c>
      <c r="D28" s="41" t="s">
        <v>18</v>
      </c>
      <c r="E28" s="83"/>
      <c r="F28" s="12"/>
      <c r="G28" s="56">
        <v>42795</v>
      </c>
      <c r="H28" s="56">
        <v>43009</v>
      </c>
      <c r="I28" s="12"/>
      <c r="J28" s="93" t="s">
        <v>47</v>
      </c>
      <c r="K28" s="40"/>
      <c r="L28" s="33"/>
      <c r="M28" s="36"/>
      <c r="N28" s="6"/>
    </row>
    <row r="29" spans="1:14" s="10" customFormat="1" ht="12.75" customHeight="1" x14ac:dyDescent="0.2">
      <c r="A29" s="42" t="s">
        <v>39</v>
      </c>
      <c r="B29" s="126">
        <v>1000000</v>
      </c>
      <c r="C29" s="12" t="s">
        <v>32</v>
      </c>
      <c r="D29" s="41" t="s">
        <v>18</v>
      </c>
      <c r="E29" s="83"/>
      <c r="F29" s="12"/>
      <c r="G29" s="56">
        <v>43040</v>
      </c>
      <c r="H29" s="56">
        <v>43132</v>
      </c>
      <c r="I29" s="12"/>
      <c r="J29" s="89" t="s">
        <v>51</v>
      </c>
      <c r="K29" s="40"/>
      <c r="L29" s="33"/>
      <c r="M29" s="36"/>
      <c r="N29" s="6"/>
    </row>
    <row r="30" spans="1:14" s="10" customFormat="1" ht="28.5" customHeight="1" x14ac:dyDescent="0.2">
      <c r="A30" s="38" t="s">
        <v>33</v>
      </c>
      <c r="B30" s="127">
        <f>SUM(B31:B32)</f>
        <v>4000000</v>
      </c>
      <c r="C30" s="12"/>
      <c r="D30" s="41"/>
      <c r="E30" s="83"/>
      <c r="F30" s="12" t="s">
        <v>20</v>
      </c>
      <c r="G30" s="56">
        <v>43313</v>
      </c>
      <c r="H30" s="56">
        <v>44166</v>
      </c>
      <c r="I30" s="12"/>
      <c r="J30" s="50"/>
      <c r="K30" s="40"/>
      <c r="L30" s="33"/>
      <c r="M30" s="36"/>
      <c r="N30" s="6"/>
    </row>
    <row r="31" spans="1:14" s="10" customFormat="1" ht="12.75" customHeight="1" x14ac:dyDescent="0.2">
      <c r="A31" s="42" t="s">
        <v>124</v>
      </c>
      <c r="B31" s="126">
        <v>3500000</v>
      </c>
      <c r="C31" s="12" t="s">
        <v>34</v>
      </c>
      <c r="D31" s="41" t="s">
        <v>18</v>
      </c>
      <c r="E31" s="83"/>
      <c r="F31" s="12"/>
      <c r="G31" s="56">
        <v>43313</v>
      </c>
      <c r="H31" s="56">
        <v>44166</v>
      </c>
      <c r="I31" s="12"/>
      <c r="J31" s="91" t="s">
        <v>97</v>
      </c>
      <c r="K31" s="40"/>
      <c r="L31" s="33"/>
      <c r="M31" s="36"/>
      <c r="N31" s="6"/>
    </row>
    <row r="32" spans="1:14" s="10" customFormat="1" ht="12.75" customHeight="1" x14ac:dyDescent="0.2">
      <c r="A32" s="42" t="s">
        <v>117</v>
      </c>
      <c r="B32" s="126">
        <v>500000</v>
      </c>
      <c r="C32" s="12" t="s">
        <v>34</v>
      </c>
      <c r="D32" s="41" t="s">
        <v>18</v>
      </c>
      <c r="E32" s="83"/>
      <c r="F32" s="12"/>
      <c r="G32" s="56">
        <v>43952</v>
      </c>
      <c r="H32" s="56">
        <v>44166</v>
      </c>
      <c r="I32" s="12"/>
      <c r="J32" s="51" t="s">
        <v>50</v>
      </c>
      <c r="K32" s="40"/>
      <c r="L32" s="33"/>
      <c r="M32" s="36"/>
      <c r="N32" s="6"/>
    </row>
    <row r="33" spans="1:14" s="10" customFormat="1" ht="12.75" customHeight="1" x14ac:dyDescent="0.2">
      <c r="A33" s="38" t="s">
        <v>35</v>
      </c>
      <c r="B33" s="127">
        <v>700000</v>
      </c>
      <c r="C33" s="12" t="s">
        <v>34</v>
      </c>
      <c r="D33" s="41" t="s">
        <v>18</v>
      </c>
      <c r="E33" s="83"/>
      <c r="F33" s="12" t="s">
        <v>20</v>
      </c>
      <c r="G33" s="56">
        <v>43221</v>
      </c>
      <c r="H33" s="56">
        <v>43525</v>
      </c>
      <c r="I33" s="12"/>
      <c r="J33" s="91" t="s">
        <v>97</v>
      </c>
      <c r="K33" s="40"/>
      <c r="L33" s="33"/>
      <c r="M33" s="36"/>
      <c r="N33" s="6"/>
    </row>
    <row r="34" spans="1:14" s="10" customFormat="1" ht="12.75" customHeight="1" x14ac:dyDescent="0.2">
      <c r="A34" s="38" t="s">
        <v>36</v>
      </c>
      <c r="B34" s="127">
        <v>1800000</v>
      </c>
      <c r="C34" s="12" t="s">
        <v>34</v>
      </c>
      <c r="D34" s="41" t="s">
        <v>18</v>
      </c>
      <c r="E34" s="83"/>
      <c r="F34" s="12" t="s">
        <v>20</v>
      </c>
      <c r="G34" s="56">
        <v>42705</v>
      </c>
      <c r="H34" s="56">
        <v>42856</v>
      </c>
      <c r="I34" s="12"/>
      <c r="J34" s="91" t="s">
        <v>97</v>
      </c>
      <c r="K34" s="40"/>
      <c r="L34" s="33"/>
      <c r="M34" s="36"/>
      <c r="N34" s="6"/>
    </row>
    <row r="35" spans="1:14" s="10" customFormat="1" ht="12.75" customHeight="1" x14ac:dyDescent="0.2">
      <c r="A35" s="38" t="s">
        <v>134</v>
      </c>
      <c r="B35" s="127">
        <f>SUM(B36:B37)</f>
        <v>1530000</v>
      </c>
      <c r="C35" s="12"/>
      <c r="D35" s="41"/>
      <c r="E35" s="83"/>
      <c r="F35" s="12"/>
      <c r="G35" s="56">
        <v>42795</v>
      </c>
      <c r="H35" s="56">
        <v>42979</v>
      </c>
      <c r="I35" s="12"/>
      <c r="J35" s="50"/>
      <c r="K35" s="40"/>
      <c r="L35" s="33"/>
      <c r="M35" s="36"/>
      <c r="N35" s="6"/>
    </row>
    <row r="36" spans="1:14" s="10" customFormat="1" ht="12.75" customHeight="1" x14ac:dyDescent="0.2">
      <c r="A36" s="42" t="s">
        <v>37</v>
      </c>
      <c r="B36" s="126">
        <v>30000</v>
      </c>
      <c r="C36" s="12" t="s">
        <v>32</v>
      </c>
      <c r="D36" s="41" t="s">
        <v>18</v>
      </c>
      <c r="E36" s="83"/>
      <c r="F36" s="12"/>
      <c r="G36" s="56">
        <v>42795</v>
      </c>
      <c r="H36" s="56">
        <v>42887</v>
      </c>
      <c r="I36" s="12"/>
      <c r="J36" s="102" t="s">
        <v>123</v>
      </c>
      <c r="K36" s="40"/>
      <c r="L36" s="33"/>
      <c r="M36" s="36"/>
      <c r="N36" s="6"/>
    </row>
    <row r="37" spans="1:14" s="10" customFormat="1" ht="12.75" customHeight="1" x14ac:dyDescent="0.2">
      <c r="A37" s="42" t="s">
        <v>133</v>
      </c>
      <c r="B37" s="126">
        <v>1500000</v>
      </c>
      <c r="C37" s="12" t="s">
        <v>38</v>
      </c>
      <c r="D37" s="41" t="s">
        <v>18</v>
      </c>
      <c r="E37" s="83"/>
      <c r="F37" s="12"/>
      <c r="G37" s="56">
        <v>42917</v>
      </c>
      <c r="H37" s="56">
        <v>42979</v>
      </c>
      <c r="I37" s="12"/>
      <c r="J37" s="89" t="s">
        <v>51</v>
      </c>
      <c r="K37" s="40"/>
      <c r="L37" s="33"/>
      <c r="M37" s="36"/>
      <c r="N37" s="6"/>
    </row>
    <row r="38" spans="1:14" s="10" customFormat="1" ht="12.75" customHeight="1" x14ac:dyDescent="0.2">
      <c r="A38" s="38" t="s">
        <v>46</v>
      </c>
      <c r="B38" s="127">
        <f>SUM(B39:B40)</f>
        <v>1300000</v>
      </c>
      <c r="C38" s="12"/>
      <c r="D38" s="41"/>
      <c r="E38" s="83"/>
      <c r="F38" s="12"/>
      <c r="G38" s="56"/>
      <c r="H38" s="56"/>
      <c r="I38" s="12"/>
      <c r="J38" s="50"/>
      <c r="K38" s="40"/>
      <c r="L38" s="33"/>
      <c r="M38" s="36"/>
      <c r="N38" s="6"/>
    </row>
    <row r="39" spans="1:14" s="10" customFormat="1" ht="12.75" customHeight="1" x14ac:dyDescent="0.2">
      <c r="A39" s="42" t="s">
        <v>41</v>
      </c>
      <c r="B39" s="126">
        <v>800000</v>
      </c>
      <c r="C39" s="12" t="s">
        <v>38</v>
      </c>
      <c r="D39" s="41" t="s">
        <v>18</v>
      </c>
      <c r="E39" s="119"/>
      <c r="F39" s="12"/>
      <c r="G39" s="56">
        <v>42826</v>
      </c>
      <c r="H39" s="56">
        <v>43221</v>
      </c>
      <c r="I39" s="12"/>
      <c r="J39" s="91" t="s">
        <v>97</v>
      </c>
      <c r="K39" s="40"/>
      <c r="L39" s="33"/>
      <c r="M39" s="36"/>
      <c r="N39" s="6"/>
    </row>
    <row r="40" spans="1:14" s="10" customFormat="1" ht="12.75" customHeight="1" x14ac:dyDescent="0.2">
      <c r="A40" s="42" t="s">
        <v>42</v>
      </c>
      <c r="B40" s="126">
        <v>500000</v>
      </c>
      <c r="C40" s="12" t="s">
        <v>38</v>
      </c>
      <c r="D40" s="41" t="s">
        <v>18</v>
      </c>
      <c r="E40" s="83"/>
      <c r="F40" s="12"/>
      <c r="G40" s="56">
        <v>42826</v>
      </c>
      <c r="H40" s="56">
        <v>43221</v>
      </c>
      <c r="I40" s="12"/>
      <c r="J40" s="91" t="s">
        <v>97</v>
      </c>
      <c r="K40" s="40"/>
      <c r="L40" s="33"/>
      <c r="M40" s="36"/>
      <c r="N40" s="6"/>
    </row>
    <row r="41" spans="1:14" s="10" customFormat="1" ht="12.75" customHeight="1" x14ac:dyDescent="0.2">
      <c r="A41" s="38" t="s">
        <v>45</v>
      </c>
      <c r="B41" s="127">
        <f>SUM(B42:B43)</f>
        <v>7000000</v>
      </c>
      <c r="C41" s="12"/>
      <c r="D41" s="41"/>
      <c r="E41" s="83"/>
      <c r="F41" s="12"/>
      <c r="G41" s="56"/>
      <c r="H41" s="56"/>
      <c r="I41" s="12"/>
      <c r="J41" s="50"/>
      <c r="K41" s="40"/>
      <c r="L41" s="33"/>
      <c r="M41" s="36"/>
      <c r="N41" s="6"/>
    </row>
    <row r="42" spans="1:14" s="10" customFormat="1" ht="12.75" customHeight="1" x14ac:dyDescent="0.2">
      <c r="A42" s="42" t="s">
        <v>43</v>
      </c>
      <c r="B42" s="126">
        <v>4000000</v>
      </c>
      <c r="C42" s="12" t="s">
        <v>38</v>
      </c>
      <c r="D42" s="41" t="s">
        <v>18</v>
      </c>
      <c r="E42" s="83"/>
      <c r="F42" s="12"/>
      <c r="G42" s="56">
        <v>43252</v>
      </c>
      <c r="H42" s="56">
        <v>43952</v>
      </c>
      <c r="I42" s="12"/>
      <c r="J42" s="91" t="s">
        <v>97</v>
      </c>
      <c r="K42" s="40"/>
      <c r="L42" s="33"/>
      <c r="M42" s="36"/>
      <c r="N42" s="6"/>
    </row>
    <row r="43" spans="1:14" s="10" customFormat="1" ht="12.75" customHeight="1" x14ac:dyDescent="0.2">
      <c r="A43" s="42" t="s">
        <v>44</v>
      </c>
      <c r="B43" s="126">
        <v>3000000</v>
      </c>
      <c r="C43" s="12" t="s">
        <v>38</v>
      </c>
      <c r="D43" s="41" t="s">
        <v>18</v>
      </c>
      <c r="E43" s="83"/>
      <c r="F43" s="12"/>
      <c r="G43" s="56">
        <v>43252</v>
      </c>
      <c r="H43" s="56">
        <v>43952</v>
      </c>
      <c r="I43" s="12"/>
      <c r="J43" s="91" t="s">
        <v>97</v>
      </c>
      <c r="K43" s="40"/>
      <c r="L43" s="33"/>
      <c r="M43" s="36"/>
      <c r="N43" s="6"/>
    </row>
    <row r="44" spans="1:14" s="10" customFormat="1" ht="12.75" customHeight="1" x14ac:dyDescent="0.2">
      <c r="A44" s="38" t="s">
        <v>52</v>
      </c>
      <c r="B44" s="127">
        <f>SUM(B45,B59,B76,B84,B88,B91,B96,B99)</f>
        <v>7545000</v>
      </c>
      <c r="C44" s="12"/>
      <c r="D44" s="41" t="s">
        <v>18</v>
      </c>
      <c r="E44" s="83"/>
      <c r="F44" s="12" t="s">
        <v>20</v>
      </c>
      <c r="G44" s="56">
        <v>42705</v>
      </c>
      <c r="H44" s="56">
        <v>43983</v>
      </c>
      <c r="I44" s="12" t="s">
        <v>98</v>
      </c>
      <c r="J44" s="50"/>
      <c r="K44" s="40"/>
      <c r="L44" s="33"/>
      <c r="M44" s="36"/>
      <c r="N44" s="6"/>
    </row>
    <row r="45" spans="1:14" s="10" customFormat="1" ht="12.75" customHeight="1" x14ac:dyDescent="0.2">
      <c r="A45" s="38" t="s">
        <v>53</v>
      </c>
      <c r="B45" s="127">
        <f>SUM(B46:B58)</f>
        <v>1124000</v>
      </c>
      <c r="C45" s="12"/>
      <c r="D45" s="41"/>
      <c r="E45" s="83"/>
      <c r="F45" s="12"/>
      <c r="G45" s="56">
        <v>42767</v>
      </c>
      <c r="H45" s="56">
        <v>43221</v>
      </c>
      <c r="I45" s="12"/>
      <c r="J45" s="50"/>
      <c r="K45" s="40"/>
      <c r="L45" s="33"/>
      <c r="M45" s="36"/>
      <c r="N45" s="6"/>
    </row>
    <row r="46" spans="1:14" s="10" customFormat="1" ht="12.75" customHeight="1" x14ac:dyDescent="0.2">
      <c r="A46" s="42" t="s">
        <v>100</v>
      </c>
      <c r="B46" s="126">
        <v>0</v>
      </c>
      <c r="C46" s="104"/>
      <c r="D46" s="55"/>
      <c r="E46" s="85"/>
      <c r="F46" s="57"/>
      <c r="G46" s="56"/>
      <c r="H46" s="56"/>
      <c r="I46" s="57"/>
      <c r="J46" s="58"/>
      <c r="K46" s="40"/>
      <c r="L46" s="59"/>
      <c r="M46" s="60"/>
      <c r="N46" s="61"/>
    </row>
    <row r="47" spans="1:14" s="10" customFormat="1" ht="12.75" customHeight="1" x14ac:dyDescent="0.2">
      <c r="A47" s="42" t="s">
        <v>101</v>
      </c>
      <c r="B47" s="126">
        <v>100000</v>
      </c>
      <c r="C47" s="12" t="s">
        <v>69</v>
      </c>
      <c r="D47" s="41"/>
      <c r="E47" s="83"/>
      <c r="F47" s="12"/>
      <c r="G47" s="56"/>
      <c r="H47" s="56"/>
      <c r="I47" s="12"/>
      <c r="J47" s="88" t="s">
        <v>96</v>
      </c>
      <c r="K47" s="40"/>
      <c r="L47" s="33"/>
      <c r="M47" s="36"/>
      <c r="N47" s="6"/>
    </row>
    <row r="48" spans="1:14" s="10" customFormat="1" ht="12.75" customHeight="1" x14ac:dyDescent="0.2">
      <c r="A48" s="42" t="s">
        <v>102</v>
      </c>
      <c r="B48" s="126">
        <v>450000</v>
      </c>
      <c r="C48" s="12" t="s">
        <v>69</v>
      </c>
      <c r="D48" s="41"/>
      <c r="E48" s="83"/>
      <c r="F48" s="12"/>
      <c r="G48" s="56"/>
      <c r="H48" s="56"/>
      <c r="I48" s="12"/>
      <c r="J48" s="88" t="s">
        <v>96</v>
      </c>
      <c r="K48" s="40"/>
      <c r="L48" s="33"/>
      <c r="M48" s="36"/>
      <c r="N48" s="6"/>
    </row>
    <row r="49" spans="1:14" s="10" customFormat="1" ht="12.75" customHeight="1" x14ac:dyDescent="0.2">
      <c r="A49" s="42" t="s">
        <v>103</v>
      </c>
      <c r="B49" s="126">
        <v>50000</v>
      </c>
      <c r="C49" s="12" t="s">
        <v>69</v>
      </c>
      <c r="D49" s="41"/>
      <c r="E49" s="83"/>
      <c r="F49" s="12"/>
      <c r="G49" s="56"/>
      <c r="H49" s="56"/>
      <c r="I49" s="12"/>
      <c r="J49" s="88" t="s">
        <v>96</v>
      </c>
      <c r="K49" s="40"/>
      <c r="L49" s="33"/>
      <c r="M49" s="36"/>
      <c r="N49" s="6"/>
    </row>
    <row r="50" spans="1:14" s="10" customFormat="1" ht="12.75" customHeight="1" x14ac:dyDescent="0.2">
      <c r="A50" s="42" t="s">
        <v>104</v>
      </c>
      <c r="B50" s="126">
        <v>40000</v>
      </c>
      <c r="C50" s="12" t="s">
        <v>69</v>
      </c>
      <c r="D50" s="41"/>
      <c r="E50" s="83"/>
      <c r="F50" s="12"/>
      <c r="G50" s="56"/>
      <c r="H50" s="56"/>
      <c r="I50" s="12"/>
      <c r="J50" s="88" t="s">
        <v>96</v>
      </c>
      <c r="K50" s="40"/>
      <c r="L50" s="33"/>
      <c r="M50" s="36"/>
      <c r="N50" s="6"/>
    </row>
    <row r="51" spans="1:14" s="10" customFormat="1" ht="12.75" customHeight="1" x14ac:dyDescent="0.2">
      <c r="A51" s="42" t="s">
        <v>105</v>
      </c>
      <c r="B51" s="126">
        <v>50000</v>
      </c>
      <c r="C51" s="12" t="s">
        <v>69</v>
      </c>
      <c r="D51" s="41"/>
      <c r="E51" s="83"/>
      <c r="F51" s="12"/>
      <c r="G51" s="56"/>
      <c r="H51" s="56"/>
      <c r="I51" s="12"/>
      <c r="J51" s="88" t="s">
        <v>96</v>
      </c>
      <c r="K51" s="40"/>
      <c r="L51" s="33"/>
      <c r="M51" s="36"/>
      <c r="N51" s="6"/>
    </row>
    <row r="52" spans="1:14" s="10" customFormat="1" ht="12.75" customHeight="1" x14ac:dyDescent="0.2">
      <c r="A52" s="42" t="s">
        <v>106</v>
      </c>
      <c r="B52" s="126">
        <v>30000</v>
      </c>
      <c r="C52" s="12" t="s">
        <v>69</v>
      </c>
      <c r="D52" s="41"/>
      <c r="E52" s="83"/>
      <c r="F52" s="12"/>
      <c r="G52" s="56"/>
      <c r="H52" s="56"/>
      <c r="I52" s="12"/>
      <c r="J52" s="91" t="s">
        <v>97</v>
      </c>
      <c r="K52" s="40"/>
      <c r="L52" s="33"/>
      <c r="M52" s="36"/>
      <c r="N52" s="6"/>
    </row>
    <row r="53" spans="1:14" s="10" customFormat="1" ht="12.75" customHeight="1" x14ac:dyDescent="0.2">
      <c r="A53" s="42" t="s">
        <v>107</v>
      </c>
      <c r="B53" s="126">
        <v>70000</v>
      </c>
      <c r="C53" s="12" t="s">
        <v>69</v>
      </c>
      <c r="D53" s="41"/>
      <c r="E53" s="83"/>
      <c r="F53" s="12"/>
      <c r="G53" s="56"/>
      <c r="H53" s="56"/>
      <c r="I53" s="12"/>
      <c r="J53" s="88" t="s">
        <v>96</v>
      </c>
      <c r="K53" s="40"/>
      <c r="L53" s="33"/>
      <c r="M53" s="36"/>
      <c r="N53" s="6"/>
    </row>
    <row r="54" spans="1:14" s="10" customFormat="1" ht="12.75" customHeight="1" x14ac:dyDescent="0.2">
      <c r="A54" s="42" t="s">
        <v>108</v>
      </c>
      <c r="B54" s="126">
        <v>20000</v>
      </c>
      <c r="C54" s="12" t="s">
        <v>69</v>
      </c>
      <c r="D54" s="41"/>
      <c r="E54" s="83"/>
      <c r="F54" s="12"/>
      <c r="G54" s="56"/>
      <c r="H54" s="56"/>
      <c r="I54" s="12"/>
      <c r="J54" s="88" t="s">
        <v>96</v>
      </c>
      <c r="K54" s="40"/>
      <c r="L54" s="33"/>
      <c r="M54" s="36"/>
      <c r="N54" s="6"/>
    </row>
    <row r="55" spans="1:14" s="10" customFormat="1" ht="12.75" customHeight="1" x14ac:dyDescent="0.2">
      <c r="A55" s="42" t="s">
        <v>109</v>
      </c>
      <c r="B55" s="126">
        <v>100000</v>
      </c>
      <c r="C55" s="12" t="s">
        <v>69</v>
      </c>
      <c r="D55" s="41"/>
      <c r="E55" s="83"/>
      <c r="F55" s="12"/>
      <c r="G55" s="56"/>
      <c r="H55" s="56"/>
      <c r="I55" s="12"/>
      <c r="J55" s="88" t="s">
        <v>96</v>
      </c>
      <c r="K55" s="40"/>
      <c r="L55" s="33"/>
      <c r="M55" s="36"/>
      <c r="N55" s="6"/>
    </row>
    <row r="56" spans="1:14" s="10" customFormat="1" ht="12.75" customHeight="1" x14ac:dyDescent="0.2">
      <c r="A56" s="42" t="s">
        <v>110</v>
      </c>
      <c r="B56" s="126">
        <v>110000</v>
      </c>
      <c r="C56" s="12" t="s">
        <v>69</v>
      </c>
      <c r="D56" s="41"/>
      <c r="E56" s="83"/>
      <c r="F56" s="12"/>
      <c r="G56" s="56"/>
      <c r="H56" s="56"/>
      <c r="I56" s="12"/>
      <c r="J56" s="88" t="s">
        <v>96</v>
      </c>
      <c r="K56" s="40"/>
      <c r="L56" s="33"/>
      <c r="M56" s="36"/>
      <c r="N56" s="6"/>
    </row>
    <row r="57" spans="1:14" s="10" customFormat="1" ht="12.75" customHeight="1" x14ac:dyDescent="0.2">
      <c r="A57" s="42" t="s">
        <v>111</v>
      </c>
      <c r="B57" s="126">
        <v>100000</v>
      </c>
      <c r="C57" s="104" t="s">
        <v>138</v>
      </c>
      <c r="D57" s="41"/>
      <c r="E57" s="83"/>
      <c r="F57" s="12"/>
      <c r="G57" s="56"/>
      <c r="H57" s="56"/>
      <c r="I57" s="12"/>
      <c r="J57" s="88" t="s">
        <v>96</v>
      </c>
      <c r="K57" s="40"/>
      <c r="L57" s="33"/>
      <c r="M57" s="36"/>
      <c r="N57" s="6"/>
    </row>
    <row r="58" spans="1:14" s="10" customFormat="1" ht="12.75" customHeight="1" x14ac:dyDescent="0.2">
      <c r="A58" s="42" t="s">
        <v>112</v>
      </c>
      <c r="B58" s="126">
        <v>4000</v>
      </c>
      <c r="C58" s="12" t="s">
        <v>38</v>
      </c>
      <c r="D58" s="41"/>
      <c r="E58" s="83"/>
      <c r="F58" s="12"/>
      <c r="G58" s="56"/>
      <c r="H58" s="56"/>
      <c r="I58" s="12"/>
      <c r="J58" s="89" t="s">
        <v>51</v>
      </c>
      <c r="K58" s="40"/>
      <c r="L58" s="33"/>
      <c r="M58" s="36"/>
      <c r="N58" s="6"/>
    </row>
    <row r="59" spans="1:14" s="10" customFormat="1" ht="12.75" customHeight="1" x14ac:dyDescent="0.2">
      <c r="A59" s="38" t="s">
        <v>54</v>
      </c>
      <c r="B59" s="127">
        <f>SUM(B60:B75)</f>
        <v>1021000</v>
      </c>
      <c r="C59" s="12"/>
      <c r="D59" s="41" t="s">
        <v>138</v>
      </c>
      <c r="E59" s="83"/>
      <c r="F59" s="12"/>
      <c r="G59" s="56">
        <v>42917</v>
      </c>
      <c r="H59" s="56">
        <v>43617</v>
      </c>
      <c r="I59" s="12"/>
      <c r="J59" s="50"/>
      <c r="K59" s="40"/>
      <c r="L59" s="33"/>
      <c r="M59" s="36"/>
      <c r="N59" s="6"/>
    </row>
    <row r="60" spans="1:14" s="10" customFormat="1" ht="12.75" customHeight="1" x14ac:dyDescent="0.2">
      <c r="A60" s="42" t="s">
        <v>226</v>
      </c>
      <c r="B60" s="126">
        <v>500000</v>
      </c>
      <c r="C60" s="120" t="s">
        <v>34</v>
      </c>
      <c r="D60" s="41"/>
      <c r="E60" s="83"/>
      <c r="F60" s="12"/>
      <c r="G60" s="56"/>
      <c r="H60" s="56"/>
      <c r="I60" s="12"/>
      <c r="J60" s="91" t="s">
        <v>97</v>
      </c>
      <c r="K60" s="40"/>
      <c r="L60" s="33"/>
      <c r="M60" s="36"/>
      <c r="N60" s="6"/>
    </row>
    <row r="61" spans="1:14" s="10" customFormat="1" ht="12.75" customHeight="1" x14ac:dyDescent="0.2">
      <c r="A61" s="42" t="s">
        <v>55</v>
      </c>
      <c r="B61" s="126">
        <v>30000</v>
      </c>
      <c r="C61" s="12" t="s">
        <v>34</v>
      </c>
      <c r="D61" s="41"/>
      <c r="E61" s="83"/>
      <c r="F61" s="12"/>
      <c r="G61" s="56"/>
      <c r="H61" s="56"/>
      <c r="I61" s="12"/>
      <c r="J61" s="91" t="s">
        <v>97</v>
      </c>
      <c r="K61" s="40"/>
      <c r="L61" s="33"/>
      <c r="M61" s="36"/>
      <c r="N61" s="6"/>
    </row>
    <row r="62" spans="1:14" s="10" customFormat="1" ht="12.75" customHeight="1" x14ac:dyDescent="0.2">
      <c r="A62" s="42" t="s">
        <v>56</v>
      </c>
      <c r="B62" s="126">
        <v>0</v>
      </c>
      <c r="C62" s="104" t="s">
        <v>138</v>
      </c>
      <c r="D62" s="41"/>
      <c r="E62" s="83"/>
      <c r="F62" s="12"/>
      <c r="G62" s="56"/>
      <c r="H62" s="56"/>
      <c r="I62" s="12"/>
      <c r="J62" s="91" t="s">
        <v>97</v>
      </c>
      <c r="K62" s="40"/>
      <c r="L62" s="33"/>
      <c r="M62" s="36"/>
      <c r="N62" s="6"/>
    </row>
    <row r="63" spans="1:14" s="10" customFormat="1" ht="12.75" customHeight="1" x14ac:dyDescent="0.2">
      <c r="A63" s="42" t="s">
        <v>119</v>
      </c>
      <c r="B63" s="126">
        <v>50000</v>
      </c>
      <c r="C63" s="12" t="s">
        <v>34</v>
      </c>
      <c r="D63" s="41"/>
      <c r="E63" s="83"/>
      <c r="F63" s="12"/>
      <c r="G63" s="56"/>
      <c r="H63" s="56"/>
      <c r="I63" s="12"/>
      <c r="J63" s="91" t="s">
        <v>97</v>
      </c>
      <c r="K63" s="40"/>
      <c r="L63" s="33"/>
      <c r="M63" s="36"/>
      <c r="N63" s="6"/>
    </row>
    <row r="64" spans="1:14" s="10" customFormat="1" ht="12.75" customHeight="1" x14ac:dyDescent="0.2">
      <c r="A64" s="42" t="s">
        <v>57</v>
      </c>
      <c r="B64" s="126">
        <v>5000</v>
      </c>
      <c r="C64" s="12" t="s">
        <v>70</v>
      </c>
      <c r="D64" s="41"/>
      <c r="E64" s="83"/>
      <c r="F64" s="12"/>
      <c r="G64" s="56"/>
      <c r="H64" s="56"/>
      <c r="I64" s="12"/>
      <c r="J64" s="91" t="s">
        <v>97</v>
      </c>
      <c r="K64" s="40"/>
      <c r="L64" s="33"/>
      <c r="M64" s="36"/>
      <c r="N64" s="6"/>
    </row>
    <row r="65" spans="1:14" s="10" customFormat="1" ht="12.75" customHeight="1" x14ac:dyDescent="0.2">
      <c r="A65" s="42" t="s">
        <v>58</v>
      </c>
      <c r="B65" s="126">
        <v>80000</v>
      </c>
      <c r="C65" s="12" t="s">
        <v>34</v>
      </c>
      <c r="D65" s="41"/>
      <c r="E65" s="83"/>
      <c r="F65" s="12"/>
      <c r="G65" s="56"/>
      <c r="H65" s="56"/>
      <c r="I65" s="12"/>
      <c r="J65" s="91" t="s">
        <v>97</v>
      </c>
      <c r="K65" s="40"/>
      <c r="L65" s="33"/>
      <c r="M65" s="36"/>
      <c r="N65" s="6"/>
    </row>
    <row r="66" spans="1:14" s="10" customFormat="1" ht="12.75" customHeight="1" x14ac:dyDescent="0.2">
      <c r="A66" s="42" t="s">
        <v>59</v>
      </c>
      <c r="B66" s="126">
        <v>50000</v>
      </c>
      <c r="C66" s="12" t="s">
        <v>34</v>
      </c>
      <c r="D66" s="41"/>
      <c r="E66" s="83"/>
      <c r="F66" s="12"/>
      <c r="G66" s="56"/>
      <c r="H66" s="56"/>
      <c r="I66" s="12"/>
      <c r="J66" s="91" t="s">
        <v>97</v>
      </c>
      <c r="K66" s="40"/>
      <c r="L66" s="33"/>
      <c r="M66" s="36"/>
      <c r="N66" s="6"/>
    </row>
    <row r="67" spans="1:14" s="10" customFormat="1" ht="12.75" customHeight="1" x14ac:dyDescent="0.2">
      <c r="A67" s="42" t="s">
        <v>60</v>
      </c>
      <c r="B67" s="126">
        <v>7000</v>
      </c>
      <c r="C67" s="12" t="s">
        <v>70</v>
      </c>
      <c r="D67" s="41"/>
      <c r="E67" s="83"/>
      <c r="F67" s="12"/>
      <c r="G67" s="56"/>
      <c r="H67" s="56"/>
      <c r="I67" s="12"/>
      <c r="J67" s="91" t="s">
        <v>97</v>
      </c>
      <c r="K67" s="40"/>
      <c r="L67" s="33"/>
      <c r="M67" s="36"/>
      <c r="N67" s="6"/>
    </row>
    <row r="68" spans="1:14" s="10" customFormat="1" ht="12.75" customHeight="1" x14ac:dyDescent="0.2">
      <c r="A68" s="42" t="s">
        <v>61</v>
      </c>
      <c r="B68" s="126">
        <v>10000</v>
      </c>
      <c r="C68" s="12" t="s">
        <v>34</v>
      </c>
      <c r="D68" s="41"/>
      <c r="E68" s="83"/>
      <c r="F68" s="12"/>
      <c r="G68" s="56"/>
      <c r="H68" s="56"/>
      <c r="I68" s="12"/>
      <c r="J68" s="91" t="s">
        <v>97</v>
      </c>
      <c r="K68" s="40"/>
      <c r="L68" s="33"/>
      <c r="M68" s="36"/>
      <c r="N68" s="6"/>
    </row>
    <row r="69" spans="1:14" s="10" customFormat="1" ht="12.75" customHeight="1" x14ac:dyDescent="0.2">
      <c r="A69" s="42" t="s">
        <v>62</v>
      </c>
      <c r="B69" s="126">
        <v>0</v>
      </c>
      <c r="C69" s="104" t="s">
        <v>138</v>
      </c>
      <c r="D69" s="41"/>
      <c r="E69" s="83"/>
      <c r="F69" s="12"/>
      <c r="G69" s="56"/>
      <c r="H69" s="56"/>
      <c r="I69" s="12"/>
      <c r="J69" s="91" t="s">
        <v>97</v>
      </c>
      <c r="K69" s="40"/>
      <c r="L69" s="33"/>
      <c r="M69" s="36"/>
      <c r="N69" s="6"/>
    </row>
    <row r="70" spans="1:14" s="10" customFormat="1" ht="12.75" customHeight="1" x14ac:dyDescent="0.2">
      <c r="A70" s="42" t="s">
        <v>63</v>
      </c>
      <c r="B70" s="126">
        <v>7000</v>
      </c>
      <c r="C70" s="12"/>
      <c r="D70" s="41"/>
      <c r="E70" s="83"/>
      <c r="F70" s="12"/>
      <c r="G70" s="56"/>
      <c r="H70" s="56"/>
      <c r="I70" s="12"/>
      <c r="J70" s="91" t="s">
        <v>97</v>
      </c>
      <c r="K70" s="40"/>
      <c r="L70" s="33"/>
      <c r="M70" s="36"/>
      <c r="N70" s="6"/>
    </row>
    <row r="71" spans="1:14" s="10" customFormat="1" ht="12.75" customHeight="1" x14ac:dyDescent="0.2">
      <c r="A71" s="42" t="s">
        <v>64</v>
      </c>
      <c r="B71" s="126">
        <v>0</v>
      </c>
      <c r="C71" s="104" t="s">
        <v>138</v>
      </c>
      <c r="D71" s="41"/>
      <c r="E71" s="83"/>
      <c r="F71" s="12"/>
      <c r="G71" s="56"/>
      <c r="H71" s="56"/>
      <c r="I71" s="12"/>
      <c r="J71" s="91" t="s">
        <v>97</v>
      </c>
      <c r="K71" s="40"/>
      <c r="L71" s="33"/>
      <c r="M71" s="36"/>
      <c r="N71" s="6"/>
    </row>
    <row r="72" spans="1:14" s="10" customFormat="1" ht="12.75" customHeight="1" x14ac:dyDescent="0.2">
      <c r="A72" s="42" t="s">
        <v>65</v>
      </c>
      <c r="B72" s="126">
        <v>215000</v>
      </c>
      <c r="C72" s="12" t="s">
        <v>34</v>
      </c>
      <c r="D72" s="41"/>
      <c r="E72" s="83"/>
      <c r="F72" s="12"/>
      <c r="G72" s="56"/>
      <c r="H72" s="56"/>
      <c r="I72" s="12"/>
      <c r="J72" s="91" t="s">
        <v>97</v>
      </c>
      <c r="K72" s="40"/>
      <c r="L72" s="33"/>
      <c r="M72" s="36"/>
      <c r="N72" s="6"/>
    </row>
    <row r="73" spans="1:14" s="10" customFormat="1" ht="12.75" customHeight="1" x14ac:dyDescent="0.2">
      <c r="A73" s="42" t="s">
        <v>66</v>
      </c>
      <c r="B73" s="126">
        <v>30000</v>
      </c>
      <c r="C73" s="12" t="s">
        <v>34</v>
      </c>
      <c r="D73" s="41"/>
      <c r="E73" s="83"/>
      <c r="F73" s="12"/>
      <c r="G73" s="56"/>
      <c r="H73" s="56"/>
      <c r="I73" s="12"/>
      <c r="J73" s="91" t="s">
        <v>97</v>
      </c>
      <c r="K73" s="40"/>
      <c r="L73" s="33"/>
      <c r="M73" s="36"/>
      <c r="N73" s="6"/>
    </row>
    <row r="74" spans="1:14" s="10" customFormat="1" ht="12.75" customHeight="1" x14ac:dyDescent="0.2">
      <c r="A74" s="42" t="s">
        <v>67</v>
      </c>
      <c r="B74" s="126">
        <v>30000</v>
      </c>
      <c r="C74" s="12" t="s">
        <v>34</v>
      </c>
      <c r="D74" s="41"/>
      <c r="E74" s="83"/>
      <c r="F74" s="12"/>
      <c r="G74" s="56"/>
      <c r="H74" s="56"/>
      <c r="I74" s="12"/>
      <c r="J74" s="91" t="s">
        <v>97</v>
      </c>
      <c r="K74" s="40"/>
      <c r="L74" s="33"/>
      <c r="M74" s="36"/>
      <c r="N74" s="6"/>
    </row>
    <row r="75" spans="1:14" s="10" customFormat="1" ht="12.75" customHeight="1" x14ac:dyDescent="0.2">
      <c r="A75" s="42" t="s">
        <v>68</v>
      </c>
      <c r="B75" s="126">
        <v>7000</v>
      </c>
      <c r="C75" s="12" t="s">
        <v>70</v>
      </c>
      <c r="D75" s="41"/>
      <c r="E75" s="83"/>
      <c r="F75" s="12"/>
      <c r="G75" s="56"/>
      <c r="H75" s="56"/>
      <c r="I75" s="12"/>
      <c r="J75" s="91" t="s">
        <v>97</v>
      </c>
      <c r="K75" s="40"/>
      <c r="L75" s="33"/>
      <c r="M75" s="36"/>
      <c r="N75" s="6"/>
    </row>
    <row r="76" spans="1:14" s="10" customFormat="1" ht="12.75" customHeight="1" x14ac:dyDescent="0.2">
      <c r="A76" s="38" t="s">
        <v>71</v>
      </c>
      <c r="B76" s="127">
        <f>SUM(B77:B83)</f>
        <v>1975000</v>
      </c>
      <c r="C76" s="12"/>
      <c r="D76" s="41"/>
      <c r="E76" s="83"/>
      <c r="F76" s="12"/>
      <c r="G76" s="56">
        <v>43497</v>
      </c>
      <c r="H76" s="56">
        <v>44013</v>
      </c>
      <c r="I76" s="12"/>
      <c r="J76" s="50"/>
      <c r="K76" s="40"/>
      <c r="L76" s="33"/>
      <c r="M76" s="36"/>
      <c r="N76" s="6"/>
    </row>
    <row r="77" spans="1:14" s="10" customFormat="1" ht="12.75" customHeight="1" x14ac:dyDescent="0.2">
      <c r="A77" s="42" t="s">
        <v>72</v>
      </c>
      <c r="B77" s="126">
        <v>120000</v>
      </c>
      <c r="C77" s="12" t="s">
        <v>34</v>
      </c>
      <c r="D77" s="41"/>
      <c r="E77" s="83"/>
      <c r="F77" s="12"/>
      <c r="G77" s="56"/>
      <c r="H77" s="56"/>
      <c r="I77" s="12"/>
      <c r="J77" s="91" t="s">
        <v>97</v>
      </c>
      <c r="K77" s="40"/>
      <c r="L77" s="33"/>
      <c r="M77" s="36"/>
      <c r="N77" s="6"/>
    </row>
    <row r="78" spans="1:14" s="10" customFormat="1" ht="12.75" customHeight="1" x14ac:dyDescent="0.2">
      <c r="A78" s="42" t="s">
        <v>73</v>
      </c>
      <c r="B78" s="126">
        <v>65000</v>
      </c>
      <c r="C78" s="12" t="s">
        <v>34</v>
      </c>
      <c r="D78" s="41"/>
      <c r="E78" s="83"/>
      <c r="F78" s="12"/>
      <c r="G78" s="56"/>
      <c r="H78" s="56"/>
      <c r="I78" s="12"/>
      <c r="J78" s="91" t="s">
        <v>97</v>
      </c>
      <c r="K78" s="40"/>
      <c r="L78" s="33"/>
      <c r="M78" s="36"/>
      <c r="N78" s="6"/>
    </row>
    <row r="79" spans="1:14" s="10" customFormat="1" ht="12.75" customHeight="1" x14ac:dyDescent="0.2">
      <c r="A79" s="42" t="s">
        <v>74</v>
      </c>
      <c r="B79" s="126">
        <v>60000</v>
      </c>
      <c r="C79" s="12" t="s">
        <v>34</v>
      </c>
      <c r="D79" s="41"/>
      <c r="E79" s="83"/>
      <c r="F79" s="12"/>
      <c r="G79" s="56"/>
      <c r="H79" s="56"/>
      <c r="I79" s="12"/>
      <c r="J79" s="91" t="s">
        <v>97</v>
      </c>
      <c r="K79" s="40"/>
      <c r="L79" s="33"/>
      <c r="M79" s="36"/>
      <c r="N79" s="6"/>
    </row>
    <row r="80" spans="1:14" s="10" customFormat="1" ht="12.75" customHeight="1" x14ac:dyDescent="0.2">
      <c r="A80" s="42" t="s">
        <v>75</v>
      </c>
      <c r="B80" s="126">
        <v>0</v>
      </c>
      <c r="C80" s="104" t="s">
        <v>138</v>
      </c>
      <c r="D80" s="41"/>
      <c r="E80" s="83"/>
      <c r="F80" s="12"/>
      <c r="G80" s="56"/>
      <c r="H80" s="56"/>
      <c r="I80" s="12"/>
      <c r="J80" s="91" t="s">
        <v>97</v>
      </c>
      <c r="K80" s="40"/>
      <c r="L80" s="33"/>
      <c r="M80" s="36"/>
      <c r="N80" s="6"/>
    </row>
    <row r="81" spans="1:14" s="10" customFormat="1" ht="12.75" customHeight="1" x14ac:dyDescent="0.2">
      <c r="A81" s="42" t="s">
        <v>76</v>
      </c>
      <c r="B81" s="126">
        <v>1000000</v>
      </c>
      <c r="C81" s="12" t="s">
        <v>34</v>
      </c>
      <c r="D81" s="41"/>
      <c r="E81" s="83"/>
      <c r="F81" s="12"/>
      <c r="G81" s="56"/>
      <c r="H81" s="56"/>
      <c r="I81" s="12"/>
      <c r="J81" s="91" t="s">
        <v>97</v>
      </c>
      <c r="K81" s="40"/>
      <c r="L81" s="33"/>
      <c r="M81" s="36"/>
      <c r="N81" s="6"/>
    </row>
    <row r="82" spans="1:14" s="10" customFormat="1" ht="12.75" customHeight="1" x14ac:dyDescent="0.2">
      <c r="A82" s="42" t="s">
        <v>77</v>
      </c>
      <c r="B82" s="126">
        <v>600000</v>
      </c>
      <c r="C82" s="12" t="s">
        <v>34</v>
      </c>
      <c r="D82" s="41"/>
      <c r="E82" s="83"/>
      <c r="F82" s="12"/>
      <c r="G82" s="56"/>
      <c r="H82" s="56"/>
      <c r="I82" s="12"/>
      <c r="J82" s="91" t="s">
        <v>97</v>
      </c>
      <c r="K82" s="40"/>
      <c r="L82" s="33"/>
      <c r="M82" s="36"/>
      <c r="N82" s="6"/>
    </row>
    <row r="83" spans="1:14" s="10" customFormat="1" ht="12.75" customHeight="1" x14ac:dyDescent="0.2">
      <c r="A83" s="42" t="s">
        <v>78</v>
      </c>
      <c r="B83" s="126">
        <v>130000</v>
      </c>
      <c r="C83" s="12" t="s">
        <v>34</v>
      </c>
      <c r="D83" s="41"/>
      <c r="E83" s="83"/>
      <c r="F83" s="12"/>
      <c r="G83" s="56"/>
      <c r="H83" s="56"/>
      <c r="I83" s="12"/>
      <c r="J83" s="91" t="s">
        <v>97</v>
      </c>
      <c r="K83" s="40"/>
      <c r="L83" s="33"/>
      <c r="M83" s="36"/>
      <c r="N83" s="6"/>
    </row>
    <row r="84" spans="1:14" s="10" customFormat="1" ht="12.75" customHeight="1" x14ac:dyDescent="0.2">
      <c r="A84" s="38" t="s">
        <v>120</v>
      </c>
      <c r="B84" s="127">
        <f>SUM(B85:B87)</f>
        <v>1420000</v>
      </c>
      <c r="C84" s="12"/>
      <c r="D84" s="41"/>
      <c r="E84" s="83"/>
      <c r="F84" s="12"/>
      <c r="G84" s="56">
        <v>43770</v>
      </c>
      <c r="H84" s="56">
        <v>44166</v>
      </c>
      <c r="I84" s="12"/>
      <c r="J84" s="50"/>
      <c r="K84" s="40"/>
      <c r="L84" s="33"/>
      <c r="M84" s="36"/>
      <c r="N84" s="6"/>
    </row>
    <row r="85" spans="1:14" s="10" customFormat="1" ht="12.75" customHeight="1" x14ac:dyDescent="0.2">
      <c r="A85" s="62" t="s">
        <v>135</v>
      </c>
      <c r="B85" s="126">
        <v>1200000</v>
      </c>
      <c r="C85" s="57" t="s">
        <v>34</v>
      </c>
      <c r="D85" s="55"/>
      <c r="E85" s="85"/>
      <c r="F85" s="57"/>
      <c r="G85" s="56"/>
      <c r="H85" s="56"/>
      <c r="I85" s="57"/>
      <c r="J85" s="92" t="s">
        <v>97</v>
      </c>
      <c r="K85" s="40"/>
      <c r="L85" s="59"/>
      <c r="M85" s="60"/>
      <c r="N85" s="61"/>
    </row>
    <row r="86" spans="1:14" s="10" customFormat="1" ht="12.75" customHeight="1" x14ac:dyDescent="0.2">
      <c r="A86" s="62" t="s">
        <v>79</v>
      </c>
      <c r="B86" s="126">
        <v>120000</v>
      </c>
      <c r="C86" s="57" t="s">
        <v>34</v>
      </c>
      <c r="D86" s="55"/>
      <c r="E86" s="85"/>
      <c r="F86" s="57"/>
      <c r="G86" s="56"/>
      <c r="H86" s="56"/>
      <c r="I86" s="57"/>
      <c r="J86" s="92" t="s">
        <v>97</v>
      </c>
      <c r="K86" s="40"/>
      <c r="L86" s="59"/>
      <c r="M86" s="60"/>
      <c r="N86" s="61"/>
    </row>
    <row r="87" spans="1:14" s="10" customFormat="1" ht="12.75" customHeight="1" x14ac:dyDescent="0.2">
      <c r="A87" s="62" t="s">
        <v>80</v>
      </c>
      <c r="B87" s="126">
        <v>100000</v>
      </c>
      <c r="C87" s="57" t="s">
        <v>34</v>
      </c>
      <c r="D87" s="55"/>
      <c r="E87" s="85"/>
      <c r="F87" s="57"/>
      <c r="G87" s="56"/>
      <c r="H87" s="56"/>
      <c r="I87" s="57"/>
      <c r="J87" s="92" t="s">
        <v>97</v>
      </c>
      <c r="K87" s="40"/>
      <c r="L87" s="59"/>
      <c r="M87" s="60"/>
      <c r="N87" s="61"/>
    </row>
    <row r="88" spans="1:14" s="10" customFormat="1" ht="12.75" customHeight="1" x14ac:dyDescent="0.2">
      <c r="A88" s="63" t="s">
        <v>81</v>
      </c>
      <c r="B88" s="127">
        <f>SUM(B89:B90)</f>
        <v>90000</v>
      </c>
      <c r="C88" s="57"/>
      <c r="D88" s="55"/>
      <c r="E88" s="85"/>
      <c r="F88" s="57"/>
      <c r="G88" s="56">
        <v>44136</v>
      </c>
      <c r="H88" s="56">
        <v>43952</v>
      </c>
      <c r="I88" s="57"/>
      <c r="J88" s="58"/>
      <c r="K88" s="40"/>
      <c r="L88" s="59"/>
      <c r="M88" s="60"/>
      <c r="N88" s="61"/>
    </row>
    <row r="89" spans="1:14" s="10" customFormat="1" ht="12.75" customHeight="1" x14ac:dyDescent="0.2">
      <c r="A89" s="62" t="s">
        <v>82</v>
      </c>
      <c r="B89" s="126">
        <v>60000</v>
      </c>
      <c r="C89" s="57" t="s">
        <v>34</v>
      </c>
      <c r="D89" s="55"/>
      <c r="E89" s="85"/>
      <c r="F89" s="57"/>
      <c r="G89" s="56"/>
      <c r="H89" s="56"/>
      <c r="I89" s="57"/>
      <c r="J89" s="90" t="s">
        <v>51</v>
      </c>
      <c r="K89" s="40"/>
      <c r="L89" s="59"/>
      <c r="M89" s="60"/>
      <c r="N89" s="61"/>
    </row>
    <row r="90" spans="1:14" s="10" customFormat="1" ht="12.75" customHeight="1" x14ac:dyDescent="0.2">
      <c r="A90" s="42" t="s">
        <v>121</v>
      </c>
      <c r="B90" s="126">
        <v>30000</v>
      </c>
      <c r="C90" s="12" t="s">
        <v>70</v>
      </c>
      <c r="D90" s="41"/>
      <c r="E90" s="83"/>
      <c r="F90" s="12"/>
      <c r="G90" s="56"/>
      <c r="H90" s="56"/>
      <c r="I90" s="12"/>
      <c r="J90" s="91" t="s">
        <v>118</v>
      </c>
      <c r="K90" s="40"/>
      <c r="L90" s="33"/>
      <c r="M90" s="36"/>
      <c r="N90" s="6"/>
    </row>
    <row r="91" spans="1:14" s="10" customFormat="1" ht="12.75" customHeight="1" x14ac:dyDescent="0.2">
      <c r="A91" s="38" t="s">
        <v>83</v>
      </c>
      <c r="B91" s="127">
        <f>SUM(B92:B94)</f>
        <v>115000</v>
      </c>
      <c r="C91" s="12"/>
      <c r="D91" s="41"/>
      <c r="E91" s="83"/>
      <c r="F91" s="12"/>
      <c r="G91" s="56">
        <v>42705</v>
      </c>
      <c r="H91" s="56">
        <v>43040</v>
      </c>
      <c r="I91" s="12"/>
      <c r="J91" s="50"/>
      <c r="K91" s="40"/>
      <c r="L91" s="33"/>
      <c r="M91" s="36"/>
      <c r="N91" s="6"/>
    </row>
    <row r="92" spans="1:14" s="10" customFormat="1" ht="12.75" customHeight="1" x14ac:dyDescent="0.2">
      <c r="A92" s="62" t="s">
        <v>84</v>
      </c>
      <c r="B92" s="125">
        <v>50000</v>
      </c>
      <c r="C92" s="57" t="s">
        <v>34</v>
      </c>
      <c r="D92" s="55"/>
      <c r="E92" s="85"/>
      <c r="F92" s="57"/>
      <c r="G92" s="56"/>
      <c r="H92" s="56"/>
      <c r="I92" s="57"/>
      <c r="J92" s="95" t="s">
        <v>47</v>
      </c>
      <c r="K92" s="40"/>
      <c r="L92" s="59"/>
      <c r="M92" s="60"/>
      <c r="N92" s="61"/>
    </row>
    <row r="93" spans="1:14" s="10" customFormat="1" ht="12.75" customHeight="1" x14ac:dyDescent="0.2">
      <c r="A93" s="62" t="s">
        <v>85</v>
      </c>
      <c r="B93" s="125">
        <v>30000</v>
      </c>
      <c r="C93" s="57" t="s">
        <v>34</v>
      </c>
      <c r="D93" s="55"/>
      <c r="E93" s="85"/>
      <c r="F93" s="57"/>
      <c r="G93" s="56"/>
      <c r="H93" s="56"/>
      <c r="I93" s="57"/>
      <c r="J93" s="95" t="s">
        <v>47</v>
      </c>
      <c r="K93" s="40"/>
      <c r="L93" s="59"/>
      <c r="M93" s="60"/>
      <c r="N93" s="61"/>
    </row>
    <row r="94" spans="1:14" s="10" customFormat="1" ht="12.75" customHeight="1" x14ac:dyDescent="0.2">
      <c r="A94" s="62" t="s">
        <v>86</v>
      </c>
      <c r="B94" s="125">
        <v>35000</v>
      </c>
      <c r="C94" s="57" t="s">
        <v>34</v>
      </c>
      <c r="D94" s="55"/>
      <c r="E94" s="85"/>
      <c r="F94" s="57"/>
      <c r="G94" s="56"/>
      <c r="H94" s="56"/>
      <c r="I94" s="57"/>
      <c r="J94" s="95" t="s">
        <v>47</v>
      </c>
      <c r="K94" s="40"/>
      <c r="L94" s="59"/>
      <c r="M94" s="60"/>
      <c r="N94" s="61"/>
    </row>
    <row r="95" spans="1:14" s="10" customFormat="1" ht="12.75" customHeight="1" x14ac:dyDescent="0.2">
      <c r="A95" s="62" t="s">
        <v>87</v>
      </c>
      <c r="B95" s="126">
        <v>0</v>
      </c>
      <c r="C95" s="104" t="s">
        <v>138</v>
      </c>
      <c r="D95" s="55"/>
      <c r="E95" s="85"/>
      <c r="F95" s="57"/>
      <c r="G95" s="56"/>
      <c r="H95" s="56"/>
      <c r="I95" s="57"/>
      <c r="J95" s="58"/>
      <c r="K95" s="40"/>
      <c r="L95" s="59"/>
      <c r="M95" s="60"/>
      <c r="N95" s="61"/>
    </row>
    <row r="96" spans="1:14" s="10" customFormat="1" ht="12.75" customHeight="1" x14ac:dyDescent="0.2">
      <c r="A96" s="63" t="s">
        <v>88</v>
      </c>
      <c r="B96" s="127">
        <f>SUM(B97:B98)</f>
        <v>600000</v>
      </c>
      <c r="C96" s="57"/>
      <c r="D96" s="55"/>
      <c r="E96" s="85"/>
      <c r="F96" s="57"/>
      <c r="G96" s="56">
        <v>43040</v>
      </c>
      <c r="H96" s="56">
        <v>43132</v>
      </c>
      <c r="I96" s="57"/>
      <c r="J96" s="58"/>
      <c r="K96" s="40"/>
      <c r="L96" s="59"/>
      <c r="M96" s="60"/>
      <c r="N96" s="61"/>
    </row>
    <row r="97" spans="1:14" s="10" customFormat="1" ht="12.75" customHeight="1" x14ac:dyDescent="0.2">
      <c r="A97" s="53" t="s">
        <v>136</v>
      </c>
      <c r="B97" s="125">
        <v>250000</v>
      </c>
      <c r="C97" s="57" t="s">
        <v>34</v>
      </c>
      <c r="D97" s="55"/>
      <c r="E97" s="85"/>
      <c r="F97" s="57"/>
      <c r="G97" s="56"/>
      <c r="H97" s="56"/>
      <c r="I97" s="57"/>
      <c r="J97" s="90" t="s">
        <v>51</v>
      </c>
      <c r="K97" s="40"/>
      <c r="L97" s="59"/>
      <c r="M97" s="60"/>
      <c r="N97" s="61"/>
    </row>
    <row r="98" spans="1:14" s="10" customFormat="1" ht="12.75" customHeight="1" x14ac:dyDescent="0.2">
      <c r="A98" s="53" t="s">
        <v>89</v>
      </c>
      <c r="B98" s="125">
        <v>350000</v>
      </c>
      <c r="C98" s="57" t="s">
        <v>34</v>
      </c>
      <c r="D98" s="55"/>
      <c r="E98" s="85"/>
      <c r="F98" s="57"/>
      <c r="G98" s="56"/>
      <c r="H98" s="56"/>
      <c r="I98" s="57"/>
      <c r="J98" s="90" t="s">
        <v>51</v>
      </c>
      <c r="K98" s="40"/>
      <c r="L98" s="59"/>
      <c r="M98" s="60"/>
      <c r="N98" s="61"/>
    </row>
    <row r="99" spans="1:14" s="10" customFormat="1" ht="12.75" customHeight="1" x14ac:dyDescent="0.2">
      <c r="A99" s="63" t="s">
        <v>114</v>
      </c>
      <c r="B99" s="127">
        <v>1200000</v>
      </c>
      <c r="C99" s="57"/>
      <c r="D99" s="55"/>
      <c r="E99" s="85"/>
      <c r="F99" s="57"/>
      <c r="G99" s="56"/>
      <c r="H99" s="56"/>
      <c r="I99" s="57"/>
      <c r="J99" s="58"/>
      <c r="K99" s="40"/>
      <c r="L99" s="59"/>
      <c r="M99" s="60"/>
      <c r="N99" s="61"/>
    </row>
    <row r="100" spans="1:14" s="10" customFormat="1" ht="12.75" customHeight="1" x14ac:dyDescent="0.2">
      <c r="A100" s="77" t="s">
        <v>90</v>
      </c>
      <c r="B100" s="128">
        <f>SUM(B26,B44)</f>
        <v>25025000</v>
      </c>
      <c r="C100" s="13"/>
      <c r="D100" s="46"/>
      <c r="E100" s="84"/>
      <c r="F100" s="13"/>
      <c r="G100" s="97"/>
      <c r="H100" s="97"/>
      <c r="I100" s="13"/>
      <c r="J100" s="51"/>
      <c r="K100" s="40"/>
      <c r="L100" s="33"/>
      <c r="M100" s="36"/>
      <c r="N100" s="6"/>
    </row>
    <row r="101" spans="1:14" s="10" customFormat="1" ht="12.75" customHeight="1" x14ac:dyDescent="0.2">
      <c r="A101" s="53"/>
      <c r="B101" s="125"/>
      <c r="C101" s="57"/>
      <c r="D101" s="55"/>
      <c r="E101" s="85"/>
      <c r="F101" s="57"/>
      <c r="G101" s="56"/>
      <c r="H101" s="56"/>
      <c r="I101" s="57"/>
      <c r="J101" s="58"/>
      <c r="K101" s="40"/>
      <c r="L101" s="59"/>
      <c r="M101" s="60"/>
      <c r="N101" s="61"/>
    </row>
    <row r="102" spans="1:14" s="10" customFormat="1" ht="12.75" customHeight="1" x14ac:dyDescent="0.2">
      <c r="A102" s="45" t="s">
        <v>91</v>
      </c>
      <c r="B102" s="128"/>
      <c r="C102" s="13"/>
      <c r="D102" s="46"/>
      <c r="E102" s="101">
        <v>1</v>
      </c>
      <c r="F102" s="13"/>
      <c r="G102" s="97"/>
      <c r="H102" s="97"/>
      <c r="I102" s="13"/>
      <c r="J102" s="51"/>
      <c r="K102" s="40"/>
      <c r="L102" s="33"/>
      <c r="M102" s="36"/>
      <c r="N102" s="6"/>
    </row>
    <row r="103" spans="1:14" s="76" customFormat="1" ht="12.75" customHeight="1" x14ac:dyDescent="0.2">
      <c r="A103" s="63" t="s">
        <v>92</v>
      </c>
      <c r="B103" s="127"/>
      <c r="C103" s="69"/>
      <c r="D103" s="70"/>
      <c r="E103" s="86"/>
      <c r="F103" s="69"/>
      <c r="G103" s="71"/>
      <c r="H103" s="71"/>
      <c r="I103" s="69"/>
      <c r="J103" s="72"/>
      <c r="K103" s="30"/>
      <c r="L103" s="73"/>
      <c r="M103" s="74"/>
      <c r="N103" s="75"/>
    </row>
    <row r="104" spans="1:14" s="10" customFormat="1" ht="12.75" customHeight="1" x14ac:dyDescent="0.2">
      <c r="A104" s="53" t="s">
        <v>115</v>
      </c>
      <c r="B104" s="125">
        <v>540000</v>
      </c>
      <c r="C104" s="57" t="s">
        <v>34</v>
      </c>
      <c r="D104" s="41" t="s">
        <v>18</v>
      </c>
      <c r="E104" s="85"/>
      <c r="F104" s="57"/>
      <c r="G104" s="56">
        <v>43952</v>
      </c>
      <c r="H104" s="56">
        <v>44652</v>
      </c>
      <c r="I104" s="57"/>
      <c r="J104" s="92" t="s">
        <v>97</v>
      </c>
      <c r="K104" s="40"/>
      <c r="L104" s="59"/>
      <c r="M104" s="60"/>
      <c r="N104" s="61"/>
    </row>
    <row r="105" spans="1:14" s="10" customFormat="1" ht="12.75" customHeight="1" x14ac:dyDescent="0.2">
      <c r="A105" s="53"/>
      <c r="B105" s="125"/>
      <c r="C105" s="57"/>
      <c r="D105" s="55"/>
      <c r="E105" s="85"/>
      <c r="F105" s="57"/>
      <c r="G105" s="56"/>
      <c r="H105" s="56"/>
      <c r="I105" s="57"/>
      <c r="J105" s="58"/>
      <c r="K105" s="40"/>
      <c r="L105" s="59"/>
      <c r="M105" s="60"/>
      <c r="N105" s="61"/>
    </row>
    <row r="106" spans="1:14" s="10" customFormat="1" ht="12.75" customHeight="1" x14ac:dyDescent="0.2">
      <c r="A106" s="63" t="s">
        <v>94</v>
      </c>
      <c r="B106" s="125"/>
      <c r="C106" s="57"/>
      <c r="D106" s="55"/>
      <c r="E106" s="85"/>
      <c r="F106" s="57"/>
      <c r="G106" s="56"/>
      <c r="H106" s="56"/>
      <c r="I106" s="57"/>
      <c r="J106" s="58"/>
      <c r="K106" s="40"/>
      <c r="L106" s="59"/>
      <c r="M106" s="60"/>
      <c r="N106" s="61"/>
    </row>
    <row r="107" spans="1:14" s="10" customFormat="1" ht="12.75" customHeight="1" x14ac:dyDescent="0.2">
      <c r="A107" s="39" t="s">
        <v>122</v>
      </c>
      <c r="B107" s="125">
        <v>910000</v>
      </c>
      <c r="C107" s="57" t="s">
        <v>34</v>
      </c>
      <c r="D107" s="41" t="s">
        <v>18</v>
      </c>
      <c r="E107" s="83"/>
      <c r="F107" s="12"/>
      <c r="G107" s="56">
        <v>43556</v>
      </c>
      <c r="H107" s="56">
        <v>44317</v>
      </c>
      <c r="I107" s="12"/>
      <c r="J107" s="91" t="s">
        <v>97</v>
      </c>
      <c r="K107" s="40"/>
      <c r="L107" s="33"/>
      <c r="M107" s="36"/>
      <c r="N107" s="6"/>
    </row>
    <row r="108" spans="1:14" s="10" customFormat="1" ht="12.75" customHeight="1" x14ac:dyDescent="0.2">
      <c r="A108" s="53"/>
      <c r="B108" s="125"/>
      <c r="C108" s="57"/>
      <c r="D108" s="55"/>
      <c r="E108" s="85"/>
      <c r="F108" s="57"/>
      <c r="G108" s="56"/>
      <c r="H108" s="56"/>
      <c r="I108" s="57"/>
      <c r="J108" s="58"/>
      <c r="K108" s="40"/>
      <c r="L108" s="59"/>
      <c r="M108" s="60"/>
      <c r="N108" s="61"/>
    </row>
    <row r="109" spans="1:14" s="76" customFormat="1" ht="12.75" customHeight="1" x14ac:dyDescent="0.2">
      <c r="A109" s="63" t="s">
        <v>99</v>
      </c>
      <c r="B109" s="127"/>
      <c r="C109" s="69"/>
      <c r="D109" s="70"/>
      <c r="E109" s="86"/>
      <c r="F109" s="69"/>
      <c r="G109" s="71"/>
      <c r="H109" s="71"/>
      <c r="I109" s="69"/>
      <c r="J109" s="72"/>
      <c r="K109" s="30"/>
      <c r="L109" s="73"/>
      <c r="M109" s="74"/>
      <c r="N109" s="75"/>
    </row>
    <row r="110" spans="1:14" s="10" customFormat="1" ht="12.75" customHeight="1" x14ac:dyDescent="0.2">
      <c r="A110" s="53" t="s">
        <v>116</v>
      </c>
      <c r="B110" s="125">
        <v>1900000</v>
      </c>
      <c r="C110" s="57" t="s">
        <v>34</v>
      </c>
      <c r="D110" s="41" t="s">
        <v>18</v>
      </c>
      <c r="E110" s="85"/>
      <c r="F110" s="57"/>
      <c r="G110" s="56">
        <v>43739</v>
      </c>
      <c r="H110" s="56">
        <v>44652</v>
      </c>
      <c r="I110" s="57"/>
      <c r="J110" s="92" t="s">
        <v>97</v>
      </c>
      <c r="K110" s="40"/>
      <c r="L110" s="59"/>
      <c r="M110" s="60"/>
      <c r="N110" s="61"/>
    </row>
    <row r="111" spans="1:14" s="10" customFormat="1" ht="12.75" customHeight="1" x14ac:dyDescent="0.2">
      <c r="A111" s="53"/>
      <c r="B111" s="125"/>
      <c r="C111" s="57"/>
      <c r="D111" s="55"/>
      <c r="E111" s="85"/>
      <c r="F111" s="57"/>
      <c r="G111" s="56"/>
      <c r="H111" s="56"/>
      <c r="I111" s="57"/>
      <c r="J111" s="58"/>
      <c r="K111" s="40"/>
      <c r="L111" s="59"/>
      <c r="M111" s="60"/>
      <c r="N111" s="61"/>
    </row>
    <row r="112" spans="1:14" s="10" customFormat="1" ht="12.75" customHeight="1" x14ac:dyDescent="0.2">
      <c r="A112" s="77" t="s">
        <v>95</v>
      </c>
      <c r="B112" s="128">
        <f>B104+B107+B110</f>
        <v>3350000</v>
      </c>
      <c r="C112" s="13"/>
      <c r="D112" s="46"/>
      <c r="E112" s="84"/>
      <c r="F112" s="13"/>
      <c r="G112" s="97"/>
      <c r="H112" s="97"/>
      <c r="I112" s="13"/>
      <c r="J112" s="51"/>
      <c r="K112" s="40"/>
      <c r="L112" s="33"/>
      <c r="M112" s="36"/>
      <c r="N112" s="6"/>
    </row>
    <row r="113" spans="1:36" s="10" customFormat="1" ht="12.75" customHeight="1" x14ac:dyDescent="0.2">
      <c r="A113" s="78"/>
      <c r="B113" s="127"/>
      <c r="C113" s="57"/>
      <c r="D113" s="55"/>
      <c r="E113" s="85"/>
      <c r="F113" s="57"/>
      <c r="G113" s="56"/>
      <c r="H113" s="56"/>
      <c r="I113" s="57"/>
      <c r="J113" s="58"/>
      <c r="K113" s="40"/>
      <c r="L113" s="59"/>
      <c r="M113" s="60"/>
      <c r="N113" s="61"/>
    </row>
    <row r="114" spans="1:36" s="10" customFormat="1" ht="12.75" customHeight="1" x14ac:dyDescent="0.2">
      <c r="A114" s="45" t="s">
        <v>127</v>
      </c>
      <c r="B114" s="128"/>
      <c r="C114" s="13"/>
      <c r="D114" s="46"/>
      <c r="E114" s="101">
        <v>1</v>
      </c>
      <c r="F114" s="13"/>
      <c r="G114" s="97"/>
      <c r="H114" s="97"/>
      <c r="I114" s="13"/>
      <c r="J114" s="51"/>
      <c r="K114" s="40"/>
      <c r="L114" s="33"/>
      <c r="M114" s="36"/>
      <c r="N114" s="6"/>
    </row>
    <row r="115" spans="1:36" s="10" customFormat="1" ht="12.75" customHeight="1" x14ac:dyDescent="0.2">
      <c r="A115" s="79" t="s">
        <v>128</v>
      </c>
      <c r="B115" s="127">
        <v>30000</v>
      </c>
      <c r="C115" s="12"/>
      <c r="D115" s="55"/>
      <c r="E115" s="85"/>
      <c r="F115" s="57"/>
      <c r="G115" s="56">
        <v>42705</v>
      </c>
      <c r="H115" s="56">
        <v>44866</v>
      </c>
      <c r="I115" s="57"/>
      <c r="J115" s="58"/>
      <c r="K115" s="40"/>
      <c r="L115" s="59"/>
      <c r="M115" s="60"/>
      <c r="N115" s="61"/>
    </row>
    <row r="116" spans="1:36" s="10" customFormat="1" ht="12.75" customHeight="1" x14ac:dyDescent="0.2">
      <c r="A116" s="79" t="s">
        <v>129</v>
      </c>
      <c r="B116" s="127">
        <v>45000</v>
      </c>
      <c r="C116" s="12"/>
      <c r="D116" s="55"/>
      <c r="E116" s="85"/>
      <c r="F116" s="57"/>
      <c r="G116" s="56">
        <v>42705</v>
      </c>
      <c r="H116" s="56">
        <v>44866</v>
      </c>
      <c r="I116" s="57"/>
      <c r="J116" s="58"/>
      <c r="K116" s="40"/>
      <c r="L116" s="59"/>
      <c r="M116" s="60"/>
      <c r="N116" s="61"/>
    </row>
    <row r="117" spans="1:36" s="10" customFormat="1" ht="12.75" customHeight="1" x14ac:dyDescent="0.2">
      <c r="A117" s="38" t="s">
        <v>137</v>
      </c>
      <c r="B117" s="127">
        <v>1500000</v>
      </c>
      <c r="C117" s="12"/>
      <c r="D117" s="41"/>
      <c r="E117" s="83"/>
      <c r="F117" s="12"/>
      <c r="G117" s="56">
        <v>42705</v>
      </c>
      <c r="H117" s="56">
        <v>44866</v>
      </c>
      <c r="I117" s="12"/>
      <c r="J117" s="93" t="s">
        <v>47</v>
      </c>
      <c r="K117" s="40"/>
      <c r="L117" s="33"/>
      <c r="M117" s="36"/>
      <c r="N117" s="6"/>
    </row>
    <row r="118" spans="1:36" s="10" customFormat="1" ht="12.75" customHeight="1" x14ac:dyDescent="0.2">
      <c r="A118" s="77" t="s">
        <v>130</v>
      </c>
      <c r="B118" s="128">
        <f>SUM(B115:B117)</f>
        <v>1575000</v>
      </c>
      <c r="C118" s="13"/>
      <c r="D118" s="46"/>
      <c r="E118" s="84"/>
      <c r="F118" s="13"/>
      <c r="G118" s="97"/>
      <c r="H118" s="97"/>
      <c r="I118" s="13"/>
      <c r="J118" s="51"/>
      <c r="K118" s="40"/>
      <c r="L118" s="33"/>
      <c r="M118" s="36"/>
      <c r="N118" s="6"/>
    </row>
    <row r="119" spans="1:36" s="10" customFormat="1" ht="12.75" customHeight="1" x14ac:dyDescent="0.2">
      <c r="A119" s="80"/>
      <c r="B119" s="125"/>
      <c r="C119" s="57"/>
      <c r="D119" s="55"/>
      <c r="E119" s="85"/>
      <c r="F119" s="57"/>
      <c r="G119" s="56"/>
      <c r="H119" s="56"/>
      <c r="I119" s="57"/>
      <c r="J119" s="58"/>
      <c r="K119" s="40"/>
      <c r="L119" s="59"/>
      <c r="M119" s="60"/>
      <c r="N119" s="61"/>
    </row>
    <row r="120" spans="1:36" ht="15" x14ac:dyDescent="0.2">
      <c r="A120" s="105" t="s">
        <v>93</v>
      </c>
      <c r="B120" s="129">
        <f>SUM(B23,B100,B112,B118)</f>
        <v>34000000</v>
      </c>
      <c r="C120" s="64"/>
      <c r="D120" s="14"/>
      <c r="E120" s="14"/>
      <c r="F120" s="14"/>
      <c r="G120" s="99"/>
      <c r="H120" s="99"/>
      <c r="I120" s="15"/>
      <c r="J120" s="52"/>
      <c r="K120" s="31"/>
      <c r="L120" s="34"/>
      <c r="M120" s="37"/>
      <c r="N120" s="11"/>
    </row>
    <row r="121" spans="1:36" ht="13.5" thickBot="1" x14ac:dyDescent="0.25">
      <c r="A121" s="16"/>
      <c r="B121" s="130"/>
      <c r="C121" s="66"/>
      <c r="D121" s="16"/>
      <c r="E121" s="87"/>
      <c r="F121" s="87"/>
      <c r="G121" s="17"/>
      <c r="H121" s="17"/>
      <c r="I121" s="17"/>
    </row>
    <row r="122" spans="1:36" s="22" customFormat="1" ht="57" customHeight="1" thickBot="1" x14ac:dyDescent="0.3">
      <c r="A122" s="149" t="s">
        <v>126</v>
      </c>
      <c r="B122" s="150"/>
      <c r="C122" s="150"/>
      <c r="D122" s="150"/>
      <c r="E122" s="150"/>
      <c r="F122" s="150"/>
      <c r="G122" s="150"/>
      <c r="H122" s="150"/>
      <c r="I122" s="150"/>
      <c r="J122" s="151"/>
      <c r="K122" s="26"/>
      <c r="L122" s="26"/>
      <c r="M122" s="26"/>
      <c r="N122" s="26"/>
      <c r="O122" s="18"/>
      <c r="P122" s="18"/>
      <c r="Q122" s="19"/>
      <c r="R122" s="18"/>
      <c r="S122" s="18"/>
      <c r="T122" s="18"/>
      <c r="U122" s="20"/>
      <c r="V122" s="21"/>
      <c r="W122" s="21"/>
      <c r="X122" s="21"/>
      <c r="Y122" s="21"/>
      <c r="Z122" s="21"/>
      <c r="AA122" s="21"/>
      <c r="AB122" s="21"/>
      <c r="AC122" s="1"/>
      <c r="AD122" s="1"/>
      <c r="AE122" s="1"/>
      <c r="AF122" s="1"/>
      <c r="AG122" s="1"/>
      <c r="AH122" s="1"/>
      <c r="AI122" s="1"/>
      <c r="AJ122" s="1"/>
    </row>
    <row r="123" spans="1:36" s="22" customFormat="1" ht="13.5" customHeight="1" x14ac:dyDescent="0.25">
      <c r="A123" s="27"/>
      <c r="B123" s="131"/>
      <c r="C123" s="67"/>
      <c r="D123" s="27"/>
      <c r="E123" s="67"/>
      <c r="F123" s="67"/>
      <c r="G123" s="27"/>
      <c r="H123" s="27"/>
      <c r="I123" s="27"/>
      <c r="J123" s="27"/>
      <c r="K123" s="27"/>
      <c r="L123" s="27"/>
      <c r="M123" s="27"/>
      <c r="N123" s="27"/>
      <c r="O123" s="18"/>
      <c r="P123" s="18"/>
      <c r="Q123" s="20"/>
      <c r="R123" s="18"/>
      <c r="S123" s="18"/>
      <c r="T123" s="18"/>
      <c r="U123" s="20"/>
      <c r="V123" s="21"/>
      <c r="W123" s="21"/>
      <c r="X123" s="21"/>
      <c r="Y123" s="21"/>
      <c r="Z123" s="21"/>
      <c r="AA123" s="21"/>
      <c r="AB123" s="21"/>
      <c r="AC123" s="1"/>
      <c r="AD123" s="1"/>
      <c r="AE123" s="1"/>
      <c r="AF123" s="1"/>
      <c r="AG123" s="1"/>
      <c r="AH123" s="1"/>
      <c r="AI123" s="1"/>
      <c r="AJ123" s="1"/>
    </row>
    <row r="124" spans="1:36" s="22" customFormat="1" ht="13.5" customHeight="1" x14ac:dyDescent="0.25">
      <c r="A124" s="28"/>
      <c r="B124" s="132">
        <v>34000000</v>
      </c>
      <c r="C124" s="68"/>
      <c r="D124" s="28"/>
      <c r="E124" s="68"/>
      <c r="F124" s="68"/>
      <c r="G124" s="28"/>
      <c r="H124" s="28"/>
      <c r="I124" s="28"/>
      <c r="J124" s="28"/>
      <c r="K124" s="28"/>
      <c r="L124" s="28"/>
      <c r="M124" s="28"/>
      <c r="N124" s="28"/>
      <c r="O124" s="18"/>
      <c r="P124" s="18"/>
      <c r="Q124" s="23"/>
      <c r="R124" s="18"/>
      <c r="S124" s="18"/>
      <c r="T124" s="18"/>
      <c r="U124" s="24"/>
      <c r="V124" s="21"/>
      <c r="W124" s="21"/>
      <c r="X124" s="21"/>
      <c r="Y124" s="21"/>
      <c r="Z124" s="21"/>
      <c r="AA124" s="21"/>
      <c r="AB124" s="21"/>
      <c r="AC124" s="1"/>
      <c r="AD124" s="1"/>
      <c r="AE124" s="1"/>
      <c r="AF124" s="1"/>
      <c r="AG124" s="1"/>
      <c r="AH124" s="1"/>
      <c r="AI124" s="1"/>
      <c r="AJ124" s="1"/>
    </row>
    <row r="125" spans="1:36" x14ac:dyDescent="0.2">
      <c r="B125" s="122">
        <f>B124-B120</f>
        <v>0</v>
      </c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</row>
  </sheetData>
  <mergeCells count="16">
    <mergeCell ref="D8:D10"/>
    <mergeCell ref="A122:J122"/>
    <mergeCell ref="E9:E10"/>
    <mergeCell ref="L7:N7"/>
    <mergeCell ref="A8:A10"/>
    <mergeCell ref="G8:H8"/>
    <mergeCell ref="I8:I10"/>
    <mergeCell ref="J8:J10"/>
    <mergeCell ref="F8:F10"/>
    <mergeCell ref="L8:L10"/>
    <mergeCell ref="N8:N10"/>
    <mergeCell ref="G9:G10"/>
    <mergeCell ref="H9:H10"/>
    <mergeCell ref="M8:M10"/>
    <mergeCell ref="B8:B10"/>
    <mergeCell ref="C8:C10"/>
  </mergeCells>
  <pageMargins left="0.25" right="0.25" top="0.75" bottom="0.75" header="0.3" footer="0.3"/>
  <pageSetup scale="43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zoomScale="70" zoomScaleNormal="70" workbookViewId="0">
      <pane xSplit="1" ySplit="3" topLeftCell="B58" activePane="bottomRight" state="frozen"/>
      <selection pane="topRight" activeCell="B1" sqref="B1"/>
      <selection pane="bottomLeft" activeCell="A4" sqref="A4"/>
      <selection pane="bottomRight" activeCell="I85" sqref="I85"/>
    </sheetView>
  </sheetViews>
  <sheetFormatPr defaultRowHeight="15" outlineLevelRow="4" x14ac:dyDescent="0.25"/>
  <cols>
    <col min="1" max="1" width="118.42578125" customWidth="1"/>
    <col min="2" max="2" width="11.28515625" customWidth="1"/>
    <col min="3" max="3" width="17.140625" customWidth="1"/>
    <col min="4" max="4" width="17.5703125" customWidth="1"/>
    <col min="5" max="5" width="23.28515625" customWidth="1"/>
    <col min="6" max="6" width="23" style="114" customWidth="1"/>
    <col min="8" max="8" width="19.28515625" customWidth="1"/>
    <col min="9" max="9" width="30.85546875" customWidth="1"/>
  </cols>
  <sheetData>
    <row r="1" spans="1:6" s="54" customFormat="1" ht="26.25" customHeight="1" x14ac:dyDescent="0.25">
      <c r="A1" s="162" t="s">
        <v>206</v>
      </c>
      <c r="B1" s="162"/>
      <c r="C1" s="162"/>
      <c r="D1" s="162"/>
      <c r="E1" s="162"/>
      <c r="F1" s="162"/>
    </row>
    <row r="2" spans="1:6" s="117" customFormat="1" ht="15" customHeight="1" x14ac:dyDescent="0.25">
      <c r="A2" s="115" t="s">
        <v>139</v>
      </c>
      <c r="B2" s="115" t="s">
        <v>140</v>
      </c>
      <c r="C2" s="116" t="s">
        <v>141</v>
      </c>
      <c r="D2" s="116" t="s">
        <v>142</v>
      </c>
      <c r="E2" s="116" t="s">
        <v>143</v>
      </c>
      <c r="F2" s="116" t="s">
        <v>144</v>
      </c>
    </row>
    <row r="3" spans="1:6" ht="18" customHeight="1" x14ac:dyDescent="0.25">
      <c r="A3" s="133" t="s">
        <v>145</v>
      </c>
      <c r="B3" s="145" t="s">
        <v>146</v>
      </c>
      <c r="C3" s="135" t="s">
        <v>147</v>
      </c>
      <c r="D3" s="135" t="s">
        <v>148</v>
      </c>
      <c r="E3" s="137">
        <f>E87+E5+E80+E99</f>
        <v>34000000</v>
      </c>
      <c r="F3" s="138"/>
    </row>
    <row r="4" spans="1:6" ht="15" customHeight="1" x14ac:dyDescent="0.25">
      <c r="A4" s="109" t="s">
        <v>149</v>
      </c>
      <c r="B4" s="108" t="s">
        <v>150</v>
      </c>
      <c r="C4" s="136" t="s">
        <v>147</v>
      </c>
      <c r="D4" s="136" t="s">
        <v>147</v>
      </c>
      <c r="E4" s="134" t="s">
        <v>138</v>
      </c>
      <c r="F4" s="113"/>
    </row>
    <row r="5" spans="1:6" ht="15" customHeight="1" x14ac:dyDescent="0.25">
      <c r="A5" s="141" t="s">
        <v>246</v>
      </c>
      <c r="B5" s="141" t="s">
        <v>178</v>
      </c>
      <c r="C5" s="142" t="s">
        <v>147</v>
      </c>
      <c r="D5" s="142" t="s">
        <v>164</v>
      </c>
      <c r="E5" s="143">
        <v>25025000</v>
      </c>
      <c r="F5" s="144"/>
    </row>
    <row r="6" spans="1:6" ht="15" customHeight="1" outlineLevel="1" x14ac:dyDescent="0.25">
      <c r="A6" s="106" t="s">
        <v>247</v>
      </c>
      <c r="B6" s="106" t="s">
        <v>216</v>
      </c>
      <c r="C6" s="135" t="s">
        <v>156</v>
      </c>
      <c r="D6" s="135" t="s">
        <v>165</v>
      </c>
      <c r="E6" s="107">
        <v>17480000</v>
      </c>
      <c r="F6" s="113"/>
    </row>
    <row r="7" spans="1:6" ht="15" customHeight="1" outlineLevel="2" x14ac:dyDescent="0.25">
      <c r="A7" s="106" t="s">
        <v>248</v>
      </c>
      <c r="B7" s="106" t="s">
        <v>217</v>
      </c>
      <c r="C7" s="135" t="s">
        <v>156</v>
      </c>
      <c r="D7" s="135" t="s">
        <v>166</v>
      </c>
      <c r="E7" s="107">
        <v>1150000</v>
      </c>
      <c r="F7" s="113"/>
    </row>
    <row r="8" spans="1:6" ht="15" customHeight="1" outlineLevel="3" x14ac:dyDescent="0.25">
      <c r="A8" s="111" t="s">
        <v>249</v>
      </c>
      <c r="B8" s="108" t="s">
        <v>218</v>
      </c>
      <c r="C8" s="136" t="s">
        <v>156</v>
      </c>
      <c r="D8" s="136" t="s">
        <v>167</v>
      </c>
      <c r="E8" s="112">
        <v>150000</v>
      </c>
      <c r="F8" s="139" t="s">
        <v>32</v>
      </c>
    </row>
    <row r="9" spans="1:6" ht="15" customHeight="1" outlineLevel="3" x14ac:dyDescent="0.25">
      <c r="A9" s="111" t="s">
        <v>250</v>
      </c>
      <c r="B9" s="108" t="s">
        <v>219</v>
      </c>
      <c r="C9" s="136" t="s">
        <v>168</v>
      </c>
      <c r="D9" s="136" t="s">
        <v>166</v>
      </c>
      <c r="E9" s="112">
        <v>1000000</v>
      </c>
      <c r="F9" s="139" t="s">
        <v>32</v>
      </c>
    </row>
    <row r="10" spans="1:6" ht="15" customHeight="1" outlineLevel="2" x14ac:dyDescent="0.25">
      <c r="A10" s="106" t="s">
        <v>251</v>
      </c>
      <c r="B10" s="106" t="s">
        <v>220</v>
      </c>
      <c r="C10" s="135" t="s">
        <v>169</v>
      </c>
      <c r="D10" s="135" t="s">
        <v>165</v>
      </c>
      <c r="E10" s="107">
        <v>4000000</v>
      </c>
      <c r="F10" s="113"/>
    </row>
    <row r="11" spans="1:6" ht="15" customHeight="1" outlineLevel="3" x14ac:dyDescent="0.25">
      <c r="A11" s="111" t="s">
        <v>252</v>
      </c>
      <c r="B11" s="108" t="s">
        <v>220</v>
      </c>
      <c r="C11" s="136" t="s">
        <v>169</v>
      </c>
      <c r="D11" s="136" t="s">
        <v>165</v>
      </c>
      <c r="E11" s="112">
        <v>3500000</v>
      </c>
      <c r="F11" s="139" t="s">
        <v>34</v>
      </c>
    </row>
    <row r="12" spans="1:6" ht="15" customHeight="1" outlineLevel="3" x14ac:dyDescent="0.25">
      <c r="A12" s="111" t="s">
        <v>253</v>
      </c>
      <c r="B12" s="108" t="s">
        <v>221</v>
      </c>
      <c r="C12" s="136" t="s">
        <v>170</v>
      </c>
      <c r="D12" s="136" t="s">
        <v>165</v>
      </c>
      <c r="E12" s="112">
        <v>500000</v>
      </c>
      <c r="F12" s="139" t="s">
        <v>34</v>
      </c>
    </row>
    <row r="13" spans="1:6" ht="15" customHeight="1" outlineLevel="2" x14ac:dyDescent="0.25">
      <c r="A13" s="106" t="s">
        <v>254</v>
      </c>
      <c r="B13" s="108" t="s">
        <v>222</v>
      </c>
      <c r="C13" s="136" t="s">
        <v>171</v>
      </c>
      <c r="D13" s="136" t="s">
        <v>172</v>
      </c>
      <c r="E13" s="107">
        <v>700000</v>
      </c>
      <c r="F13" s="139" t="s">
        <v>34</v>
      </c>
    </row>
    <row r="14" spans="1:6" ht="15" customHeight="1" outlineLevel="2" x14ac:dyDescent="0.25">
      <c r="A14" s="106" t="s">
        <v>255</v>
      </c>
      <c r="B14" s="108" t="s">
        <v>222</v>
      </c>
      <c r="C14" s="136" t="s">
        <v>171</v>
      </c>
      <c r="D14" s="136" t="s">
        <v>172</v>
      </c>
      <c r="E14" s="107">
        <v>1800000</v>
      </c>
      <c r="F14" s="139" t="s">
        <v>34</v>
      </c>
    </row>
    <row r="15" spans="1:6" ht="15" customHeight="1" outlineLevel="2" x14ac:dyDescent="0.25">
      <c r="A15" s="106" t="s">
        <v>256</v>
      </c>
      <c r="B15" s="106" t="s">
        <v>223</v>
      </c>
      <c r="C15" s="135" t="s">
        <v>156</v>
      </c>
      <c r="D15" s="135" t="s">
        <v>173</v>
      </c>
      <c r="E15" s="107">
        <v>1530000</v>
      </c>
      <c r="F15" s="113"/>
    </row>
    <row r="16" spans="1:6" ht="15" customHeight="1" outlineLevel="3" x14ac:dyDescent="0.25">
      <c r="A16" s="111" t="s">
        <v>257</v>
      </c>
      <c r="B16" s="108" t="s">
        <v>212</v>
      </c>
      <c r="C16" s="136" t="s">
        <v>156</v>
      </c>
      <c r="D16" s="136" t="s">
        <v>158</v>
      </c>
      <c r="E16" s="112">
        <v>30000</v>
      </c>
      <c r="F16" s="139" t="s">
        <v>32</v>
      </c>
    </row>
    <row r="17" spans="1:6" ht="15" customHeight="1" outlineLevel="3" x14ac:dyDescent="0.25">
      <c r="A17" s="111" t="s">
        <v>258</v>
      </c>
      <c r="B17" s="108" t="s">
        <v>212</v>
      </c>
      <c r="C17" s="136" t="s">
        <v>155</v>
      </c>
      <c r="D17" s="136" t="s">
        <v>173</v>
      </c>
      <c r="E17" s="112">
        <v>1500000</v>
      </c>
      <c r="F17" s="139" t="s">
        <v>38</v>
      </c>
    </row>
    <row r="18" spans="1:6" ht="15" customHeight="1" outlineLevel="2" x14ac:dyDescent="0.25">
      <c r="A18" s="106" t="s">
        <v>259</v>
      </c>
      <c r="B18" s="106" t="s">
        <v>183</v>
      </c>
      <c r="C18" s="135" t="s">
        <v>156</v>
      </c>
      <c r="D18" s="135" t="s">
        <v>174</v>
      </c>
      <c r="E18" s="107">
        <v>1300000</v>
      </c>
      <c r="F18" s="113"/>
    </row>
    <row r="19" spans="1:6" ht="15" customHeight="1" outlineLevel="3" x14ac:dyDescent="0.25">
      <c r="A19" s="111" t="s">
        <v>260</v>
      </c>
      <c r="B19" s="108" t="s">
        <v>183</v>
      </c>
      <c r="C19" s="136" t="s">
        <v>156</v>
      </c>
      <c r="D19" s="136" t="s">
        <v>174</v>
      </c>
      <c r="E19" s="112">
        <v>800000</v>
      </c>
      <c r="F19" s="139" t="s">
        <v>38</v>
      </c>
    </row>
    <row r="20" spans="1:6" ht="15" customHeight="1" outlineLevel="3" x14ac:dyDescent="0.25">
      <c r="A20" s="111" t="s">
        <v>261</v>
      </c>
      <c r="B20" s="108" t="s">
        <v>183</v>
      </c>
      <c r="C20" s="136" t="s">
        <v>156</v>
      </c>
      <c r="D20" s="136" t="s">
        <v>174</v>
      </c>
      <c r="E20" s="112">
        <v>500000</v>
      </c>
      <c r="F20" s="139" t="s">
        <v>38</v>
      </c>
    </row>
    <row r="21" spans="1:6" ht="15" customHeight="1" outlineLevel="2" x14ac:dyDescent="0.25">
      <c r="A21" s="106" t="s">
        <v>262</v>
      </c>
      <c r="B21" s="106" t="s">
        <v>175</v>
      </c>
      <c r="C21" s="135" t="s">
        <v>176</v>
      </c>
      <c r="D21" s="135" t="s">
        <v>177</v>
      </c>
      <c r="E21" s="107">
        <v>7000000</v>
      </c>
      <c r="F21" s="113"/>
    </row>
    <row r="22" spans="1:6" ht="15" customHeight="1" outlineLevel="4" x14ac:dyDescent="0.25">
      <c r="A22" s="111" t="s">
        <v>263</v>
      </c>
      <c r="B22" s="108" t="s">
        <v>175</v>
      </c>
      <c r="C22" s="136" t="s">
        <v>176</v>
      </c>
      <c r="D22" s="136" t="s">
        <v>177</v>
      </c>
      <c r="E22" s="112">
        <v>4000000</v>
      </c>
      <c r="F22" s="139" t="s">
        <v>38</v>
      </c>
    </row>
    <row r="23" spans="1:6" ht="15" customHeight="1" outlineLevel="4" x14ac:dyDescent="0.25">
      <c r="A23" s="111" t="s">
        <v>264</v>
      </c>
      <c r="B23" s="108" t="s">
        <v>175</v>
      </c>
      <c r="C23" s="136" t="s">
        <v>176</v>
      </c>
      <c r="D23" s="136" t="s">
        <v>177</v>
      </c>
      <c r="E23" s="112">
        <v>3000000</v>
      </c>
      <c r="F23" s="139" t="s">
        <v>38</v>
      </c>
    </row>
    <row r="24" spans="1:6" ht="15" customHeight="1" outlineLevel="1" x14ac:dyDescent="0.25">
      <c r="A24" s="106" t="s">
        <v>265</v>
      </c>
      <c r="B24" s="106" t="s">
        <v>178</v>
      </c>
      <c r="C24" s="135" t="s">
        <v>147</v>
      </c>
      <c r="D24" s="135" t="s">
        <v>164</v>
      </c>
      <c r="E24" s="107">
        <v>7544999.6799999997</v>
      </c>
      <c r="F24" s="113"/>
    </row>
    <row r="25" spans="1:6" ht="15" customHeight="1" outlineLevel="2" x14ac:dyDescent="0.25">
      <c r="A25" s="106" t="s">
        <v>266</v>
      </c>
      <c r="B25" s="106" t="s">
        <v>179</v>
      </c>
      <c r="C25" s="135" t="s">
        <v>180</v>
      </c>
      <c r="D25" s="135" t="s">
        <v>181</v>
      </c>
      <c r="E25" s="107">
        <v>1124000</v>
      </c>
      <c r="F25" s="113"/>
    </row>
    <row r="26" spans="1:6" ht="15" customHeight="1" outlineLevel="3" x14ac:dyDescent="0.25">
      <c r="A26" s="111" t="s">
        <v>267</v>
      </c>
      <c r="B26" s="108" t="s">
        <v>179</v>
      </c>
      <c r="C26" s="136" t="s">
        <v>180</v>
      </c>
      <c r="D26" s="136" t="s">
        <v>181</v>
      </c>
      <c r="E26" s="112">
        <v>0</v>
      </c>
      <c r="F26" s="113"/>
    </row>
    <row r="27" spans="1:6" ht="15" customHeight="1" outlineLevel="3" x14ac:dyDescent="0.25">
      <c r="A27" s="111" t="s">
        <v>268</v>
      </c>
      <c r="B27" s="108" t="s">
        <v>179</v>
      </c>
      <c r="C27" s="136" t="s">
        <v>180</v>
      </c>
      <c r="D27" s="136" t="s">
        <v>181</v>
      </c>
      <c r="E27" s="112">
        <v>100000</v>
      </c>
      <c r="F27" s="139" t="s">
        <v>69</v>
      </c>
    </row>
    <row r="28" spans="1:6" ht="15" customHeight="1" outlineLevel="3" x14ac:dyDescent="0.25">
      <c r="A28" s="111" t="s">
        <v>269</v>
      </c>
      <c r="B28" s="108" t="s">
        <v>179</v>
      </c>
      <c r="C28" s="136" t="s">
        <v>180</v>
      </c>
      <c r="D28" s="136" t="s">
        <v>181</v>
      </c>
      <c r="E28" s="112">
        <v>450000</v>
      </c>
      <c r="F28" s="139" t="s">
        <v>69</v>
      </c>
    </row>
    <row r="29" spans="1:6" ht="15" customHeight="1" outlineLevel="3" x14ac:dyDescent="0.25">
      <c r="A29" s="111" t="s">
        <v>270</v>
      </c>
      <c r="B29" s="108" t="s">
        <v>179</v>
      </c>
      <c r="C29" s="136" t="s">
        <v>180</v>
      </c>
      <c r="D29" s="136" t="s">
        <v>181</v>
      </c>
      <c r="E29" s="112">
        <v>50000</v>
      </c>
      <c r="F29" s="139" t="s">
        <v>69</v>
      </c>
    </row>
    <row r="30" spans="1:6" ht="15" customHeight="1" outlineLevel="3" x14ac:dyDescent="0.25">
      <c r="A30" s="111" t="s">
        <v>271</v>
      </c>
      <c r="B30" s="108" t="s">
        <v>179</v>
      </c>
      <c r="C30" s="136" t="s">
        <v>180</v>
      </c>
      <c r="D30" s="136" t="s">
        <v>181</v>
      </c>
      <c r="E30" s="112">
        <v>40000</v>
      </c>
      <c r="F30" s="139" t="s">
        <v>69</v>
      </c>
    </row>
    <row r="31" spans="1:6" ht="15" customHeight="1" outlineLevel="3" x14ac:dyDescent="0.25">
      <c r="A31" s="111" t="s">
        <v>272</v>
      </c>
      <c r="B31" s="108" t="s">
        <v>179</v>
      </c>
      <c r="C31" s="136" t="s">
        <v>180</v>
      </c>
      <c r="D31" s="136" t="s">
        <v>181</v>
      </c>
      <c r="E31" s="112">
        <v>50000</v>
      </c>
      <c r="F31" s="139" t="s">
        <v>69</v>
      </c>
    </row>
    <row r="32" spans="1:6" ht="15" customHeight="1" outlineLevel="3" x14ac:dyDescent="0.25">
      <c r="A32" s="111" t="s">
        <v>273</v>
      </c>
      <c r="B32" s="108" t="s">
        <v>179</v>
      </c>
      <c r="C32" s="136" t="s">
        <v>180</v>
      </c>
      <c r="D32" s="136" t="s">
        <v>181</v>
      </c>
      <c r="E32" s="112">
        <v>30000</v>
      </c>
      <c r="F32" s="139" t="s">
        <v>69</v>
      </c>
    </row>
    <row r="33" spans="1:6" ht="15" customHeight="1" outlineLevel="3" x14ac:dyDescent="0.25">
      <c r="A33" s="111" t="s">
        <v>274</v>
      </c>
      <c r="B33" s="108" t="s">
        <v>179</v>
      </c>
      <c r="C33" s="136" t="s">
        <v>180</v>
      </c>
      <c r="D33" s="136" t="s">
        <v>181</v>
      </c>
      <c r="E33" s="112">
        <v>70000</v>
      </c>
      <c r="F33" s="139" t="s">
        <v>69</v>
      </c>
    </row>
    <row r="34" spans="1:6" ht="15" customHeight="1" outlineLevel="3" x14ac:dyDescent="0.25">
      <c r="A34" s="111" t="s">
        <v>275</v>
      </c>
      <c r="B34" s="108" t="s">
        <v>179</v>
      </c>
      <c r="C34" s="136" t="s">
        <v>180</v>
      </c>
      <c r="D34" s="136" t="s">
        <v>181</v>
      </c>
      <c r="E34" s="112">
        <v>20000</v>
      </c>
      <c r="F34" s="139" t="s">
        <v>69</v>
      </c>
    </row>
    <row r="35" spans="1:6" ht="15" customHeight="1" outlineLevel="3" x14ac:dyDescent="0.25">
      <c r="A35" s="111" t="s">
        <v>276</v>
      </c>
      <c r="B35" s="108" t="s">
        <v>179</v>
      </c>
      <c r="C35" s="136" t="s">
        <v>180</v>
      </c>
      <c r="D35" s="136" t="s">
        <v>181</v>
      </c>
      <c r="E35" s="112">
        <v>100000</v>
      </c>
      <c r="F35" s="139" t="s">
        <v>69</v>
      </c>
    </row>
    <row r="36" spans="1:6" ht="15" customHeight="1" outlineLevel="3" x14ac:dyDescent="0.25">
      <c r="A36" s="111" t="s">
        <v>277</v>
      </c>
      <c r="B36" s="108" t="s">
        <v>179</v>
      </c>
      <c r="C36" s="136" t="s">
        <v>180</v>
      </c>
      <c r="D36" s="136" t="s">
        <v>181</v>
      </c>
      <c r="E36" s="112">
        <v>110000</v>
      </c>
      <c r="F36" s="139" t="s">
        <v>69</v>
      </c>
    </row>
    <row r="37" spans="1:6" ht="15" customHeight="1" outlineLevel="3" x14ac:dyDescent="0.25">
      <c r="A37" s="111" t="s">
        <v>278</v>
      </c>
      <c r="B37" s="108" t="s">
        <v>179</v>
      </c>
      <c r="C37" s="136" t="s">
        <v>180</v>
      </c>
      <c r="D37" s="136" t="s">
        <v>181</v>
      </c>
      <c r="E37" s="112">
        <v>100000</v>
      </c>
      <c r="F37" s="140" t="s">
        <v>138</v>
      </c>
    </row>
    <row r="38" spans="1:6" ht="15" customHeight="1" outlineLevel="3" x14ac:dyDescent="0.25">
      <c r="A38" s="111" t="s">
        <v>279</v>
      </c>
      <c r="B38" s="108" t="s">
        <v>179</v>
      </c>
      <c r="C38" s="136" t="s">
        <v>180</v>
      </c>
      <c r="D38" s="136" t="s">
        <v>181</v>
      </c>
      <c r="E38" s="112">
        <v>4000</v>
      </c>
      <c r="F38" s="139" t="s">
        <v>38</v>
      </c>
    </row>
    <row r="39" spans="1:6" ht="15" customHeight="1" outlineLevel="2" x14ac:dyDescent="0.25">
      <c r="A39" s="106" t="s">
        <v>280</v>
      </c>
      <c r="B39" s="106" t="s">
        <v>175</v>
      </c>
      <c r="C39" s="135" t="s">
        <v>161</v>
      </c>
      <c r="D39" s="135" t="s">
        <v>182</v>
      </c>
      <c r="E39" s="107">
        <v>1021000</v>
      </c>
      <c r="F39" s="113"/>
    </row>
    <row r="40" spans="1:6" ht="15" customHeight="1" outlineLevel="3" x14ac:dyDescent="0.25">
      <c r="A40" s="111" t="s">
        <v>281</v>
      </c>
      <c r="B40" s="108" t="s">
        <v>175</v>
      </c>
      <c r="C40" s="136" t="s">
        <v>161</v>
      </c>
      <c r="D40" s="136" t="s">
        <v>182</v>
      </c>
      <c r="E40" s="112">
        <v>500000</v>
      </c>
      <c r="F40" s="139" t="s">
        <v>34</v>
      </c>
    </row>
    <row r="41" spans="1:6" ht="15" customHeight="1" outlineLevel="3" x14ac:dyDescent="0.25">
      <c r="A41" s="111" t="s">
        <v>282</v>
      </c>
      <c r="B41" s="108" t="s">
        <v>175</v>
      </c>
      <c r="C41" s="136" t="s">
        <v>161</v>
      </c>
      <c r="D41" s="136" t="s">
        <v>182</v>
      </c>
      <c r="E41" s="112">
        <v>30000</v>
      </c>
      <c r="F41" s="139" t="s">
        <v>34</v>
      </c>
    </row>
    <row r="42" spans="1:6" ht="15" customHeight="1" outlineLevel="3" x14ac:dyDescent="0.25">
      <c r="A42" s="111" t="s">
        <v>283</v>
      </c>
      <c r="B42" s="108" t="s">
        <v>175</v>
      </c>
      <c r="C42" s="136" t="s">
        <v>161</v>
      </c>
      <c r="D42" s="136" t="s">
        <v>182</v>
      </c>
      <c r="E42" s="112">
        <v>0</v>
      </c>
      <c r="F42" s="140" t="s">
        <v>138</v>
      </c>
    </row>
    <row r="43" spans="1:6" ht="15" customHeight="1" outlineLevel="3" x14ac:dyDescent="0.25">
      <c r="A43" s="111" t="s">
        <v>284</v>
      </c>
      <c r="B43" s="108" t="s">
        <v>175</v>
      </c>
      <c r="C43" s="136" t="s">
        <v>161</v>
      </c>
      <c r="D43" s="136" t="s">
        <v>182</v>
      </c>
      <c r="E43" s="112">
        <v>50000</v>
      </c>
      <c r="F43" s="139" t="s">
        <v>34</v>
      </c>
    </row>
    <row r="44" spans="1:6" ht="15" customHeight="1" outlineLevel="3" x14ac:dyDescent="0.25">
      <c r="A44" s="111" t="s">
        <v>285</v>
      </c>
      <c r="B44" s="108" t="s">
        <v>175</v>
      </c>
      <c r="C44" s="136" t="s">
        <v>161</v>
      </c>
      <c r="D44" s="136" t="s">
        <v>182</v>
      </c>
      <c r="E44" s="112">
        <v>5000</v>
      </c>
      <c r="F44" s="139" t="s">
        <v>70</v>
      </c>
    </row>
    <row r="45" spans="1:6" ht="15" customHeight="1" outlineLevel="3" x14ac:dyDescent="0.25">
      <c r="A45" s="111" t="s">
        <v>286</v>
      </c>
      <c r="B45" s="108" t="s">
        <v>175</v>
      </c>
      <c r="C45" s="136" t="s">
        <v>161</v>
      </c>
      <c r="D45" s="136" t="s">
        <v>182</v>
      </c>
      <c r="E45" s="112">
        <v>80000</v>
      </c>
      <c r="F45" s="139" t="s">
        <v>34</v>
      </c>
    </row>
    <row r="46" spans="1:6" ht="15" customHeight="1" outlineLevel="3" x14ac:dyDescent="0.25">
      <c r="A46" s="111" t="s">
        <v>287</v>
      </c>
      <c r="B46" s="108" t="s">
        <v>175</v>
      </c>
      <c r="C46" s="136" t="s">
        <v>161</v>
      </c>
      <c r="D46" s="136" t="s">
        <v>182</v>
      </c>
      <c r="E46" s="112">
        <v>50000</v>
      </c>
      <c r="F46" s="139" t="s">
        <v>34</v>
      </c>
    </row>
    <row r="47" spans="1:6" ht="15" customHeight="1" outlineLevel="3" x14ac:dyDescent="0.25">
      <c r="A47" s="111" t="s">
        <v>288</v>
      </c>
      <c r="B47" s="108" t="s">
        <v>175</v>
      </c>
      <c r="C47" s="136" t="s">
        <v>161</v>
      </c>
      <c r="D47" s="136" t="s">
        <v>182</v>
      </c>
      <c r="E47" s="112">
        <v>7000</v>
      </c>
      <c r="F47" s="139" t="s">
        <v>70</v>
      </c>
    </row>
    <row r="48" spans="1:6" ht="15" customHeight="1" outlineLevel="3" x14ac:dyDescent="0.25">
      <c r="A48" s="111" t="s">
        <v>289</v>
      </c>
      <c r="B48" s="108" t="s">
        <v>175</v>
      </c>
      <c r="C48" s="136" t="s">
        <v>161</v>
      </c>
      <c r="D48" s="136" t="s">
        <v>182</v>
      </c>
      <c r="E48" s="112">
        <v>10000</v>
      </c>
      <c r="F48" s="139" t="s">
        <v>34</v>
      </c>
    </row>
    <row r="49" spans="1:6" ht="15" customHeight="1" outlineLevel="3" x14ac:dyDescent="0.25">
      <c r="A49" s="111" t="s">
        <v>290</v>
      </c>
      <c r="B49" s="108" t="s">
        <v>175</v>
      </c>
      <c r="C49" s="136" t="s">
        <v>161</v>
      </c>
      <c r="D49" s="136" t="s">
        <v>182</v>
      </c>
      <c r="E49" s="112">
        <v>0</v>
      </c>
      <c r="F49" s="140" t="s">
        <v>138</v>
      </c>
    </row>
    <row r="50" spans="1:6" ht="15" customHeight="1" outlineLevel="3" x14ac:dyDescent="0.25">
      <c r="A50" s="111" t="s">
        <v>291</v>
      </c>
      <c r="B50" s="108" t="s">
        <v>175</v>
      </c>
      <c r="C50" s="136" t="s">
        <v>161</v>
      </c>
      <c r="D50" s="136" t="s">
        <v>182</v>
      </c>
      <c r="E50" s="112">
        <v>7000</v>
      </c>
      <c r="F50" s="139" t="s">
        <v>34</v>
      </c>
    </row>
    <row r="51" spans="1:6" ht="15" customHeight="1" outlineLevel="3" x14ac:dyDescent="0.25">
      <c r="A51" s="111" t="s">
        <v>292</v>
      </c>
      <c r="B51" s="108" t="s">
        <v>175</v>
      </c>
      <c r="C51" s="136" t="s">
        <v>161</v>
      </c>
      <c r="D51" s="136" t="s">
        <v>182</v>
      </c>
      <c r="E51" s="112">
        <v>0</v>
      </c>
      <c r="F51" s="140" t="s">
        <v>138</v>
      </c>
    </row>
    <row r="52" spans="1:6" ht="15" customHeight="1" outlineLevel="3" x14ac:dyDescent="0.25">
      <c r="A52" s="111" t="s">
        <v>293</v>
      </c>
      <c r="B52" s="108" t="s">
        <v>175</v>
      </c>
      <c r="C52" s="136" t="s">
        <v>161</v>
      </c>
      <c r="D52" s="136" t="s">
        <v>182</v>
      </c>
      <c r="E52" s="112">
        <v>215000</v>
      </c>
      <c r="F52" s="139" t="s">
        <v>34</v>
      </c>
    </row>
    <row r="53" spans="1:6" ht="15" customHeight="1" outlineLevel="3" x14ac:dyDescent="0.25">
      <c r="A53" s="111" t="s">
        <v>294</v>
      </c>
      <c r="B53" s="108" t="s">
        <v>175</v>
      </c>
      <c r="C53" s="136" t="s">
        <v>161</v>
      </c>
      <c r="D53" s="136" t="s">
        <v>182</v>
      </c>
      <c r="E53" s="112">
        <v>30000</v>
      </c>
      <c r="F53" s="139" t="s">
        <v>34</v>
      </c>
    </row>
    <row r="54" spans="1:6" ht="15" customHeight="1" outlineLevel="3" x14ac:dyDescent="0.25">
      <c r="A54" s="111" t="s">
        <v>295</v>
      </c>
      <c r="B54" s="108" t="s">
        <v>175</v>
      </c>
      <c r="C54" s="136" t="s">
        <v>161</v>
      </c>
      <c r="D54" s="136" t="s">
        <v>182</v>
      </c>
      <c r="E54" s="112">
        <v>30000</v>
      </c>
      <c r="F54" s="139" t="s">
        <v>34</v>
      </c>
    </row>
    <row r="55" spans="1:6" ht="15" customHeight="1" outlineLevel="3" x14ac:dyDescent="0.25">
      <c r="A55" s="111" t="s">
        <v>296</v>
      </c>
      <c r="B55" s="108" t="s">
        <v>175</v>
      </c>
      <c r="C55" s="136" t="s">
        <v>161</v>
      </c>
      <c r="D55" s="136" t="s">
        <v>182</v>
      </c>
      <c r="E55" s="112">
        <v>7000</v>
      </c>
      <c r="F55" s="139" t="s">
        <v>70</v>
      </c>
    </row>
    <row r="56" spans="1:6" ht="15" customHeight="1" outlineLevel="2" x14ac:dyDescent="0.25">
      <c r="A56" s="106" t="s">
        <v>297</v>
      </c>
      <c r="B56" s="106" t="s">
        <v>183</v>
      </c>
      <c r="C56" s="135" t="s">
        <v>184</v>
      </c>
      <c r="D56" s="135" t="s">
        <v>185</v>
      </c>
      <c r="E56" s="107">
        <v>1975000</v>
      </c>
      <c r="F56" s="113"/>
    </row>
    <row r="57" spans="1:6" ht="15" customHeight="1" outlineLevel="3" x14ac:dyDescent="0.25">
      <c r="A57" s="111" t="s">
        <v>298</v>
      </c>
      <c r="B57" s="108" t="s">
        <v>183</v>
      </c>
      <c r="C57" s="136" t="s">
        <v>184</v>
      </c>
      <c r="D57" s="136" t="s">
        <v>185</v>
      </c>
      <c r="E57" s="112">
        <v>120000</v>
      </c>
      <c r="F57" s="139" t="s">
        <v>34</v>
      </c>
    </row>
    <row r="58" spans="1:6" ht="15" customHeight="1" outlineLevel="3" x14ac:dyDescent="0.25">
      <c r="A58" s="111" t="s">
        <v>299</v>
      </c>
      <c r="B58" s="108" t="s">
        <v>183</v>
      </c>
      <c r="C58" s="136" t="s">
        <v>184</v>
      </c>
      <c r="D58" s="136" t="s">
        <v>185</v>
      </c>
      <c r="E58" s="112">
        <v>65000</v>
      </c>
      <c r="F58" s="139" t="s">
        <v>34</v>
      </c>
    </row>
    <row r="59" spans="1:6" ht="15" customHeight="1" outlineLevel="3" x14ac:dyDescent="0.25">
      <c r="A59" s="111" t="s">
        <v>300</v>
      </c>
      <c r="B59" s="108" t="s">
        <v>183</v>
      </c>
      <c r="C59" s="136" t="s">
        <v>184</v>
      </c>
      <c r="D59" s="136" t="s">
        <v>185</v>
      </c>
      <c r="E59" s="112">
        <v>60000</v>
      </c>
      <c r="F59" s="139" t="s">
        <v>34</v>
      </c>
    </row>
    <row r="60" spans="1:6" ht="15" customHeight="1" outlineLevel="3" x14ac:dyDescent="0.25">
      <c r="A60" s="111" t="s">
        <v>301</v>
      </c>
      <c r="B60" s="108" t="s">
        <v>183</v>
      </c>
      <c r="C60" s="136" t="s">
        <v>184</v>
      </c>
      <c r="D60" s="136" t="s">
        <v>185</v>
      </c>
      <c r="E60" s="112">
        <v>0</v>
      </c>
      <c r="F60" s="140" t="s">
        <v>138</v>
      </c>
    </row>
    <row r="61" spans="1:6" ht="15" customHeight="1" outlineLevel="3" x14ac:dyDescent="0.25">
      <c r="A61" s="111" t="s">
        <v>302</v>
      </c>
      <c r="B61" s="108" t="s">
        <v>183</v>
      </c>
      <c r="C61" s="136" t="s">
        <v>184</v>
      </c>
      <c r="D61" s="136" t="s">
        <v>185</v>
      </c>
      <c r="E61" s="112">
        <v>1000000</v>
      </c>
      <c r="F61" s="139" t="s">
        <v>34</v>
      </c>
    </row>
    <row r="62" spans="1:6" ht="15" customHeight="1" outlineLevel="3" x14ac:dyDescent="0.25">
      <c r="A62" s="111" t="s">
        <v>303</v>
      </c>
      <c r="B62" s="108" t="s">
        <v>183</v>
      </c>
      <c r="C62" s="136" t="s">
        <v>184</v>
      </c>
      <c r="D62" s="136" t="s">
        <v>185</v>
      </c>
      <c r="E62" s="112">
        <v>600000</v>
      </c>
      <c r="F62" s="139" t="s">
        <v>34</v>
      </c>
    </row>
    <row r="63" spans="1:6" ht="15" customHeight="1" outlineLevel="3" x14ac:dyDescent="0.25">
      <c r="A63" s="111" t="s">
        <v>304</v>
      </c>
      <c r="B63" s="108" t="s">
        <v>183</v>
      </c>
      <c r="C63" s="136" t="s">
        <v>184</v>
      </c>
      <c r="D63" s="136" t="s">
        <v>185</v>
      </c>
      <c r="E63" s="112">
        <v>130000</v>
      </c>
      <c r="F63" s="139" t="s">
        <v>34</v>
      </c>
    </row>
    <row r="64" spans="1:6" ht="15" customHeight="1" outlineLevel="2" x14ac:dyDescent="0.25">
      <c r="A64" s="106" t="s">
        <v>305</v>
      </c>
      <c r="B64" s="106" t="s">
        <v>186</v>
      </c>
      <c r="C64" s="135" t="s">
        <v>187</v>
      </c>
      <c r="D64" s="135" t="s">
        <v>164</v>
      </c>
      <c r="E64" s="107">
        <v>1420000</v>
      </c>
      <c r="F64" s="113"/>
    </row>
    <row r="65" spans="1:6" ht="15" customHeight="1" outlineLevel="3" x14ac:dyDescent="0.25">
      <c r="A65" s="111" t="s">
        <v>306</v>
      </c>
      <c r="B65" s="108" t="s">
        <v>186</v>
      </c>
      <c r="C65" s="136" t="s">
        <v>187</v>
      </c>
      <c r="D65" s="136" t="s">
        <v>164</v>
      </c>
      <c r="E65" s="112">
        <v>1200000</v>
      </c>
      <c r="F65" s="139" t="s">
        <v>34</v>
      </c>
    </row>
    <row r="66" spans="1:6" ht="15" customHeight="1" outlineLevel="3" x14ac:dyDescent="0.25">
      <c r="A66" s="111" t="s">
        <v>307</v>
      </c>
      <c r="B66" s="108" t="s">
        <v>186</v>
      </c>
      <c r="C66" s="136" t="s">
        <v>187</v>
      </c>
      <c r="D66" s="136" t="s">
        <v>164</v>
      </c>
      <c r="E66" s="112">
        <v>120000</v>
      </c>
      <c r="F66" s="139" t="s">
        <v>34</v>
      </c>
    </row>
    <row r="67" spans="1:6" ht="15" customHeight="1" outlineLevel="3" x14ac:dyDescent="0.25">
      <c r="A67" s="111" t="s">
        <v>308</v>
      </c>
      <c r="B67" s="108" t="s">
        <v>186</v>
      </c>
      <c r="C67" s="136" t="s">
        <v>187</v>
      </c>
      <c r="D67" s="136" t="s">
        <v>164</v>
      </c>
      <c r="E67" s="112">
        <v>100000</v>
      </c>
      <c r="F67" s="139" t="s">
        <v>34</v>
      </c>
    </row>
    <row r="68" spans="1:6" ht="15" customHeight="1" outlineLevel="2" x14ac:dyDescent="0.25">
      <c r="A68" s="106" t="s">
        <v>309</v>
      </c>
      <c r="B68" s="106" t="s">
        <v>188</v>
      </c>
      <c r="C68" s="135" t="s">
        <v>189</v>
      </c>
      <c r="D68" s="135" t="s">
        <v>164</v>
      </c>
      <c r="E68" s="107">
        <v>90000</v>
      </c>
      <c r="F68" s="113"/>
    </row>
    <row r="69" spans="1:6" ht="15" customHeight="1" outlineLevel="3" x14ac:dyDescent="0.25">
      <c r="A69" s="111" t="s">
        <v>310</v>
      </c>
      <c r="B69" s="108" t="s">
        <v>188</v>
      </c>
      <c r="C69" s="136" t="s">
        <v>189</v>
      </c>
      <c r="D69" s="136" t="s">
        <v>164</v>
      </c>
      <c r="E69" s="112">
        <v>60000</v>
      </c>
      <c r="F69" s="139" t="s">
        <v>34</v>
      </c>
    </row>
    <row r="70" spans="1:6" ht="15" customHeight="1" outlineLevel="3" x14ac:dyDescent="0.25">
      <c r="A70" s="111" t="s">
        <v>311</v>
      </c>
      <c r="B70" s="108" t="s">
        <v>188</v>
      </c>
      <c r="C70" s="136" t="s">
        <v>189</v>
      </c>
      <c r="D70" s="136" t="s">
        <v>164</v>
      </c>
      <c r="E70" s="112">
        <v>30000</v>
      </c>
      <c r="F70" s="139" t="s">
        <v>70</v>
      </c>
    </row>
    <row r="71" spans="1:6" ht="15" customHeight="1" outlineLevel="2" x14ac:dyDescent="0.25">
      <c r="A71" s="106" t="s">
        <v>312</v>
      </c>
      <c r="B71" s="106" t="s">
        <v>188</v>
      </c>
      <c r="C71" s="135" t="s">
        <v>161</v>
      </c>
      <c r="D71" s="135" t="s">
        <v>190</v>
      </c>
      <c r="E71" s="107">
        <v>115000</v>
      </c>
      <c r="F71" s="113"/>
    </row>
    <row r="72" spans="1:6" ht="15" customHeight="1" outlineLevel="3" x14ac:dyDescent="0.25">
      <c r="A72" s="111" t="s">
        <v>313</v>
      </c>
      <c r="B72" s="108" t="s">
        <v>188</v>
      </c>
      <c r="C72" s="136" t="s">
        <v>161</v>
      </c>
      <c r="D72" s="136" t="s">
        <v>190</v>
      </c>
      <c r="E72" s="110">
        <v>50000</v>
      </c>
      <c r="F72" s="139" t="s">
        <v>34</v>
      </c>
    </row>
    <row r="73" spans="1:6" ht="15" customHeight="1" outlineLevel="3" x14ac:dyDescent="0.25">
      <c r="A73" s="111" t="s">
        <v>314</v>
      </c>
      <c r="B73" s="108" t="s">
        <v>188</v>
      </c>
      <c r="C73" s="136" t="s">
        <v>161</v>
      </c>
      <c r="D73" s="136" t="s">
        <v>190</v>
      </c>
      <c r="E73" s="110">
        <v>30000</v>
      </c>
      <c r="F73" s="139" t="s">
        <v>34</v>
      </c>
    </row>
    <row r="74" spans="1:6" ht="15" customHeight="1" outlineLevel="3" x14ac:dyDescent="0.25">
      <c r="A74" s="111" t="s">
        <v>315</v>
      </c>
      <c r="B74" s="108" t="s">
        <v>188</v>
      </c>
      <c r="C74" s="136" t="s">
        <v>161</v>
      </c>
      <c r="D74" s="136" t="s">
        <v>190</v>
      </c>
      <c r="E74" s="110">
        <v>35000</v>
      </c>
      <c r="F74" s="139" t="s">
        <v>34</v>
      </c>
    </row>
    <row r="75" spans="1:6" ht="15" customHeight="1" outlineLevel="3" x14ac:dyDescent="0.25">
      <c r="A75" s="111" t="s">
        <v>242</v>
      </c>
      <c r="B75" s="108" t="s">
        <v>188</v>
      </c>
      <c r="C75" s="136" t="s">
        <v>161</v>
      </c>
      <c r="D75" s="136" t="s">
        <v>190</v>
      </c>
      <c r="E75" s="112">
        <v>0</v>
      </c>
      <c r="F75" s="140" t="s">
        <v>138</v>
      </c>
    </row>
    <row r="76" spans="1:6" ht="15" customHeight="1" outlineLevel="2" x14ac:dyDescent="0.25">
      <c r="A76" s="106" t="s">
        <v>243</v>
      </c>
      <c r="B76" s="106" t="s">
        <v>191</v>
      </c>
      <c r="C76" s="135" t="s">
        <v>168</v>
      </c>
      <c r="D76" s="135" t="s">
        <v>192</v>
      </c>
      <c r="E76" s="107">
        <v>600000</v>
      </c>
      <c r="F76" s="113"/>
    </row>
    <row r="77" spans="1:6" ht="15" customHeight="1" outlineLevel="3" x14ac:dyDescent="0.25">
      <c r="A77" s="111" t="s">
        <v>244</v>
      </c>
      <c r="B77" s="108" t="s">
        <v>191</v>
      </c>
      <c r="C77" s="136" t="s">
        <v>168</v>
      </c>
      <c r="D77" s="136" t="s">
        <v>192</v>
      </c>
      <c r="E77" s="110">
        <v>250000</v>
      </c>
      <c r="F77" s="139" t="s">
        <v>34</v>
      </c>
    </row>
    <row r="78" spans="1:6" ht="15" customHeight="1" outlineLevel="3" x14ac:dyDescent="0.25">
      <c r="A78" s="111" t="s">
        <v>245</v>
      </c>
      <c r="B78" s="108" t="s">
        <v>191</v>
      </c>
      <c r="C78" s="136" t="s">
        <v>168</v>
      </c>
      <c r="D78" s="136" t="s">
        <v>192</v>
      </c>
      <c r="E78" s="110">
        <v>350000</v>
      </c>
      <c r="F78" s="139" t="s">
        <v>34</v>
      </c>
    </row>
    <row r="79" spans="1:6" ht="15" customHeight="1" outlineLevel="2" x14ac:dyDescent="0.25">
      <c r="A79" s="106" t="s">
        <v>193</v>
      </c>
      <c r="B79" s="106" t="s">
        <v>178</v>
      </c>
      <c r="C79" s="135" t="s">
        <v>147</v>
      </c>
      <c r="D79" s="135" t="s">
        <v>164</v>
      </c>
      <c r="E79" s="107">
        <v>1200000</v>
      </c>
      <c r="F79" s="113"/>
    </row>
    <row r="80" spans="1:6" ht="15" customHeight="1" x14ac:dyDescent="0.25">
      <c r="A80" s="141" t="s">
        <v>237</v>
      </c>
      <c r="B80" s="141" t="s">
        <v>194</v>
      </c>
      <c r="C80" s="142" t="s">
        <v>195</v>
      </c>
      <c r="D80" s="142" t="s">
        <v>196</v>
      </c>
      <c r="E80" s="143">
        <v>3350000</v>
      </c>
      <c r="F80" s="144"/>
    </row>
    <row r="81" spans="1:8" ht="15" customHeight="1" outlineLevel="1" x14ac:dyDescent="0.25">
      <c r="A81" s="106" t="s">
        <v>238</v>
      </c>
      <c r="B81" s="106" t="s">
        <v>175</v>
      </c>
      <c r="C81" s="135" t="s">
        <v>170</v>
      </c>
      <c r="D81" s="135" t="s">
        <v>196</v>
      </c>
      <c r="E81" s="107">
        <v>540000</v>
      </c>
      <c r="F81" s="113"/>
    </row>
    <row r="82" spans="1:8" ht="15" customHeight="1" outlineLevel="2" x14ac:dyDescent="0.25">
      <c r="A82" s="108" t="s">
        <v>316</v>
      </c>
      <c r="B82" s="108" t="s">
        <v>175</v>
      </c>
      <c r="C82" s="136" t="s">
        <v>170</v>
      </c>
      <c r="D82" s="136" t="s">
        <v>196</v>
      </c>
      <c r="E82" s="110">
        <v>540000</v>
      </c>
      <c r="F82" s="139" t="s">
        <v>34</v>
      </c>
    </row>
    <row r="83" spans="1:8" ht="15" customHeight="1" outlineLevel="1" x14ac:dyDescent="0.25">
      <c r="A83" s="106" t="s">
        <v>239</v>
      </c>
      <c r="B83" s="106" t="s">
        <v>197</v>
      </c>
      <c r="C83" s="135" t="s">
        <v>195</v>
      </c>
      <c r="D83" s="135" t="s">
        <v>198</v>
      </c>
      <c r="E83" s="107">
        <v>910000</v>
      </c>
      <c r="F83" s="113"/>
    </row>
    <row r="84" spans="1:8" ht="15" customHeight="1" outlineLevel="2" x14ac:dyDescent="0.25">
      <c r="A84" s="108" t="s">
        <v>317</v>
      </c>
      <c r="B84" s="108" t="s">
        <v>197</v>
      </c>
      <c r="C84" s="136" t="s">
        <v>195</v>
      </c>
      <c r="D84" s="136" t="s">
        <v>198</v>
      </c>
      <c r="E84" s="110">
        <v>910000</v>
      </c>
      <c r="F84" s="139" t="s">
        <v>34</v>
      </c>
    </row>
    <row r="85" spans="1:8" ht="15" customHeight="1" outlineLevel="1" x14ac:dyDescent="0.25">
      <c r="A85" s="106" t="s">
        <v>240</v>
      </c>
      <c r="B85" s="106" t="s">
        <v>199</v>
      </c>
      <c r="C85" s="135" t="s">
        <v>200</v>
      </c>
      <c r="D85" s="135" t="s">
        <v>196</v>
      </c>
      <c r="E85" s="107">
        <v>1900000</v>
      </c>
      <c r="F85" s="113"/>
    </row>
    <row r="86" spans="1:8" ht="15" customHeight="1" outlineLevel="2" x14ac:dyDescent="0.25">
      <c r="A86" s="108" t="s">
        <v>318</v>
      </c>
      <c r="B86" s="108" t="s">
        <v>199</v>
      </c>
      <c r="C86" s="136" t="s">
        <v>200</v>
      </c>
      <c r="D86" s="136" t="s">
        <v>196</v>
      </c>
      <c r="E86" s="110">
        <v>1900000</v>
      </c>
      <c r="F86" s="139" t="s">
        <v>34</v>
      </c>
    </row>
    <row r="87" spans="1:8" ht="15" customHeight="1" x14ac:dyDescent="0.25">
      <c r="A87" s="141" t="s">
        <v>241</v>
      </c>
      <c r="B87" s="141" t="s">
        <v>146</v>
      </c>
      <c r="C87" s="142" t="s">
        <v>147</v>
      </c>
      <c r="D87" s="142" t="s">
        <v>148</v>
      </c>
      <c r="E87" s="143">
        <f>E88+E97</f>
        <v>4050000</v>
      </c>
      <c r="F87" s="144"/>
    </row>
    <row r="88" spans="1:8" ht="15" customHeight="1" outlineLevel="1" x14ac:dyDescent="0.25">
      <c r="A88" s="106" t="s">
        <v>227</v>
      </c>
      <c r="B88" s="106" t="s">
        <v>207</v>
      </c>
      <c r="C88" s="135" t="s">
        <v>147</v>
      </c>
      <c r="D88" s="135" t="s">
        <v>151</v>
      </c>
      <c r="E88" s="107">
        <f>SUM(E89:E92)+E96</f>
        <v>2050000</v>
      </c>
      <c r="F88" s="113"/>
      <c r="H88" s="54"/>
    </row>
    <row r="89" spans="1:8" ht="15" customHeight="1" outlineLevel="2" x14ac:dyDescent="0.25">
      <c r="A89" s="108" t="s">
        <v>228</v>
      </c>
      <c r="B89" s="108" t="s">
        <v>208</v>
      </c>
      <c r="C89" s="136" t="s">
        <v>152</v>
      </c>
      <c r="D89" s="136" t="s">
        <v>153</v>
      </c>
      <c r="E89" s="110">
        <v>500000</v>
      </c>
      <c r="F89" s="139" t="s">
        <v>19</v>
      </c>
      <c r="H89" s="54"/>
    </row>
    <row r="90" spans="1:8" ht="15" customHeight="1" outlineLevel="2" x14ac:dyDescent="0.25">
      <c r="A90" s="108" t="s">
        <v>229</v>
      </c>
      <c r="B90" s="108" t="s">
        <v>209</v>
      </c>
      <c r="C90" s="136" t="s">
        <v>152</v>
      </c>
      <c r="D90" s="136" t="s">
        <v>154</v>
      </c>
      <c r="E90" s="110">
        <v>250000</v>
      </c>
      <c r="F90" s="139" t="s">
        <v>19</v>
      </c>
    </row>
    <row r="91" spans="1:8" ht="15" customHeight="1" outlineLevel="2" x14ac:dyDescent="0.25">
      <c r="A91" s="108" t="s">
        <v>230</v>
      </c>
      <c r="B91" s="108" t="s">
        <v>210</v>
      </c>
      <c r="C91" s="136" t="s">
        <v>155</v>
      </c>
      <c r="D91" s="136" t="s">
        <v>151</v>
      </c>
      <c r="E91" s="110">
        <v>450000</v>
      </c>
      <c r="F91" s="139" t="s">
        <v>19</v>
      </c>
    </row>
    <row r="92" spans="1:8" ht="15" customHeight="1" outlineLevel="2" x14ac:dyDescent="0.25">
      <c r="A92" s="106" t="s">
        <v>231</v>
      </c>
      <c r="B92" s="106" t="s">
        <v>211</v>
      </c>
      <c r="C92" s="135" t="s">
        <v>156</v>
      </c>
      <c r="D92" s="135" t="s">
        <v>157</v>
      </c>
      <c r="E92" s="107">
        <f>SUM(E93:E95)</f>
        <v>350000</v>
      </c>
      <c r="F92" s="113"/>
    </row>
    <row r="93" spans="1:8" ht="15" customHeight="1" outlineLevel="3" x14ac:dyDescent="0.25">
      <c r="A93" s="111" t="s">
        <v>232</v>
      </c>
      <c r="B93" s="108" t="s">
        <v>212</v>
      </c>
      <c r="C93" s="136" t="s">
        <v>156</v>
      </c>
      <c r="D93" s="136" t="s">
        <v>158</v>
      </c>
      <c r="E93" s="112">
        <v>100000</v>
      </c>
      <c r="F93" s="139" t="s">
        <v>19</v>
      </c>
    </row>
    <row r="94" spans="1:8" ht="15" customHeight="1" outlineLevel="3" x14ac:dyDescent="0.25">
      <c r="A94" s="111" t="s">
        <v>233</v>
      </c>
      <c r="B94" s="108" t="s">
        <v>213</v>
      </c>
      <c r="C94" s="136" t="s">
        <v>159</v>
      </c>
      <c r="D94" s="136" t="s">
        <v>160</v>
      </c>
      <c r="E94" s="112">
        <v>100000</v>
      </c>
      <c r="F94" s="139" t="s">
        <v>19</v>
      </c>
    </row>
    <row r="95" spans="1:8" ht="15" customHeight="1" outlineLevel="3" x14ac:dyDescent="0.25">
      <c r="A95" s="111" t="s">
        <v>234</v>
      </c>
      <c r="B95" s="108" t="s">
        <v>214</v>
      </c>
      <c r="C95" s="136" t="s">
        <v>161</v>
      </c>
      <c r="D95" s="136" t="s">
        <v>157</v>
      </c>
      <c r="E95" s="112">
        <v>150000</v>
      </c>
      <c r="F95" s="139" t="s">
        <v>19</v>
      </c>
    </row>
    <row r="96" spans="1:8" ht="15" customHeight="1" outlineLevel="2" x14ac:dyDescent="0.25">
      <c r="A96" s="106" t="s">
        <v>235</v>
      </c>
      <c r="B96" s="106" t="s">
        <v>215</v>
      </c>
      <c r="C96" s="135" t="s">
        <v>147</v>
      </c>
      <c r="D96" s="135" t="s">
        <v>154</v>
      </c>
      <c r="E96" s="107">
        <v>500000</v>
      </c>
      <c r="F96" s="139" t="s">
        <v>19</v>
      </c>
    </row>
    <row r="97" spans="1:6" ht="15" customHeight="1" outlineLevel="1" x14ac:dyDescent="0.25">
      <c r="A97" s="106" t="s">
        <v>236</v>
      </c>
      <c r="B97" s="106" t="s">
        <v>162</v>
      </c>
      <c r="C97" s="135" t="s">
        <v>163</v>
      </c>
      <c r="D97" s="135" t="s">
        <v>148</v>
      </c>
      <c r="E97" s="107">
        <v>2000000</v>
      </c>
      <c r="F97" s="113"/>
    </row>
    <row r="98" spans="1:6" ht="15" customHeight="1" outlineLevel="2" x14ac:dyDescent="0.25">
      <c r="A98" s="108" t="s">
        <v>322</v>
      </c>
      <c r="B98" s="108" t="s">
        <v>162</v>
      </c>
      <c r="C98" s="136" t="s">
        <v>163</v>
      </c>
      <c r="D98" s="136" t="s">
        <v>148</v>
      </c>
      <c r="E98" s="110">
        <v>2000000</v>
      </c>
      <c r="F98" s="139" t="s">
        <v>19</v>
      </c>
    </row>
    <row r="99" spans="1:6" ht="15" customHeight="1" x14ac:dyDescent="0.25">
      <c r="A99" s="141" t="s">
        <v>201</v>
      </c>
      <c r="B99" s="141" t="s">
        <v>146</v>
      </c>
      <c r="C99" s="142" t="s">
        <v>147</v>
      </c>
      <c r="D99" s="142" t="s">
        <v>148</v>
      </c>
      <c r="E99" s="143">
        <v>1575000</v>
      </c>
    </row>
    <row r="100" spans="1:6" ht="15" customHeight="1" outlineLevel="1" x14ac:dyDescent="0.25">
      <c r="A100" s="106" t="s">
        <v>202</v>
      </c>
      <c r="B100" s="108" t="s">
        <v>146</v>
      </c>
      <c r="C100" s="136" t="s">
        <v>147</v>
      </c>
      <c r="D100" s="136" t="s">
        <v>148</v>
      </c>
      <c r="E100" s="107">
        <v>30000</v>
      </c>
      <c r="F100" s="113"/>
    </row>
    <row r="101" spans="1:6" ht="15" customHeight="1" outlineLevel="1" x14ac:dyDescent="0.25">
      <c r="A101" s="106" t="s">
        <v>203</v>
      </c>
      <c r="B101" s="108" t="s">
        <v>146</v>
      </c>
      <c r="C101" s="136" t="s">
        <v>147</v>
      </c>
      <c r="D101" s="136" t="s">
        <v>148</v>
      </c>
      <c r="E101" s="107">
        <v>45000</v>
      </c>
      <c r="F101" s="113"/>
    </row>
    <row r="102" spans="1:6" ht="15" customHeight="1" outlineLevel="1" x14ac:dyDescent="0.25">
      <c r="A102" s="106" t="s">
        <v>204</v>
      </c>
      <c r="B102" s="108" t="s">
        <v>146</v>
      </c>
      <c r="C102" s="136" t="s">
        <v>147</v>
      </c>
      <c r="D102" s="136" t="s">
        <v>148</v>
      </c>
      <c r="E102" s="107">
        <v>1500000</v>
      </c>
      <c r="F102" s="113" t="s">
        <v>324</v>
      </c>
    </row>
    <row r="103" spans="1:6" s="54" customFormat="1" ht="15" customHeight="1" outlineLevel="1" x14ac:dyDescent="0.25">
      <c r="A103" s="108" t="s">
        <v>319</v>
      </c>
      <c r="B103" s="108" t="s">
        <v>146</v>
      </c>
      <c r="C103" s="136" t="s">
        <v>147</v>
      </c>
      <c r="D103" s="136" t="s">
        <v>148</v>
      </c>
      <c r="E103" s="110">
        <v>415000</v>
      </c>
      <c r="F103" s="113" t="s">
        <v>324</v>
      </c>
    </row>
    <row r="104" spans="1:6" s="54" customFormat="1" ht="15" customHeight="1" outlineLevel="1" x14ac:dyDescent="0.25">
      <c r="A104" s="108" t="s">
        <v>320</v>
      </c>
      <c r="B104" s="108" t="s">
        <v>146</v>
      </c>
      <c r="C104" s="136" t="s">
        <v>147</v>
      </c>
      <c r="D104" s="136" t="s">
        <v>148</v>
      </c>
      <c r="E104" s="110">
        <v>360000</v>
      </c>
      <c r="F104" s="113" t="s">
        <v>324</v>
      </c>
    </row>
    <row r="105" spans="1:6" s="54" customFormat="1" ht="15" customHeight="1" outlineLevel="1" x14ac:dyDescent="0.25">
      <c r="A105" s="108" t="s">
        <v>325</v>
      </c>
      <c r="B105" s="108" t="s">
        <v>146</v>
      </c>
      <c r="C105" s="136" t="s">
        <v>147</v>
      </c>
      <c r="D105" s="136" t="s">
        <v>148</v>
      </c>
      <c r="E105" s="110">
        <v>300000</v>
      </c>
      <c r="F105" s="113" t="s">
        <v>324</v>
      </c>
    </row>
    <row r="106" spans="1:6" s="54" customFormat="1" ht="15" customHeight="1" outlineLevel="1" x14ac:dyDescent="0.25">
      <c r="A106" s="108" t="s">
        <v>326</v>
      </c>
      <c r="B106" s="108" t="s">
        <v>146</v>
      </c>
      <c r="C106" s="136" t="s">
        <v>147</v>
      </c>
      <c r="D106" s="136" t="s">
        <v>148</v>
      </c>
      <c r="E106" s="110">
        <v>270000</v>
      </c>
      <c r="F106" s="113" t="s">
        <v>324</v>
      </c>
    </row>
    <row r="107" spans="1:6" s="54" customFormat="1" ht="15" customHeight="1" outlineLevel="1" x14ac:dyDescent="0.25">
      <c r="A107" s="108" t="s">
        <v>321</v>
      </c>
      <c r="B107" s="108" t="s">
        <v>146</v>
      </c>
      <c r="C107" s="136" t="s">
        <v>147</v>
      </c>
      <c r="D107" s="136" t="s">
        <v>148</v>
      </c>
      <c r="E107" s="110">
        <v>155000</v>
      </c>
      <c r="F107" s="113" t="s">
        <v>324</v>
      </c>
    </row>
    <row r="108" spans="1:6" ht="15" customHeight="1" x14ac:dyDescent="0.25">
      <c r="A108" s="109" t="s">
        <v>205</v>
      </c>
      <c r="B108" s="106" t="s">
        <v>150</v>
      </c>
      <c r="C108" s="108" t="s">
        <v>148</v>
      </c>
      <c r="D108" s="108" t="s">
        <v>148</v>
      </c>
      <c r="E108" s="110" t="s">
        <v>138</v>
      </c>
      <c r="F108" s="113"/>
    </row>
    <row r="109" spans="1:6" ht="15.75" thickBot="1" x14ac:dyDescent="0.3"/>
    <row r="110" spans="1:6" ht="55.5" customHeight="1" thickBot="1" x14ac:dyDescent="0.3">
      <c r="A110" s="149" t="s">
        <v>323</v>
      </c>
      <c r="B110" s="150"/>
      <c r="C110" s="150"/>
      <c r="D110" s="150"/>
      <c r="E110" s="150"/>
      <c r="F110" s="151"/>
    </row>
  </sheetData>
  <dataConsolidate/>
  <mergeCells count="2">
    <mergeCell ref="A1:F1"/>
    <mergeCell ref="A110:F110"/>
  </mergeCells>
  <pageMargins left="0.7" right="0.7" top="0.75" bottom="0.75" header="0.3" footer="0.3"/>
  <pageSetup paperSize="17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4BF601F30BB3054FABB2C18CAB47937E" ma:contentTypeVersion="0" ma:contentTypeDescription="The base project type from which other project content types inherit their information" ma:contentTypeScope="" ma:versionID="aeb1a04e87cc742af4789843e436e53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4f75e5fb65e329ae6d5d1a4301e66c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f10f793-ca0a-45d3-aa23-15b9e4b1309c}" ma:internalName="TaxCatchAll" ma:showField="CatchAllData" ma:web="bf1238c8-2e25-458e-83d0-1fd26af66a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f10f793-ca0a-45d3-aa23-15b9e4b1309c}" ma:internalName="TaxCatchAllLabel" ma:readOnly="true" ma:showField="CatchAllDataLabel" ma:web="bf1238c8-2e25-458e-83d0-1fd26af66a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Key_x0020_Document xmlns="9c571b2f-e523-4ab2-ba2e-09e151a03ef4">false</Key_x0020_Document>
    <Division_x0020_or_x0020_Unit xmlns="9c571b2f-e523-4ab2-ba2e-09e151a03ef4">INE/ENE</Division_x0020_or_x0020_Unit>
    <Other_x0020_Author xmlns="9c571b2f-e523-4ab2-ba2e-09e151a03ef4" xsi:nil="true"/>
    <IDBDocs_x0020_Number xmlns="9c571b2f-e523-4ab2-ba2e-09e151a03ef4">40669290</IDBDocs_x0020_Number>
    <Document_x0020_Author xmlns="9c571b2f-e523-4ab2-ba2e-09e151a03ef4">Gischler Blanco, Christiaan</Document_x0020_Author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BA-L1012</Project_x0020_Number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Directors&lt;/APPROVAL_DESC&gt;&lt;PD_OBJ_TYPE&gt;0&lt;/PD_OBJ_TYPE&gt;&lt;MAKERECORD&gt;N&lt;/MAKERECORD&gt;&lt;/Data&gt;</Migration_x0020_Info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Identifier xmlns="9c571b2f-e523-4ab2-ba2e-09e151a03ef4"> TECFILE</Identifier>
    <To_x003a_ xmlns="9c571b2f-e523-4ab2-ba2e-09e151a03ef4" xsi:nil="true"/>
    <From_x003a_ xmlns="9c571b2f-e523-4ab2-ba2e-09e151a03ef4" xsi:nil="true"/>
    <Document_x0020_Language_x0020_IDB xmlns="9c571b2f-e523-4ab2-ba2e-09e151a03ef4">English</Document_x0020_Language_x0020_IDB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9F40DA72-E77B-4C06-9139-C8B8C794EA29}"/>
</file>

<file path=customXml/itemProps2.xml><?xml version="1.0" encoding="utf-8"?>
<ds:datastoreItem xmlns:ds="http://schemas.openxmlformats.org/officeDocument/2006/customXml" ds:itemID="{64DD8174-41E7-41BF-A942-6442665701DB}"/>
</file>

<file path=customXml/itemProps3.xml><?xml version="1.0" encoding="utf-8"?>
<ds:datastoreItem xmlns:ds="http://schemas.openxmlformats.org/officeDocument/2006/customXml" ds:itemID="{F4CCD7B1-36DD-47DF-9C98-8362A870FFF7}"/>
</file>

<file path=customXml/itemProps4.xml><?xml version="1.0" encoding="utf-8"?>
<ds:datastoreItem xmlns:ds="http://schemas.openxmlformats.org/officeDocument/2006/customXml" ds:itemID="{8EDEB7F5-BDB4-41D2-8B2C-0A3519846F73}"/>
</file>

<file path=customXml/itemProps5.xml><?xml version="1.0" encoding="utf-8"?>
<ds:datastoreItem xmlns:ds="http://schemas.openxmlformats.org/officeDocument/2006/customXml" ds:itemID="{A70262F9-6CCB-4831-BF17-5D08568CAA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PEP</vt:lpstr>
      <vt:lpstr>BA-L1012 PEP</vt:lpstr>
      <vt:lpstr>PEP!Print_Area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BA-L1012_POD_Link II_PEP</dc:title>
  <dc:creator>Bruno Costa</dc:creator>
  <cp:lastModifiedBy>IADB</cp:lastModifiedBy>
  <cp:lastPrinted>2016-10-14T18:02:52Z</cp:lastPrinted>
  <dcterms:created xsi:type="dcterms:W3CDTF">2011-03-30T14:45:37Z</dcterms:created>
  <dcterms:modified xsi:type="dcterms:W3CDTF">2016-10-14T18:45:06Z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0x01010097539AEBFB7E6F4387C0787516276B97004BF601F30BB3054FABB2C18CAB47937E</vt:lpwstr>
  </property>
  <property fmtid="{D5CDD505-2E9C-101B-9397-08002B2CF9AE}" pid="3" name="TaxKeyword">
    <vt:lpwstr/>
  </property>
  <property fmtid="{D5CDD505-2E9C-101B-9397-08002B2CF9AE}" pid="5" name="Disclosure Activity">
    <vt:lpwstr>Loan Proposal</vt:lpwstr>
  </property>
  <property fmtid="{D5CDD505-2E9C-101B-9397-08002B2CF9AE}" pid="6" name="Sub_x002d_Sector">
    <vt:lpwstr/>
  </property>
  <property fmtid="{D5CDD505-2E9C-101B-9397-08002B2CF9AE}" pid="10" name="TaxKeywordTaxHTField">
    <vt:lpwstr/>
  </property>
  <property fmtid="{D5CDD505-2E9C-101B-9397-08002B2CF9AE}" pid="11" name="Sub-Sector">
    <vt:lpwstr/>
  </property>
  <property fmtid="{D5CDD505-2E9C-101B-9397-08002B2CF9AE}" pid="12" name="Series Operations IDB">
    <vt:lpwstr>3;#Unclassified|a6dff32e-d477-44cd-a56b-85efe9e0a56c</vt:lpwstr>
  </property>
  <property fmtid="{D5CDD505-2E9C-101B-9397-08002B2CF9AE}" pid="13" name="Country">
    <vt:lpwstr/>
  </property>
  <property fmtid="{D5CDD505-2E9C-101B-9397-08002B2CF9AE}" pid="14" name="Fund IDB">
    <vt:lpwstr/>
  </property>
  <property fmtid="{D5CDD505-2E9C-101B-9397-08002B2CF9AE}" pid="15" name="Series_x0020_Operations_x0020_IDB">
    <vt:lpwstr>3;#Unclassified|a6dff32e-d477-44cd-a56b-85efe9e0a56c</vt:lpwstr>
  </property>
  <property fmtid="{D5CDD505-2E9C-101B-9397-08002B2CF9AE}" pid="16" name="Webtopic">
    <vt:lpwstr>EN-ALT</vt:lpwstr>
  </property>
  <property fmtid="{D5CDD505-2E9C-101B-9397-08002B2CF9AE}" pid="18" name="Sector IDB">
    <vt:lpwstr/>
  </property>
  <property fmtid="{D5CDD505-2E9C-101B-9397-08002B2CF9AE}" pid="20" name="Function Operations IDB">
    <vt:lpwstr>4;#IDBDocs|cca77002-e150-4b2d-ab1f-1d7a7cdcae16</vt:lpwstr>
  </property>
</Properties>
</file>