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.sharepoint.com/teams/EZ-JA-LON/JA-L1073/15 LifeCycle Milestones/Draft Area/"/>
    </mc:Choice>
  </mc:AlternateContent>
  <bookViews>
    <workbookView xWindow="0" yWindow="0" windowWidth="1890" windowHeight="0" activeTab="2" xr2:uid="{00000000-000D-0000-FFFF-FFFF00000000}"/>
  </bookViews>
  <sheets>
    <sheet name="Consolidated Financials" sheetId="1" r:id="rId1"/>
    <sheet name="PEP" sheetId="3" r:id="rId2"/>
    <sheet name="PP 2018-2019" sheetId="4" r:id="rId3"/>
    <sheet name="AOP (18 Months)" sheetId="6" r:id="rId4"/>
  </sheets>
  <externalReferences>
    <externalReference r:id="rId5"/>
  </externalReferences>
  <definedNames>
    <definedName name="_Hlk492896284" localSheetId="2">'PP 2018-2019'!$N$38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C7" i="1"/>
  <c r="L5" i="1"/>
  <c r="E7" i="1" l="1"/>
  <c r="C21" i="1"/>
  <c r="Y31" i="6" l="1"/>
  <c r="L20" i="1" s="1"/>
  <c r="Y30" i="6"/>
  <c r="L18" i="1" s="1"/>
  <c r="Y29" i="6"/>
  <c r="L17" i="1" s="1"/>
  <c r="Y28" i="6"/>
  <c r="L15" i="1" s="1"/>
  <c r="Y27" i="6"/>
  <c r="L14" i="1" s="1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L9" i="1" s="1"/>
  <c r="Y13" i="6"/>
  <c r="Y12" i="6"/>
  <c r="L7" i="1" s="1"/>
  <c r="Y10" i="6"/>
  <c r="Y9" i="6"/>
  <c r="L6" i="1" s="1"/>
  <c r="Y11" i="6"/>
  <c r="Y8" i="6"/>
  <c r="Y7" i="6"/>
  <c r="Y6" i="6"/>
  <c r="Y5" i="6"/>
  <c r="W32" i="6"/>
  <c r="V32" i="6"/>
  <c r="S32" i="6"/>
  <c r="R32" i="6"/>
  <c r="O32" i="6"/>
  <c r="N32" i="6"/>
  <c r="K32" i="6"/>
  <c r="J32" i="6"/>
  <c r="G32" i="6"/>
  <c r="Y4" i="6"/>
  <c r="X32" i="6"/>
  <c r="U32" i="6"/>
  <c r="T32" i="6"/>
  <c r="P32" i="6"/>
  <c r="M32" i="6"/>
  <c r="L32" i="6"/>
  <c r="I32" i="6"/>
  <c r="H32" i="6"/>
  <c r="J20" i="1"/>
  <c r="J21" i="1" s="1"/>
  <c r="L12" i="1" l="1"/>
  <c r="L11" i="1"/>
  <c r="L4" i="1"/>
  <c r="L3" i="1"/>
  <c r="L10" i="1"/>
  <c r="Y32" i="6"/>
  <c r="Q32" i="6"/>
  <c r="F21" i="1" l="1"/>
  <c r="G21" i="1"/>
  <c r="H21" i="1"/>
  <c r="I21" i="1"/>
  <c r="E21" i="1"/>
  <c r="L21" i="1"/>
  <c r="D20" i="1"/>
  <c r="D17" i="1"/>
  <c r="D14" i="1"/>
  <c r="D9" i="1"/>
  <c r="D21" i="1" s="1"/>
  <c r="H79" i="3"/>
  <c r="K3" i="1"/>
  <c r="K14" i="1" l="1"/>
  <c r="K20" i="1"/>
  <c r="K9" i="1"/>
  <c r="K17" i="1"/>
</calcChain>
</file>

<file path=xl/sharedStrings.xml><?xml version="1.0" encoding="utf-8"?>
<sst xmlns="http://schemas.openxmlformats.org/spreadsheetml/2006/main" count="2002" uniqueCount="330">
  <si>
    <t>Component</t>
  </si>
  <si>
    <t>Sub-Component</t>
  </si>
  <si>
    <t>Component 1 - Enhancing quality of public services</t>
  </si>
  <si>
    <t>Process reengineering and ICT investments to improve specific services;</t>
  </si>
  <si>
    <t>Improving government connectivity and ICT Services</t>
  </si>
  <si>
    <t>Strengthening Public Sector Transformation Implementation</t>
  </si>
  <si>
    <t>Retraining and upskilling of civil servants.</t>
  </si>
  <si>
    <t>Component 2 - Enhancing efficiency in public spending</t>
  </si>
  <si>
    <t>The expansion of the MyHR+</t>
  </si>
  <si>
    <t>The implementation of shared corporate services for the public sector (i.e., asset management, internal audit, finance and accounts, information technology, and public relations and communications)</t>
  </si>
  <si>
    <t>Compensation review</t>
  </si>
  <si>
    <t>Communications &amp; Change Management</t>
  </si>
  <si>
    <t>Project Administration</t>
  </si>
  <si>
    <t>PEU</t>
  </si>
  <si>
    <t>Employment of PEU staff</t>
  </si>
  <si>
    <t>Operational costs</t>
  </si>
  <si>
    <t>Evaluations &amp; Audits</t>
  </si>
  <si>
    <t>AUD</t>
  </si>
  <si>
    <t>Audit Consultancy</t>
  </si>
  <si>
    <t>EVA</t>
  </si>
  <si>
    <t>Evaluations (Mid and Full Term)</t>
  </si>
  <si>
    <t>Contingencies</t>
  </si>
  <si>
    <t>CON</t>
  </si>
  <si>
    <t>Project Risk Contingencies</t>
  </si>
  <si>
    <t>Component Totals</t>
  </si>
  <si>
    <t>Sub-Component Totals</t>
  </si>
  <si>
    <t>Year 2</t>
  </si>
  <si>
    <t>Year 3</t>
  </si>
  <si>
    <t>Year 4</t>
  </si>
  <si>
    <t>Year 5</t>
  </si>
  <si>
    <t>Year 6</t>
  </si>
  <si>
    <t>-</t>
  </si>
  <si>
    <t>Sub-Sub-Component</t>
  </si>
  <si>
    <t>Activities</t>
  </si>
  <si>
    <t>Total for 6 Years</t>
  </si>
  <si>
    <t>Year 1
(Feb 2018)</t>
  </si>
  <si>
    <t>Q1</t>
  </si>
  <si>
    <t>Q2</t>
  </si>
  <si>
    <t>Q3</t>
  </si>
  <si>
    <t>Q4</t>
  </si>
  <si>
    <t>Implementation Unit</t>
  </si>
  <si>
    <t>x</t>
  </si>
  <si>
    <t>Process Review Implementation</t>
  </si>
  <si>
    <t>ICT Upgrade</t>
  </si>
  <si>
    <t>Trade facilitation actions</t>
  </si>
  <si>
    <t>Technical Project Management</t>
  </si>
  <si>
    <t>Infrastructure Acquisition and Build Out</t>
  </si>
  <si>
    <t>Software acquisition and upgrade</t>
  </si>
  <si>
    <t>Infrastructure acquisition &amp; implementation</t>
  </si>
  <si>
    <t>Training and capacity development</t>
  </si>
  <si>
    <t>Project Management</t>
  </si>
  <si>
    <t>Pensions Processing</t>
  </si>
  <si>
    <t>Training Execution</t>
  </si>
  <si>
    <t>Strategic Workforce Planning Training Providers</t>
  </si>
  <si>
    <t>Workshops and Meetings</t>
  </si>
  <si>
    <t>Design, Productions, and Promotions</t>
  </si>
  <si>
    <t>Change management consultant</t>
  </si>
  <si>
    <t>License acquisition</t>
  </si>
  <si>
    <t>Project implementation services</t>
  </si>
  <si>
    <t>MyHR+ Implementation Unit</t>
  </si>
  <si>
    <t>Shared Services model design</t>
  </si>
  <si>
    <t>Shared service model implementation</t>
  </si>
  <si>
    <t>Change management &amp; Communications</t>
  </si>
  <si>
    <t>Implementation of HR Activities</t>
  </si>
  <si>
    <t>Consultancy</t>
  </si>
  <si>
    <t>Consultation Workshops</t>
  </si>
  <si>
    <t>Hire Project Manager</t>
  </si>
  <si>
    <t>Hire Project Administrator</t>
  </si>
  <si>
    <t>Hire Financial Management Specialist</t>
  </si>
  <si>
    <t>Hire Procurement Specialist 1</t>
  </si>
  <si>
    <t>Hire Management Accountant</t>
  </si>
  <si>
    <t>Hire Procurement Specialist 2 (services)</t>
  </si>
  <si>
    <t>Hire Clerk</t>
  </si>
  <si>
    <t>Hire Component Coordinator EQPS</t>
  </si>
  <si>
    <t>Hire ICT Implementation Specialist</t>
  </si>
  <si>
    <t>Hire HRD Specialist</t>
  </si>
  <si>
    <t>Hire Component Coordinator EEPS</t>
  </si>
  <si>
    <t>Operating costs</t>
  </si>
  <si>
    <t>Evaluations (Mid &amp; Full)</t>
  </si>
  <si>
    <t>TOTAL</t>
  </si>
  <si>
    <t>1.1.1</t>
  </si>
  <si>
    <t>MLSS</t>
  </si>
  <si>
    <t>1.1.2</t>
  </si>
  <si>
    <t>MOE</t>
  </si>
  <si>
    <t>1.1.3</t>
  </si>
  <si>
    <t>MICAF</t>
  </si>
  <si>
    <t>1.2.1</t>
  </si>
  <si>
    <t>Government Connectivity</t>
  </si>
  <si>
    <t>1.2.2</t>
  </si>
  <si>
    <t>Data Centre Upgrade</t>
  </si>
  <si>
    <t>1.3.1</t>
  </si>
  <si>
    <t>Activities to strengthen Public Sector Transformation Implementation</t>
  </si>
  <si>
    <t>1.4.1</t>
  </si>
  <si>
    <t>Re-Training of Former Public Servants</t>
  </si>
  <si>
    <t>1.4.2</t>
  </si>
  <si>
    <t>Upskilling of Public Servants</t>
  </si>
  <si>
    <t>PR &amp; Communications Activities</t>
  </si>
  <si>
    <t>Change Management Plan</t>
  </si>
  <si>
    <t>2.1.1</t>
  </si>
  <si>
    <t>MyHR+ Expansion</t>
  </si>
  <si>
    <t>2.2.1</t>
  </si>
  <si>
    <t>Shared Corporate Services for Finance &amp; Accounts</t>
  </si>
  <si>
    <t>2.2.2</t>
  </si>
  <si>
    <t>Shared Corporate Services for Internal Audit</t>
  </si>
  <si>
    <t>2.2.3</t>
  </si>
  <si>
    <t>Shared Corporate Services for Procurement</t>
  </si>
  <si>
    <t>2.2.4</t>
  </si>
  <si>
    <t>Shared Corporate Services for ICT</t>
  </si>
  <si>
    <t>2.2.5</t>
  </si>
  <si>
    <t>Shared Corporate Services for Asset Management</t>
  </si>
  <si>
    <t>2.2.6</t>
  </si>
  <si>
    <t>Shared Corporate Services for PR &amp; Communications</t>
  </si>
  <si>
    <t>2.2.7</t>
  </si>
  <si>
    <t>HR Activities</t>
  </si>
  <si>
    <t>2.3.1</t>
  </si>
  <si>
    <t>Rationalization of Salary Scales</t>
  </si>
  <si>
    <t>2.3.2</t>
  </si>
  <si>
    <t>Rationalization of Allowances</t>
  </si>
  <si>
    <t>2.3.3</t>
  </si>
  <si>
    <t>Performance Management</t>
  </si>
  <si>
    <t>2.4.1</t>
  </si>
  <si>
    <t>2.4.2</t>
  </si>
  <si>
    <t>Procurement Plan for August 2017 to July 2019</t>
  </si>
  <si>
    <t>Executing Agency:</t>
  </si>
  <si>
    <t>Activity:</t>
  </si>
  <si>
    <t>Additional Information:</t>
  </si>
  <si>
    <t>Procurement Method
(Select one of the options):</t>
  </si>
  <si>
    <t>Lots Quantity:</t>
  </si>
  <si>
    <t>Process Number:</t>
  </si>
  <si>
    <t xml:space="preserve">Estimated Amount </t>
  </si>
  <si>
    <t>Associated Component:</t>
  </si>
  <si>
    <t>Review Method
(Select one of the options):</t>
  </si>
  <si>
    <t>Dates</t>
  </si>
  <si>
    <t>Comments - for UCS include selection method</t>
  </si>
  <si>
    <t>Estimated Amount, in US$:</t>
  </si>
  <si>
    <t>Estimated Amount IDB %:</t>
  </si>
  <si>
    <t>Estimated Amount Counterpart %:</t>
  </si>
  <si>
    <t>Specific Procurement notice</t>
  </si>
  <si>
    <t>Contract Signature</t>
  </si>
  <si>
    <t>WORKS</t>
  </si>
  <si>
    <t>GOODS</t>
  </si>
  <si>
    <t>Component 1</t>
  </si>
  <si>
    <t>OPM-MLSS</t>
  </si>
  <si>
    <t>Procurement of Work Permit System</t>
  </si>
  <si>
    <t>International Competitive Bidding</t>
  </si>
  <si>
    <t>1 Lot</t>
  </si>
  <si>
    <t>1.1.1.6</t>
  </si>
  <si>
    <t>Ex-Ante</t>
  </si>
  <si>
    <t>OPM-MICAF</t>
  </si>
  <si>
    <t>Procurement, Installation and Commission in Service - ICT Hardware and Software to support ASYCUDA</t>
  </si>
  <si>
    <t>2 Lots</t>
  </si>
  <si>
    <t>1.1.3.18</t>
  </si>
  <si>
    <t>Procurement, Installation and Commission in Service - ICT Hardware and Software to support SEW</t>
  </si>
  <si>
    <t>1.1.3.19</t>
  </si>
  <si>
    <t>OPM-MSET</t>
  </si>
  <si>
    <t>Implementation of GovNet - Phase 1</t>
  </si>
  <si>
    <t>1.2.1.10</t>
  </si>
  <si>
    <t>OPM-EGOVJA</t>
  </si>
  <si>
    <t>Procure Power infrastructure upgrades including Generators, ATS, UPS, Power Distribution, Tools and additional Power Feed</t>
  </si>
  <si>
    <t>6 Lots</t>
  </si>
  <si>
    <t>1.2.2.4</t>
  </si>
  <si>
    <t>Procure Upgrade and replacement of CRAC and AC</t>
  </si>
  <si>
    <t>National Competitive Bidding</t>
  </si>
  <si>
    <t>1.2.2.10</t>
  </si>
  <si>
    <t>Procure Core server and storage infrastructure upgrades (including Blades, Firewall, SIEM storage)</t>
  </si>
  <si>
    <t>4 Lots</t>
  </si>
  <si>
    <t>1.2.2.13</t>
  </si>
  <si>
    <t>Procure Core Network Equipment and infrastrucure upgrade Network Server upgrade (e.g. Load Balancer, Load Balancer Service, Cabling, Network devices)</t>
  </si>
  <si>
    <t>1.2.2.16</t>
  </si>
  <si>
    <t>Software acquisition and upgrades (including Backup, Virtualization, Management, Monitoring, Directory Services, Firewall, Email, Web Security, Vulnerability Management)</t>
  </si>
  <si>
    <t>10 Lots</t>
  </si>
  <si>
    <t>1.2.2.27</t>
  </si>
  <si>
    <t>OPM-PEU</t>
  </si>
  <si>
    <t>Production, Acquisition and distribution of promotional items</t>
  </si>
  <si>
    <t>Shopping</t>
  </si>
  <si>
    <t>1.5.1.5</t>
  </si>
  <si>
    <t>NON CONSULTING SERVICES</t>
  </si>
  <si>
    <t>Estimated Amount</t>
  </si>
  <si>
    <t>Bidding Documents</t>
  </si>
  <si>
    <t>OPM - PEU</t>
  </si>
  <si>
    <t>Stakeholder Meetings/Sessions</t>
  </si>
  <si>
    <t>3 Lots</t>
  </si>
  <si>
    <t>1.1.1.14</t>
  </si>
  <si>
    <t>OPM - MICAF</t>
  </si>
  <si>
    <t>Conduct Cross Border training and Study Tours for Seamless Integration of Select BRAs into ASYCUDA and SEW</t>
  </si>
  <si>
    <t>Limited Competitive Bidding</t>
  </si>
  <si>
    <t>1.1.3.29</t>
  </si>
  <si>
    <t>Provision of DR Co-location facility</t>
  </si>
  <si>
    <t>Direct Contracting</t>
  </si>
  <si>
    <t>1.2.2.18</t>
  </si>
  <si>
    <t>1.3.1.1</t>
  </si>
  <si>
    <t>OPM</t>
  </si>
  <si>
    <t xml:space="preserve">Host Strategic  Workforce Training Workshop </t>
  </si>
  <si>
    <t>1.4.2.3</t>
  </si>
  <si>
    <t>PR &amp; Comms Meetings, Workshops and Sensitization Sessions</t>
  </si>
  <si>
    <t>1.5.1.1, 1.5.1.2, 1.5.1.3</t>
  </si>
  <si>
    <t>Change Management workshops and meetings</t>
  </si>
  <si>
    <t>1.5.2.5, 1.5.2.6</t>
  </si>
  <si>
    <t>Component 2</t>
  </si>
  <si>
    <t>Execution and implementation of MyHR+ contract</t>
  </si>
  <si>
    <t>2.1.1.13, 2.1.1.14</t>
  </si>
  <si>
    <t>Consultation workshops on Salary Scale Rationalization</t>
  </si>
  <si>
    <t>2.3.1.3</t>
  </si>
  <si>
    <t>Hire consultant for rationalization of allowances</t>
  </si>
  <si>
    <t>2.3.2.2</t>
  </si>
  <si>
    <t>Consultation workshops reviewing performance management system</t>
  </si>
  <si>
    <t>2.3.3.2</t>
  </si>
  <si>
    <t>Training workshops on new performance management system</t>
  </si>
  <si>
    <t>2.3.3.6</t>
  </si>
  <si>
    <t xml:space="preserve">Design, production, and execution of media campaign </t>
  </si>
  <si>
    <t>*</t>
  </si>
  <si>
    <t>2.4.1.6, 2.4.1.7</t>
  </si>
  <si>
    <t>Communications Plan</t>
  </si>
  <si>
    <t>National System</t>
  </si>
  <si>
    <t>Administration, M&amp;E Survey</t>
  </si>
  <si>
    <t>Project Management Operational Costs</t>
  </si>
  <si>
    <t>CONSULTING FIRMS</t>
  </si>
  <si>
    <t>Hire consulant to develop technical specs for Work Permit System</t>
  </si>
  <si>
    <t>Quality and Cost Based Selection</t>
  </si>
  <si>
    <t>Hire consultant to review and update Job Descriptions based on new processes and Develop Standard Operating Procedures</t>
  </si>
  <si>
    <t>1.1.1.16</t>
  </si>
  <si>
    <t>Hire consultant to do Re-engineering on Inspections</t>
  </si>
  <si>
    <t>1.1.3.8</t>
  </si>
  <si>
    <t>Hire Consultant for Training Needs Analysis and Curriculum Development for Seamless Integration of Select BRAs into ASYCUDA and SEW</t>
  </si>
  <si>
    <t>1.1.3.21</t>
  </si>
  <si>
    <t>Hire Consultant for Development of E-Learning Platform for Seamless Integration of Select BRAs into ASYCUDA and SEW</t>
  </si>
  <si>
    <t>1.1.3.25</t>
  </si>
  <si>
    <t xml:space="preserve">Hire AC and CRAC Consultancy </t>
  </si>
  <si>
    <t>1.2.2.7</t>
  </si>
  <si>
    <t>Hire Tier III Gap Analysis &amp; Design Consultancy</t>
  </si>
  <si>
    <t>Single Source Selection</t>
  </si>
  <si>
    <t>1.2.2.21</t>
  </si>
  <si>
    <t>Hire consultant for Change Management activities</t>
  </si>
  <si>
    <t>1.5.2.2</t>
  </si>
  <si>
    <t>Hire Consultant to review and development performance management system</t>
  </si>
  <si>
    <t>2.4.2.2</t>
  </si>
  <si>
    <t>Audit &amp; Evaluations</t>
  </si>
  <si>
    <t>Procure Audit Consultancy</t>
  </si>
  <si>
    <t>Least Cost Selection</t>
  </si>
  <si>
    <t>Audit</t>
  </si>
  <si>
    <t>INDIVIDUAL CONSULTANTS</t>
  </si>
  <si>
    <t>Estimated Number of Consultants:</t>
  </si>
  <si>
    <t>No Objection to TOR's</t>
  </si>
  <si>
    <t>Hire project coordiantor for MLSS</t>
  </si>
  <si>
    <t>3CV</t>
  </si>
  <si>
    <t>1.1.1.2</t>
  </si>
  <si>
    <t>Hire technical lead for MLSS</t>
  </si>
  <si>
    <t>1.1.1.3</t>
  </si>
  <si>
    <t>Hire Project Assistant/Admin Support</t>
  </si>
  <si>
    <t>1.1.1.4</t>
  </si>
  <si>
    <t>Hire change management analyst</t>
  </si>
  <si>
    <t>1.1.1.5</t>
  </si>
  <si>
    <t>Hire consultant to do process review for NIS Payments</t>
  </si>
  <si>
    <t>Comparison of Qualifications - National Individual Consultant</t>
  </si>
  <si>
    <t>1.1.1.12</t>
  </si>
  <si>
    <t>OPM-MOE</t>
  </si>
  <si>
    <t>Hire project coordiantor for MOE</t>
  </si>
  <si>
    <t>1.1.2.2</t>
  </si>
  <si>
    <t>Hire technical lead for MOE</t>
  </si>
  <si>
    <t>1.1.2.3</t>
  </si>
  <si>
    <t>1.1.2.4</t>
  </si>
  <si>
    <t>1.1.2.5</t>
  </si>
  <si>
    <t>Hire project coordiantor for MICAF</t>
  </si>
  <si>
    <t>1.1.3.2</t>
  </si>
  <si>
    <t>Hire technical lead for MICAF</t>
  </si>
  <si>
    <t>1.1.3.3</t>
  </si>
  <si>
    <t>1.1.3.4</t>
  </si>
  <si>
    <t>1.1.3.5</t>
  </si>
  <si>
    <t>Hire project coordiantor for MSET (eGovJa, CIO, NWA)</t>
  </si>
  <si>
    <t>1.2.1.2</t>
  </si>
  <si>
    <t>Hire technical lead for Shared Service</t>
  </si>
  <si>
    <t xml:space="preserve"> 2.2.1.1, 2.2.2.1, 2.2.3.1, 2.2.4.1, 2.2.5.1, 2.2.6.1</t>
  </si>
  <si>
    <t>Hire consultant to develop process flows and standard operating procedures.</t>
  </si>
  <si>
    <t xml:space="preserve"> 2.2.1.3, 2.2.2.3, 2.2.3.3, 2.2.4.3, 2.2.5.3, 2.2.6.3</t>
  </si>
  <si>
    <t>Hire consultant to develop functional structure and organizational design for shared services.</t>
  </si>
  <si>
    <t>2.2.1.6, 2.2.2.6, 2.2.3.6, 2.2.4.6, 2.2.5.6, 2.2.6.6</t>
  </si>
  <si>
    <t>Hire change management consulant to develop change management and transition plan for shared services.</t>
  </si>
  <si>
    <t>Comparison of Qualifications - International Individual Consultant</t>
  </si>
  <si>
    <t xml:space="preserve"> 2.2.1.9, 2.2.2.9, 2.2.3.9, 2.2.4.9, 2.2.5.9, 2.2.6.9</t>
  </si>
  <si>
    <t>Hire Salary Scale rationalization consultant</t>
  </si>
  <si>
    <t>2.3.1.2</t>
  </si>
  <si>
    <t>Hire consultant for Allowances rationalization</t>
  </si>
  <si>
    <t>Project Admin.</t>
  </si>
  <si>
    <t>Hire Procurement Specialist 2</t>
  </si>
  <si>
    <t>Support Staff for MDA</t>
  </si>
  <si>
    <t>Hire and Train Registry Staff</t>
  </si>
  <si>
    <t>Hire and Train Computation Staff</t>
  </si>
  <si>
    <t>Hire 3 Computation Supervisor</t>
  </si>
  <si>
    <t>Special Allowances for 2 Managers</t>
  </si>
  <si>
    <t>Special Allowances for 2 Laison Officer</t>
  </si>
  <si>
    <t>Communications Officer</t>
  </si>
  <si>
    <t>Project Manager</t>
  </si>
  <si>
    <t>Pension Processing Expert</t>
  </si>
  <si>
    <t>Administrator</t>
  </si>
  <si>
    <t>TRAINING</t>
  </si>
  <si>
    <t>Annual Training Plan (ATP)</t>
  </si>
  <si>
    <t>End of Activity</t>
  </si>
  <si>
    <t>Training and Certification of Inspectors Workshop for Seamless Integration of Select BRAs into ASYCUDA and SEW</t>
  </si>
  <si>
    <t>1.1.3.28</t>
  </si>
  <si>
    <t>Procure Training and Capacity Building (data centre management, UPS, generator, DataPower, Server OS, Database, HP, etc.)</t>
  </si>
  <si>
    <t>1.2.2.24</t>
  </si>
  <si>
    <t>Procurement Service Providers (5 Training Service Packages)</t>
  </si>
  <si>
    <t>1.4.1.2</t>
  </si>
  <si>
    <t>Procure Strategic Workforce Planning Training Providers</t>
  </si>
  <si>
    <t>1.4.2.2</t>
  </si>
  <si>
    <t>1.4.2.7</t>
  </si>
  <si>
    <t>Procurement of Training and development consultant for knowledge base, curriculum, and training programme.</t>
  </si>
  <si>
    <t>2.2.1.9</t>
  </si>
  <si>
    <t>2.2.2.9</t>
  </si>
  <si>
    <t>2.2.3.9</t>
  </si>
  <si>
    <t>2.2.4.9</t>
  </si>
  <si>
    <t>2.2.5.9</t>
  </si>
  <si>
    <t>2.2.6.9</t>
  </si>
  <si>
    <t>TRANSFERS</t>
  </si>
  <si>
    <t>Transfer Purpose:</t>
  </si>
  <si>
    <t>Estimated Number of Transfers:</t>
  </si>
  <si>
    <t>Transfer Date</t>
  </si>
  <si>
    <t>Ex-Post</t>
  </si>
  <si>
    <t>Meetings for strengthen Public Sector Transformation Implementation</t>
  </si>
  <si>
    <t>US$ 'M</t>
  </si>
  <si>
    <t>18 Month Total</t>
  </si>
  <si>
    <t xml:space="preserve">Year 1 </t>
  </si>
  <si>
    <t>Auditing and M&amp;E</t>
  </si>
  <si>
    <t>Project Management and Coordination</t>
  </si>
  <si>
    <t>Strengthening of public sector transformation implementation, communications and change management</t>
  </si>
  <si>
    <t>1.3.2</t>
  </si>
  <si>
    <t>1.4.3</t>
  </si>
  <si>
    <t>Direct Contracting is justified under Bank’s Policy (GN-2350-9), paragraph 3.10 (a)</t>
  </si>
  <si>
    <t xml:space="preserve">Single Source Selection is justified under Bank’s Policy (GN‑2349-9), paragraph 3.6 (c) and (d). </t>
  </si>
  <si>
    <t xml:space="preserve">Direct Contracting is justified under Bank’s Policy (GN 2349-9), paragraph 3.6 (c) and (d).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</si>
</sst>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0,,;;&quot;-&quot;;@"/>
    <numFmt numFmtId="165" formatCode="#,##0.00000000"/>
    <numFmt numFmtId="166" formatCode="0.000"/>
    <numFmt numFmtId="167" formatCode="#,##0.0,,;;&quot;-&quot;;@"/>
    <numFmt numFmtId="168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b/>
      <sz val="18"/>
      <color indexed="8"/>
      <name val="Calibri"/>
      <family val="2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rgb="FF0000FF"/>
      <name val="Calibri"/>
      <family val="2"/>
      <scheme val="minor"/>
    </font>
    <font>
      <sz val="11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8"/>
      </patternFill>
    </fill>
  </fills>
  <borders count="10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FF0000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3F3F3F"/>
      </right>
      <top/>
      <bottom style="thin">
        <color rgb="FFFF0000"/>
      </bottom>
      <diagonal/>
    </border>
    <border>
      <left style="thin">
        <color rgb="FF7F7F7F"/>
      </left>
      <right style="thin">
        <color rgb="FFFF0000"/>
      </right>
      <top/>
      <bottom style="thin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auto="1"/>
      </bottom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rgb="FFFF0000"/>
      </top>
      <bottom style="thin">
        <color rgb="FFFF0000"/>
      </bottom>
      <diagonal/>
    </border>
    <border>
      <left style="thin">
        <color rgb="FF7F7F7F"/>
      </left>
      <right style="double">
        <color rgb="FF3F3F3F"/>
      </right>
      <top style="thin">
        <color rgb="FFFF0000"/>
      </top>
      <bottom style="thin">
        <color rgb="FFFF0000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 style="thin">
        <color rgb="FFFF0000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FF0000"/>
      </top>
      <bottom/>
      <diagonal/>
    </border>
    <border>
      <left style="thin">
        <color rgb="FF7F7F7F"/>
      </left>
      <right style="thin">
        <color rgb="FF7F7F7F"/>
      </right>
      <top style="thin">
        <color rgb="FFFF0000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3F3F3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double">
        <color rgb="FFFF0000"/>
      </bottom>
      <diagonal/>
    </border>
    <border>
      <left style="thin">
        <color rgb="FF7F7F7F"/>
      </left>
      <right style="thin">
        <color rgb="FF7F7F7F"/>
      </right>
      <top/>
      <bottom style="double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rgb="FFFF0000"/>
      </top>
      <bottom style="double">
        <color rgb="FFFF0000"/>
      </bottom>
      <diagonal/>
    </border>
    <border>
      <left style="thin">
        <color rgb="FF7F7F7F"/>
      </left>
      <right style="thin">
        <color rgb="FF7F7F7F"/>
      </right>
      <top style="double">
        <color rgb="FFFF0000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double">
        <color rgb="FFFF0000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FF0000"/>
      </bottom>
      <diagonal/>
    </border>
    <border>
      <left/>
      <right style="thin">
        <color rgb="FF7F7F7F"/>
      </right>
      <top style="thin">
        <color rgb="FFFF0000"/>
      </top>
      <bottom style="thin">
        <color rgb="FFFF0000"/>
      </bottom>
      <diagonal/>
    </border>
    <border>
      <left style="thin">
        <color rgb="FF7F7F7F"/>
      </left>
      <right style="thin">
        <color rgb="FF7F7F7F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3F3F3F"/>
      </top>
      <bottom style="double">
        <color rgb="FFFF0000"/>
      </bottom>
      <diagonal/>
    </border>
    <border>
      <left style="thin">
        <color rgb="FF7F7F7F"/>
      </left>
      <right style="thin">
        <color rgb="FF7F7F7F"/>
      </right>
      <top/>
      <bottom style="thin">
        <color rgb="FFFF0000"/>
      </bottom>
      <diagonal/>
    </border>
    <border>
      <left style="thin">
        <color rgb="FF7F7F7F"/>
      </left>
      <right style="thin">
        <color rgb="FF7F7F7F"/>
      </right>
      <top style="thin">
        <color rgb="FF3F3F3F"/>
      </top>
      <bottom style="thin">
        <color rgb="FFFF0000"/>
      </bottom>
      <diagonal/>
    </border>
    <border>
      <left style="thin">
        <color rgb="FF7F7F7F"/>
      </left>
      <right/>
      <top style="thin">
        <color rgb="FFFF0000"/>
      </top>
      <bottom style="thin">
        <color rgb="FFFF0000"/>
      </bottom>
      <diagonal/>
    </border>
    <border>
      <left style="thin">
        <color rgb="FF7F7F7F"/>
      </left>
      <right/>
      <top/>
      <bottom style="thin">
        <color rgb="FFFF0000"/>
      </bottom>
      <diagonal/>
    </border>
    <border>
      <left/>
      <right style="thin">
        <color rgb="FF7F7F7F"/>
      </right>
      <top/>
      <bottom style="thin">
        <color rgb="FFFF0000"/>
      </bottom>
      <diagonal/>
    </border>
    <border>
      <left style="thin">
        <color rgb="FF7F7F7F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7F7F7F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7F7F7F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FF0000"/>
      </right>
      <top style="thin">
        <color indexed="64"/>
      </top>
      <bottom/>
      <diagonal/>
    </border>
    <border>
      <left style="thin">
        <color rgb="FF7F7F7F"/>
      </left>
      <right style="thin">
        <color rgb="FFFF0000"/>
      </right>
      <top style="thin">
        <color indexed="64"/>
      </top>
      <bottom style="thin">
        <color rgb="FFFF0000"/>
      </bottom>
      <diagonal/>
    </border>
    <border>
      <left style="thin">
        <color rgb="FF7F7F7F"/>
      </left>
      <right style="thin">
        <color rgb="FFFF0000"/>
      </right>
      <top/>
      <bottom style="thin">
        <color indexed="64"/>
      </bottom>
      <diagonal/>
    </border>
    <border>
      <left style="thin">
        <color rgb="FFFF0000"/>
      </left>
      <right style="thin">
        <color rgb="FF7F7F7F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rgb="FF7F7F7F"/>
      </right>
      <top style="thin">
        <color auto="1"/>
      </top>
      <bottom style="thin">
        <color auto="1"/>
      </bottom>
      <diagonal/>
    </border>
    <border>
      <left style="thin">
        <color rgb="FFFF0000"/>
      </left>
      <right style="thin">
        <color rgb="FF7F7F7F"/>
      </right>
      <top style="thin">
        <color auto="1"/>
      </top>
      <bottom/>
      <diagonal/>
    </border>
    <border>
      <left style="thin">
        <color rgb="FFFF0000"/>
      </left>
      <right style="thin">
        <color rgb="FF7F7F7F"/>
      </right>
      <top style="thin">
        <color indexed="64"/>
      </top>
      <bottom style="thin">
        <color rgb="FFFF0000"/>
      </bottom>
      <diagonal/>
    </border>
    <border>
      <left style="thin">
        <color rgb="FFFF0000"/>
      </left>
      <right style="thin">
        <color rgb="FF7F7F7F"/>
      </right>
      <top/>
      <bottom style="thin">
        <color indexed="64"/>
      </bottom>
      <diagonal/>
    </border>
    <border>
      <left style="thin">
        <color rgb="FFFF0000"/>
      </left>
      <right style="thin">
        <color rgb="FF7F7F7F"/>
      </right>
      <top style="thin">
        <color rgb="FFFF0000"/>
      </top>
      <bottom style="thin">
        <color rgb="FFFF0000"/>
      </bottom>
      <diagonal/>
    </border>
    <border>
      <left style="thin">
        <color rgb="FF7F7F7F"/>
      </left>
      <right/>
      <top style="thin">
        <color rgb="FFFF0000"/>
      </top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/>
      <diagonal/>
    </border>
    <border>
      <left style="thin">
        <color rgb="FF7F7F7F"/>
      </left>
      <right/>
      <top style="thin">
        <color indexed="64"/>
      </top>
      <bottom style="thin">
        <color rgb="FFFF0000"/>
      </bottom>
      <diagonal/>
    </border>
    <border>
      <left style="thin">
        <color rgb="FF7F7F7F"/>
      </left>
      <right/>
      <top/>
      <bottom style="thin">
        <color indexed="64"/>
      </bottom>
      <diagonal/>
    </border>
    <border>
      <left style="thin">
        <color rgb="FFFF0000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7F7F7F"/>
      </right>
      <top style="thin">
        <color rgb="FFFF0000"/>
      </top>
      <bottom/>
      <diagonal/>
    </border>
    <border>
      <left style="thin">
        <color rgb="FFFF0000"/>
      </left>
      <right style="thin">
        <color rgb="FF7F7F7F"/>
      </right>
      <top style="thin">
        <color rgb="FFFF0000"/>
      </top>
      <bottom style="thin">
        <color rgb="FF7F7F7F"/>
      </bottom>
      <diagonal/>
    </border>
    <border>
      <left style="thin">
        <color rgb="FF7F7F7F"/>
      </left>
      <right/>
      <top style="thin">
        <color rgb="FFFF0000"/>
      </top>
      <bottom/>
      <diagonal/>
    </border>
    <border>
      <left style="thin">
        <color rgb="FF7F7F7F"/>
      </left>
      <right style="thin">
        <color rgb="FF7F7F7F"/>
      </right>
      <top style="thin">
        <color rgb="FFFF0000"/>
      </top>
      <bottom style="thin">
        <color rgb="FF7F7F7F"/>
      </bottom>
      <diagonal/>
    </border>
    <border>
      <left style="thin">
        <color rgb="FF7F7F7F"/>
      </left>
      <right style="thin">
        <color rgb="FFFF0000"/>
      </right>
      <top style="thin">
        <color rgb="FFFF0000"/>
      </top>
      <bottom style="thin">
        <color rgb="FF7F7F7F"/>
      </bottom>
      <diagonal/>
    </border>
    <border>
      <left style="thin">
        <color rgb="FFFF0000"/>
      </left>
      <right style="thin">
        <color rgb="FF7F7F7F"/>
      </right>
      <top/>
      <bottom/>
      <diagonal/>
    </border>
    <border>
      <left style="thin">
        <color rgb="FFFF0000"/>
      </left>
      <right style="thin">
        <color rgb="FF7F7F7F"/>
      </right>
      <top/>
      <bottom style="thin">
        <color rgb="FFFF0000"/>
      </bottom>
      <diagonal/>
    </border>
    <border>
      <left style="medium">
        <color indexed="64"/>
      </left>
      <right/>
      <top/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5" fillId="4" borderId="1" applyNumberFormat="0" applyAlignment="0" applyProtection="0"/>
    <xf numFmtId="0" fontId="6" fillId="5" borderId="3" applyNumberFormat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3" fillId="0" borderId="0"/>
    <xf numFmtId="0" fontId="22" fillId="14" borderId="0" applyNumberFormat="0" applyBorder="0" applyAlignment="0" applyProtection="0"/>
  </cellStyleXfs>
  <cellXfs count="402">
    <xf numFmtId="0" fontId="0" fillId="0" borderId="0" xfId="0"/>
    <xf numFmtId="0" fontId="0" fillId="0" borderId="0" xfId="0" applyAlignment="1">
      <alignment horizontal="center" vertical="center"/>
    </xf>
    <xf numFmtId="0" fontId="8" fillId="3" borderId="4" xfId="5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7" fillId="0" borderId="0" xfId="0" applyFont="1"/>
    <xf numFmtId="0" fontId="3" fillId="3" borderId="10" xfId="5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3" fillId="3" borderId="10" xfId="5" applyBorder="1" applyAlignment="1">
      <alignment horizontal="center" vertical="top" wrapText="1"/>
    </xf>
    <xf numFmtId="0" fontId="3" fillId="3" borderId="11" xfId="5" applyBorder="1" applyAlignment="1">
      <alignment horizontal="center" vertical="top" wrapText="1"/>
    </xf>
    <xf numFmtId="0" fontId="4" fillId="4" borderId="15" xfId="6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vertical="top"/>
    </xf>
    <xf numFmtId="0" fontId="0" fillId="0" borderId="0" xfId="0" applyFill="1" applyBorder="1" applyAlignment="1">
      <alignment vertical="top"/>
    </xf>
    <xf numFmtId="0" fontId="14" fillId="13" borderId="5" xfId="13" applyFont="1" applyFill="1" applyBorder="1" applyAlignment="1">
      <alignment horizontal="center" vertical="top" wrapText="1"/>
    </xf>
    <xf numFmtId="0" fontId="15" fillId="13" borderId="26" xfId="13" applyFont="1" applyFill="1" applyBorder="1" applyAlignment="1">
      <alignment vertical="top"/>
    </xf>
    <xf numFmtId="0" fontId="15" fillId="13" borderId="27" xfId="13" applyFont="1" applyFill="1" applyBorder="1" applyAlignment="1">
      <alignment vertical="top" wrapText="1"/>
    </xf>
    <xf numFmtId="0" fontId="15" fillId="13" borderId="28" xfId="13" applyFont="1" applyFill="1" applyBorder="1" applyAlignment="1">
      <alignment vertical="top" wrapText="1"/>
    </xf>
    <xf numFmtId="0" fontId="16" fillId="11" borderId="24" xfId="0" applyFont="1" applyFill="1" applyBorder="1" applyAlignment="1">
      <alignment vertical="top" wrapText="1"/>
    </xf>
    <xf numFmtId="0" fontId="17" fillId="11" borderId="5" xfId="0" applyFont="1" applyFill="1" applyBorder="1" applyAlignment="1">
      <alignment horizontal="left" vertical="top" wrapText="1"/>
    </xf>
    <xf numFmtId="0" fontId="17" fillId="11" borderId="5" xfId="0" applyFont="1" applyFill="1" applyBorder="1" applyAlignment="1">
      <alignment horizontal="center" vertical="top" wrapText="1"/>
    </xf>
    <xf numFmtId="0" fontId="16" fillId="11" borderId="5" xfId="13" applyFont="1" applyFill="1" applyBorder="1" applyAlignment="1">
      <alignment vertical="top" wrapText="1"/>
    </xf>
    <xf numFmtId="0" fontId="16" fillId="11" borderId="5" xfId="13" applyFont="1" applyFill="1" applyBorder="1" applyAlignment="1">
      <alignment horizontal="center" vertical="top" wrapText="1"/>
    </xf>
    <xf numFmtId="0" fontId="16" fillId="11" borderId="5" xfId="0" applyFont="1" applyFill="1" applyBorder="1" applyAlignment="1">
      <alignment vertical="top" wrapText="1"/>
    </xf>
    <xf numFmtId="44" fontId="17" fillId="11" borderId="5" xfId="2" applyFont="1" applyFill="1" applyBorder="1" applyAlignment="1">
      <alignment vertical="top"/>
    </xf>
    <xf numFmtId="17" fontId="16" fillId="11" borderId="5" xfId="13" applyNumberFormat="1" applyFont="1" applyFill="1" applyBorder="1" applyAlignment="1">
      <alignment vertical="top" wrapText="1"/>
    </xf>
    <xf numFmtId="0" fontId="16" fillId="11" borderId="25" xfId="13" applyFont="1" applyFill="1" applyBorder="1" applyAlignment="1">
      <alignment vertical="top" wrapText="1"/>
    </xf>
    <xf numFmtId="0" fontId="16" fillId="0" borderId="29" xfId="0" applyFont="1" applyBorder="1" applyAlignment="1">
      <alignment vertical="top" wrapText="1"/>
    </xf>
    <xf numFmtId="0" fontId="18" fillId="0" borderId="30" xfId="0" applyFont="1" applyFill="1" applyBorder="1" applyAlignment="1">
      <alignment horizontal="left" vertical="top" wrapText="1"/>
    </xf>
    <xf numFmtId="0" fontId="17" fillId="0" borderId="30" xfId="0" applyFont="1" applyFill="1" applyBorder="1" applyAlignment="1">
      <alignment horizontal="center" vertical="top" wrapText="1"/>
    </xf>
    <xf numFmtId="0" fontId="16" fillId="0" borderId="30" xfId="13" applyFont="1" applyFill="1" applyBorder="1" applyAlignment="1">
      <alignment vertical="top" wrapText="1"/>
    </xf>
    <xf numFmtId="0" fontId="16" fillId="0" borderId="30" xfId="13" applyFont="1" applyFill="1" applyBorder="1" applyAlignment="1">
      <alignment horizontal="center" vertical="top" wrapText="1"/>
    </xf>
    <xf numFmtId="44" fontId="16" fillId="0" borderId="30" xfId="2" applyFont="1" applyFill="1" applyBorder="1" applyAlignment="1">
      <alignment horizontal="right" vertical="top"/>
    </xf>
    <xf numFmtId="0" fontId="16" fillId="11" borderId="30" xfId="13" applyFont="1" applyFill="1" applyBorder="1" applyAlignment="1">
      <alignment vertical="top" wrapText="1"/>
    </xf>
    <xf numFmtId="0" fontId="16" fillId="0" borderId="31" xfId="13" applyFont="1" applyFill="1" applyBorder="1" applyAlignment="1">
      <alignment vertical="top" wrapText="1"/>
    </xf>
    <xf numFmtId="0" fontId="16" fillId="0" borderId="32" xfId="13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8" fillId="10" borderId="24" xfId="0" applyFont="1" applyFill="1" applyBorder="1" applyAlignment="1">
      <alignment vertical="top" wrapText="1"/>
    </xf>
    <xf numFmtId="0" fontId="19" fillId="10" borderId="5" xfId="0" applyFont="1" applyFill="1" applyBorder="1" applyAlignment="1">
      <alignment horizontal="left" vertical="top" wrapText="1"/>
    </xf>
    <xf numFmtId="0" fontId="19" fillId="10" borderId="5" xfId="0" applyFont="1" applyFill="1" applyBorder="1" applyAlignment="1">
      <alignment horizontal="center" vertical="top" wrapText="1"/>
    </xf>
    <xf numFmtId="0" fontId="18" fillId="10" borderId="5" xfId="13" applyFont="1" applyFill="1" applyBorder="1" applyAlignment="1">
      <alignment vertical="top" wrapText="1"/>
    </xf>
    <xf numFmtId="0" fontId="18" fillId="10" borderId="5" xfId="13" applyFont="1" applyFill="1" applyBorder="1" applyAlignment="1">
      <alignment horizontal="center" vertical="top" wrapText="1"/>
    </xf>
    <xf numFmtId="44" fontId="18" fillId="10" borderId="5" xfId="2" applyFont="1" applyFill="1" applyBorder="1" applyAlignment="1">
      <alignment vertical="top" wrapText="1"/>
    </xf>
    <xf numFmtId="1" fontId="19" fillId="10" borderId="5" xfId="2" applyNumberFormat="1" applyFont="1" applyFill="1" applyBorder="1" applyAlignment="1">
      <alignment vertical="top"/>
    </xf>
    <xf numFmtId="17" fontId="18" fillId="10" borderId="5" xfId="13" applyNumberFormat="1" applyFont="1" applyFill="1" applyBorder="1" applyAlignment="1">
      <alignment vertical="top" wrapText="1"/>
    </xf>
    <xf numFmtId="0" fontId="18" fillId="10" borderId="25" xfId="13" applyFont="1" applyFill="1" applyBorder="1" applyAlignment="1">
      <alignment vertical="top" wrapText="1"/>
    </xf>
    <xf numFmtId="0" fontId="16" fillId="0" borderId="24" xfId="13" applyFont="1" applyFill="1" applyBorder="1" applyAlignment="1">
      <alignment vertical="top" wrapText="1"/>
    </xf>
    <xf numFmtId="0" fontId="17" fillId="11" borderId="6" xfId="0" applyFont="1" applyFill="1" applyBorder="1" applyAlignment="1">
      <alignment horizontal="center" vertical="top" wrapText="1"/>
    </xf>
    <xf numFmtId="0" fontId="16" fillId="11" borderId="6" xfId="13" applyFont="1" applyFill="1" applyBorder="1" applyAlignment="1">
      <alignment vertical="top" wrapText="1"/>
    </xf>
    <xf numFmtId="0" fontId="16" fillId="11" borderId="6" xfId="0" applyFont="1" applyFill="1" applyBorder="1" applyAlignment="1">
      <alignment vertical="top" wrapText="1"/>
    </xf>
    <xf numFmtId="44" fontId="16" fillId="11" borderId="5" xfId="2" applyFont="1" applyFill="1" applyBorder="1" applyAlignment="1">
      <alignment vertical="top" wrapText="1"/>
    </xf>
    <xf numFmtId="0" fontId="16" fillId="11" borderId="5" xfId="3" applyNumberFormat="1" applyFont="1" applyFill="1" applyBorder="1" applyAlignment="1">
      <alignment horizontal="center" vertical="top" wrapText="1"/>
    </xf>
    <xf numFmtId="2" fontId="16" fillId="11" borderId="5" xfId="13" applyNumberFormat="1" applyFont="1" applyFill="1" applyBorder="1" applyAlignment="1">
      <alignment horizontal="center" vertical="top" wrapText="1"/>
    </xf>
    <xf numFmtId="17" fontId="16" fillId="11" borderId="6" xfId="13" applyNumberFormat="1" applyFont="1" applyFill="1" applyBorder="1" applyAlignment="1">
      <alignment vertical="top" wrapText="1"/>
    </xf>
    <xf numFmtId="0" fontId="16" fillId="11" borderId="33" xfId="13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16" fillId="11" borderId="6" xfId="13" applyFont="1" applyFill="1" applyBorder="1" applyAlignment="1">
      <alignment horizontal="center" vertical="top" wrapText="1"/>
    </xf>
    <xf numFmtId="1" fontId="17" fillId="11" borderId="5" xfId="2" applyNumberFormat="1" applyFont="1" applyFill="1" applyBorder="1" applyAlignment="1">
      <alignment horizontal="center" vertical="top"/>
    </xf>
    <xf numFmtId="0" fontId="16" fillId="11" borderId="34" xfId="0" applyFont="1" applyFill="1" applyBorder="1" applyAlignment="1">
      <alignment vertical="top" wrapText="1"/>
    </xf>
    <xf numFmtId="0" fontId="16" fillId="11" borderId="29" xfId="0" applyFont="1" applyFill="1" applyBorder="1" applyAlignment="1">
      <alignment vertical="top" wrapText="1"/>
    </xf>
    <xf numFmtId="0" fontId="17" fillId="11" borderId="30" xfId="0" applyFont="1" applyFill="1" applyBorder="1" applyAlignment="1">
      <alignment horizontal="left" vertical="top" wrapText="1"/>
    </xf>
    <xf numFmtId="0" fontId="17" fillId="11" borderId="30" xfId="0" applyFont="1" applyFill="1" applyBorder="1" applyAlignment="1">
      <alignment horizontal="center" vertical="top" wrapText="1"/>
    </xf>
    <xf numFmtId="0" fontId="16" fillId="11" borderId="30" xfId="13" applyFont="1" applyFill="1" applyBorder="1" applyAlignment="1">
      <alignment horizontal="center" vertical="top" wrapText="1"/>
    </xf>
    <xf numFmtId="0" fontId="16" fillId="11" borderId="30" xfId="0" applyFont="1" applyFill="1" applyBorder="1" applyAlignment="1">
      <alignment vertical="top" wrapText="1"/>
    </xf>
    <xf numFmtId="44" fontId="17" fillId="11" borderId="30" xfId="2" applyFont="1" applyFill="1" applyBorder="1" applyAlignment="1">
      <alignment vertical="top"/>
    </xf>
    <xf numFmtId="17" fontId="16" fillId="11" borderId="30" xfId="13" applyNumberFormat="1" applyFont="1" applyFill="1" applyBorder="1" applyAlignment="1">
      <alignment vertical="top" wrapText="1"/>
    </xf>
    <xf numFmtId="0" fontId="16" fillId="11" borderId="31" xfId="13" applyFont="1" applyFill="1" applyBorder="1" applyAlignment="1">
      <alignment vertical="top" wrapText="1"/>
    </xf>
    <xf numFmtId="0" fontId="16" fillId="10" borderId="5" xfId="13" applyFont="1" applyFill="1" applyBorder="1" applyAlignment="1">
      <alignment vertical="top" wrapText="1"/>
    </xf>
    <xf numFmtId="44" fontId="17" fillId="11" borderId="6" xfId="2" applyFont="1" applyFill="1" applyBorder="1" applyAlignment="1">
      <alignment vertical="top"/>
    </xf>
    <xf numFmtId="0" fontId="16" fillId="10" borderId="5" xfId="13" applyFont="1" applyFill="1" applyBorder="1" applyAlignment="1">
      <alignment horizontal="center" vertical="top" wrapText="1"/>
    </xf>
    <xf numFmtId="0" fontId="16" fillId="10" borderId="5" xfId="0" applyFont="1" applyFill="1" applyBorder="1" applyAlignment="1">
      <alignment vertical="top" wrapText="1"/>
    </xf>
    <xf numFmtId="0" fontId="17" fillId="11" borderId="6" xfId="0" applyFont="1" applyFill="1" applyBorder="1" applyAlignment="1">
      <alignment horizontal="left" vertical="top" wrapText="1"/>
    </xf>
    <xf numFmtId="44" fontId="16" fillId="11" borderId="6" xfId="2" applyFont="1" applyFill="1" applyBorder="1" applyAlignment="1">
      <alignment vertical="top" wrapText="1"/>
    </xf>
    <xf numFmtId="0" fontId="18" fillId="10" borderId="24" xfId="0" applyFont="1" applyFill="1" applyBorder="1" applyAlignment="1">
      <alignment vertical="top"/>
    </xf>
    <xf numFmtId="0" fontId="15" fillId="13" borderId="27" xfId="13" applyFont="1" applyFill="1" applyBorder="1" applyAlignment="1">
      <alignment vertical="top"/>
    </xf>
    <xf numFmtId="0" fontId="15" fillId="13" borderId="35" xfId="13" applyFont="1" applyFill="1" applyBorder="1" applyAlignment="1">
      <alignment vertical="top"/>
    </xf>
    <xf numFmtId="0" fontId="15" fillId="13" borderId="36" xfId="13" applyFont="1" applyFill="1" applyBorder="1" applyAlignment="1">
      <alignment horizontal="left" vertical="top" wrapText="1"/>
    </xf>
    <xf numFmtId="0" fontId="15" fillId="13" borderId="23" xfId="13" applyFont="1" applyFill="1" applyBorder="1" applyAlignment="1">
      <alignment horizontal="left" vertical="top" wrapText="1"/>
    </xf>
    <xf numFmtId="0" fontId="14" fillId="13" borderId="14" xfId="13" applyFont="1" applyFill="1" applyBorder="1" applyAlignment="1">
      <alignment horizontal="center" vertical="top" wrapText="1"/>
    </xf>
    <xf numFmtId="0" fontId="19" fillId="10" borderId="24" xfId="0" applyFont="1" applyFill="1" applyBorder="1" applyAlignment="1">
      <alignment horizontal="left" vertical="top"/>
    </xf>
    <xf numFmtId="0" fontId="18" fillId="10" borderId="5" xfId="0" applyFont="1" applyFill="1" applyBorder="1" applyAlignment="1">
      <alignment vertical="top" wrapText="1"/>
    </xf>
    <xf numFmtId="17" fontId="18" fillId="10" borderId="14" xfId="13" applyNumberFormat="1" applyFont="1" applyFill="1" applyBorder="1" applyAlignment="1">
      <alignment vertical="top" wrapText="1"/>
    </xf>
    <xf numFmtId="17" fontId="18" fillId="10" borderId="25" xfId="13" applyNumberFormat="1" applyFont="1" applyFill="1" applyBorder="1" applyAlignment="1">
      <alignment vertical="top" wrapText="1"/>
    </xf>
    <xf numFmtId="0" fontId="16" fillId="0" borderId="5" xfId="13" applyFont="1" applyFill="1" applyBorder="1" applyAlignment="1">
      <alignment vertical="top" wrapText="1"/>
    </xf>
    <xf numFmtId="0" fontId="16" fillId="0" borderId="5" xfId="0" applyFont="1" applyBorder="1" applyAlignment="1">
      <alignment horizontal="left" vertical="top"/>
    </xf>
    <xf numFmtId="17" fontId="16" fillId="0" borderId="5" xfId="13" applyNumberFormat="1" applyFont="1" applyFill="1" applyBorder="1" applyAlignment="1">
      <alignment vertical="top" wrapText="1"/>
    </xf>
    <xf numFmtId="17" fontId="16" fillId="11" borderId="14" xfId="13" applyNumberFormat="1" applyFont="1" applyFill="1" applyBorder="1" applyAlignment="1">
      <alignment vertical="top" wrapText="1"/>
    </xf>
    <xf numFmtId="0" fontId="16" fillId="0" borderId="25" xfId="13" applyFont="1" applyFill="1" applyBorder="1" applyAlignment="1">
      <alignment vertical="top" wrapText="1"/>
    </xf>
    <xf numFmtId="0" fontId="16" fillId="0" borderId="34" xfId="13" applyFont="1" applyFill="1" applyBorder="1" applyAlignment="1">
      <alignment vertical="top" wrapText="1"/>
    </xf>
    <xf numFmtId="0" fontId="16" fillId="0" borderId="6" xfId="13" applyFont="1" applyFill="1" applyBorder="1" applyAlignment="1">
      <alignment vertical="top" wrapText="1"/>
    </xf>
    <xf numFmtId="0" fontId="16" fillId="0" borderId="6" xfId="0" applyFont="1" applyBorder="1" applyAlignment="1">
      <alignment horizontal="left" vertical="top"/>
    </xf>
    <xf numFmtId="17" fontId="16" fillId="0" borderId="6" xfId="13" applyNumberFormat="1" applyFont="1" applyFill="1" applyBorder="1" applyAlignment="1">
      <alignment vertical="top" wrapText="1"/>
    </xf>
    <xf numFmtId="0" fontId="16" fillId="0" borderId="33" xfId="13" applyFont="1" applyFill="1" applyBorder="1" applyAlignment="1">
      <alignment vertical="top" wrapText="1"/>
    </xf>
    <xf numFmtId="2" fontId="16" fillId="11" borderId="6" xfId="13" applyNumberFormat="1" applyFont="1" applyFill="1" applyBorder="1" applyAlignment="1">
      <alignment horizontal="center" vertical="top" wrapText="1"/>
    </xf>
    <xf numFmtId="0" fontId="16" fillId="0" borderId="29" xfId="13" applyFont="1" applyFill="1" applyBorder="1" applyAlignment="1">
      <alignment vertical="top" wrapText="1"/>
    </xf>
    <xf numFmtId="0" fontId="16" fillId="0" borderId="30" xfId="0" applyFont="1" applyBorder="1" applyAlignment="1">
      <alignment horizontal="left" vertical="top"/>
    </xf>
    <xf numFmtId="44" fontId="16" fillId="11" borderId="30" xfId="2" applyFont="1" applyFill="1" applyBorder="1" applyAlignment="1">
      <alignment vertical="top" wrapText="1"/>
    </xf>
    <xf numFmtId="2" fontId="16" fillId="11" borderId="30" xfId="13" applyNumberFormat="1" applyFont="1" applyFill="1" applyBorder="1" applyAlignment="1">
      <alignment horizontal="center" vertical="top" wrapText="1"/>
    </xf>
    <xf numFmtId="17" fontId="16" fillId="0" borderId="30" xfId="13" applyNumberFormat="1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20" fillId="0" borderId="7" xfId="0" applyFont="1" applyBorder="1" applyAlignment="1">
      <alignment horizontal="left" vertical="top" wrapText="1"/>
    </xf>
    <xf numFmtId="0" fontId="16" fillId="0" borderId="7" xfId="13" applyFont="1" applyFill="1" applyBorder="1" applyAlignment="1">
      <alignment vertical="top" wrapText="1"/>
    </xf>
    <xf numFmtId="0" fontId="21" fillId="0" borderId="7" xfId="0" applyFont="1" applyBorder="1" applyAlignment="1">
      <alignment horizontal="left" vertical="top"/>
    </xf>
    <xf numFmtId="43" fontId="17" fillId="0" borderId="7" xfId="2" applyNumberFormat="1" applyFont="1" applyFill="1" applyBorder="1" applyAlignment="1">
      <alignment vertical="top" wrapText="1"/>
    </xf>
    <xf numFmtId="9" fontId="16" fillId="0" borderId="7" xfId="13" applyNumberFormat="1" applyFont="1" applyFill="1" applyBorder="1" applyAlignment="1">
      <alignment vertical="top" wrapText="1"/>
    </xf>
    <xf numFmtId="0" fontId="16" fillId="0" borderId="7" xfId="13" applyFont="1" applyFill="1" applyBorder="1" applyAlignment="1">
      <alignment horizontal="center" vertical="top" wrapText="1"/>
    </xf>
    <xf numFmtId="0" fontId="17" fillId="0" borderId="0" xfId="0" applyFont="1" applyAlignment="1">
      <alignment vertical="top"/>
    </xf>
    <xf numFmtId="0" fontId="15" fillId="13" borderId="28" xfId="13" applyFont="1" applyFill="1" applyBorder="1" applyAlignment="1">
      <alignment vertical="top"/>
    </xf>
    <xf numFmtId="0" fontId="14" fillId="13" borderId="6" xfId="13" applyFont="1" applyFill="1" applyBorder="1" applyAlignment="1">
      <alignment horizontal="center" vertical="top" wrapText="1"/>
    </xf>
    <xf numFmtId="0" fontId="16" fillId="11" borderId="5" xfId="13" applyNumberFormat="1" applyFont="1" applyFill="1" applyBorder="1" applyAlignment="1">
      <alignment horizontal="center" vertical="top" wrapText="1"/>
    </xf>
    <xf numFmtId="0" fontId="16" fillId="11" borderId="6" xfId="13" applyNumberFormat="1" applyFont="1" applyFill="1" applyBorder="1" applyAlignment="1">
      <alignment horizontal="center" vertical="top" wrapText="1"/>
    </xf>
    <xf numFmtId="0" fontId="16" fillId="11" borderId="30" xfId="13" applyNumberFormat="1" applyFont="1" applyFill="1" applyBorder="1" applyAlignment="1">
      <alignment horizontal="center" vertical="top" wrapText="1"/>
    </xf>
    <xf numFmtId="0" fontId="15" fillId="13" borderId="38" xfId="13" applyFont="1" applyFill="1" applyBorder="1" applyAlignment="1">
      <alignment vertical="top"/>
    </xf>
    <xf numFmtId="0" fontId="15" fillId="13" borderId="39" xfId="13" applyFont="1" applyFill="1" applyBorder="1" applyAlignment="1">
      <alignment vertical="top"/>
    </xf>
    <xf numFmtId="0" fontId="15" fillId="13" borderId="40" xfId="13" applyFont="1" applyFill="1" applyBorder="1" applyAlignment="1">
      <alignment vertical="top"/>
    </xf>
    <xf numFmtId="0" fontId="17" fillId="0" borderId="7" xfId="0" applyFont="1" applyFill="1" applyBorder="1" applyAlignment="1">
      <alignment vertical="top" wrapText="1"/>
    </xf>
    <xf numFmtId="0" fontId="17" fillId="0" borderId="7" xfId="0" applyFont="1" applyFill="1" applyBorder="1" applyAlignment="1">
      <alignment horizontal="center" vertical="top" wrapText="1"/>
    </xf>
    <xf numFmtId="17" fontId="16" fillId="0" borderId="7" xfId="13" applyNumberFormat="1" applyFont="1" applyFill="1" applyBorder="1" applyAlignment="1">
      <alignment vertical="top" wrapText="1"/>
    </xf>
    <xf numFmtId="0" fontId="16" fillId="0" borderId="9" xfId="13" applyFont="1" applyFill="1" applyBorder="1" applyAlignment="1">
      <alignment vertical="top" wrapText="1"/>
    </xf>
    <xf numFmtId="0" fontId="16" fillId="0" borderId="41" xfId="13" applyFont="1" applyFill="1" applyBorder="1" applyAlignment="1">
      <alignment vertical="top" wrapText="1"/>
    </xf>
    <xf numFmtId="0" fontId="16" fillId="0" borderId="42" xfId="13" applyFont="1" applyFill="1" applyBorder="1" applyAlignment="1">
      <alignment vertical="top" wrapText="1"/>
    </xf>
    <xf numFmtId="0" fontId="16" fillId="0" borderId="43" xfId="13" applyFont="1" applyFill="1" applyBorder="1" applyAlignment="1">
      <alignment vertical="top" wrapText="1"/>
    </xf>
    <xf numFmtId="0" fontId="19" fillId="0" borderId="44" xfId="0" applyFont="1" applyFill="1" applyBorder="1" applyAlignment="1">
      <alignment horizontal="left" vertical="top" wrapText="1"/>
    </xf>
    <xf numFmtId="0" fontId="17" fillId="0" borderId="44" xfId="0" applyFont="1" applyFill="1" applyBorder="1" applyAlignment="1">
      <alignment vertical="top" wrapText="1"/>
    </xf>
    <xf numFmtId="0" fontId="17" fillId="0" borderId="44" xfId="0" applyFont="1" applyFill="1" applyBorder="1" applyAlignment="1">
      <alignment horizontal="center" vertical="top" wrapText="1"/>
    </xf>
    <xf numFmtId="0" fontId="16" fillId="0" borderId="44" xfId="13" applyFont="1" applyFill="1" applyBorder="1" applyAlignment="1">
      <alignment vertical="top" wrapText="1"/>
    </xf>
    <xf numFmtId="0" fontId="16" fillId="0" borderId="45" xfId="13" applyFont="1" applyFill="1" applyBorder="1" applyAlignment="1">
      <alignment vertical="top" wrapText="1"/>
    </xf>
    <xf numFmtId="0" fontId="16" fillId="0" borderId="46" xfId="13" applyFont="1" applyFill="1" applyBorder="1" applyAlignment="1">
      <alignment vertical="top" wrapText="1"/>
    </xf>
    <xf numFmtId="0" fontId="16" fillId="0" borderId="5" xfId="13" applyFont="1" applyFill="1" applyBorder="1" applyAlignment="1">
      <alignment horizontal="left" vertical="top" wrapText="1"/>
    </xf>
    <xf numFmtId="0" fontId="16" fillId="0" borderId="5" xfId="13" applyFont="1" applyFill="1" applyBorder="1" applyAlignment="1">
      <alignment horizontal="center" vertical="top" wrapText="1"/>
    </xf>
    <xf numFmtId="0" fontId="16" fillId="0" borderId="14" xfId="13" applyFont="1" applyFill="1" applyBorder="1" applyAlignment="1">
      <alignment vertical="top" wrapText="1"/>
    </xf>
    <xf numFmtId="0" fontId="16" fillId="0" borderId="30" xfId="13" applyFont="1" applyFill="1" applyBorder="1" applyAlignment="1">
      <alignment horizontal="left" vertical="top" wrapText="1"/>
    </xf>
    <xf numFmtId="0" fontId="16" fillId="0" borderId="47" xfId="13" applyFont="1" applyFill="1" applyBorder="1" applyAlignment="1">
      <alignment vertical="top" wrapText="1"/>
    </xf>
    <xf numFmtId="0" fontId="8" fillId="3" borderId="10" xfId="5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9" xfId="0" applyBorder="1" applyAlignment="1">
      <alignment horizontal="center" vertical="top"/>
    </xf>
    <xf numFmtId="0" fontId="0" fillId="0" borderId="49" xfId="0" applyBorder="1" applyAlignment="1">
      <alignment horizontal="left" vertical="top"/>
    </xf>
    <xf numFmtId="0" fontId="0" fillId="0" borderId="50" xfId="0" applyBorder="1" applyAlignment="1">
      <alignment horizontal="center" vertical="top"/>
    </xf>
    <xf numFmtId="43" fontId="0" fillId="0" borderId="0" xfId="1" applyFont="1"/>
    <xf numFmtId="0" fontId="4" fillId="4" borderId="15" xfId="6" applyBorder="1" applyAlignment="1">
      <alignment horizontal="right" vertical="center" wrapText="1"/>
    </xf>
    <xf numFmtId="164" fontId="6" fillId="5" borderId="3" xfId="8" applyNumberFormat="1" applyAlignment="1">
      <alignment vertical="center"/>
    </xf>
    <xf numFmtId="0" fontId="4" fillId="4" borderId="51" xfId="6" applyFont="1" applyBorder="1" applyAlignment="1">
      <alignment horizontal="right" vertical="top" wrapText="1"/>
    </xf>
    <xf numFmtId="164" fontId="5" fillId="4" borderId="52" xfId="7" applyNumberFormat="1" applyBorder="1" applyAlignment="1">
      <alignment vertical="center"/>
    </xf>
    <xf numFmtId="164" fontId="5" fillId="4" borderId="53" xfId="7" applyNumberFormat="1" applyBorder="1" applyAlignment="1">
      <alignment vertical="center"/>
    </xf>
    <xf numFmtId="164" fontId="5" fillId="4" borderId="1" xfId="7" applyNumberFormat="1" applyAlignment="1">
      <alignment horizontal="center"/>
    </xf>
    <xf numFmtId="0" fontId="7" fillId="8" borderId="55" xfId="11" applyFont="1" applyBorder="1" applyAlignment="1">
      <alignment horizontal="center" vertical="top"/>
    </xf>
    <xf numFmtId="0" fontId="7" fillId="8" borderId="55" xfId="11" applyFont="1" applyBorder="1" applyAlignment="1">
      <alignment vertical="top" wrapText="1"/>
    </xf>
    <xf numFmtId="43" fontId="7" fillId="8" borderId="57" xfId="11" applyNumberFormat="1" applyFont="1" applyBorder="1"/>
    <xf numFmtId="0" fontId="1" fillId="9" borderId="55" xfId="12" applyBorder="1" applyAlignment="1">
      <alignment horizontal="left" vertical="top" wrapText="1" indent="1"/>
    </xf>
    <xf numFmtId="164" fontId="1" fillId="6" borderId="58" xfId="9" applyNumberFormat="1" applyBorder="1" applyAlignment="1">
      <alignment horizontal="center" vertical="center"/>
    </xf>
    <xf numFmtId="164" fontId="9" fillId="11" borderId="57" xfId="4" applyNumberFormat="1" applyFont="1" applyFill="1" applyBorder="1" applyAlignment="1">
      <alignment horizontal="center" vertical="center"/>
    </xf>
    <xf numFmtId="0" fontId="0" fillId="9" borderId="58" xfId="12" applyFont="1" applyBorder="1" applyAlignment="1">
      <alignment horizontal="left" vertical="top" wrapText="1" indent="1"/>
    </xf>
    <xf numFmtId="0" fontId="0" fillId="9" borderId="17" xfId="12" applyFont="1" applyBorder="1" applyAlignment="1">
      <alignment horizontal="left" vertical="top" wrapText="1" indent="1"/>
    </xf>
    <xf numFmtId="0" fontId="1" fillId="9" borderId="17" xfId="12" applyBorder="1" applyAlignment="1">
      <alignment horizontal="left" vertical="top" wrapText="1" indent="1"/>
    </xf>
    <xf numFmtId="0" fontId="0" fillId="9" borderId="61" xfId="12" applyFont="1" applyBorder="1" applyAlignment="1">
      <alignment horizontal="left" vertical="top" wrapText="1" indent="1"/>
    </xf>
    <xf numFmtId="164" fontId="1" fillId="6" borderId="61" xfId="9" applyNumberFormat="1" applyBorder="1" applyAlignment="1">
      <alignment horizontal="center" vertical="center"/>
    </xf>
    <xf numFmtId="164" fontId="9" fillId="11" borderId="63" xfId="4" applyNumberFormat="1" applyFont="1" applyFill="1" applyBorder="1" applyAlignment="1">
      <alignment horizontal="center" vertical="center"/>
    </xf>
    <xf numFmtId="0" fontId="7" fillId="8" borderId="64" xfId="11" applyFont="1" applyBorder="1" applyAlignment="1">
      <alignment horizontal="center" vertical="top"/>
    </xf>
    <xf numFmtId="0" fontId="7" fillId="8" borderId="64" xfId="11" applyFont="1" applyBorder="1" applyAlignment="1">
      <alignment vertical="top" wrapText="1"/>
    </xf>
    <xf numFmtId="164" fontId="7" fillId="8" borderId="64" xfId="11" applyNumberFormat="1" applyFont="1" applyBorder="1" applyAlignment="1">
      <alignment horizontal="center" vertical="center"/>
    </xf>
    <xf numFmtId="164" fontId="7" fillId="8" borderId="64" xfId="11" applyNumberFormat="1" applyFont="1" applyBorder="1" applyAlignment="1">
      <alignment horizontal="left" vertical="center"/>
    </xf>
    <xf numFmtId="164" fontId="7" fillId="8" borderId="65" xfId="11" applyNumberFormat="1" applyFont="1" applyBorder="1" applyAlignment="1">
      <alignment horizontal="center"/>
    </xf>
    <xf numFmtId="43" fontId="7" fillId="8" borderId="65" xfId="11" applyNumberFormat="1" applyFont="1" applyBorder="1" applyAlignment="1">
      <alignment horizontal="center"/>
    </xf>
    <xf numFmtId="0" fontId="1" fillId="9" borderId="58" xfId="12" applyBorder="1" applyAlignment="1">
      <alignment horizontal="left" vertical="top" wrapText="1" indent="1"/>
    </xf>
    <xf numFmtId="0" fontId="0" fillId="9" borderId="58" xfId="12" applyFont="1" applyBorder="1" applyAlignment="1">
      <alignment horizontal="left" vertical="top" indent="1"/>
    </xf>
    <xf numFmtId="0" fontId="0" fillId="9" borderId="61" xfId="12" applyFont="1" applyBorder="1" applyAlignment="1">
      <alignment horizontal="left" vertical="top" indent="1"/>
    </xf>
    <xf numFmtId="0" fontId="0" fillId="9" borderId="66" xfId="12" applyFont="1" applyBorder="1" applyAlignment="1">
      <alignment horizontal="left" vertical="top" wrapText="1" indent="1"/>
    </xf>
    <xf numFmtId="164" fontId="1" fillId="6" borderId="66" xfId="9" applyNumberFormat="1" applyBorder="1" applyAlignment="1">
      <alignment horizontal="center" vertical="center"/>
    </xf>
    <xf numFmtId="164" fontId="1" fillId="7" borderId="66" xfId="10" applyNumberFormat="1" applyBorder="1" applyAlignment="1">
      <alignment horizontal="center" vertical="center"/>
    </xf>
    <xf numFmtId="164" fontId="9" fillId="11" borderId="52" xfId="4" applyNumberFormat="1" applyFont="1" applyFill="1" applyBorder="1" applyAlignment="1">
      <alignment horizontal="center" vertical="center"/>
    </xf>
    <xf numFmtId="17" fontId="6" fillId="14" borderId="48" xfId="14" applyNumberFormat="1" applyFont="1" applyBorder="1" applyAlignment="1">
      <alignment vertical="top"/>
    </xf>
    <xf numFmtId="0" fontId="4" fillId="4" borderId="17" xfId="6" applyBorder="1" applyAlignment="1">
      <alignment horizontal="center" vertical="top"/>
    </xf>
    <xf numFmtId="0" fontId="1" fillId="6" borderId="55" xfId="9" applyBorder="1" applyAlignment="1">
      <alignment horizontal="center" vertical="center" wrapText="1"/>
    </xf>
    <xf numFmtId="0" fontId="1" fillId="6" borderId="55" xfId="9" applyBorder="1" applyAlignment="1">
      <alignment horizontal="left" vertical="center" wrapText="1"/>
    </xf>
    <xf numFmtId="164" fontId="0" fillId="0" borderId="68" xfId="1" applyNumberFormat="1" applyFont="1" applyBorder="1" applyAlignment="1">
      <alignment vertical="center"/>
    </xf>
    <xf numFmtId="164" fontId="4" fillId="4" borderId="69" xfId="6" applyNumberFormat="1" applyBorder="1" applyAlignment="1">
      <alignment vertical="center"/>
    </xf>
    <xf numFmtId="0" fontId="1" fillId="6" borderId="58" xfId="9" applyBorder="1" applyAlignment="1">
      <alignment horizontal="center" vertical="center" wrapText="1"/>
    </xf>
    <xf numFmtId="0" fontId="1" fillId="6" borderId="58" xfId="9" applyBorder="1" applyAlignment="1">
      <alignment horizontal="left" vertical="center" wrapText="1"/>
    </xf>
    <xf numFmtId="164" fontId="0" fillId="0" borderId="58" xfId="1" applyNumberFormat="1" applyFont="1" applyBorder="1" applyAlignment="1">
      <alignment vertical="center"/>
    </xf>
    <xf numFmtId="164" fontId="4" fillId="4" borderId="70" xfId="6" applyNumberFormat="1" applyBorder="1" applyAlignment="1">
      <alignment vertical="center"/>
    </xf>
    <xf numFmtId="0" fontId="0" fillId="6" borderId="58" xfId="9" applyFont="1" applyBorder="1" applyAlignment="1">
      <alignment horizontal="left" vertical="center" wrapText="1"/>
    </xf>
    <xf numFmtId="0" fontId="0" fillId="6" borderId="58" xfId="9" applyFont="1" applyBorder="1" applyAlignment="1">
      <alignment horizontal="center" vertical="center" wrapText="1"/>
    </xf>
    <xf numFmtId="0" fontId="0" fillId="6" borderId="66" xfId="9" applyFont="1" applyBorder="1" applyAlignment="1">
      <alignment horizontal="center" vertical="center" wrapText="1"/>
    </xf>
    <xf numFmtId="0" fontId="0" fillId="6" borderId="66" xfId="9" applyFont="1" applyBorder="1" applyAlignment="1">
      <alignment horizontal="left" vertical="center" wrapText="1"/>
    </xf>
    <xf numFmtId="0" fontId="0" fillId="6" borderId="17" xfId="9" applyFont="1" applyBorder="1" applyAlignment="1">
      <alignment horizontal="center" vertical="center" wrapText="1"/>
    </xf>
    <xf numFmtId="0" fontId="0" fillId="6" borderId="17" xfId="9" applyFont="1" applyBorder="1" applyAlignment="1">
      <alignment horizontal="left" vertical="center" wrapText="1"/>
    </xf>
    <xf numFmtId="0" fontId="0" fillId="6" borderId="61" xfId="9" applyFont="1" applyBorder="1" applyAlignment="1">
      <alignment horizontal="center" vertical="center" wrapText="1"/>
    </xf>
    <xf numFmtId="0" fontId="0" fillId="6" borderId="61" xfId="9" applyFont="1" applyBorder="1" applyAlignment="1">
      <alignment horizontal="left" vertical="center" wrapText="1"/>
    </xf>
    <xf numFmtId="164" fontId="0" fillId="0" borderId="61" xfId="1" applyNumberFormat="1" applyFont="1" applyBorder="1" applyAlignment="1">
      <alignment vertical="center"/>
    </xf>
    <xf numFmtId="164" fontId="4" fillId="4" borderId="71" xfId="6" applyNumberFormat="1" applyBorder="1" applyAlignment="1">
      <alignment vertical="center"/>
    </xf>
    <xf numFmtId="0" fontId="1" fillId="9" borderId="64" xfId="12" applyBorder="1" applyAlignment="1">
      <alignment horizontal="center" vertical="center" wrapText="1"/>
    </xf>
    <xf numFmtId="0" fontId="1" fillId="9" borderId="64" xfId="12" applyBorder="1" applyAlignment="1">
      <alignment horizontal="left" vertical="center" wrapText="1"/>
    </xf>
    <xf numFmtId="0" fontId="1" fillId="6" borderId="64" xfId="9" applyBorder="1" applyAlignment="1">
      <alignment horizontal="center" vertical="center" wrapText="1"/>
    </xf>
    <xf numFmtId="0" fontId="0" fillId="6" borderId="64" xfId="9" applyFont="1" applyBorder="1" applyAlignment="1">
      <alignment horizontal="left" vertical="center" wrapText="1"/>
    </xf>
    <xf numFmtId="0" fontId="1" fillId="6" borderId="17" xfId="9" applyBorder="1" applyAlignment="1">
      <alignment horizontal="left" vertical="center" wrapText="1"/>
    </xf>
    <xf numFmtId="0" fontId="0" fillId="6" borderId="60" xfId="9" applyFont="1" applyBorder="1" applyAlignment="1">
      <alignment horizontal="center" vertical="center" wrapText="1"/>
    </xf>
    <xf numFmtId="164" fontId="0" fillId="0" borderId="17" xfId="1" applyNumberFormat="1" applyFont="1" applyBorder="1" applyAlignment="1">
      <alignment vertical="center"/>
    </xf>
    <xf numFmtId="164" fontId="4" fillId="4" borderId="59" xfId="6" applyNumberFormat="1" applyBorder="1" applyAlignment="1">
      <alignment vertical="center"/>
    </xf>
    <xf numFmtId="0" fontId="0" fillId="9" borderId="68" xfId="12" applyFont="1" applyBorder="1" applyAlignment="1">
      <alignment horizontal="center" vertical="center" wrapText="1"/>
    </xf>
    <xf numFmtId="0" fontId="0" fillId="9" borderId="68" xfId="12" applyFont="1" applyBorder="1" applyAlignment="1">
      <alignment horizontal="left" vertical="center" wrapText="1"/>
    </xf>
    <xf numFmtId="164" fontId="0" fillId="0" borderId="64" xfId="1" applyNumberFormat="1" applyFont="1" applyBorder="1" applyAlignment="1">
      <alignment vertical="center"/>
    </xf>
    <xf numFmtId="164" fontId="4" fillId="4" borderId="65" xfId="6" applyNumberFormat="1" applyBorder="1" applyAlignment="1">
      <alignment vertical="center"/>
    </xf>
    <xf numFmtId="0" fontId="0" fillId="9" borderId="66" xfId="12" applyFont="1" applyBorder="1" applyAlignment="1">
      <alignment horizontal="center" vertical="center" wrapText="1"/>
    </xf>
    <xf numFmtId="0" fontId="0" fillId="9" borderId="66" xfId="12" applyFont="1" applyBorder="1" applyAlignment="1">
      <alignment horizontal="left" vertical="center" wrapText="1"/>
    </xf>
    <xf numFmtId="164" fontId="0" fillId="0" borderId="66" xfId="1" applyNumberFormat="1" applyFont="1" applyBorder="1" applyAlignment="1">
      <alignment vertical="center"/>
    </xf>
    <xf numFmtId="164" fontId="4" fillId="4" borderId="73" xfId="6" applyNumberFormat="1" applyBorder="1" applyAlignment="1">
      <alignment vertical="center"/>
    </xf>
    <xf numFmtId="0" fontId="0" fillId="9" borderId="55" xfId="12" applyFont="1" applyBorder="1" applyAlignment="1">
      <alignment horizontal="center" vertical="center" wrapText="1"/>
    </xf>
    <xf numFmtId="0" fontId="0" fillId="9" borderId="55" xfId="12" applyFont="1" applyBorder="1" applyAlignment="1">
      <alignment vertical="center"/>
    </xf>
    <xf numFmtId="0" fontId="0" fillId="9" borderId="55" xfId="12" applyFont="1" applyBorder="1" applyAlignment="1">
      <alignment horizontal="left" vertical="center" wrapText="1"/>
    </xf>
    <xf numFmtId="164" fontId="0" fillId="0" borderId="55" xfId="1" applyNumberFormat="1" applyFont="1" applyBorder="1" applyAlignment="1">
      <alignment vertical="center"/>
    </xf>
    <xf numFmtId="164" fontId="4" fillId="4" borderId="57" xfId="6" applyNumberFormat="1" applyBorder="1" applyAlignment="1">
      <alignment vertical="center"/>
    </xf>
    <xf numFmtId="0" fontId="0" fillId="9" borderId="66" xfId="12" applyFont="1" applyBorder="1" applyAlignment="1">
      <alignment vertical="center"/>
    </xf>
    <xf numFmtId="0" fontId="1" fillId="8" borderId="72" xfId="11" applyBorder="1" applyAlignment="1">
      <alignment horizontal="center" vertical="center"/>
    </xf>
    <xf numFmtId="0" fontId="0" fillId="8" borderId="72" xfId="11" applyFont="1" applyBorder="1" applyAlignment="1">
      <alignment vertical="center" wrapText="1"/>
    </xf>
    <xf numFmtId="0" fontId="0" fillId="9" borderId="72" xfId="12" applyFont="1" applyBorder="1" applyAlignment="1">
      <alignment horizontal="center" vertical="center" wrapText="1"/>
    </xf>
    <xf numFmtId="0" fontId="0" fillId="9" borderId="72" xfId="12" applyFont="1" applyBorder="1" applyAlignment="1">
      <alignment vertical="center" wrapText="1"/>
    </xf>
    <xf numFmtId="0" fontId="0" fillId="9" borderId="72" xfId="12" applyFont="1" applyBorder="1" applyAlignment="1">
      <alignment horizontal="left" vertical="center" wrapText="1"/>
    </xf>
    <xf numFmtId="0" fontId="0" fillId="9" borderId="60" xfId="12" applyFont="1" applyBorder="1" applyAlignment="1">
      <alignment horizontal="left" vertical="center" wrapText="1"/>
    </xf>
    <xf numFmtId="164" fontId="0" fillId="0" borderId="60" xfId="1" applyNumberFormat="1" applyFont="1" applyBorder="1" applyAlignment="1">
      <alignment vertical="center"/>
    </xf>
    <xf numFmtId="0" fontId="8" fillId="3" borderId="74" xfId="5" applyFont="1" applyBorder="1" applyAlignment="1">
      <alignment horizontal="center" vertical="top" wrapText="1"/>
    </xf>
    <xf numFmtId="0" fontId="8" fillId="3" borderId="67" xfId="5" applyFont="1" applyBorder="1" applyAlignment="1">
      <alignment horizontal="center" vertical="top" wrapText="1"/>
    </xf>
    <xf numFmtId="0" fontId="1" fillId="9" borderId="55" xfId="12" applyBorder="1" applyAlignment="1">
      <alignment horizontal="center" vertical="top" wrapText="1"/>
    </xf>
    <xf numFmtId="0" fontId="1" fillId="9" borderId="58" xfId="12" applyBorder="1" applyAlignment="1">
      <alignment horizontal="center" vertical="top" wrapText="1"/>
    </xf>
    <xf numFmtId="0" fontId="1" fillId="9" borderId="17" xfId="12" applyBorder="1" applyAlignment="1">
      <alignment horizontal="center" vertical="top" wrapText="1"/>
    </xf>
    <xf numFmtId="0" fontId="1" fillId="9" borderId="61" xfId="12" applyBorder="1" applyAlignment="1">
      <alignment horizontal="center" vertical="top" wrapText="1"/>
    </xf>
    <xf numFmtId="0" fontId="0" fillId="9" borderId="58" xfId="12" applyFont="1" applyBorder="1" applyAlignment="1">
      <alignment horizontal="center" vertical="top" wrapText="1"/>
    </xf>
    <xf numFmtId="0" fontId="0" fillId="9" borderId="61" xfId="12" applyFont="1" applyBorder="1" applyAlignment="1">
      <alignment horizontal="center" vertical="top" wrapText="1"/>
    </xf>
    <xf numFmtId="0" fontId="0" fillId="9" borderId="66" xfId="12" applyFont="1" applyBorder="1" applyAlignment="1">
      <alignment horizontal="center" vertical="top" wrapText="1"/>
    </xf>
    <xf numFmtId="10" fontId="6" fillId="5" borderId="3" xfId="8" applyNumberFormat="1" applyBorder="1" applyAlignment="1">
      <alignment horizontal="center" vertical="center"/>
    </xf>
    <xf numFmtId="164" fontId="5" fillId="4" borderId="16" xfId="7" applyNumberFormat="1" applyBorder="1" applyAlignment="1">
      <alignment horizontal="center" vertical="top"/>
    </xf>
    <xf numFmtId="0" fontId="0" fillId="0" borderId="55" xfId="0" applyBorder="1" applyAlignment="1">
      <alignment vertical="center" wrapText="1"/>
    </xf>
    <xf numFmtId="0" fontId="0" fillId="0" borderId="55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58" xfId="0" applyBorder="1" applyAlignment="1">
      <alignment vertical="center" wrapText="1"/>
    </xf>
    <xf numFmtId="0" fontId="0" fillId="0" borderId="58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6" borderId="58" xfId="9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1" fillId="6" borderId="66" xfId="9" applyBorder="1" applyAlignment="1">
      <alignment vertical="center" wrapText="1"/>
    </xf>
    <xf numFmtId="0" fontId="0" fillId="0" borderId="66" xfId="0" applyBorder="1" applyAlignment="1">
      <alignment vertical="center" wrapText="1"/>
    </xf>
    <xf numFmtId="0" fontId="0" fillId="0" borderId="6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68" xfId="0" applyBorder="1" applyAlignment="1">
      <alignment vertical="center" wrapText="1"/>
    </xf>
    <xf numFmtId="0" fontId="0" fillId="0" borderId="68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6" borderId="60" xfId="9" applyFont="1" applyBorder="1" applyAlignment="1">
      <alignment horizontal="left" vertical="center" wrapText="1"/>
    </xf>
    <xf numFmtId="0" fontId="1" fillId="6" borderId="17" xfId="9" applyBorder="1" applyAlignment="1">
      <alignment horizontal="center" vertical="center" wrapText="1"/>
    </xf>
    <xf numFmtId="0" fontId="1" fillId="6" borderId="17" xfId="9" applyBorder="1" applyAlignment="1">
      <alignment vertical="center" wrapText="1"/>
    </xf>
    <xf numFmtId="0" fontId="1" fillId="9" borderId="56" xfId="12" applyBorder="1" applyAlignment="1">
      <alignment vertical="center" wrapText="1"/>
    </xf>
    <xf numFmtId="0" fontId="0" fillId="0" borderId="55" xfId="0" applyBorder="1" applyAlignment="1">
      <alignment horizontal="left" vertical="center" wrapText="1"/>
    </xf>
    <xf numFmtId="0" fontId="1" fillId="9" borderId="60" xfId="12" applyBorder="1" applyAlignment="1">
      <alignment vertical="center" wrapText="1"/>
    </xf>
    <xf numFmtId="0" fontId="0" fillId="0" borderId="58" xfId="0" applyBorder="1" applyAlignment="1">
      <alignment horizontal="left" vertical="center" wrapText="1"/>
    </xf>
    <xf numFmtId="0" fontId="1" fillId="9" borderId="66" xfId="12" applyBorder="1" applyAlignment="1">
      <alignment vertical="center" wrapText="1"/>
    </xf>
    <xf numFmtId="0" fontId="0" fillId="0" borderId="66" xfId="0" applyBorder="1" applyAlignment="1">
      <alignment horizontal="left" vertical="center" wrapText="1"/>
    </xf>
    <xf numFmtId="0" fontId="1" fillId="9" borderId="55" xfId="12" applyBorder="1" applyAlignment="1">
      <alignment vertical="center" wrapText="1"/>
    </xf>
    <xf numFmtId="0" fontId="1" fillId="9" borderId="17" xfId="12" applyBorder="1" applyAlignment="1">
      <alignment vertical="center" wrapText="1"/>
    </xf>
    <xf numFmtId="0" fontId="0" fillId="9" borderId="17" xfId="12" applyFont="1" applyBorder="1" applyAlignment="1">
      <alignment vertical="center" wrapText="1"/>
    </xf>
    <xf numFmtId="0" fontId="0" fillId="0" borderId="17" xfId="0" applyBorder="1" applyAlignment="1">
      <alignment horizontal="left" vertical="center" wrapText="1"/>
    </xf>
    <xf numFmtId="0" fontId="1" fillId="8" borderId="52" xfId="11" applyBorder="1" applyAlignment="1">
      <alignment vertical="center" wrapText="1"/>
    </xf>
    <xf numFmtId="0" fontId="1" fillId="9" borderId="52" xfId="12" applyBorder="1" applyAlignment="1">
      <alignment vertical="center" wrapText="1"/>
    </xf>
    <xf numFmtId="0" fontId="1" fillId="6" borderId="52" xfId="9" applyBorder="1" applyAlignment="1">
      <alignment vertical="center" wrapText="1"/>
    </xf>
    <xf numFmtId="0" fontId="1" fillId="6" borderId="52" xfId="9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2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3" fillId="3" borderId="94" xfId="5" applyBorder="1" applyAlignment="1">
      <alignment horizontal="center" vertical="top" wrapText="1"/>
    </xf>
    <xf numFmtId="0" fontId="0" fillId="0" borderId="56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3" fillId="3" borderId="54" xfId="5" applyBorder="1" applyAlignment="1">
      <alignment horizontal="center" vertical="center" wrapText="1"/>
    </xf>
    <xf numFmtId="164" fontId="0" fillId="0" borderId="89" xfId="1" applyNumberFormat="1" applyFont="1" applyBorder="1" applyAlignment="1">
      <alignment horizontal="center" vertical="center"/>
    </xf>
    <xf numFmtId="164" fontId="0" fillId="0" borderId="90" xfId="1" applyNumberFormat="1" applyFont="1" applyBorder="1" applyAlignment="1">
      <alignment horizontal="center" vertical="center"/>
    </xf>
    <xf numFmtId="164" fontId="0" fillId="0" borderId="91" xfId="1" applyNumberFormat="1" applyFont="1" applyBorder="1" applyAlignment="1">
      <alignment horizontal="center" vertical="center"/>
    </xf>
    <xf numFmtId="164" fontId="0" fillId="0" borderId="92" xfId="1" applyNumberFormat="1" applyFont="1" applyBorder="1" applyAlignment="1">
      <alignment horizontal="center" vertical="center"/>
    </xf>
    <xf numFmtId="164" fontId="0" fillId="0" borderId="93" xfId="1" applyNumberFormat="1" applyFont="1" applyBorder="1" applyAlignment="1">
      <alignment horizontal="center" vertical="center"/>
    </xf>
    <xf numFmtId="164" fontId="0" fillId="0" borderId="74" xfId="1" applyNumberFormat="1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3" fillId="3" borderId="97" xfId="5" applyBorder="1" applyAlignment="1">
      <alignment horizontal="center" vertical="top" wrapText="1"/>
    </xf>
    <xf numFmtId="0" fontId="3" fillId="3" borderId="56" xfId="5" applyBorder="1" applyAlignment="1">
      <alignment horizontal="center" vertical="center" wrapText="1"/>
    </xf>
    <xf numFmtId="0" fontId="3" fillId="3" borderId="98" xfId="5" applyBorder="1" applyAlignment="1">
      <alignment horizontal="center" vertical="center" wrapText="1"/>
    </xf>
    <xf numFmtId="0" fontId="1" fillId="8" borderId="88" xfId="1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 applyAlignment="1">
      <alignment horizontal="center"/>
    </xf>
    <xf numFmtId="167" fontId="6" fillId="5" borderId="3" xfId="8" applyNumberFormat="1" applyAlignment="1">
      <alignment horizontal="center"/>
    </xf>
    <xf numFmtId="168" fontId="16" fillId="11" borderId="5" xfId="2" applyNumberFormat="1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0" fontId="0" fillId="6" borderId="66" xfId="9" applyFont="1" applyBorder="1" applyAlignment="1">
      <alignment vertical="center" wrapText="1"/>
    </xf>
    <xf numFmtId="168" fontId="16" fillId="11" borderId="6" xfId="2" applyNumberFormat="1" applyFont="1" applyFill="1" applyBorder="1" applyAlignment="1">
      <alignment vertical="top" wrapText="1"/>
    </xf>
    <xf numFmtId="0" fontId="25" fillId="0" borderId="0" xfId="0" applyFont="1" applyAlignment="1">
      <alignment wrapText="1"/>
    </xf>
    <xf numFmtId="0" fontId="0" fillId="0" borderId="0" xfId="0" applyFill="1" applyAlignment="1">
      <alignment horizontal="center" vertical="top"/>
    </xf>
    <xf numFmtId="0" fontId="0" fillId="0" borderId="0" xfId="0" applyFill="1"/>
    <xf numFmtId="164" fontId="0" fillId="0" borderId="0" xfId="0" applyNumberFormat="1" applyFill="1"/>
    <xf numFmtId="0" fontId="8" fillId="3" borderId="10" xfId="5" applyFont="1" applyBorder="1" applyAlignment="1">
      <alignment horizontal="center" vertical="top" wrapText="1"/>
    </xf>
    <xf numFmtId="10" fontId="6" fillId="5" borderId="3" xfId="8" applyNumberFormat="1" applyBorder="1" applyAlignment="1">
      <alignment horizontal="center" vertical="center"/>
    </xf>
    <xf numFmtId="164" fontId="1" fillId="7" borderId="59" xfId="10" applyNumberFormat="1" applyBorder="1" applyAlignment="1">
      <alignment horizontal="center" vertical="center"/>
    </xf>
    <xf numFmtId="164" fontId="1" fillId="7" borderId="60" xfId="10" applyNumberFormat="1" applyBorder="1" applyAlignment="1">
      <alignment horizontal="center" vertical="center"/>
    </xf>
    <xf numFmtId="164" fontId="1" fillId="7" borderId="62" xfId="10" applyNumberFormat="1" applyBorder="1" applyAlignment="1">
      <alignment horizontal="center" vertical="center"/>
    </xf>
    <xf numFmtId="164" fontId="1" fillId="7" borderId="17" xfId="10" applyNumberFormat="1" applyBorder="1" applyAlignment="1">
      <alignment horizontal="center" vertical="center"/>
    </xf>
    <xf numFmtId="43" fontId="7" fillId="8" borderId="56" xfId="11" applyNumberFormat="1" applyFont="1" applyBorder="1" applyAlignment="1">
      <alignment horizontal="center" vertical="center"/>
    </xf>
    <xf numFmtId="0" fontId="1" fillId="8" borderId="96" xfId="11" applyBorder="1" applyAlignment="1">
      <alignment horizontal="center" vertical="center"/>
    </xf>
    <xf numFmtId="0" fontId="1" fillId="8" borderId="101" xfId="11" applyBorder="1" applyAlignment="1">
      <alignment horizontal="center" vertical="center"/>
    </xf>
    <xf numFmtId="0" fontId="1" fillId="8" borderId="102" xfId="11" applyBorder="1" applyAlignment="1">
      <alignment horizontal="center" vertical="center"/>
    </xf>
    <xf numFmtId="0" fontId="1" fillId="8" borderId="56" xfId="11" applyBorder="1" applyAlignment="1">
      <alignment horizontal="left" vertical="center" wrapText="1"/>
    </xf>
    <xf numFmtId="0" fontId="1" fillId="8" borderId="60" xfId="11" applyBorder="1" applyAlignment="1">
      <alignment horizontal="left" vertical="center" wrapText="1"/>
    </xf>
    <xf numFmtId="0" fontId="1" fillId="8" borderId="72" xfId="11" applyBorder="1" applyAlignment="1">
      <alignment horizontal="left" vertical="center" wrapText="1"/>
    </xf>
    <xf numFmtId="0" fontId="1" fillId="6" borderId="56" xfId="9" applyBorder="1" applyAlignment="1">
      <alignment horizontal="center" vertical="center" wrapText="1"/>
    </xf>
    <xf numFmtId="0" fontId="1" fillId="6" borderId="60" xfId="9" applyBorder="1" applyAlignment="1">
      <alignment horizontal="center" vertical="center" wrapText="1"/>
    </xf>
    <xf numFmtId="0" fontId="1" fillId="6" borderId="68" xfId="9" applyBorder="1" applyAlignment="1">
      <alignment horizontal="center" vertical="center" wrapText="1"/>
    </xf>
    <xf numFmtId="0" fontId="1" fillId="6" borderId="56" xfId="9" applyBorder="1" applyAlignment="1">
      <alignment horizontal="left" vertical="center" wrapText="1"/>
    </xf>
    <xf numFmtId="0" fontId="1" fillId="6" borderId="60" xfId="9" applyBorder="1" applyAlignment="1">
      <alignment horizontal="left" vertical="center" wrapText="1"/>
    </xf>
    <xf numFmtId="0" fontId="1" fillId="6" borderId="68" xfId="9" applyBorder="1" applyAlignment="1">
      <alignment horizontal="left" vertical="center" wrapText="1"/>
    </xf>
    <xf numFmtId="0" fontId="1" fillId="6" borderId="17" xfId="9" applyBorder="1" applyAlignment="1">
      <alignment horizontal="left" vertical="center" wrapText="1"/>
    </xf>
    <xf numFmtId="0" fontId="1" fillId="9" borderId="58" xfId="12" applyBorder="1" applyAlignment="1">
      <alignment horizontal="center" vertical="center" wrapText="1"/>
    </xf>
    <xf numFmtId="0" fontId="1" fillId="9" borderId="17" xfId="12" applyBorder="1" applyAlignment="1">
      <alignment horizontal="center" vertical="center" wrapText="1"/>
    </xf>
    <xf numFmtId="0" fontId="1" fillId="9" borderId="58" xfId="12" applyBorder="1" applyAlignment="1">
      <alignment horizontal="left" vertical="center" wrapText="1"/>
    </xf>
    <xf numFmtId="0" fontId="1" fillId="9" borderId="17" xfId="12" applyBorder="1" applyAlignment="1">
      <alignment horizontal="left" vertical="center" wrapText="1"/>
    </xf>
    <xf numFmtId="0" fontId="1" fillId="6" borderId="17" xfId="9" applyBorder="1" applyAlignment="1">
      <alignment horizontal="center" vertical="center" wrapText="1"/>
    </xf>
    <xf numFmtId="0" fontId="0" fillId="6" borderId="17" xfId="9" applyFont="1" applyBorder="1" applyAlignment="1">
      <alignment horizontal="center" vertical="center" wrapText="1"/>
    </xf>
    <xf numFmtId="0" fontId="0" fillId="6" borderId="60" xfId="9" applyFont="1" applyBorder="1" applyAlignment="1">
      <alignment horizontal="center" vertical="center" wrapText="1"/>
    </xf>
    <xf numFmtId="0" fontId="0" fillId="6" borderId="68" xfId="9" applyFont="1" applyBorder="1" applyAlignment="1">
      <alignment horizontal="center" vertical="center" wrapText="1"/>
    </xf>
    <xf numFmtId="0" fontId="0" fillId="6" borderId="17" xfId="9" applyFont="1" applyBorder="1" applyAlignment="1">
      <alignment horizontal="left" vertical="center" wrapText="1"/>
    </xf>
    <xf numFmtId="0" fontId="0" fillId="6" borderId="60" xfId="9" applyFont="1" applyBorder="1" applyAlignment="1">
      <alignment horizontal="left" vertical="center" wrapText="1"/>
    </xf>
    <xf numFmtId="0" fontId="0" fillId="6" borderId="68" xfId="9" applyFont="1" applyBorder="1" applyAlignment="1">
      <alignment horizontal="left" vertical="center" wrapText="1"/>
    </xf>
    <xf numFmtId="0" fontId="1" fillId="9" borderId="60" xfId="12" applyBorder="1" applyAlignment="1">
      <alignment horizontal="center" vertical="center" wrapText="1"/>
    </xf>
    <xf numFmtId="0" fontId="1" fillId="9" borderId="60" xfId="12" applyBorder="1" applyAlignment="1">
      <alignment horizontal="left" vertical="center" wrapText="1"/>
    </xf>
    <xf numFmtId="0" fontId="1" fillId="9" borderId="68" xfId="12" applyBorder="1" applyAlignment="1">
      <alignment horizontal="center" vertical="center" wrapText="1"/>
    </xf>
    <xf numFmtId="0" fontId="1" fillId="9" borderId="68" xfId="12" applyBorder="1" applyAlignment="1">
      <alignment horizontal="left" vertical="center" wrapText="1"/>
    </xf>
    <xf numFmtId="0" fontId="1" fillId="9" borderId="56" xfId="12" applyBorder="1" applyAlignment="1">
      <alignment horizontal="center" vertical="center" wrapText="1"/>
    </xf>
    <xf numFmtId="0" fontId="1" fillId="9" borderId="56" xfId="12" applyBorder="1" applyAlignment="1">
      <alignment horizontal="left" vertical="center" wrapText="1"/>
    </xf>
    <xf numFmtId="0" fontId="0" fillId="9" borderId="17" xfId="12" applyFont="1" applyBorder="1" applyAlignment="1">
      <alignment horizontal="left" vertical="center" wrapText="1"/>
    </xf>
    <xf numFmtId="0" fontId="0" fillId="9" borderId="60" xfId="12" applyFont="1" applyBorder="1" applyAlignment="1">
      <alignment horizontal="left" vertical="center" wrapText="1"/>
    </xf>
    <xf numFmtId="0" fontId="0" fillId="9" borderId="72" xfId="12" applyFont="1" applyBorder="1" applyAlignment="1">
      <alignment horizontal="left" vertical="center" wrapText="1"/>
    </xf>
    <xf numFmtId="0" fontId="1" fillId="6" borderId="58" xfId="9" applyBorder="1" applyAlignment="1">
      <alignment horizontal="left" vertical="center" wrapText="1"/>
    </xf>
    <xf numFmtId="0" fontId="1" fillId="6" borderId="58" xfId="9" applyBorder="1" applyAlignment="1">
      <alignment horizontal="center" vertical="center" wrapText="1"/>
    </xf>
    <xf numFmtId="0" fontId="0" fillId="6" borderId="58" xfId="9" applyFont="1" applyBorder="1" applyAlignment="1">
      <alignment horizontal="left" vertical="center" wrapText="1"/>
    </xf>
    <xf numFmtId="0" fontId="1" fillId="8" borderId="83" xfId="11" applyBorder="1" applyAlignment="1">
      <alignment horizontal="center" vertical="center"/>
    </xf>
    <xf numFmtId="0" fontId="1" fillId="8" borderId="84" xfId="11" applyBorder="1" applyAlignment="1">
      <alignment horizontal="center" vertical="center"/>
    </xf>
    <xf numFmtId="0" fontId="1" fillId="8" borderId="85" xfId="11" applyBorder="1" applyAlignment="1">
      <alignment horizontal="center" vertical="center"/>
    </xf>
    <xf numFmtId="0" fontId="1" fillId="8" borderId="86" xfId="11" applyBorder="1" applyAlignment="1">
      <alignment horizontal="center" vertical="center"/>
    </xf>
    <xf numFmtId="0" fontId="0" fillId="8" borderId="55" xfId="11" applyFont="1" applyBorder="1" applyAlignment="1">
      <alignment horizontal="left" vertical="center" wrapText="1"/>
    </xf>
    <xf numFmtId="0" fontId="1" fillId="8" borderId="58" xfId="11" applyBorder="1" applyAlignment="1">
      <alignment horizontal="left" vertical="center" wrapText="1"/>
    </xf>
    <xf numFmtId="0" fontId="1" fillId="8" borderId="17" xfId="11" applyBorder="1" applyAlignment="1">
      <alignment horizontal="left" vertical="center" wrapText="1"/>
    </xf>
    <xf numFmtId="0" fontId="1" fillId="8" borderId="66" xfId="11" applyBorder="1" applyAlignment="1">
      <alignment horizontal="left" vertical="center" wrapText="1"/>
    </xf>
    <xf numFmtId="0" fontId="1" fillId="9" borderId="55" xfId="12" applyBorder="1" applyAlignment="1">
      <alignment horizontal="center" vertical="center" wrapText="1"/>
    </xf>
    <xf numFmtId="0" fontId="1" fillId="9" borderId="55" xfId="12" applyBorder="1" applyAlignment="1">
      <alignment horizontal="left" vertical="center" wrapText="1"/>
    </xf>
    <xf numFmtId="0" fontId="1" fillId="6" borderId="55" xfId="9" applyBorder="1" applyAlignment="1">
      <alignment horizontal="center" vertical="center" wrapText="1"/>
    </xf>
    <xf numFmtId="0" fontId="1" fillId="9" borderId="72" xfId="12" applyBorder="1" applyAlignment="1">
      <alignment horizontal="center" vertical="center" wrapText="1"/>
    </xf>
    <xf numFmtId="0" fontId="1" fillId="6" borderId="55" xfId="9" applyBorder="1" applyAlignment="1">
      <alignment horizontal="left" vertical="center" wrapText="1"/>
    </xf>
    <xf numFmtId="0" fontId="3" fillId="3" borderId="97" xfId="5" applyBorder="1" applyAlignment="1">
      <alignment horizontal="center" vertical="top" wrapText="1"/>
    </xf>
    <xf numFmtId="0" fontId="3" fillId="3" borderId="99" xfId="5" applyBorder="1" applyAlignment="1">
      <alignment horizontal="center" vertical="top" wrapText="1"/>
    </xf>
    <xf numFmtId="0" fontId="3" fillId="3" borderId="100" xfId="5" applyBorder="1" applyAlignment="1">
      <alignment horizontal="center" vertical="top" wrapText="1"/>
    </xf>
    <xf numFmtId="0" fontId="23" fillId="0" borderId="103" xfId="0" applyFont="1" applyFill="1" applyBorder="1" applyAlignment="1">
      <alignment horizontal="left" vertical="top" wrapText="1"/>
    </xf>
    <xf numFmtId="0" fontId="14" fillId="13" borderId="5" xfId="13" applyFont="1" applyFill="1" applyBorder="1" applyAlignment="1">
      <alignment horizontal="center" vertical="top" wrapText="1"/>
    </xf>
    <xf numFmtId="0" fontId="14" fillId="13" borderId="25" xfId="13" applyFont="1" applyFill="1" applyBorder="1" applyAlignment="1">
      <alignment horizontal="center" vertical="top" wrapText="1"/>
    </xf>
    <xf numFmtId="0" fontId="14" fillId="13" borderId="5" xfId="13" applyFont="1" applyFill="1" applyBorder="1" applyAlignment="1">
      <alignment horizontal="center" vertical="top"/>
    </xf>
    <xf numFmtId="0" fontId="14" fillId="13" borderId="6" xfId="13" applyFont="1" applyFill="1" applyBorder="1" applyAlignment="1">
      <alignment horizontal="center" vertical="top" wrapText="1"/>
    </xf>
    <xf numFmtId="0" fontId="14" fillId="13" borderId="8" xfId="13" applyFont="1" applyFill="1" applyBorder="1" applyAlignment="1">
      <alignment horizontal="center" vertical="top" wrapText="1"/>
    </xf>
    <xf numFmtId="0" fontId="14" fillId="13" borderId="14" xfId="13" applyFont="1" applyFill="1" applyBorder="1" applyAlignment="1">
      <alignment horizontal="center" vertical="top" wrapText="1"/>
    </xf>
    <xf numFmtId="0" fontId="14" fillId="13" borderId="37" xfId="13" applyFont="1" applyFill="1" applyBorder="1" applyAlignment="1">
      <alignment horizontal="center" vertical="top"/>
    </xf>
    <xf numFmtId="0" fontId="14" fillId="13" borderId="13" xfId="13" applyFont="1" applyFill="1" applyBorder="1" applyAlignment="1">
      <alignment horizontal="center" vertical="top"/>
    </xf>
    <xf numFmtId="0" fontId="14" fillId="13" borderId="24" xfId="13" applyFont="1" applyFill="1" applyBorder="1" applyAlignment="1">
      <alignment horizontal="center" vertical="top" wrapText="1"/>
    </xf>
    <xf numFmtId="0" fontId="14" fillId="13" borderId="5" xfId="13" applyFont="1" applyFill="1" applyBorder="1" applyAlignment="1">
      <alignment horizontal="left" vertical="top" wrapText="1"/>
    </xf>
    <xf numFmtId="0" fontId="10" fillId="12" borderId="18" xfId="0" applyFont="1" applyFill="1" applyBorder="1" applyAlignment="1" applyProtection="1">
      <alignment horizontal="center" vertical="top"/>
    </xf>
    <xf numFmtId="0" fontId="11" fillId="12" borderId="19" xfId="0" applyFont="1" applyFill="1" applyBorder="1" applyAlignment="1" applyProtection="1">
      <alignment horizontal="center" vertical="top"/>
    </xf>
    <xf numFmtId="0" fontId="11" fillId="12" borderId="20" xfId="0" applyFont="1" applyFill="1" applyBorder="1" applyAlignment="1" applyProtection="1">
      <alignment horizontal="center" vertical="top"/>
    </xf>
    <xf numFmtId="0" fontId="14" fillId="13" borderId="21" xfId="13" applyFont="1" applyFill="1" applyBorder="1" applyAlignment="1">
      <alignment horizontal="center" vertical="top" wrapText="1"/>
    </xf>
    <xf numFmtId="0" fontId="14" fillId="13" borderId="22" xfId="13" applyFont="1" applyFill="1" applyBorder="1" applyAlignment="1">
      <alignment horizontal="left" vertical="top" wrapText="1"/>
    </xf>
    <xf numFmtId="0" fontId="14" fillId="13" borderId="22" xfId="13" applyFont="1" applyFill="1" applyBorder="1" applyAlignment="1">
      <alignment horizontal="center" vertical="top" wrapText="1"/>
    </xf>
    <xf numFmtId="0" fontId="14" fillId="13" borderId="22" xfId="13" applyFont="1" applyFill="1" applyBorder="1" applyAlignment="1">
      <alignment horizontal="center" vertical="top"/>
    </xf>
    <xf numFmtId="0" fontId="14" fillId="13" borderId="23" xfId="13" applyFont="1" applyFill="1" applyBorder="1" applyAlignment="1">
      <alignment horizontal="center" vertical="top" wrapText="1"/>
    </xf>
    <xf numFmtId="0" fontId="1" fillId="8" borderId="56" xfId="11" applyBorder="1" applyAlignment="1">
      <alignment horizontal="center" vertical="center"/>
    </xf>
    <xf numFmtId="0" fontId="1" fillId="8" borderId="72" xfId="11" applyBorder="1" applyAlignment="1">
      <alignment horizontal="center" vertical="center"/>
    </xf>
    <xf numFmtId="0" fontId="0" fillId="8" borderId="56" xfId="11" applyFont="1" applyBorder="1" applyAlignment="1">
      <alignment horizontal="left" vertical="center" wrapText="1"/>
    </xf>
    <xf numFmtId="0" fontId="0" fillId="8" borderId="72" xfId="11" applyFont="1" applyBorder="1" applyAlignment="1">
      <alignment horizontal="left" vertical="center" wrapText="1"/>
    </xf>
    <xf numFmtId="17" fontId="6" fillId="14" borderId="48" xfId="14" applyNumberFormat="1" applyFont="1" applyBorder="1" applyAlignment="1">
      <alignment horizontal="center" vertical="center"/>
    </xf>
    <xf numFmtId="17" fontId="6" fillId="14" borderId="17" xfId="14" applyNumberFormat="1" applyFont="1" applyBorder="1" applyAlignment="1">
      <alignment horizontal="center" vertical="center"/>
    </xf>
    <xf numFmtId="0" fontId="8" fillId="3" borderId="54" xfId="5" applyFont="1" applyBorder="1" applyAlignment="1">
      <alignment horizontal="center" vertical="top" wrapText="1"/>
    </xf>
    <xf numFmtId="0" fontId="8" fillId="3" borderId="12" xfId="5" applyFont="1" applyBorder="1" applyAlignment="1">
      <alignment horizontal="center" vertical="top" wrapText="1"/>
    </xf>
    <xf numFmtId="0" fontId="8" fillId="3" borderId="75" xfId="5" applyFont="1" applyBorder="1" applyAlignment="1">
      <alignment horizontal="center" vertical="top" wrapText="1"/>
    </xf>
    <xf numFmtId="0" fontId="8" fillId="3" borderId="76" xfId="5" applyFont="1" applyBorder="1" applyAlignment="1">
      <alignment horizontal="center" vertical="top" wrapText="1"/>
    </xf>
    <xf numFmtId="0" fontId="1" fillId="8" borderId="64" xfId="11" applyBorder="1" applyAlignment="1">
      <alignment horizontal="center" vertical="center"/>
    </xf>
    <xf numFmtId="0" fontId="1" fillId="8" borderId="58" xfId="11" applyBorder="1" applyAlignment="1">
      <alignment horizontal="center" vertical="center"/>
    </xf>
    <xf numFmtId="0" fontId="1" fillId="8" borderId="17" xfId="11" applyBorder="1" applyAlignment="1">
      <alignment horizontal="center" vertical="center"/>
    </xf>
    <xf numFmtId="0" fontId="1" fillId="8" borderId="61" xfId="11" applyBorder="1" applyAlignment="1">
      <alignment horizontal="center" vertical="center"/>
    </xf>
    <xf numFmtId="0" fontId="1" fillId="8" borderId="64" xfId="11" applyBorder="1" applyAlignment="1">
      <alignment horizontal="left" vertical="center" wrapText="1"/>
    </xf>
    <xf numFmtId="0" fontId="1" fillId="8" borderId="61" xfId="11" applyBorder="1" applyAlignment="1">
      <alignment horizontal="left" vertical="center" wrapText="1"/>
    </xf>
    <xf numFmtId="0" fontId="1" fillId="9" borderId="62" xfId="12" applyBorder="1" applyAlignment="1">
      <alignment horizontal="center" vertical="center" wrapText="1"/>
    </xf>
    <xf numFmtId="0" fontId="1" fillId="9" borderId="62" xfId="12" applyBorder="1" applyAlignment="1">
      <alignment horizontal="left" vertical="center" wrapText="1"/>
    </xf>
    <xf numFmtId="0" fontId="7" fillId="6" borderId="52" xfId="9" applyFont="1" applyBorder="1" applyAlignment="1">
      <alignment horizontal="center" vertical="top"/>
    </xf>
    <xf numFmtId="0" fontId="0" fillId="9" borderId="58" xfId="12" applyFont="1" applyBorder="1" applyAlignment="1">
      <alignment horizontal="left" vertical="center" wrapText="1"/>
    </xf>
    <xf numFmtId="0" fontId="1" fillId="8" borderId="55" xfId="11" applyBorder="1" applyAlignment="1">
      <alignment horizontal="center" vertical="center"/>
    </xf>
    <xf numFmtId="0" fontId="1" fillId="8" borderId="55" xfId="11" applyBorder="1" applyAlignment="1">
      <alignment horizontal="left" vertical="center" wrapText="1"/>
    </xf>
    <xf numFmtId="0" fontId="1" fillId="8" borderId="60" xfId="11" applyBorder="1" applyAlignment="1">
      <alignment horizontal="center" vertical="center"/>
    </xf>
    <xf numFmtId="0" fontId="0" fillId="8" borderId="60" xfId="11" applyFont="1" applyBorder="1" applyAlignment="1">
      <alignment horizontal="left" vertical="center" wrapText="1"/>
    </xf>
    <xf numFmtId="0" fontId="0" fillId="9" borderId="62" xfId="12" applyFont="1" applyBorder="1" applyAlignment="1">
      <alignment horizontal="left" vertical="center" wrapText="1"/>
    </xf>
  </cellXfs>
  <cellStyles count="15">
    <cellStyle name="20% - Accent1" xfId="9" builtinId="30"/>
    <cellStyle name="20% - Accent2" xfId="10" builtinId="34"/>
    <cellStyle name="20% - Accent4" xfId="11" builtinId="42"/>
    <cellStyle name="20% - Accent6" xfId="12" builtinId="50"/>
    <cellStyle name="Accent5" xfId="14" builtinId="45"/>
    <cellStyle name="Calculation" xfId="7" builtinId="22"/>
    <cellStyle name="Check Cell" xfId="8" builtinId="23"/>
    <cellStyle name="Comma" xfId="1" builtinId="3"/>
    <cellStyle name="Currency" xfId="2" builtinId="4"/>
    <cellStyle name="Input" xfId="5" builtinId="20"/>
    <cellStyle name="Neutral" xfId="4" builtinId="28"/>
    <cellStyle name="Normal" xfId="0" builtinId="0"/>
    <cellStyle name="Normal 2 5" xfId="13" xr:uid="{00000000-0005-0000-0000-00000C000000}"/>
    <cellStyle name="Output" xfId="6" builtinId="21"/>
    <cellStyle name="Percent" xfId="3" builtinId="5"/>
  </cellStyles>
  <dxfs count="6">
    <dxf>
      <font>
        <color theme="9" tint="0.79998168889431442"/>
      </font>
      <fill>
        <patternFill>
          <bgColor rgb="FFC6EFCE"/>
        </patternFill>
      </fill>
    </dxf>
    <dxf>
      <font>
        <color theme="9" tint="0.79998168889431442"/>
      </font>
      <fill>
        <patternFill>
          <bgColor rgb="FFC6EFCE"/>
        </patternFill>
      </fill>
    </dxf>
    <dxf>
      <font>
        <color theme="9" tint="0.79998168889431442"/>
      </font>
      <fill>
        <patternFill>
          <bgColor rgb="FFC6EFCE"/>
        </patternFill>
      </fill>
    </dxf>
    <dxf>
      <font>
        <color theme="9" tint="0.79998168889431442"/>
      </font>
      <fill>
        <patternFill>
          <bgColor rgb="FFC6EFCE"/>
        </patternFill>
      </fill>
    </dxf>
    <dxf>
      <font>
        <color theme="9" tint="0.79998168889431442"/>
      </font>
      <fill>
        <patternFill>
          <bgColor rgb="FFC6EFCE"/>
        </patternFill>
      </fill>
    </dxf>
    <dxf>
      <font>
        <color theme="9" tint="0.79998168889431442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panton.FSLADS\Desktop\AOP%20PP%20v2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 Summary"/>
      <sheetName val="Consolidated"/>
      <sheetName val="PEP"/>
      <sheetName val="PP 2018-2019"/>
      <sheetName val="PEU"/>
      <sheetName val="Audit-Evals"/>
      <sheetName val="1.1.1"/>
      <sheetName val="1.1.2"/>
      <sheetName val="1.1.3"/>
      <sheetName val="1.2.1"/>
      <sheetName val="1.2.2"/>
      <sheetName val="1.3.1"/>
      <sheetName val="1.4.1"/>
      <sheetName val="1.4.2"/>
      <sheetName val="1.5.1"/>
      <sheetName val="1.5.2"/>
      <sheetName val="2.1.1"/>
      <sheetName val="2.2.1"/>
      <sheetName val="2.2.2"/>
      <sheetName val="2.2.3"/>
      <sheetName val="2.2.4"/>
      <sheetName val="2.2.5"/>
      <sheetName val="2.2.6"/>
      <sheetName val="2.2.7"/>
      <sheetName val="2.3.1"/>
      <sheetName val="2.3.2"/>
      <sheetName val="2.3.3"/>
      <sheetName val="2.4.1"/>
      <sheetName val="2.4.2"/>
      <sheetName val="ListDef"/>
      <sheetName val="18 Months"/>
    </sheetNames>
    <sheetDataSet>
      <sheetData sheetId="0"/>
      <sheetData sheetId="1"/>
      <sheetData sheetId="2"/>
      <sheetData sheetId="3"/>
      <sheetData sheetId="4"/>
      <sheetData sheetId="5"/>
      <sheetData sheetId="6">
        <row r="23">
          <cell r="V23">
            <v>414743.58974358969</v>
          </cell>
        </row>
      </sheetData>
      <sheetData sheetId="7">
        <row r="32">
          <cell r="V32">
            <v>160897.43589743585</v>
          </cell>
        </row>
      </sheetData>
      <sheetData sheetId="8">
        <row r="34">
          <cell r="V34">
            <v>701194.96205128217</v>
          </cell>
        </row>
      </sheetData>
      <sheetData sheetId="9">
        <row r="16">
          <cell r="V16">
            <v>689358.97435897437</v>
          </cell>
        </row>
      </sheetData>
      <sheetData sheetId="10">
        <row r="32">
          <cell r="V32">
            <v>1244282</v>
          </cell>
        </row>
      </sheetData>
      <sheetData sheetId="11">
        <row r="9">
          <cell r="V9">
            <v>611832.61538461549</v>
          </cell>
        </row>
      </sheetData>
      <sheetData sheetId="12">
        <row r="9">
          <cell r="V9">
            <v>160416.66666666666</v>
          </cell>
        </row>
      </sheetData>
      <sheetData sheetId="13">
        <row r="14">
          <cell r="V14">
            <v>217916.66666666666</v>
          </cell>
        </row>
      </sheetData>
      <sheetData sheetId="14">
        <row r="12">
          <cell r="V12">
            <v>47166.666666666664</v>
          </cell>
        </row>
      </sheetData>
      <sheetData sheetId="15">
        <row r="12">
          <cell r="V12">
            <v>116000</v>
          </cell>
        </row>
      </sheetData>
      <sheetData sheetId="16">
        <row r="20">
          <cell r="V20">
            <v>5000000</v>
          </cell>
        </row>
      </sheetData>
      <sheetData sheetId="17">
        <row r="18">
          <cell r="V18">
            <v>140951.28205128206</v>
          </cell>
        </row>
      </sheetData>
      <sheetData sheetId="18">
        <row r="18">
          <cell r="V18">
            <v>76525.641025641031</v>
          </cell>
        </row>
      </sheetData>
      <sheetData sheetId="19">
        <row r="18">
          <cell r="V18">
            <v>76525.641025641031</v>
          </cell>
        </row>
      </sheetData>
      <sheetData sheetId="20">
        <row r="18">
          <cell r="V18">
            <v>119235.89743589744</v>
          </cell>
        </row>
      </sheetData>
      <sheetData sheetId="21">
        <row r="18">
          <cell r="V18">
            <v>119235.89743589744</v>
          </cell>
        </row>
      </sheetData>
      <sheetData sheetId="22">
        <row r="18">
          <cell r="V18">
            <v>140951.28205128206</v>
          </cell>
        </row>
      </sheetData>
      <sheetData sheetId="23"/>
      <sheetData sheetId="24">
        <row r="11">
          <cell r="V11">
            <v>75000</v>
          </cell>
        </row>
      </sheetData>
      <sheetData sheetId="25"/>
      <sheetData sheetId="26">
        <row r="12">
          <cell r="V12">
            <v>7200</v>
          </cell>
        </row>
      </sheetData>
      <sheetData sheetId="27">
        <row r="12">
          <cell r="V12">
            <v>41875</v>
          </cell>
        </row>
      </sheetData>
      <sheetData sheetId="28">
        <row r="10">
          <cell r="V10">
            <v>105000</v>
          </cell>
        </row>
      </sheetData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24"/>
  <sheetViews>
    <sheetView zoomScale="80" zoomScaleNormal="80" workbookViewId="0">
      <selection activeCell="N28" sqref="N28"/>
    </sheetView>
  </sheetViews>
  <sheetFormatPr defaultRowHeight="15" x14ac:dyDescent="0.25"/>
  <cols>
    <col min="1" max="1" width="5" style="3" bestFit="1" customWidth="1"/>
    <col min="2" max="2" width="52" style="4" customWidth="1"/>
    <col min="3" max="3" width="18" bestFit="1" customWidth="1"/>
    <col min="4" max="4" width="13.7109375" customWidth="1"/>
    <col min="5" max="10" width="8.7109375" customWidth="1"/>
    <col min="11" max="11" width="10.7109375" customWidth="1"/>
    <col min="12" max="12" width="9.42578125" bestFit="1" customWidth="1"/>
  </cols>
  <sheetData>
    <row r="1" spans="1:15" s="5" customFormat="1" ht="33.75" customHeight="1" x14ac:dyDescent="0.25">
      <c r="A1" s="299"/>
      <c r="B1" s="299"/>
      <c r="C1" s="132" t="s">
        <v>25</v>
      </c>
      <c r="D1" s="132" t="s">
        <v>24</v>
      </c>
      <c r="E1" s="132" t="s">
        <v>321</v>
      </c>
      <c r="F1" s="132" t="s">
        <v>26</v>
      </c>
      <c r="G1" s="132" t="s">
        <v>27</v>
      </c>
      <c r="H1" s="132" t="s">
        <v>28</v>
      </c>
      <c r="I1" s="132" t="s">
        <v>29</v>
      </c>
      <c r="J1" s="132" t="s">
        <v>30</v>
      </c>
      <c r="K1" s="2"/>
      <c r="L1" s="132" t="s">
        <v>320</v>
      </c>
    </row>
    <row r="2" spans="1:15" s="5" customFormat="1" ht="15.75" thickBot="1" x14ac:dyDescent="0.3">
      <c r="A2" s="144">
        <v>1</v>
      </c>
      <c r="B2" s="145" t="s">
        <v>2</v>
      </c>
      <c r="C2" s="305" t="s">
        <v>319</v>
      </c>
      <c r="D2" s="305"/>
      <c r="E2" s="305"/>
      <c r="F2" s="305"/>
      <c r="G2" s="305"/>
      <c r="H2" s="305"/>
      <c r="I2" s="305"/>
      <c r="J2" s="305"/>
      <c r="K2" s="146"/>
      <c r="L2" s="146"/>
    </row>
    <row r="3" spans="1:15" ht="31.5" thickTop="1" thickBot="1" x14ac:dyDescent="0.3">
      <c r="A3" s="220">
        <v>1.1000000000000001</v>
      </c>
      <c r="B3" s="147" t="s">
        <v>3</v>
      </c>
      <c r="C3" s="148">
        <v>4909414.615384615</v>
      </c>
      <c r="D3" s="301">
        <f>SUM(C3:C7)</f>
        <v>20411253.384615384</v>
      </c>
      <c r="E3" s="149">
        <v>778759.02461538499</v>
      </c>
      <c r="F3" s="149">
        <v>619598.33861538453</v>
      </c>
      <c r="G3" s="149">
        <v>1239196.6772307691</v>
      </c>
      <c r="H3" s="149">
        <v>619598.33861538453</v>
      </c>
      <c r="I3" s="149">
        <v>413065.55907692306</v>
      </c>
      <c r="J3" s="149">
        <v>1239196.6772307691</v>
      </c>
      <c r="K3" s="300">
        <f>SUM(C3:C4, C6:C7)/C21</f>
        <v>0.39575096480573191</v>
      </c>
      <c r="L3" s="149">
        <f>SUM('AOP (18 Months)'!Y4:Y6)</f>
        <v>1276835.9876923077</v>
      </c>
      <c r="O3" s="287"/>
    </row>
    <row r="4" spans="1:15" ht="16.5" thickTop="1" thickBot="1" x14ac:dyDescent="0.3">
      <c r="A4" s="221">
        <v>1.2</v>
      </c>
      <c r="B4" s="150" t="s">
        <v>4</v>
      </c>
      <c r="C4" s="148">
        <v>10549506.153846154</v>
      </c>
      <c r="D4" s="302"/>
      <c r="E4" s="149">
        <v>1547078.0512820513</v>
      </c>
      <c r="F4" s="149">
        <v>1723100.6153846155</v>
      </c>
      <c r="G4" s="149">
        <v>2250607.025641026</v>
      </c>
      <c r="H4" s="149">
        <v>1986853.8205128207</v>
      </c>
      <c r="I4" s="149">
        <v>1086611.0102564103</v>
      </c>
      <c r="J4" s="149">
        <v>1955255.6307692309</v>
      </c>
      <c r="K4" s="300"/>
      <c r="L4" s="149">
        <f>SUM('AOP (18 Months)'!Y7:Y8)</f>
        <v>1933640.9743589745</v>
      </c>
      <c r="N4" s="287"/>
    </row>
    <row r="5" spans="1:15" ht="13.9" hidden="1" customHeight="1" thickTop="1" thickBot="1" x14ac:dyDescent="0.3">
      <c r="A5" s="222">
        <v>1.3</v>
      </c>
      <c r="B5" s="151" t="s">
        <v>5</v>
      </c>
      <c r="C5" s="148">
        <v>611832.61538461503</v>
      </c>
      <c r="D5" s="302"/>
      <c r="E5" s="149">
        <v>611832.61538461526</v>
      </c>
      <c r="F5" s="149">
        <v>0</v>
      </c>
      <c r="G5" s="149">
        <v>0</v>
      </c>
      <c r="H5" s="149">
        <v>0</v>
      </c>
      <c r="I5" s="149">
        <v>0</v>
      </c>
      <c r="J5" s="149">
        <v>0</v>
      </c>
      <c r="K5" s="300"/>
      <c r="L5" s="149">
        <f>SUM('AOP (18 Months)'!Y11)</f>
        <v>611832.61538461549</v>
      </c>
    </row>
    <row r="6" spans="1:15" ht="16.5" thickTop="1" thickBot="1" x14ac:dyDescent="0.3">
      <c r="A6" s="222">
        <v>1.3</v>
      </c>
      <c r="B6" s="152" t="s">
        <v>6</v>
      </c>
      <c r="C6" s="148">
        <v>3907500</v>
      </c>
      <c r="D6" s="302"/>
      <c r="E6" s="149">
        <v>57500</v>
      </c>
      <c r="F6" s="149">
        <v>385000</v>
      </c>
      <c r="G6" s="149">
        <v>385000</v>
      </c>
      <c r="H6" s="149">
        <v>1540000</v>
      </c>
      <c r="I6" s="149">
        <v>1155000</v>
      </c>
      <c r="J6" s="149">
        <v>385000</v>
      </c>
      <c r="K6" s="300"/>
      <c r="L6" s="149">
        <f>SUM('AOP (18 Months)'!Y9:Y10)</f>
        <v>378333.33333333331</v>
      </c>
    </row>
    <row r="7" spans="1:15" ht="46.5" thickTop="1" thickBot="1" x14ac:dyDescent="0.3">
      <c r="A7" s="223">
        <v>1.4</v>
      </c>
      <c r="B7" s="153" t="s">
        <v>324</v>
      </c>
      <c r="C7" s="154">
        <f>SUM(433000)</f>
        <v>433000</v>
      </c>
      <c r="D7" s="303"/>
      <c r="E7" s="155">
        <f xml:space="preserve"> SUM(139000,E5)</f>
        <v>750832.61538461526</v>
      </c>
      <c r="F7" s="155">
        <v>58800</v>
      </c>
      <c r="G7" s="155">
        <v>58800</v>
      </c>
      <c r="H7" s="155">
        <v>58800</v>
      </c>
      <c r="I7" s="155">
        <v>58800</v>
      </c>
      <c r="J7" s="155">
        <v>58800</v>
      </c>
      <c r="K7" s="300"/>
      <c r="L7" s="155">
        <f>SUM('AOP (18 Months)'!Y12:Y13, 611832.615384615)</f>
        <v>774999.28205128165</v>
      </c>
    </row>
    <row r="8" spans="1:15" s="5" customFormat="1" ht="16.5" thickTop="1" thickBot="1" x14ac:dyDescent="0.3">
      <c r="A8" s="156">
        <v>2</v>
      </c>
      <c r="B8" s="157" t="s">
        <v>7</v>
      </c>
      <c r="C8" s="158"/>
      <c r="D8" s="159"/>
      <c r="E8" s="160"/>
      <c r="F8" s="160"/>
      <c r="G8" s="160"/>
      <c r="H8" s="160"/>
      <c r="I8" s="160"/>
      <c r="J8" s="160"/>
      <c r="K8" s="161"/>
      <c r="L8" s="160"/>
    </row>
    <row r="9" spans="1:15" ht="16.5" thickTop="1" thickBot="1" x14ac:dyDescent="0.3">
      <c r="A9" s="221">
        <v>2.1</v>
      </c>
      <c r="B9" s="162" t="s">
        <v>8</v>
      </c>
      <c r="C9" s="148">
        <v>17553846.153846152</v>
      </c>
      <c r="D9" s="304">
        <f>SUM(C9:C12)</f>
        <v>24305961.538461536</v>
      </c>
      <c r="E9" s="149">
        <v>6166666.666666666</v>
      </c>
      <c r="F9" s="149">
        <v>2277435.8974358975</v>
      </c>
      <c r="G9" s="149">
        <v>2277435.8974358975</v>
      </c>
      <c r="H9" s="149">
        <v>2277435.8974358975</v>
      </c>
      <c r="I9" s="149">
        <v>2277435.8974358975</v>
      </c>
      <c r="J9" s="149">
        <v>2277435.8974358975</v>
      </c>
      <c r="K9" s="300">
        <f>SUM(C9:C12/C21)</f>
        <v>0.35086640323498203</v>
      </c>
      <c r="L9" s="149">
        <f>SUM('AOP (18 Months)'!Y14)</f>
        <v>5000000</v>
      </c>
    </row>
    <row r="10" spans="1:15" ht="61.5" thickTop="1" thickBot="1" x14ac:dyDescent="0.3">
      <c r="A10" s="221">
        <v>2.2000000000000002</v>
      </c>
      <c r="B10" s="162" t="s">
        <v>9</v>
      </c>
      <c r="C10" s="148">
        <v>6004115.384615384</v>
      </c>
      <c r="D10" s="302"/>
      <c r="E10" s="149">
        <v>128851.28205128203</v>
      </c>
      <c r="F10" s="149">
        <v>357176.41025641025</v>
      </c>
      <c r="G10" s="149">
        <v>837706.66666666663</v>
      </c>
      <c r="H10" s="149">
        <v>1716000</v>
      </c>
      <c r="I10" s="149">
        <v>1716000</v>
      </c>
      <c r="J10" s="149">
        <v>1498381</v>
      </c>
      <c r="K10" s="300"/>
      <c r="L10" s="149">
        <f>SUM('AOP (18 Months)'!Y15:Y21)</f>
        <v>673425.641025641</v>
      </c>
      <c r="N10" s="287"/>
    </row>
    <row r="11" spans="1:15" ht="16.5" thickTop="1" thickBot="1" x14ac:dyDescent="0.3">
      <c r="A11" s="221">
        <v>2.2999999999999998</v>
      </c>
      <c r="B11" s="150" t="s">
        <v>10</v>
      </c>
      <c r="C11" s="148">
        <v>381000</v>
      </c>
      <c r="D11" s="302"/>
      <c r="E11" s="149">
        <v>80700</v>
      </c>
      <c r="F11" s="149">
        <v>49500</v>
      </c>
      <c r="G11" s="149">
        <v>25080</v>
      </c>
      <c r="H11" s="149">
        <v>50160</v>
      </c>
      <c r="I11" s="149">
        <v>100320</v>
      </c>
      <c r="J11" s="149">
        <v>75240</v>
      </c>
      <c r="K11" s="300"/>
      <c r="L11" s="149">
        <f>SUM('AOP (18 Months)'!Y22:Y24)</f>
        <v>157200</v>
      </c>
    </row>
    <row r="12" spans="1:15" ht="16.5" thickTop="1" thickBot="1" x14ac:dyDescent="0.3">
      <c r="A12" s="223">
        <v>2.4</v>
      </c>
      <c r="B12" s="153" t="s">
        <v>11</v>
      </c>
      <c r="C12" s="154">
        <v>367000</v>
      </c>
      <c r="D12" s="303"/>
      <c r="E12" s="155">
        <v>128000</v>
      </c>
      <c r="F12" s="155">
        <v>47800</v>
      </c>
      <c r="G12" s="155">
        <v>47800</v>
      </c>
      <c r="H12" s="155">
        <v>47800</v>
      </c>
      <c r="I12" s="155">
        <v>47800</v>
      </c>
      <c r="J12" s="155">
        <v>47800</v>
      </c>
      <c r="K12" s="300"/>
      <c r="L12" s="155">
        <f>SUM('AOP (18 Months)'!Y25:Y26)</f>
        <v>146875</v>
      </c>
    </row>
    <row r="13" spans="1:15" s="5" customFormat="1" ht="16.5" thickTop="1" thickBot="1" x14ac:dyDescent="0.3">
      <c r="A13" s="156">
        <v>3</v>
      </c>
      <c r="B13" s="157" t="s">
        <v>323</v>
      </c>
      <c r="C13" s="158"/>
      <c r="D13" s="159"/>
      <c r="E13" s="160"/>
      <c r="F13" s="160"/>
      <c r="G13" s="160"/>
      <c r="H13" s="160"/>
      <c r="I13" s="160"/>
      <c r="J13" s="160"/>
      <c r="K13" s="161"/>
      <c r="L13" s="160"/>
    </row>
    <row r="14" spans="1:15" ht="16.5" thickTop="1" thickBot="1" x14ac:dyDescent="0.3">
      <c r="A14" s="224" t="s">
        <v>13</v>
      </c>
      <c r="B14" s="150" t="s">
        <v>14</v>
      </c>
      <c r="C14" s="148">
        <v>3092307.6923076925</v>
      </c>
      <c r="D14" s="304">
        <f>SUM(C14:C15)</f>
        <v>3712307.6923076925</v>
      </c>
      <c r="E14" s="149">
        <v>211538.4615384615</v>
      </c>
      <c r="F14" s="149">
        <v>576153.84615384624</v>
      </c>
      <c r="G14" s="149">
        <v>576153.84615384624</v>
      </c>
      <c r="H14" s="149">
        <v>576153.84615384624</v>
      </c>
      <c r="I14" s="149">
        <v>720192.30769230775</v>
      </c>
      <c r="J14" s="149">
        <v>432115.38461538462</v>
      </c>
      <c r="K14" s="300">
        <f>SUM(C14:C15/C21)</f>
        <v>6.180906840511078E-2</v>
      </c>
      <c r="L14" s="149">
        <f>SUM('AOP (18 Months)'!Y27)</f>
        <v>773076.92307692324</v>
      </c>
      <c r="N14" s="287"/>
    </row>
    <row r="15" spans="1:15" ht="16.5" thickTop="1" thickBot="1" x14ac:dyDescent="0.3">
      <c r="A15" s="225" t="s">
        <v>13</v>
      </c>
      <c r="B15" s="153" t="s">
        <v>15</v>
      </c>
      <c r="C15" s="154">
        <v>620000</v>
      </c>
      <c r="D15" s="303"/>
      <c r="E15" s="155">
        <v>103333.33333333333</v>
      </c>
      <c r="F15" s="155">
        <v>103333.33333333333</v>
      </c>
      <c r="G15" s="155">
        <v>103333.33333333333</v>
      </c>
      <c r="H15" s="155">
        <v>103333.33333333333</v>
      </c>
      <c r="I15" s="155">
        <v>103333.33333333333</v>
      </c>
      <c r="J15" s="155">
        <v>103333.33333333333</v>
      </c>
      <c r="K15" s="300"/>
      <c r="L15" s="155">
        <f>SUM('AOP (18 Months)'!Y28)</f>
        <v>155000.00000000003</v>
      </c>
    </row>
    <row r="16" spans="1:15" s="5" customFormat="1" ht="16.5" thickTop="1" thickBot="1" x14ac:dyDescent="0.3">
      <c r="A16" s="156">
        <v>4</v>
      </c>
      <c r="B16" s="157" t="s">
        <v>322</v>
      </c>
      <c r="C16" s="158"/>
      <c r="D16" s="159"/>
      <c r="E16" s="160"/>
      <c r="F16" s="160"/>
      <c r="G16" s="160"/>
      <c r="H16" s="160"/>
      <c r="I16" s="160"/>
      <c r="J16" s="160"/>
      <c r="K16" s="161"/>
      <c r="L16" s="160"/>
    </row>
    <row r="17" spans="1:14" ht="16.5" thickTop="1" thickBot="1" x14ac:dyDescent="0.3">
      <c r="A17" s="224" t="s">
        <v>17</v>
      </c>
      <c r="B17" s="163" t="s">
        <v>18</v>
      </c>
      <c r="C17" s="148">
        <v>120000</v>
      </c>
      <c r="D17" s="304">
        <f>SUM(C17:C18)</f>
        <v>400000</v>
      </c>
      <c r="E17" s="149">
        <v>20000</v>
      </c>
      <c r="F17" s="149">
        <v>20000</v>
      </c>
      <c r="G17" s="149">
        <v>20000</v>
      </c>
      <c r="H17" s="149">
        <v>20000</v>
      </c>
      <c r="I17" s="149">
        <v>20000</v>
      </c>
      <c r="J17" s="149">
        <v>20000</v>
      </c>
      <c r="K17" s="300">
        <f>SUM(C17:C18/C21)</f>
        <v>2.3985608634819106E-3</v>
      </c>
      <c r="L17" s="149">
        <f>SUM('AOP (18 Months)'!Y29)</f>
        <v>20000</v>
      </c>
      <c r="N17" s="287"/>
    </row>
    <row r="18" spans="1:14" ht="16.5" thickTop="1" thickBot="1" x14ac:dyDescent="0.3">
      <c r="A18" s="225" t="s">
        <v>19</v>
      </c>
      <c r="B18" s="164" t="s">
        <v>20</v>
      </c>
      <c r="C18" s="154">
        <v>280000</v>
      </c>
      <c r="D18" s="303"/>
      <c r="E18" s="155" t="s">
        <v>31</v>
      </c>
      <c r="F18" s="155" t="s">
        <v>31</v>
      </c>
      <c r="G18" s="289">
        <v>0.1</v>
      </c>
      <c r="H18" s="155" t="s">
        <v>31</v>
      </c>
      <c r="I18" s="155" t="s">
        <v>31</v>
      </c>
      <c r="J18" s="289">
        <v>0.15</v>
      </c>
      <c r="K18" s="300"/>
      <c r="L18" s="155">
        <f>SUM('AOP (18 Months)'!Y30)</f>
        <v>0</v>
      </c>
    </row>
    <row r="19" spans="1:14" s="5" customFormat="1" ht="16.5" thickTop="1" thickBot="1" x14ac:dyDescent="0.3">
      <c r="A19" s="156">
        <v>5</v>
      </c>
      <c r="B19" s="157" t="s">
        <v>21</v>
      </c>
      <c r="C19" s="158"/>
      <c r="D19" s="159"/>
      <c r="E19" s="160"/>
      <c r="F19" s="160"/>
      <c r="G19" s="160"/>
      <c r="H19" s="160"/>
      <c r="I19" s="160"/>
      <c r="J19" s="160"/>
      <c r="K19" s="161"/>
      <c r="L19" s="160"/>
    </row>
    <row r="20" spans="1:14" ht="16.5" thickTop="1" thickBot="1" x14ac:dyDescent="0.3">
      <c r="A20" s="226" t="s">
        <v>22</v>
      </c>
      <c r="B20" s="165" t="s">
        <v>23</v>
      </c>
      <c r="C20" s="166">
        <v>1200477.384615384</v>
      </c>
      <c r="D20" s="167">
        <f>SUM(C20)</f>
        <v>1200477.384615384</v>
      </c>
      <c r="E20" s="168" t="s">
        <v>31</v>
      </c>
      <c r="F20" s="168" t="s">
        <v>31</v>
      </c>
      <c r="G20" s="168" t="s">
        <v>31</v>
      </c>
      <c r="H20" s="168" t="s">
        <v>31</v>
      </c>
      <c r="I20" s="168" t="s">
        <v>31</v>
      </c>
      <c r="J20" s="168">
        <f>C20</f>
        <v>1200477.384615384</v>
      </c>
      <c r="K20" s="227">
        <f>SUM(C20)/C21</f>
        <v>2.3995150601946513E-2</v>
      </c>
      <c r="L20" s="168">
        <f>SUM('AOP (18 Months)'!Y31)</f>
        <v>0</v>
      </c>
    </row>
    <row r="21" spans="1:14" ht="16.5" thickTop="1" thickBot="1" x14ac:dyDescent="0.3">
      <c r="B21" s="138" t="s">
        <v>79</v>
      </c>
      <c r="C21" s="290">
        <f>SUM(C2:C20)</f>
        <v>50030000</v>
      </c>
      <c r="D21" s="290">
        <f>SUM(D2:D20)</f>
        <v>50030000</v>
      </c>
      <c r="E21" s="143">
        <f>SUM(E3:E20)</f>
        <v>10585092.050256411</v>
      </c>
      <c r="F21" s="143">
        <f t="shared" ref="F21:I21" si="0">SUM(F3:F20)</f>
        <v>6217898.4411794869</v>
      </c>
      <c r="G21" s="143">
        <f t="shared" si="0"/>
        <v>7821113.5464615375</v>
      </c>
      <c r="H21" s="143">
        <f t="shared" si="0"/>
        <v>8996135.2360512838</v>
      </c>
      <c r="I21" s="143">
        <f t="shared" si="0"/>
        <v>7698558.1077948725</v>
      </c>
      <c r="J21" s="143">
        <f>SUM(J3:J20)</f>
        <v>9293035.4580000006</v>
      </c>
      <c r="K21" s="133"/>
      <c r="L21" s="143">
        <f>SUM(L3:L20)</f>
        <v>11901219.756923076</v>
      </c>
    </row>
    <row r="22" spans="1:14" s="297" customFormat="1" ht="15.75" thickTop="1" x14ac:dyDescent="0.25">
      <c r="A22" s="296"/>
      <c r="B22" s="54"/>
      <c r="J22" s="298"/>
      <c r="N22" s="298"/>
    </row>
    <row r="23" spans="1:14" x14ac:dyDescent="0.25">
      <c r="C23" s="288"/>
    </row>
    <row r="24" spans="1:14" x14ac:dyDescent="0.25">
      <c r="E24" s="287"/>
    </row>
  </sheetData>
  <mergeCells count="10">
    <mergeCell ref="A1:B1"/>
    <mergeCell ref="K3:K7"/>
    <mergeCell ref="K9:K12"/>
    <mergeCell ref="K14:K15"/>
    <mergeCell ref="K17:K18"/>
    <mergeCell ref="D3:D7"/>
    <mergeCell ref="D9:D12"/>
    <mergeCell ref="D14:D15"/>
    <mergeCell ref="D17:D18"/>
    <mergeCell ref="C2:J2"/>
  </mergeCells>
  <pageMargins left="0.25" right="0.25" top="0.75" bottom="0.75" header="0.3" footer="0.3"/>
  <pageSetup paperSize="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F79"/>
  <sheetViews>
    <sheetView topLeftCell="B1" zoomScale="80" zoomScaleNormal="80" workbookViewId="0">
      <pane ySplit="2" topLeftCell="A63" activePane="bottomLeft" state="frozenSplit"/>
      <selection pane="bottomLeft" activeCell="D21" sqref="D21:D25"/>
    </sheetView>
  </sheetViews>
  <sheetFormatPr defaultColWidth="9.140625" defaultRowHeight="15" x14ac:dyDescent="0.25"/>
  <cols>
    <col min="1" max="1" width="2.5703125" style="3" customWidth="1"/>
    <col min="2" max="2" width="16.28515625" style="7" customWidth="1"/>
    <col min="3" max="3" width="4.85546875" style="1" customWidth="1"/>
    <col min="4" max="4" width="22.5703125" style="1" customWidth="1"/>
    <col min="5" max="5" width="5.140625" style="1" bestFit="1" customWidth="1"/>
    <col min="6" max="6" width="23.85546875" style="1" customWidth="1"/>
    <col min="7" max="7" width="40.28515625" style="7" customWidth="1"/>
    <col min="8" max="8" width="9.85546875" style="7" bestFit="1" customWidth="1"/>
    <col min="9" max="32" width="3.7109375" style="3" customWidth="1"/>
    <col min="33" max="16384" width="9.140625" style="7"/>
  </cols>
  <sheetData>
    <row r="1" spans="1:32" ht="30" x14ac:dyDescent="0.25">
      <c r="A1" s="283"/>
      <c r="B1" s="284" t="s">
        <v>0</v>
      </c>
      <c r="C1" s="284"/>
      <c r="D1" s="284" t="s">
        <v>1</v>
      </c>
      <c r="E1" s="284"/>
      <c r="F1" s="284" t="s">
        <v>32</v>
      </c>
      <c r="G1" s="284" t="s">
        <v>33</v>
      </c>
      <c r="H1" s="285" t="s">
        <v>34</v>
      </c>
      <c r="I1" s="355" t="s">
        <v>35</v>
      </c>
      <c r="J1" s="356"/>
      <c r="K1" s="356"/>
      <c r="L1" s="357"/>
      <c r="M1" s="355" t="s">
        <v>26</v>
      </c>
      <c r="N1" s="356"/>
      <c r="O1" s="356"/>
      <c r="P1" s="357"/>
      <c r="Q1" s="355" t="s">
        <v>27</v>
      </c>
      <c r="R1" s="356"/>
      <c r="S1" s="356"/>
      <c r="T1" s="357"/>
      <c r="U1" s="355" t="s">
        <v>28</v>
      </c>
      <c r="V1" s="356"/>
      <c r="W1" s="356"/>
      <c r="X1" s="357"/>
      <c r="Y1" s="355" t="s">
        <v>29</v>
      </c>
      <c r="Z1" s="356"/>
      <c r="AA1" s="356"/>
      <c r="AB1" s="357"/>
      <c r="AC1" s="355" t="s">
        <v>30</v>
      </c>
      <c r="AD1" s="356"/>
      <c r="AE1" s="356"/>
      <c r="AF1" s="357"/>
    </row>
    <row r="2" spans="1:32" x14ac:dyDescent="0.25">
      <c r="A2" s="272"/>
      <c r="B2" s="8"/>
      <c r="C2" s="6"/>
      <c r="D2" s="6"/>
      <c r="E2" s="6"/>
      <c r="F2" s="6"/>
      <c r="G2" s="8"/>
      <c r="H2" s="275" t="s">
        <v>319</v>
      </c>
      <c r="I2" s="272" t="s">
        <v>36</v>
      </c>
      <c r="J2" s="8" t="s">
        <v>37</v>
      </c>
      <c r="K2" s="8" t="s">
        <v>38</v>
      </c>
      <c r="L2" s="9" t="s">
        <v>39</v>
      </c>
      <c r="M2" s="272" t="s">
        <v>36</v>
      </c>
      <c r="N2" s="8" t="s">
        <v>37</v>
      </c>
      <c r="O2" s="8" t="s">
        <v>38</v>
      </c>
      <c r="P2" s="9" t="s">
        <v>39</v>
      </c>
      <c r="Q2" s="272" t="s">
        <v>36</v>
      </c>
      <c r="R2" s="8" t="s">
        <v>37</v>
      </c>
      <c r="S2" s="8" t="s">
        <v>38</v>
      </c>
      <c r="T2" s="9" t="s">
        <v>39</v>
      </c>
      <c r="U2" s="272" t="s">
        <v>36</v>
      </c>
      <c r="V2" s="8" t="s">
        <v>37</v>
      </c>
      <c r="W2" s="8" t="s">
        <v>38</v>
      </c>
      <c r="X2" s="9" t="s">
        <v>39</v>
      </c>
      <c r="Y2" s="272" t="s">
        <v>36</v>
      </c>
      <c r="Z2" s="8" t="s">
        <v>37</v>
      </c>
      <c r="AA2" s="8" t="s">
        <v>38</v>
      </c>
      <c r="AB2" s="9" t="s">
        <v>39</v>
      </c>
      <c r="AC2" s="272" t="s">
        <v>36</v>
      </c>
      <c r="AD2" s="8" t="s">
        <v>37</v>
      </c>
      <c r="AE2" s="8" t="s">
        <v>38</v>
      </c>
      <c r="AF2" s="9" t="s">
        <v>39</v>
      </c>
    </row>
    <row r="3" spans="1:32" x14ac:dyDescent="0.25">
      <c r="A3" s="342">
        <v>1</v>
      </c>
      <c r="B3" s="346" t="s">
        <v>2</v>
      </c>
      <c r="C3" s="350">
        <v>1.1000000000000001</v>
      </c>
      <c r="D3" s="351" t="s">
        <v>3</v>
      </c>
      <c r="E3" s="352" t="s">
        <v>80</v>
      </c>
      <c r="F3" s="354" t="s">
        <v>81</v>
      </c>
      <c r="G3" s="229" t="s">
        <v>40</v>
      </c>
      <c r="H3" s="276">
        <v>715384.61538461514</v>
      </c>
      <c r="I3" s="266" t="s">
        <v>41</v>
      </c>
      <c r="J3" s="230" t="s">
        <v>41</v>
      </c>
      <c r="K3" s="230" t="s">
        <v>41</v>
      </c>
      <c r="L3" s="231" t="s">
        <v>41</v>
      </c>
      <c r="M3" s="266" t="s">
        <v>41</v>
      </c>
      <c r="N3" s="230" t="s">
        <v>41</v>
      </c>
      <c r="O3" s="230" t="s">
        <v>41</v>
      </c>
      <c r="P3" s="231" t="s">
        <v>41</v>
      </c>
      <c r="Q3" s="266" t="s">
        <v>41</v>
      </c>
      <c r="R3" s="230" t="s">
        <v>41</v>
      </c>
      <c r="S3" s="230" t="s">
        <v>41</v>
      </c>
      <c r="T3" s="231" t="s">
        <v>41</v>
      </c>
      <c r="U3" s="266" t="s">
        <v>41</v>
      </c>
      <c r="V3" s="230" t="s">
        <v>41</v>
      </c>
      <c r="W3" s="230" t="s">
        <v>41</v>
      </c>
      <c r="X3" s="231" t="s">
        <v>41</v>
      </c>
      <c r="Y3" s="266" t="s">
        <v>41</v>
      </c>
      <c r="Z3" s="230" t="s">
        <v>41</v>
      </c>
      <c r="AA3" s="230" t="s">
        <v>41</v>
      </c>
      <c r="AB3" s="231" t="s">
        <v>41</v>
      </c>
      <c r="AC3" s="266" t="s">
        <v>41</v>
      </c>
      <c r="AD3" s="230" t="s">
        <v>41</v>
      </c>
      <c r="AE3" s="230" t="s">
        <v>41</v>
      </c>
      <c r="AF3" s="231" t="s">
        <v>41</v>
      </c>
    </row>
    <row r="4" spans="1:32" x14ac:dyDescent="0.25">
      <c r="A4" s="343"/>
      <c r="B4" s="347"/>
      <c r="C4" s="319"/>
      <c r="D4" s="321"/>
      <c r="E4" s="340"/>
      <c r="F4" s="339"/>
      <c r="G4" s="232" t="s">
        <v>42</v>
      </c>
      <c r="H4" s="277">
        <v>189230.76923076925</v>
      </c>
      <c r="I4" s="267" t="s">
        <v>41</v>
      </c>
      <c r="J4" s="233" t="s">
        <v>41</v>
      </c>
      <c r="K4" s="233" t="s">
        <v>41</v>
      </c>
      <c r="L4" s="234" t="s">
        <v>41</v>
      </c>
      <c r="M4" s="267" t="s">
        <v>41</v>
      </c>
      <c r="N4" s="233" t="s">
        <v>41</v>
      </c>
      <c r="O4" s="233" t="s">
        <v>41</v>
      </c>
      <c r="P4" s="234" t="s">
        <v>41</v>
      </c>
      <c r="Q4" s="267"/>
      <c r="R4" s="233"/>
      <c r="S4" s="233"/>
      <c r="T4" s="234"/>
      <c r="U4" s="267"/>
      <c r="V4" s="233"/>
      <c r="W4" s="233"/>
      <c r="X4" s="234"/>
      <c r="Y4" s="267"/>
      <c r="Z4" s="233"/>
      <c r="AA4" s="233"/>
      <c r="AB4" s="234"/>
      <c r="AC4" s="267"/>
      <c r="AD4" s="233"/>
      <c r="AE4" s="233"/>
      <c r="AF4" s="234"/>
    </row>
    <row r="5" spans="1:32" x14ac:dyDescent="0.25">
      <c r="A5" s="343"/>
      <c r="B5" s="347"/>
      <c r="C5" s="319"/>
      <c r="D5" s="321"/>
      <c r="E5" s="340"/>
      <c r="F5" s="339"/>
      <c r="G5" s="232" t="s">
        <v>43</v>
      </c>
      <c r="H5" s="277">
        <v>800000</v>
      </c>
      <c r="I5" s="267"/>
      <c r="J5" s="233"/>
      <c r="K5" s="233"/>
      <c r="L5" s="234"/>
      <c r="M5" s="267"/>
      <c r="N5" s="233"/>
      <c r="O5" s="233" t="s">
        <v>41</v>
      </c>
      <c r="P5" s="234" t="s">
        <v>41</v>
      </c>
      <c r="Q5" s="267" t="s">
        <v>41</v>
      </c>
      <c r="R5" s="233" t="s">
        <v>41</v>
      </c>
      <c r="S5" s="233" t="s">
        <v>41</v>
      </c>
      <c r="T5" s="234" t="s">
        <v>41</v>
      </c>
      <c r="U5" s="267" t="s">
        <v>41</v>
      </c>
      <c r="V5" s="233" t="s">
        <v>41</v>
      </c>
      <c r="W5" s="233" t="s">
        <v>41</v>
      </c>
      <c r="X5" s="234" t="s">
        <v>41</v>
      </c>
      <c r="Y5" s="267"/>
      <c r="Z5" s="233"/>
      <c r="AA5" s="233"/>
      <c r="AB5" s="234"/>
      <c r="AC5" s="267"/>
      <c r="AD5" s="233"/>
      <c r="AE5" s="233"/>
      <c r="AF5" s="234"/>
    </row>
    <row r="6" spans="1:32" x14ac:dyDescent="0.25">
      <c r="A6" s="343"/>
      <c r="B6" s="347"/>
      <c r="C6" s="319"/>
      <c r="D6" s="321"/>
      <c r="E6" s="340" t="s">
        <v>82</v>
      </c>
      <c r="F6" s="339" t="s">
        <v>83</v>
      </c>
      <c r="G6" s="232" t="s">
        <v>40</v>
      </c>
      <c r="H6" s="277">
        <v>715384.61538461514</v>
      </c>
      <c r="I6" s="267" t="s">
        <v>41</v>
      </c>
      <c r="J6" s="233" t="s">
        <v>41</v>
      </c>
      <c r="K6" s="233" t="s">
        <v>41</v>
      </c>
      <c r="L6" s="234" t="s">
        <v>41</v>
      </c>
      <c r="M6" s="267" t="s">
        <v>41</v>
      </c>
      <c r="N6" s="233" t="s">
        <v>41</v>
      </c>
      <c r="O6" s="233" t="s">
        <v>41</v>
      </c>
      <c r="P6" s="234" t="s">
        <v>41</v>
      </c>
      <c r="Q6" s="267" t="s">
        <v>41</v>
      </c>
      <c r="R6" s="233" t="s">
        <v>41</v>
      </c>
      <c r="S6" s="233" t="s">
        <v>41</v>
      </c>
      <c r="T6" s="234" t="s">
        <v>41</v>
      </c>
      <c r="U6" s="267" t="s">
        <v>41</v>
      </c>
      <c r="V6" s="233" t="s">
        <v>41</v>
      </c>
      <c r="W6" s="233" t="s">
        <v>41</v>
      </c>
      <c r="X6" s="234" t="s">
        <v>41</v>
      </c>
      <c r="Y6" s="267" t="s">
        <v>41</v>
      </c>
      <c r="Z6" s="233" t="s">
        <v>41</v>
      </c>
      <c r="AA6" s="233" t="s">
        <v>41</v>
      </c>
      <c r="AB6" s="234" t="s">
        <v>41</v>
      </c>
      <c r="AC6" s="267" t="s">
        <v>41</v>
      </c>
      <c r="AD6" s="233" t="s">
        <v>41</v>
      </c>
      <c r="AE6" s="233" t="s">
        <v>41</v>
      </c>
      <c r="AF6" s="234" t="s">
        <v>41</v>
      </c>
    </row>
    <row r="7" spans="1:32" x14ac:dyDescent="0.25">
      <c r="A7" s="343"/>
      <c r="B7" s="347"/>
      <c r="C7" s="319"/>
      <c r="D7" s="321"/>
      <c r="E7" s="340"/>
      <c r="F7" s="339"/>
      <c r="G7" s="232" t="s">
        <v>42</v>
      </c>
      <c r="H7" s="277">
        <v>135230</v>
      </c>
      <c r="I7" s="267"/>
      <c r="J7" s="233"/>
      <c r="K7" s="233"/>
      <c r="L7" s="234"/>
      <c r="M7" s="267"/>
      <c r="N7" s="233"/>
      <c r="O7" s="233"/>
      <c r="P7" s="234"/>
      <c r="Q7" s="267"/>
      <c r="R7" s="233"/>
      <c r="S7" s="233"/>
      <c r="T7" s="234"/>
      <c r="U7" s="267"/>
      <c r="V7" s="233"/>
      <c r="W7" s="233"/>
      <c r="X7" s="234"/>
      <c r="Y7" s="267"/>
      <c r="Z7" s="233"/>
      <c r="AA7" s="233"/>
      <c r="AB7" s="234"/>
      <c r="AC7" s="267"/>
      <c r="AD7" s="233"/>
      <c r="AE7" s="233"/>
      <c r="AF7" s="234"/>
    </row>
    <row r="8" spans="1:32" x14ac:dyDescent="0.25">
      <c r="A8" s="343"/>
      <c r="B8" s="347"/>
      <c r="C8" s="319"/>
      <c r="D8" s="321"/>
      <c r="E8" s="340"/>
      <c r="F8" s="339"/>
      <c r="G8" s="232" t="s">
        <v>43</v>
      </c>
      <c r="H8" s="277">
        <v>800000</v>
      </c>
      <c r="I8" s="267"/>
      <c r="J8" s="233"/>
      <c r="K8" s="233"/>
      <c r="L8" s="234"/>
      <c r="M8" s="267"/>
      <c r="N8" s="233"/>
      <c r="O8" s="233"/>
      <c r="P8" s="234"/>
      <c r="Q8" s="267"/>
      <c r="R8" s="233"/>
      <c r="S8" s="233"/>
      <c r="T8" s="234"/>
      <c r="U8" s="267"/>
      <c r="V8" s="233"/>
      <c r="W8" s="233"/>
      <c r="X8" s="234"/>
      <c r="Y8" s="267"/>
      <c r="Z8" s="233"/>
      <c r="AA8" s="233"/>
      <c r="AB8" s="234"/>
      <c r="AC8" s="267"/>
      <c r="AD8" s="233"/>
      <c r="AE8" s="233"/>
      <c r="AF8" s="234"/>
    </row>
    <row r="9" spans="1:32" x14ac:dyDescent="0.25">
      <c r="A9" s="343"/>
      <c r="B9" s="347"/>
      <c r="C9" s="319"/>
      <c r="D9" s="321"/>
      <c r="E9" s="340" t="s">
        <v>84</v>
      </c>
      <c r="F9" s="339" t="s">
        <v>85</v>
      </c>
      <c r="G9" s="232" t="s">
        <v>40</v>
      </c>
      <c r="H9" s="277">
        <v>600000</v>
      </c>
      <c r="I9" s="267" t="s">
        <v>41</v>
      </c>
      <c r="J9" s="233" t="s">
        <v>41</v>
      </c>
      <c r="K9" s="233" t="s">
        <v>41</v>
      </c>
      <c r="L9" s="234" t="s">
        <v>41</v>
      </c>
      <c r="M9" s="267" t="s">
        <v>41</v>
      </c>
      <c r="N9" s="233" t="s">
        <v>41</v>
      </c>
      <c r="O9" s="233" t="s">
        <v>41</v>
      </c>
      <c r="P9" s="234" t="s">
        <v>41</v>
      </c>
      <c r="Q9" s="267" t="s">
        <v>41</v>
      </c>
      <c r="R9" s="233" t="s">
        <v>41</v>
      </c>
      <c r="S9" s="233" t="s">
        <v>41</v>
      </c>
      <c r="T9" s="234" t="s">
        <v>41</v>
      </c>
      <c r="U9" s="267" t="s">
        <v>41</v>
      </c>
      <c r="V9" s="233" t="s">
        <v>41</v>
      </c>
      <c r="W9" s="233" t="s">
        <v>41</v>
      </c>
      <c r="X9" s="234" t="s">
        <v>41</v>
      </c>
      <c r="Y9" s="267" t="s">
        <v>41</v>
      </c>
      <c r="Z9" s="233" t="s">
        <v>41</v>
      </c>
      <c r="AA9" s="233" t="s">
        <v>41</v>
      </c>
      <c r="AB9" s="234" t="s">
        <v>41</v>
      </c>
      <c r="AC9" s="267" t="s">
        <v>41</v>
      </c>
      <c r="AD9" s="233" t="s">
        <v>41</v>
      </c>
      <c r="AE9" s="233" t="s">
        <v>41</v>
      </c>
      <c r="AF9" s="234" t="s">
        <v>41</v>
      </c>
    </row>
    <row r="10" spans="1:32" x14ac:dyDescent="0.25">
      <c r="A10" s="343"/>
      <c r="B10" s="347"/>
      <c r="C10" s="319"/>
      <c r="D10" s="321"/>
      <c r="E10" s="340"/>
      <c r="F10" s="339"/>
      <c r="G10" s="232" t="s">
        <v>42</v>
      </c>
      <c r="H10" s="277">
        <v>115384.61538461538</v>
      </c>
      <c r="I10" s="267" t="s">
        <v>41</v>
      </c>
      <c r="J10" s="233" t="s">
        <v>41</v>
      </c>
      <c r="K10" s="233" t="s">
        <v>41</v>
      </c>
      <c r="L10" s="234" t="s">
        <v>41</v>
      </c>
      <c r="M10" s="267" t="s">
        <v>41</v>
      </c>
      <c r="N10" s="233" t="s">
        <v>41</v>
      </c>
      <c r="O10" s="233" t="s">
        <v>41</v>
      </c>
      <c r="P10" s="234" t="s">
        <v>41</v>
      </c>
      <c r="Q10" s="267" t="s">
        <v>41</v>
      </c>
      <c r="R10" s="233" t="s">
        <v>41</v>
      </c>
      <c r="S10" s="233" t="s">
        <v>41</v>
      </c>
      <c r="T10" s="234" t="s">
        <v>41</v>
      </c>
      <c r="U10" s="267"/>
      <c r="V10" s="233"/>
      <c r="W10" s="233"/>
      <c r="X10" s="234"/>
      <c r="Y10" s="267"/>
      <c r="Z10" s="233"/>
      <c r="AA10" s="233"/>
      <c r="AB10" s="234"/>
      <c r="AC10" s="267"/>
      <c r="AD10" s="233"/>
      <c r="AE10" s="233"/>
      <c r="AF10" s="234"/>
    </row>
    <row r="11" spans="1:32" x14ac:dyDescent="0.25">
      <c r="A11" s="343"/>
      <c r="B11" s="347"/>
      <c r="C11" s="319"/>
      <c r="D11" s="321"/>
      <c r="E11" s="340"/>
      <c r="F11" s="339"/>
      <c r="G11" s="232" t="s">
        <v>44</v>
      </c>
      <c r="H11" s="277">
        <v>838800</v>
      </c>
      <c r="I11" s="267"/>
      <c r="J11" s="233"/>
      <c r="K11" s="233"/>
      <c r="L11" s="234"/>
      <c r="M11" s="267" t="s">
        <v>41</v>
      </c>
      <c r="N11" s="233" t="s">
        <v>41</v>
      </c>
      <c r="O11" s="233" t="s">
        <v>41</v>
      </c>
      <c r="P11" s="234" t="s">
        <v>41</v>
      </c>
      <c r="Q11" s="267" t="s">
        <v>41</v>
      </c>
      <c r="R11" s="233" t="s">
        <v>41</v>
      </c>
      <c r="S11" s="233" t="s">
        <v>41</v>
      </c>
      <c r="T11" s="234" t="s">
        <v>41</v>
      </c>
      <c r="U11" s="267" t="s">
        <v>41</v>
      </c>
      <c r="V11" s="233" t="s">
        <v>41</v>
      </c>
      <c r="W11" s="233" t="s">
        <v>41</v>
      </c>
      <c r="X11" s="234" t="s">
        <v>41</v>
      </c>
      <c r="Y11" s="267" t="s">
        <v>41</v>
      </c>
      <c r="Z11" s="233" t="s">
        <v>41</v>
      </c>
      <c r="AA11" s="233" t="s">
        <v>41</v>
      </c>
      <c r="AB11" s="234" t="s">
        <v>41</v>
      </c>
      <c r="AC11" s="267"/>
      <c r="AD11" s="233"/>
      <c r="AE11" s="233"/>
      <c r="AF11" s="234"/>
    </row>
    <row r="12" spans="1:32" x14ac:dyDescent="0.25">
      <c r="A12" s="343"/>
      <c r="B12" s="347"/>
      <c r="C12" s="319">
        <v>1.2</v>
      </c>
      <c r="D12" s="321" t="s">
        <v>4</v>
      </c>
      <c r="E12" s="340" t="s">
        <v>86</v>
      </c>
      <c r="F12" s="339" t="s">
        <v>87</v>
      </c>
      <c r="G12" s="232" t="s">
        <v>40</v>
      </c>
      <c r="H12" s="277">
        <v>253846.15384615381</v>
      </c>
      <c r="I12" s="267"/>
      <c r="J12" s="233"/>
      <c r="K12" s="233" t="s">
        <v>41</v>
      </c>
      <c r="L12" s="234" t="s">
        <v>41</v>
      </c>
      <c r="M12" s="267" t="s">
        <v>41</v>
      </c>
      <c r="N12" s="233" t="s">
        <v>41</v>
      </c>
      <c r="O12" s="233" t="s">
        <v>41</v>
      </c>
      <c r="P12" s="234" t="s">
        <v>41</v>
      </c>
      <c r="Q12" s="267" t="s">
        <v>41</v>
      </c>
      <c r="R12" s="233" t="s">
        <v>41</v>
      </c>
      <c r="S12" s="233" t="s">
        <v>41</v>
      </c>
      <c r="T12" s="234" t="s">
        <v>41</v>
      </c>
      <c r="U12" s="267" t="s">
        <v>41</v>
      </c>
      <c r="V12" s="233" t="s">
        <v>41</v>
      </c>
      <c r="W12" s="233" t="s">
        <v>41</v>
      </c>
      <c r="X12" s="234" t="s">
        <v>41</v>
      </c>
      <c r="Y12" s="267" t="s">
        <v>41</v>
      </c>
      <c r="Z12" s="233" t="s">
        <v>41</v>
      </c>
      <c r="AA12" s="233" t="s">
        <v>41</v>
      </c>
      <c r="AB12" s="234" t="s">
        <v>41</v>
      </c>
      <c r="AC12" s="267" t="s">
        <v>41</v>
      </c>
      <c r="AD12" s="233" t="s">
        <v>41</v>
      </c>
      <c r="AE12" s="233" t="s">
        <v>41</v>
      </c>
      <c r="AF12" s="234" t="s">
        <v>41</v>
      </c>
    </row>
    <row r="13" spans="1:32" x14ac:dyDescent="0.25">
      <c r="A13" s="343"/>
      <c r="B13" s="347"/>
      <c r="C13" s="319"/>
      <c r="D13" s="321"/>
      <c r="E13" s="340"/>
      <c r="F13" s="339"/>
      <c r="G13" s="232" t="s">
        <v>45</v>
      </c>
      <c r="H13" s="277">
        <v>700000</v>
      </c>
      <c r="I13" s="267"/>
      <c r="J13" s="233" t="s">
        <v>41</v>
      </c>
      <c r="K13" s="233" t="s">
        <v>41</v>
      </c>
      <c r="L13" s="234" t="s">
        <v>41</v>
      </c>
      <c r="M13" s="267" t="s">
        <v>41</v>
      </c>
      <c r="N13" s="233" t="s">
        <v>41</v>
      </c>
      <c r="O13" s="233" t="s">
        <v>41</v>
      </c>
      <c r="P13" s="234" t="s">
        <v>41</v>
      </c>
      <c r="Q13" s="267" t="s">
        <v>41</v>
      </c>
      <c r="R13" s="233" t="s">
        <v>41</v>
      </c>
      <c r="S13" s="233" t="s">
        <v>41</v>
      </c>
      <c r="T13" s="234" t="s">
        <v>41</v>
      </c>
      <c r="U13" s="267" t="s">
        <v>41</v>
      </c>
      <c r="V13" s="233" t="s">
        <v>41</v>
      </c>
      <c r="W13" s="233" t="s">
        <v>41</v>
      </c>
      <c r="X13" s="234" t="s">
        <v>41</v>
      </c>
      <c r="Y13" s="267" t="s">
        <v>41</v>
      </c>
      <c r="Z13" s="233" t="s">
        <v>41</v>
      </c>
      <c r="AA13" s="233" t="s">
        <v>41</v>
      </c>
      <c r="AB13" s="234"/>
      <c r="AC13" s="267"/>
      <c r="AD13" s="233"/>
      <c r="AE13" s="233"/>
      <c r="AF13" s="234"/>
    </row>
    <row r="14" spans="1:32" x14ac:dyDescent="0.25">
      <c r="A14" s="343"/>
      <c r="B14" s="347"/>
      <c r="C14" s="319"/>
      <c r="D14" s="321"/>
      <c r="E14" s="340"/>
      <c r="F14" s="339"/>
      <c r="G14" s="232" t="s">
        <v>46</v>
      </c>
      <c r="H14" s="277">
        <v>5000000</v>
      </c>
      <c r="I14" s="267"/>
      <c r="J14" s="233" t="s">
        <v>41</v>
      </c>
      <c r="K14" s="233" t="s">
        <v>41</v>
      </c>
      <c r="L14" s="234" t="s">
        <v>41</v>
      </c>
      <c r="M14" s="267" t="s">
        <v>41</v>
      </c>
      <c r="N14" s="233" t="s">
        <v>41</v>
      </c>
      <c r="O14" s="233" t="s">
        <v>41</v>
      </c>
      <c r="P14" s="234" t="s">
        <v>41</v>
      </c>
      <c r="Q14" s="267" t="s">
        <v>41</v>
      </c>
      <c r="R14" s="233" t="s">
        <v>41</v>
      </c>
      <c r="S14" s="233" t="s">
        <v>41</v>
      </c>
      <c r="T14" s="234" t="s">
        <v>41</v>
      </c>
      <c r="U14" s="267" t="s">
        <v>41</v>
      </c>
      <c r="V14" s="233" t="s">
        <v>41</v>
      </c>
      <c r="W14" s="233" t="s">
        <v>41</v>
      </c>
      <c r="X14" s="234" t="s">
        <v>41</v>
      </c>
      <c r="Y14" s="267" t="s">
        <v>41</v>
      </c>
      <c r="Z14" s="233" t="s">
        <v>41</v>
      </c>
      <c r="AA14" s="233" t="s">
        <v>41</v>
      </c>
      <c r="AB14" s="234"/>
      <c r="AC14" s="267"/>
      <c r="AD14" s="233"/>
      <c r="AE14" s="233"/>
      <c r="AF14" s="234"/>
    </row>
    <row r="15" spans="1:32" x14ac:dyDescent="0.25">
      <c r="A15" s="343"/>
      <c r="B15" s="347"/>
      <c r="C15" s="319"/>
      <c r="D15" s="321"/>
      <c r="E15" s="340" t="s">
        <v>88</v>
      </c>
      <c r="F15" s="341" t="s">
        <v>89</v>
      </c>
      <c r="G15" s="232" t="s">
        <v>47</v>
      </c>
      <c r="H15" s="277">
        <v>1608481</v>
      </c>
      <c r="I15" s="267"/>
      <c r="J15" s="233"/>
      <c r="K15" s="233" t="s">
        <v>41</v>
      </c>
      <c r="L15" s="234" t="s">
        <v>41</v>
      </c>
      <c r="M15" s="267" t="s">
        <v>41</v>
      </c>
      <c r="N15" s="233" t="s">
        <v>41</v>
      </c>
      <c r="O15" s="233" t="s">
        <v>41</v>
      </c>
      <c r="P15" s="234" t="s">
        <v>41</v>
      </c>
      <c r="Q15" s="267"/>
      <c r="R15" s="233"/>
      <c r="S15" s="233"/>
      <c r="T15" s="234"/>
      <c r="U15" s="267"/>
      <c r="V15" s="233"/>
      <c r="W15" s="233"/>
      <c r="X15" s="234"/>
      <c r="Y15" s="267"/>
      <c r="Z15" s="233"/>
      <c r="AA15" s="233"/>
      <c r="AB15" s="234"/>
      <c r="AC15" s="267"/>
      <c r="AD15" s="233"/>
      <c r="AE15" s="233"/>
      <c r="AF15" s="234"/>
    </row>
    <row r="16" spans="1:32" ht="17.25" customHeight="1" x14ac:dyDescent="0.25">
      <c r="A16" s="343"/>
      <c r="B16" s="347"/>
      <c r="C16" s="319"/>
      <c r="D16" s="321"/>
      <c r="E16" s="340"/>
      <c r="F16" s="339"/>
      <c r="G16" s="232" t="s">
        <v>48</v>
      </c>
      <c r="H16" s="277">
        <v>2757396</v>
      </c>
      <c r="I16" s="267"/>
      <c r="J16" s="233"/>
      <c r="K16" s="233" t="s">
        <v>41</v>
      </c>
      <c r="L16" s="234" t="s">
        <v>41</v>
      </c>
      <c r="M16" s="267" t="s">
        <v>41</v>
      </c>
      <c r="N16" s="233" t="s">
        <v>41</v>
      </c>
      <c r="O16" s="233" t="s">
        <v>41</v>
      </c>
      <c r="P16" s="234" t="s">
        <v>41</v>
      </c>
      <c r="Q16" s="267"/>
      <c r="R16" s="233"/>
      <c r="S16" s="233"/>
      <c r="T16" s="234"/>
      <c r="U16" s="267"/>
      <c r="V16" s="233"/>
      <c r="W16" s="233"/>
      <c r="X16" s="234"/>
      <c r="Y16" s="267"/>
      <c r="Z16" s="233"/>
      <c r="AA16" s="233"/>
      <c r="AB16" s="234"/>
      <c r="AC16" s="267"/>
      <c r="AD16" s="233"/>
      <c r="AE16" s="233"/>
      <c r="AF16" s="234"/>
    </row>
    <row r="17" spans="1:32" x14ac:dyDescent="0.25">
      <c r="A17" s="343"/>
      <c r="B17" s="347"/>
      <c r="C17" s="319"/>
      <c r="D17" s="321"/>
      <c r="E17" s="340"/>
      <c r="F17" s="339"/>
      <c r="G17" s="232" t="s">
        <v>49</v>
      </c>
      <c r="H17" s="277">
        <v>229783</v>
      </c>
      <c r="I17" s="267"/>
      <c r="J17" s="233"/>
      <c r="K17" s="233" t="s">
        <v>41</v>
      </c>
      <c r="L17" s="234" t="s">
        <v>41</v>
      </c>
      <c r="M17" s="267" t="s">
        <v>41</v>
      </c>
      <c r="N17" s="233" t="s">
        <v>41</v>
      </c>
      <c r="O17" s="233" t="s">
        <v>41</v>
      </c>
      <c r="P17" s="234" t="s">
        <v>41</v>
      </c>
      <c r="Q17" s="267"/>
      <c r="R17" s="233"/>
      <c r="S17" s="233"/>
      <c r="T17" s="234"/>
      <c r="U17" s="267"/>
      <c r="V17" s="233"/>
      <c r="W17" s="233"/>
      <c r="X17" s="234"/>
      <c r="Y17" s="267"/>
      <c r="Z17" s="233"/>
      <c r="AA17" s="233"/>
      <c r="AB17" s="234"/>
      <c r="AC17" s="267"/>
      <c r="AD17" s="233"/>
      <c r="AE17" s="233"/>
      <c r="AF17" s="234"/>
    </row>
    <row r="18" spans="1:32" ht="30" x14ac:dyDescent="0.25">
      <c r="A18" s="343"/>
      <c r="B18" s="347"/>
      <c r="C18" s="319">
        <v>1.3</v>
      </c>
      <c r="D18" s="321" t="s">
        <v>6</v>
      </c>
      <c r="E18" s="235" t="s">
        <v>90</v>
      </c>
      <c r="F18" s="235" t="s">
        <v>93</v>
      </c>
      <c r="G18" s="232" t="s">
        <v>52</v>
      </c>
      <c r="H18" s="277">
        <v>1925000</v>
      </c>
      <c r="I18" s="267"/>
      <c r="J18" s="233"/>
      <c r="K18" s="233"/>
      <c r="L18" s="234"/>
      <c r="M18" s="267"/>
      <c r="N18" s="233" t="s">
        <v>41</v>
      </c>
      <c r="O18" s="233" t="s">
        <v>41</v>
      </c>
      <c r="P18" s="234" t="s">
        <v>41</v>
      </c>
      <c r="Q18" s="267" t="s">
        <v>41</v>
      </c>
      <c r="R18" s="233" t="s">
        <v>41</v>
      </c>
      <c r="S18" s="233" t="s">
        <v>41</v>
      </c>
      <c r="T18" s="234" t="s">
        <v>41</v>
      </c>
      <c r="U18" s="267" t="s">
        <v>41</v>
      </c>
      <c r="V18" s="233" t="s">
        <v>41</v>
      </c>
      <c r="W18" s="233" t="s">
        <v>41</v>
      </c>
      <c r="X18" s="234" t="s">
        <v>41</v>
      </c>
      <c r="Y18" s="267" t="s">
        <v>41</v>
      </c>
      <c r="Z18" s="233" t="s">
        <v>41</v>
      </c>
      <c r="AA18" s="233" t="s">
        <v>41</v>
      </c>
      <c r="AB18" s="234" t="s">
        <v>41</v>
      </c>
      <c r="AC18" s="267"/>
      <c r="AD18" s="233"/>
      <c r="AE18" s="233"/>
      <c r="AF18" s="234"/>
    </row>
    <row r="19" spans="1:32" ht="30" x14ac:dyDescent="0.25">
      <c r="A19" s="343"/>
      <c r="B19" s="347"/>
      <c r="C19" s="319"/>
      <c r="D19" s="321"/>
      <c r="E19" s="324" t="s">
        <v>325</v>
      </c>
      <c r="F19" s="327" t="s">
        <v>95</v>
      </c>
      <c r="G19" s="232" t="s">
        <v>53</v>
      </c>
      <c r="H19" s="277">
        <v>57500</v>
      </c>
      <c r="I19" s="267" t="s">
        <v>41</v>
      </c>
      <c r="J19" s="233" t="s">
        <v>41</v>
      </c>
      <c r="K19" s="233" t="s">
        <v>41</v>
      </c>
      <c r="L19" s="234" t="s">
        <v>41</v>
      </c>
      <c r="M19" s="267" t="s">
        <v>41</v>
      </c>
      <c r="N19" s="233"/>
      <c r="O19" s="233"/>
      <c r="P19" s="234"/>
      <c r="Q19" s="267"/>
      <c r="R19" s="233"/>
      <c r="S19" s="233"/>
      <c r="T19" s="234"/>
      <c r="U19" s="267"/>
      <c r="V19" s="233"/>
      <c r="W19" s="233"/>
      <c r="X19" s="234"/>
      <c r="Y19" s="267"/>
      <c r="Z19" s="233"/>
      <c r="AA19" s="233"/>
      <c r="AB19" s="234"/>
      <c r="AC19" s="267"/>
      <c r="AD19" s="233"/>
      <c r="AE19" s="233"/>
      <c r="AF19" s="234"/>
    </row>
    <row r="20" spans="1:32" x14ac:dyDescent="0.25">
      <c r="A20" s="343"/>
      <c r="B20" s="347"/>
      <c r="C20" s="319"/>
      <c r="D20" s="321"/>
      <c r="E20" s="314"/>
      <c r="F20" s="329"/>
      <c r="G20" s="232" t="s">
        <v>52</v>
      </c>
      <c r="H20" s="277">
        <v>1925000</v>
      </c>
      <c r="I20" s="267"/>
      <c r="J20" s="233"/>
      <c r="K20" s="233"/>
      <c r="L20" s="234"/>
      <c r="M20" s="267"/>
      <c r="N20" s="233" t="s">
        <v>41</v>
      </c>
      <c r="O20" s="233" t="s">
        <v>41</v>
      </c>
      <c r="P20" s="234" t="s">
        <v>41</v>
      </c>
      <c r="Q20" s="267" t="s">
        <v>41</v>
      </c>
      <c r="R20" s="233" t="s">
        <v>41</v>
      </c>
      <c r="S20" s="233" t="s">
        <v>41</v>
      </c>
      <c r="T20" s="234" t="s">
        <v>41</v>
      </c>
      <c r="U20" s="267" t="s">
        <v>41</v>
      </c>
      <c r="V20" s="233" t="s">
        <v>41</v>
      </c>
      <c r="W20" s="233" t="s">
        <v>41</v>
      </c>
      <c r="X20" s="234" t="s">
        <v>41</v>
      </c>
      <c r="Y20" s="267" t="s">
        <v>41</v>
      </c>
      <c r="Z20" s="233" t="s">
        <v>41</v>
      </c>
      <c r="AA20" s="233" t="s">
        <v>41</v>
      </c>
      <c r="AB20" s="234" t="s">
        <v>41</v>
      </c>
      <c r="AC20" s="267"/>
      <c r="AD20" s="233"/>
      <c r="AE20" s="233"/>
      <c r="AF20" s="234"/>
    </row>
    <row r="21" spans="1:32" x14ac:dyDescent="0.25">
      <c r="A21" s="343"/>
      <c r="B21" s="347"/>
      <c r="C21" s="320">
        <v>1.4</v>
      </c>
      <c r="D21" s="336" t="s">
        <v>324</v>
      </c>
      <c r="E21" s="324" t="s">
        <v>92</v>
      </c>
      <c r="F21" s="327" t="s">
        <v>91</v>
      </c>
      <c r="G21" s="232" t="s">
        <v>50</v>
      </c>
      <c r="H21" s="277">
        <v>476923.07692307688</v>
      </c>
      <c r="I21" s="267" t="s">
        <v>41</v>
      </c>
      <c r="J21" s="233" t="s">
        <v>41</v>
      </c>
      <c r="K21" s="233"/>
      <c r="L21" s="234"/>
      <c r="M21" s="267"/>
      <c r="N21" s="233"/>
      <c r="O21" s="233"/>
      <c r="P21" s="234"/>
      <c r="Q21" s="267"/>
      <c r="R21" s="233"/>
      <c r="S21" s="233"/>
      <c r="T21" s="234"/>
      <c r="U21" s="267"/>
      <c r="V21" s="233"/>
      <c r="W21" s="233"/>
      <c r="X21" s="234"/>
      <c r="Y21" s="267"/>
      <c r="Z21" s="233"/>
      <c r="AA21" s="233"/>
      <c r="AB21" s="234"/>
      <c r="AC21" s="267"/>
      <c r="AD21" s="233"/>
      <c r="AE21" s="233"/>
      <c r="AF21" s="234"/>
    </row>
    <row r="22" spans="1:32" x14ac:dyDescent="0.25">
      <c r="A22" s="343"/>
      <c r="B22" s="347"/>
      <c r="C22" s="330"/>
      <c r="D22" s="337"/>
      <c r="E22" s="314"/>
      <c r="F22" s="329"/>
      <c r="G22" s="232" t="s">
        <v>51</v>
      </c>
      <c r="H22" s="277">
        <v>134909.53846153847</v>
      </c>
      <c r="I22" s="267" t="s">
        <v>41</v>
      </c>
      <c r="J22" s="233" t="s">
        <v>41</v>
      </c>
      <c r="K22" s="233" t="s">
        <v>41</v>
      </c>
      <c r="L22" s="234" t="s">
        <v>41</v>
      </c>
      <c r="M22" s="267" t="s">
        <v>41</v>
      </c>
      <c r="N22" s="233" t="s">
        <v>41</v>
      </c>
      <c r="O22" s="233" t="s">
        <v>41</v>
      </c>
      <c r="P22" s="234" t="s">
        <v>41</v>
      </c>
      <c r="Q22" s="267" t="s">
        <v>41</v>
      </c>
      <c r="R22" s="233" t="s">
        <v>41</v>
      </c>
      <c r="S22" s="233" t="s">
        <v>41</v>
      </c>
      <c r="T22" s="234" t="s">
        <v>41</v>
      </c>
      <c r="U22" s="267"/>
      <c r="V22" s="233"/>
      <c r="W22" s="233"/>
      <c r="X22" s="234"/>
      <c r="Y22" s="267"/>
      <c r="Z22" s="233"/>
      <c r="AA22" s="233"/>
      <c r="AB22" s="234"/>
      <c r="AC22" s="267"/>
      <c r="AD22" s="233"/>
      <c r="AE22" s="233"/>
      <c r="AF22" s="234"/>
    </row>
    <row r="23" spans="1:32" ht="14.45" customHeight="1" x14ac:dyDescent="0.25">
      <c r="A23" s="343"/>
      <c r="B23" s="347"/>
      <c r="C23" s="330"/>
      <c r="D23" s="337"/>
      <c r="E23" s="324" t="s">
        <v>94</v>
      </c>
      <c r="F23" s="327" t="s">
        <v>96</v>
      </c>
      <c r="G23" s="236" t="s">
        <v>54</v>
      </c>
      <c r="H23" s="277">
        <v>147000</v>
      </c>
      <c r="I23" s="267"/>
      <c r="J23" s="233"/>
      <c r="K23" s="233" t="s">
        <v>41</v>
      </c>
      <c r="L23" s="234" t="s">
        <v>41</v>
      </c>
      <c r="M23" s="267" t="s">
        <v>41</v>
      </c>
      <c r="N23" s="233" t="s">
        <v>41</v>
      </c>
      <c r="O23" s="233" t="s">
        <v>41</v>
      </c>
      <c r="P23" s="234" t="s">
        <v>41</v>
      </c>
      <c r="Q23" s="267" t="s">
        <v>41</v>
      </c>
      <c r="R23" s="233" t="s">
        <v>41</v>
      </c>
      <c r="S23" s="233" t="s">
        <v>41</v>
      </c>
      <c r="T23" s="234" t="s">
        <v>41</v>
      </c>
      <c r="U23" s="267" t="s">
        <v>41</v>
      </c>
      <c r="V23" s="233" t="s">
        <v>41</v>
      </c>
      <c r="W23" s="233" t="s">
        <v>41</v>
      </c>
      <c r="X23" s="234" t="s">
        <v>41</v>
      </c>
      <c r="Y23" s="267" t="s">
        <v>41</v>
      </c>
      <c r="Z23" s="233" t="s">
        <v>41</v>
      </c>
      <c r="AA23" s="233" t="s">
        <v>41</v>
      </c>
      <c r="AB23" s="234" t="s">
        <v>41</v>
      </c>
      <c r="AC23" s="267" t="s">
        <v>41</v>
      </c>
      <c r="AD23" s="233" t="s">
        <v>41</v>
      </c>
      <c r="AE23" s="233" t="s">
        <v>41</v>
      </c>
      <c r="AF23" s="234" t="s">
        <v>41</v>
      </c>
    </row>
    <row r="24" spans="1:32" x14ac:dyDescent="0.25">
      <c r="A24" s="344"/>
      <c r="B24" s="348"/>
      <c r="C24" s="330"/>
      <c r="D24" s="337"/>
      <c r="E24" s="314"/>
      <c r="F24" s="317"/>
      <c r="G24" s="236" t="s">
        <v>55</v>
      </c>
      <c r="H24" s="278">
        <v>115000</v>
      </c>
      <c r="I24" s="268"/>
      <c r="J24" s="237"/>
      <c r="K24" s="237" t="s">
        <v>41</v>
      </c>
      <c r="L24" s="238" t="s">
        <v>41</v>
      </c>
      <c r="M24" s="268" t="s">
        <v>41</v>
      </c>
      <c r="N24" s="237" t="s">
        <v>41</v>
      </c>
      <c r="O24" s="237" t="s">
        <v>41</v>
      </c>
      <c r="P24" s="238" t="s">
        <v>41</v>
      </c>
      <c r="Q24" s="268" t="s">
        <v>41</v>
      </c>
      <c r="R24" s="237" t="s">
        <v>41</v>
      </c>
      <c r="S24" s="237" t="s">
        <v>41</v>
      </c>
      <c r="T24" s="238" t="s">
        <v>41</v>
      </c>
      <c r="U24" s="268" t="s">
        <v>41</v>
      </c>
      <c r="V24" s="237" t="s">
        <v>41</v>
      </c>
      <c r="W24" s="237" t="s">
        <v>41</v>
      </c>
      <c r="X24" s="238" t="s">
        <v>41</v>
      </c>
      <c r="Y24" s="268" t="s">
        <v>41</v>
      </c>
      <c r="Z24" s="237" t="s">
        <v>41</v>
      </c>
      <c r="AA24" s="237" t="s">
        <v>41</v>
      </c>
      <c r="AB24" s="238" t="s">
        <v>41</v>
      </c>
      <c r="AC24" s="268" t="s">
        <v>41</v>
      </c>
      <c r="AD24" s="237" t="s">
        <v>41</v>
      </c>
      <c r="AE24" s="237" t="s">
        <v>41</v>
      </c>
      <c r="AF24" s="238" t="s">
        <v>41</v>
      </c>
    </row>
    <row r="25" spans="1:32" ht="30" x14ac:dyDescent="0.25">
      <c r="A25" s="345"/>
      <c r="B25" s="349"/>
      <c r="C25" s="353"/>
      <c r="D25" s="338"/>
      <c r="E25" s="293" t="s">
        <v>326</v>
      </c>
      <c r="F25" s="239" t="s">
        <v>97</v>
      </c>
      <c r="G25" s="240" t="s">
        <v>56</v>
      </c>
      <c r="H25" s="279">
        <v>171000</v>
      </c>
      <c r="I25" s="269"/>
      <c r="J25" s="241"/>
      <c r="K25" s="241" t="s">
        <v>41</v>
      </c>
      <c r="L25" s="242" t="s">
        <v>41</v>
      </c>
      <c r="M25" s="269" t="s">
        <v>41</v>
      </c>
      <c r="N25" s="241" t="s">
        <v>41</v>
      </c>
      <c r="O25" s="241" t="s">
        <v>41</v>
      </c>
      <c r="P25" s="242" t="s">
        <v>41</v>
      </c>
      <c r="Q25" s="269" t="s">
        <v>41</v>
      </c>
      <c r="R25" s="241" t="s">
        <v>41</v>
      </c>
      <c r="S25" s="241" t="s">
        <v>41</v>
      </c>
      <c r="T25" s="242" t="s">
        <v>41</v>
      </c>
      <c r="U25" s="269" t="s">
        <v>41</v>
      </c>
      <c r="V25" s="241" t="s">
        <v>41</v>
      </c>
      <c r="W25" s="241" t="s">
        <v>41</v>
      </c>
      <c r="X25" s="242" t="s">
        <v>41</v>
      </c>
      <c r="Y25" s="269" t="s">
        <v>41</v>
      </c>
      <c r="Z25" s="241" t="s">
        <v>41</v>
      </c>
      <c r="AA25" s="241" t="s">
        <v>41</v>
      </c>
      <c r="AB25" s="242" t="s">
        <v>41</v>
      </c>
      <c r="AC25" s="269" t="s">
        <v>41</v>
      </c>
      <c r="AD25" s="241" t="s">
        <v>41</v>
      </c>
      <c r="AE25" s="241" t="s">
        <v>41</v>
      </c>
      <c r="AF25" s="242" t="s">
        <v>41</v>
      </c>
    </row>
    <row r="26" spans="1:32" ht="15" customHeight="1" x14ac:dyDescent="0.25">
      <c r="A26" s="306">
        <v>2</v>
      </c>
      <c r="B26" s="309" t="s">
        <v>7</v>
      </c>
      <c r="C26" s="334">
        <v>2.1</v>
      </c>
      <c r="D26" s="335" t="s">
        <v>8</v>
      </c>
      <c r="E26" s="312" t="s">
        <v>98</v>
      </c>
      <c r="F26" s="315" t="s">
        <v>99</v>
      </c>
      <c r="G26" s="243" t="s">
        <v>57</v>
      </c>
      <c r="H26" s="280">
        <v>4000000</v>
      </c>
      <c r="I26" s="270" t="s">
        <v>41</v>
      </c>
      <c r="J26" s="244" t="s">
        <v>41</v>
      </c>
      <c r="K26" s="244" t="s">
        <v>41</v>
      </c>
      <c r="L26" s="245"/>
      <c r="M26" s="270"/>
      <c r="N26" s="244"/>
      <c r="O26" s="244"/>
      <c r="P26" s="245"/>
      <c r="Q26" s="270"/>
      <c r="R26" s="244"/>
      <c r="S26" s="244"/>
      <c r="T26" s="245"/>
      <c r="U26" s="270"/>
      <c r="V26" s="244"/>
      <c r="W26" s="244"/>
      <c r="X26" s="245"/>
      <c r="Y26" s="270"/>
      <c r="Z26" s="244"/>
      <c r="AA26" s="244"/>
      <c r="AB26" s="245"/>
      <c r="AC26" s="270"/>
      <c r="AD26" s="244"/>
      <c r="AE26" s="244"/>
      <c r="AF26" s="245"/>
    </row>
    <row r="27" spans="1:32" x14ac:dyDescent="0.25">
      <c r="A27" s="307"/>
      <c r="B27" s="310"/>
      <c r="C27" s="330"/>
      <c r="D27" s="331"/>
      <c r="E27" s="313"/>
      <c r="F27" s="316"/>
      <c r="G27" s="232" t="s">
        <v>58</v>
      </c>
      <c r="H27" s="277">
        <v>13000000</v>
      </c>
      <c r="I27" s="267"/>
      <c r="J27" s="233"/>
      <c r="K27" s="233"/>
      <c r="L27" s="234"/>
      <c r="M27" s="267"/>
      <c r="N27" s="233"/>
      <c r="O27" s="233" t="s">
        <v>41</v>
      </c>
      <c r="P27" s="234" t="s">
        <v>41</v>
      </c>
      <c r="Q27" s="267" t="s">
        <v>41</v>
      </c>
      <c r="R27" s="233" t="s">
        <v>41</v>
      </c>
      <c r="S27" s="233" t="s">
        <v>41</v>
      </c>
      <c r="T27" s="234" t="s">
        <v>41</v>
      </c>
      <c r="U27" s="267" t="s">
        <v>41</v>
      </c>
      <c r="V27" s="233" t="s">
        <v>41</v>
      </c>
      <c r="W27" s="233" t="s">
        <v>41</v>
      </c>
      <c r="X27" s="234" t="s">
        <v>41</v>
      </c>
      <c r="Y27" s="267" t="s">
        <v>41</v>
      </c>
      <c r="Z27" s="233" t="s">
        <v>41</v>
      </c>
      <c r="AA27" s="233" t="s">
        <v>41</v>
      </c>
      <c r="AB27" s="234" t="s">
        <v>41</v>
      </c>
      <c r="AC27" s="267" t="s">
        <v>41</v>
      </c>
      <c r="AD27" s="233" t="s">
        <v>41</v>
      </c>
      <c r="AE27" s="233" t="s">
        <v>41</v>
      </c>
      <c r="AF27" s="234" t="s">
        <v>41</v>
      </c>
    </row>
    <row r="28" spans="1:32" x14ac:dyDescent="0.25">
      <c r="A28" s="307"/>
      <c r="B28" s="310"/>
      <c r="C28" s="332"/>
      <c r="D28" s="333"/>
      <c r="E28" s="314"/>
      <c r="F28" s="317"/>
      <c r="G28" s="232" t="s">
        <v>59</v>
      </c>
      <c r="H28" s="277">
        <v>553846.15384615387</v>
      </c>
      <c r="I28" s="267"/>
      <c r="J28" s="233"/>
      <c r="K28" s="233"/>
      <c r="L28" s="234"/>
      <c r="M28" s="267"/>
      <c r="N28" s="233"/>
      <c r="O28" s="233" t="s">
        <v>41</v>
      </c>
      <c r="P28" s="234" t="s">
        <v>41</v>
      </c>
      <c r="Q28" s="267" t="s">
        <v>41</v>
      </c>
      <c r="R28" s="233" t="s">
        <v>41</v>
      </c>
      <c r="S28" s="233" t="s">
        <v>41</v>
      </c>
      <c r="T28" s="234" t="s">
        <v>41</v>
      </c>
      <c r="U28" s="267" t="s">
        <v>41</v>
      </c>
      <c r="V28" s="233" t="s">
        <v>41</v>
      </c>
      <c r="W28" s="233" t="s">
        <v>41</v>
      </c>
      <c r="X28" s="234" t="s">
        <v>41</v>
      </c>
      <c r="Y28" s="267" t="s">
        <v>41</v>
      </c>
      <c r="Z28" s="233" t="s">
        <v>41</v>
      </c>
      <c r="AA28" s="233" t="s">
        <v>41</v>
      </c>
      <c r="AB28" s="234" t="s">
        <v>41</v>
      </c>
      <c r="AC28" s="267" t="s">
        <v>41</v>
      </c>
      <c r="AD28" s="233" t="s">
        <v>41</v>
      </c>
      <c r="AE28" s="233" t="s">
        <v>41</v>
      </c>
      <c r="AF28" s="234" t="s">
        <v>41</v>
      </c>
    </row>
    <row r="29" spans="1:32" ht="15" customHeight="1" x14ac:dyDescent="0.25">
      <c r="A29" s="307"/>
      <c r="B29" s="310"/>
      <c r="C29" s="320">
        <v>2.2000000000000002</v>
      </c>
      <c r="D29" s="322" t="s">
        <v>9</v>
      </c>
      <c r="E29" s="323" t="s">
        <v>100</v>
      </c>
      <c r="F29" s="318" t="s">
        <v>101</v>
      </c>
      <c r="G29" s="232" t="s">
        <v>40</v>
      </c>
      <c r="H29" s="277">
        <v>230769.23076923075</v>
      </c>
      <c r="I29" s="267"/>
      <c r="J29" s="233"/>
      <c r="K29" s="233" t="s">
        <v>41</v>
      </c>
      <c r="L29" s="234" t="s">
        <v>41</v>
      </c>
      <c r="M29" s="267" t="s">
        <v>41</v>
      </c>
      <c r="N29" s="233" t="s">
        <v>41</v>
      </c>
      <c r="O29" s="233" t="s">
        <v>41</v>
      </c>
      <c r="P29" s="234" t="s">
        <v>41</v>
      </c>
      <c r="Q29" s="267" t="s">
        <v>41</v>
      </c>
      <c r="R29" s="233" t="s">
        <v>41</v>
      </c>
      <c r="S29" s="233" t="s">
        <v>41</v>
      </c>
      <c r="T29" s="234" t="s">
        <v>41</v>
      </c>
      <c r="U29" s="267" t="s">
        <v>41</v>
      </c>
      <c r="V29" s="233" t="s">
        <v>41</v>
      </c>
      <c r="W29" s="233" t="s">
        <v>41</v>
      </c>
      <c r="X29" s="234" t="s">
        <v>41</v>
      </c>
      <c r="Y29" s="267"/>
      <c r="Z29" s="233"/>
      <c r="AA29" s="233"/>
      <c r="AB29" s="234"/>
      <c r="AC29" s="267"/>
      <c r="AD29" s="233"/>
      <c r="AE29" s="233"/>
      <c r="AF29" s="234"/>
    </row>
    <row r="30" spans="1:32" x14ac:dyDescent="0.25">
      <c r="A30" s="307"/>
      <c r="B30" s="310"/>
      <c r="C30" s="330"/>
      <c r="D30" s="331"/>
      <c r="E30" s="313"/>
      <c r="F30" s="316"/>
      <c r="G30" s="232" t="s">
        <v>60</v>
      </c>
      <c r="H30" s="277">
        <v>55000</v>
      </c>
      <c r="I30" s="267"/>
      <c r="J30" s="233"/>
      <c r="K30" s="233"/>
      <c r="L30" s="234"/>
      <c r="M30" s="267"/>
      <c r="N30" s="233" t="s">
        <v>41</v>
      </c>
      <c r="O30" s="233" t="s">
        <v>41</v>
      </c>
      <c r="P30" s="234"/>
      <c r="Q30" s="267"/>
      <c r="R30" s="233"/>
      <c r="S30" s="233"/>
      <c r="T30" s="234"/>
      <c r="U30" s="267"/>
      <c r="V30" s="233"/>
      <c r="W30" s="233"/>
      <c r="X30" s="234"/>
      <c r="Y30" s="267"/>
      <c r="Z30" s="233"/>
      <c r="AA30" s="233"/>
      <c r="AB30" s="234"/>
      <c r="AC30" s="267"/>
      <c r="AD30" s="233"/>
      <c r="AE30" s="233"/>
      <c r="AF30" s="234"/>
    </row>
    <row r="31" spans="1:32" x14ac:dyDescent="0.25">
      <c r="A31" s="307"/>
      <c r="B31" s="310"/>
      <c r="C31" s="330"/>
      <c r="D31" s="331"/>
      <c r="E31" s="313"/>
      <c r="F31" s="316"/>
      <c r="G31" s="232" t="s">
        <v>61</v>
      </c>
      <c r="H31" s="277">
        <v>210000</v>
      </c>
      <c r="I31" s="267"/>
      <c r="J31" s="233"/>
      <c r="K31" s="233"/>
      <c r="L31" s="234"/>
      <c r="M31" s="267"/>
      <c r="N31" s="233"/>
      <c r="O31" s="233"/>
      <c r="P31" s="234" t="s">
        <v>41</v>
      </c>
      <c r="Q31" s="267" t="s">
        <v>41</v>
      </c>
      <c r="R31" s="233" t="s">
        <v>41</v>
      </c>
      <c r="S31" s="233" t="s">
        <v>41</v>
      </c>
      <c r="T31" s="234" t="s">
        <v>41</v>
      </c>
      <c r="U31" s="267" t="s">
        <v>41</v>
      </c>
      <c r="V31" s="233" t="s">
        <v>41</v>
      </c>
      <c r="W31" s="233" t="s">
        <v>41</v>
      </c>
      <c r="X31" s="234"/>
      <c r="Y31" s="267"/>
      <c r="Z31" s="233"/>
      <c r="AA31" s="233"/>
      <c r="AB31" s="234"/>
      <c r="AC31" s="267"/>
      <c r="AD31" s="233"/>
      <c r="AE31" s="233"/>
      <c r="AF31" s="234"/>
    </row>
    <row r="32" spans="1:32" x14ac:dyDescent="0.25">
      <c r="A32" s="307"/>
      <c r="B32" s="310"/>
      <c r="C32" s="330"/>
      <c r="D32" s="331"/>
      <c r="E32" s="314"/>
      <c r="F32" s="317"/>
      <c r="G32" s="232" t="s">
        <v>62</v>
      </c>
      <c r="H32" s="277">
        <v>121000</v>
      </c>
      <c r="I32" s="267"/>
      <c r="J32" s="233"/>
      <c r="K32" s="233"/>
      <c r="L32" s="234"/>
      <c r="M32" s="267"/>
      <c r="N32" s="233"/>
      <c r="O32" s="233"/>
      <c r="P32" s="234"/>
      <c r="Q32" s="267"/>
      <c r="R32" s="233"/>
      <c r="S32" s="233"/>
      <c r="T32" s="234" t="s">
        <v>41</v>
      </c>
      <c r="U32" s="267" t="s">
        <v>41</v>
      </c>
      <c r="V32" s="233" t="s">
        <v>41</v>
      </c>
      <c r="W32" s="233" t="s">
        <v>41</v>
      </c>
      <c r="X32" s="234"/>
      <c r="Y32" s="267"/>
      <c r="Z32" s="233"/>
      <c r="AA32" s="233"/>
      <c r="AB32" s="234"/>
      <c r="AC32" s="267"/>
      <c r="AD32" s="233"/>
      <c r="AE32" s="233"/>
      <c r="AF32" s="234"/>
    </row>
    <row r="33" spans="1:32" ht="15" customHeight="1" x14ac:dyDescent="0.25">
      <c r="A33" s="307"/>
      <c r="B33" s="310"/>
      <c r="C33" s="330"/>
      <c r="D33" s="331"/>
      <c r="E33" s="323" t="s">
        <v>102</v>
      </c>
      <c r="F33" s="318" t="s">
        <v>103</v>
      </c>
      <c r="G33" s="232" t="s">
        <v>40</v>
      </c>
      <c r="H33" s="277">
        <v>230769.23076923075</v>
      </c>
      <c r="I33" s="267"/>
      <c r="J33" s="233"/>
      <c r="K33" s="233"/>
      <c r="L33" s="234"/>
      <c r="M33" s="267"/>
      <c r="N33" s="233"/>
      <c r="O33" s="233" t="s">
        <v>41</v>
      </c>
      <c r="P33" s="234" t="s">
        <v>41</v>
      </c>
      <c r="Q33" s="267" t="s">
        <v>41</v>
      </c>
      <c r="R33" s="233" t="s">
        <v>41</v>
      </c>
      <c r="S33" s="233" t="s">
        <v>41</v>
      </c>
      <c r="T33" s="234" t="s">
        <v>41</v>
      </c>
      <c r="U33" s="267" t="s">
        <v>41</v>
      </c>
      <c r="V33" s="233" t="s">
        <v>41</v>
      </c>
      <c r="W33" s="233" t="s">
        <v>41</v>
      </c>
      <c r="X33" s="234" t="s">
        <v>41</v>
      </c>
      <c r="Y33" s="267" t="s">
        <v>41</v>
      </c>
      <c r="Z33" s="233" t="s">
        <v>41</v>
      </c>
      <c r="AA33" s="233" t="s">
        <v>41</v>
      </c>
      <c r="AB33" s="234" t="s">
        <v>41</v>
      </c>
      <c r="AC33" s="267"/>
      <c r="AD33" s="233"/>
      <c r="AE33" s="233"/>
      <c r="AF33" s="234"/>
    </row>
    <row r="34" spans="1:32" x14ac:dyDescent="0.25">
      <c r="A34" s="307"/>
      <c r="B34" s="310"/>
      <c r="C34" s="330"/>
      <c r="D34" s="331"/>
      <c r="E34" s="313"/>
      <c r="F34" s="316"/>
      <c r="G34" s="232" t="s">
        <v>60</v>
      </c>
      <c r="H34" s="277">
        <v>55000</v>
      </c>
      <c r="I34" s="267"/>
      <c r="J34" s="233"/>
      <c r="K34" s="233"/>
      <c r="L34" s="234"/>
      <c r="M34" s="267"/>
      <c r="N34" s="233"/>
      <c r="O34" s="233"/>
      <c r="P34" s="234"/>
      <c r="Q34" s="267"/>
      <c r="R34" s="233" t="s">
        <v>41</v>
      </c>
      <c r="S34" s="233" t="s">
        <v>41</v>
      </c>
      <c r="T34" s="234"/>
      <c r="U34" s="267"/>
      <c r="V34" s="233"/>
      <c r="W34" s="233"/>
      <c r="X34" s="234"/>
      <c r="Y34" s="267"/>
      <c r="Z34" s="233"/>
      <c r="AA34" s="233"/>
      <c r="AB34" s="234"/>
      <c r="AC34" s="267"/>
      <c r="AD34" s="233"/>
      <c r="AE34" s="233"/>
      <c r="AF34" s="234"/>
    </row>
    <row r="35" spans="1:32" x14ac:dyDescent="0.25">
      <c r="A35" s="307"/>
      <c r="B35" s="310"/>
      <c r="C35" s="330"/>
      <c r="D35" s="331"/>
      <c r="E35" s="313"/>
      <c r="F35" s="316"/>
      <c r="G35" s="232" t="s">
        <v>61</v>
      </c>
      <c r="H35" s="277">
        <v>210000</v>
      </c>
      <c r="I35" s="267"/>
      <c r="J35" s="233"/>
      <c r="K35" s="233"/>
      <c r="L35" s="234"/>
      <c r="M35" s="267"/>
      <c r="N35" s="233"/>
      <c r="O35" s="233"/>
      <c r="P35" s="234"/>
      <c r="Q35" s="267"/>
      <c r="R35" s="233"/>
      <c r="S35" s="233"/>
      <c r="T35" s="234" t="s">
        <v>41</v>
      </c>
      <c r="U35" s="267" t="s">
        <v>41</v>
      </c>
      <c r="V35" s="233" t="s">
        <v>41</v>
      </c>
      <c r="W35" s="233" t="s">
        <v>41</v>
      </c>
      <c r="X35" s="234" t="s">
        <v>41</v>
      </c>
      <c r="Y35" s="267" t="s">
        <v>41</v>
      </c>
      <c r="Z35" s="233" t="s">
        <v>41</v>
      </c>
      <c r="AA35" s="233" t="s">
        <v>41</v>
      </c>
      <c r="AB35" s="234"/>
      <c r="AC35" s="267"/>
      <c r="AD35" s="233"/>
      <c r="AE35" s="233"/>
      <c r="AF35" s="234"/>
    </row>
    <row r="36" spans="1:32" x14ac:dyDescent="0.25">
      <c r="A36" s="307"/>
      <c r="B36" s="310"/>
      <c r="C36" s="330"/>
      <c r="D36" s="331"/>
      <c r="E36" s="314"/>
      <c r="F36" s="317"/>
      <c r="G36" s="232" t="s">
        <v>62</v>
      </c>
      <c r="H36" s="277">
        <v>121000</v>
      </c>
      <c r="I36" s="267"/>
      <c r="J36" s="233"/>
      <c r="K36" s="233"/>
      <c r="L36" s="234"/>
      <c r="M36" s="267"/>
      <c r="N36" s="233"/>
      <c r="O36" s="233"/>
      <c r="P36" s="234"/>
      <c r="Q36" s="267"/>
      <c r="R36" s="233"/>
      <c r="S36" s="233"/>
      <c r="T36" s="234"/>
      <c r="U36" s="267"/>
      <c r="V36" s="233"/>
      <c r="W36" s="233"/>
      <c r="X36" s="234" t="s">
        <v>41</v>
      </c>
      <c r="Y36" s="267" t="s">
        <v>41</v>
      </c>
      <c r="Z36" s="233" t="s">
        <v>41</v>
      </c>
      <c r="AA36" s="233" t="s">
        <v>41</v>
      </c>
      <c r="AB36" s="234"/>
      <c r="AC36" s="267"/>
      <c r="AD36" s="233"/>
      <c r="AE36" s="233"/>
      <c r="AF36" s="234"/>
    </row>
    <row r="37" spans="1:32" ht="15" customHeight="1" x14ac:dyDescent="0.25">
      <c r="A37" s="307"/>
      <c r="B37" s="310"/>
      <c r="C37" s="330"/>
      <c r="D37" s="331"/>
      <c r="E37" s="323" t="s">
        <v>104</v>
      </c>
      <c r="F37" s="318" t="s">
        <v>105</v>
      </c>
      <c r="G37" s="232" t="s">
        <v>40</v>
      </c>
      <c r="H37" s="277">
        <v>230769.23076923075</v>
      </c>
      <c r="I37" s="267"/>
      <c r="J37" s="233"/>
      <c r="K37" s="233"/>
      <c r="L37" s="234"/>
      <c r="M37" s="267"/>
      <c r="N37" s="233"/>
      <c r="O37" s="233" t="s">
        <v>41</v>
      </c>
      <c r="P37" s="234" t="s">
        <v>41</v>
      </c>
      <c r="Q37" s="267" t="s">
        <v>41</v>
      </c>
      <c r="R37" s="233" t="s">
        <v>41</v>
      </c>
      <c r="S37" s="233" t="s">
        <v>41</v>
      </c>
      <c r="T37" s="234" t="s">
        <v>41</v>
      </c>
      <c r="U37" s="267" t="s">
        <v>41</v>
      </c>
      <c r="V37" s="233" t="s">
        <v>41</v>
      </c>
      <c r="W37" s="233" t="s">
        <v>41</v>
      </c>
      <c r="X37" s="234" t="s">
        <v>41</v>
      </c>
      <c r="Y37" s="267" t="s">
        <v>41</v>
      </c>
      <c r="Z37" s="233" t="s">
        <v>41</v>
      </c>
      <c r="AA37" s="233" t="s">
        <v>41</v>
      </c>
      <c r="AB37" s="234" t="s">
        <v>41</v>
      </c>
      <c r="AC37" s="267"/>
      <c r="AD37" s="233"/>
      <c r="AE37" s="233"/>
      <c r="AF37" s="234"/>
    </row>
    <row r="38" spans="1:32" x14ac:dyDescent="0.25">
      <c r="A38" s="307"/>
      <c r="B38" s="310"/>
      <c r="C38" s="330"/>
      <c r="D38" s="331"/>
      <c r="E38" s="313"/>
      <c r="F38" s="316"/>
      <c r="G38" s="232" t="s">
        <v>60</v>
      </c>
      <c r="H38" s="277">
        <v>55000</v>
      </c>
      <c r="I38" s="267"/>
      <c r="J38" s="233"/>
      <c r="K38" s="233"/>
      <c r="L38" s="234"/>
      <c r="M38" s="267"/>
      <c r="N38" s="233"/>
      <c r="O38" s="233"/>
      <c r="P38" s="234"/>
      <c r="Q38" s="267"/>
      <c r="R38" s="233" t="s">
        <v>41</v>
      </c>
      <c r="S38" s="233" t="s">
        <v>41</v>
      </c>
      <c r="T38" s="234"/>
      <c r="U38" s="267"/>
      <c r="V38" s="233"/>
      <c r="W38" s="233"/>
      <c r="X38" s="234"/>
      <c r="Y38" s="267"/>
      <c r="Z38" s="233"/>
      <c r="AA38" s="233"/>
      <c r="AB38" s="234"/>
      <c r="AC38" s="267"/>
      <c r="AD38" s="233"/>
      <c r="AE38" s="233"/>
      <c r="AF38" s="234"/>
    </row>
    <row r="39" spans="1:32" x14ac:dyDescent="0.25">
      <c r="A39" s="307"/>
      <c r="B39" s="310"/>
      <c r="C39" s="330"/>
      <c r="D39" s="331"/>
      <c r="E39" s="313"/>
      <c r="F39" s="316"/>
      <c r="G39" s="232" t="s">
        <v>61</v>
      </c>
      <c r="H39" s="277">
        <v>210000</v>
      </c>
      <c r="I39" s="267"/>
      <c r="J39" s="233"/>
      <c r="K39" s="233"/>
      <c r="L39" s="234"/>
      <c r="M39" s="267"/>
      <c r="N39" s="233"/>
      <c r="O39" s="233"/>
      <c r="P39" s="234"/>
      <c r="Q39" s="267"/>
      <c r="R39" s="233"/>
      <c r="S39" s="233"/>
      <c r="T39" s="234" t="s">
        <v>41</v>
      </c>
      <c r="U39" s="267" t="s">
        <v>41</v>
      </c>
      <c r="V39" s="233" t="s">
        <v>41</v>
      </c>
      <c r="W39" s="233" t="s">
        <v>41</v>
      </c>
      <c r="X39" s="234" t="s">
        <v>41</v>
      </c>
      <c r="Y39" s="267" t="s">
        <v>41</v>
      </c>
      <c r="Z39" s="233" t="s">
        <v>41</v>
      </c>
      <c r="AA39" s="233" t="s">
        <v>41</v>
      </c>
      <c r="AB39" s="234"/>
      <c r="AC39" s="267"/>
      <c r="AD39" s="233"/>
      <c r="AE39" s="233"/>
      <c r="AF39" s="234"/>
    </row>
    <row r="40" spans="1:32" x14ac:dyDescent="0.25">
      <c r="A40" s="307"/>
      <c r="B40" s="310"/>
      <c r="C40" s="330"/>
      <c r="D40" s="331"/>
      <c r="E40" s="314"/>
      <c r="F40" s="317"/>
      <c r="G40" s="232" t="s">
        <v>62</v>
      </c>
      <c r="H40" s="277">
        <v>121000</v>
      </c>
      <c r="I40" s="267"/>
      <c r="J40" s="233"/>
      <c r="K40" s="233"/>
      <c r="L40" s="234"/>
      <c r="M40" s="267"/>
      <c r="N40" s="233"/>
      <c r="O40" s="233"/>
      <c r="P40" s="234"/>
      <c r="Q40" s="267"/>
      <c r="R40" s="233"/>
      <c r="S40" s="233"/>
      <c r="T40" s="234"/>
      <c r="U40" s="267"/>
      <c r="V40" s="233"/>
      <c r="W40" s="233"/>
      <c r="X40" s="234" t="s">
        <v>41</v>
      </c>
      <c r="Y40" s="267" t="s">
        <v>41</v>
      </c>
      <c r="Z40" s="233" t="s">
        <v>41</v>
      </c>
      <c r="AA40" s="233" t="s">
        <v>41</v>
      </c>
      <c r="AB40" s="234"/>
      <c r="AC40" s="267"/>
      <c r="AD40" s="233"/>
      <c r="AE40" s="233"/>
      <c r="AF40" s="234"/>
    </row>
    <row r="41" spans="1:32" ht="15" customHeight="1" x14ac:dyDescent="0.25">
      <c r="A41" s="307"/>
      <c r="B41" s="310"/>
      <c r="C41" s="330"/>
      <c r="D41" s="331"/>
      <c r="E41" s="324" t="s">
        <v>106</v>
      </c>
      <c r="F41" s="318" t="s">
        <v>107</v>
      </c>
      <c r="G41" s="232" t="s">
        <v>40</v>
      </c>
      <c r="H41" s="277">
        <v>230769.23076923075</v>
      </c>
      <c r="I41" s="267"/>
      <c r="J41" s="233"/>
      <c r="K41" s="233"/>
      <c r="L41" s="234"/>
      <c r="M41" s="267" t="s">
        <v>41</v>
      </c>
      <c r="N41" s="233" t="s">
        <v>41</v>
      </c>
      <c r="O41" s="233" t="s">
        <v>41</v>
      </c>
      <c r="P41" s="234" t="s">
        <v>41</v>
      </c>
      <c r="Q41" s="267" t="s">
        <v>41</v>
      </c>
      <c r="R41" s="233" t="s">
        <v>41</v>
      </c>
      <c r="S41" s="233" t="s">
        <v>41</v>
      </c>
      <c r="T41" s="234" t="s">
        <v>41</v>
      </c>
      <c r="U41" s="267" t="s">
        <v>41</v>
      </c>
      <c r="V41" s="233" t="s">
        <v>41</v>
      </c>
      <c r="W41" s="233" t="s">
        <v>41</v>
      </c>
      <c r="X41" s="234" t="s">
        <v>41</v>
      </c>
      <c r="Y41" s="267" t="s">
        <v>41</v>
      </c>
      <c r="Z41" s="233" t="s">
        <v>41</v>
      </c>
      <c r="AA41" s="233"/>
      <c r="AB41" s="234"/>
      <c r="AC41" s="267"/>
      <c r="AD41" s="233"/>
      <c r="AE41" s="233"/>
      <c r="AF41" s="234"/>
    </row>
    <row r="42" spans="1:32" x14ac:dyDescent="0.25">
      <c r="A42" s="307"/>
      <c r="B42" s="310"/>
      <c r="C42" s="330"/>
      <c r="D42" s="331"/>
      <c r="E42" s="325"/>
      <c r="F42" s="316"/>
      <c r="G42" s="232" t="s">
        <v>60</v>
      </c>
      <c r="H42" s="277">
        <v>55000</v>
      </c>
      <c r="I42" s="267"/>
      <c r="J42" s="233"/>
      <c r="K42" s="233"/>
      <c r="L42" s="234"/>
      <c r="M42" s="267"/>
      <c r="N42" s="233"/>
      <c r="O42" s="233"/>
      <c r="P42" s="234" t="s">
        <v>41</v>
      </c>
      <c r="Q42" s="267" t="s">
        <v>41</v>
      </c>
      <c r="R42" s="233"/>
      <c r="S42" s="233"/>
      <c r="T42" s="234"/>
      <c r="U42" s="267"/>
      <c r="V42" s="233"/>
      <c r="W42" s="233"/>
      <c r="X42" s="234"/>
      <c r="Y42" s="267"/>
      <c r="Z42" s="233"/>
      <c r="AA42" s="233"/>
      <c r="AB42" s="234"/>
      <c r="AC42" s="267"/>
      <c r="AD42" s="233"/>
      <c r="AE42" s="233"/>
      <c r="AF42" s="234"/>
    </row>
    <row r="43" spans="1:32" x14ac:dyDescent="0.25">
      <c r="A43" s="307"/>
      <c r="B43" s="310"/>
      <c r="C43" s="330"/>
      <c r="D43" s="331"/>
      <c r="E43" s="325"/>
      <c r="F43" s="316"/>
      <c r="G43" s="232" t="s">
        <v>61</v>
      </c>
      <c r="H43" s="277">
        <v>210000</v>
      </c>
      <c r="I43" s="267"/>
      <c r="J43" s="233"/>
      <c r="K43" s="233"/>
      <c r="L43" s="234"/>
      <c r="M43" s="267"/>
      <c r="N43" s="233"/>
      <c r="O43" s="233"/>
      <c r="P43" s="234"/>
      <c r="Q43" s="267"/>
      <c r="R43" s="233" t="s">
        <v>41</v>
      </c>
      <c r="S43" s="233" t="s">
        <v>41</v>
      </c>
      <c r="T43" s="234" t="s">
        <v>41</v>
      </c>
      <c r="U43" s="267" t="s">
        <v>41</v>
      </c>
      <c r="V43" s="233" t="s">
        <v>41</v>
      </c>
      <c r="W43" s="233" t="s">
        <v>41</v>
      </c>
      <c r="X43" s="234" t="s">
        <v>41</v>
      </c>
      <c r="Y43" s="267" t="s">
        <v>41</v>
      </c>
      <c r="Z43" s="233"/>
      <c r="AA43" s="233"/>
      <c r="AB43" s="234"/>
      <c r="AC43" s="267"/>
      <c r="AD43" s="233"/>
      <c r="AE43" s="233"/>
      <c r="AF43" s="234"/>
    </row>
    <row r="44" spans="1:32" x14ac:dyDescent="0.25">
      <c r="A44" s="307"/>
      <c r="B44" s="310"/>
      <c r="C44" s="330"/>
      <c r="D44" s="331"/>
      <c r="E44" s="326"/>
      <c r="F44" s="317"/>
      <c r="G44" s="232" t="s">
        <v>62</v>
      </c>
      <c r="H44" s="277">
        <v>121000</v>
      </c>
      <c r="I44" s="267"/>
      <c r="J44" s="233"/>
      <c r="K44" s="233"/>
      <c r="L44" s="234"/>
      <c r="M44" s="267"/>
      <c r="N44" s="233"/>
      <c r="O44" s="233"/>
      <c r="P44" s="234"/>
      <c r="Q44" s="267"/>
      <c r="R44" s="233"/>
      <c r="S44" s="233"/>
      <c r="T44" s="234"/>
      <c r="U44" s="267"/>
      <c r="V44" s="233" t="s">
        <v>41</v>
      </c>
      <c r="W44" s="233" t="s">
        <v>41</v>
      </c>
      <c r="X44" s="234" t="s">
        <v>41</v>
      </c>
      <c r="Y44" s="267" t="s">
        <v>41</v>
      </c>
      <c r="Z44" s="233"/>
      <c r="AA44" s="233"/>
      <c r="AB44" s="234"/>
      <c r="AC44" s="267"/>
      <c r="AD44" s="233"/>
      <c r="AE44" s="233"/>
      <c r="AF44" s="234"/>
    </row>
    <row r="45" spans="1:32" ht="15" customHeight="1" x14ac:dyDescent="0.25">
      <c r="A45" s="307"/>
      <c r="B45" s="310"/>
      <c r="C45" s="330"/>
      <c r="D45" s="331"/>
      <c r="E45" s="323" t="s">
        <v>108</v>
      </c>
      <c r="F45" s="318" t="s">
        <v>109</v>
      </c>
      <c r="G45" s="232" t="s">
        <v>40</v>
      </c>
      <c r="H45" s="277">
        <v>230769.23076923075</v>
      </c>
      <c r="I45" s="267"/>
      <c r="J45" s="233"/>
      <c r="K45" s="233"/>
      <c r="L45" s="234"/>
      <c r="M45" s="267" t="s">
        <v>41</v>
      </c>
      <c r="N45" s="233" t="s">
        <v>41</v>
      </c>
      <c r="O45" s="233" t="s">
        <v>41</v>
      </c>
      <c r="P45" s="234" t="s">
        <v>41</v>
      </c>
      <c r="Q45" s="267" t="s">
        <v>41</v>
      </c>
      <c r="R45" s="233" t="s">
        <v>41</v>
      </c>
      <c r="S45" s="233" t="s">
        <v>41</v>
      </c>
      <c r="T45" s="234" t="s">
        <v>41</v>
      </c>
      <c r="U45" s="267" t="s">
        <v>41</v>
      </c>
      <c r="V45" s="233" t="s">
        <v>41</v>
      </c>
      <c r="W45" s="233" t="s">
        <v>41</v>
      </c>
      <c r="X45" s="234" t="s">
        <v>41</v>
      </c>
      <c r="Y45" s="267" t="s">
        <v>41</v>
      </c>
      <c r="Z45" s="233" t="s">
        <v>41</v>
      </c>
      <c r="AA45" s="233"/>
      <c r="AB45" s="234"/>
      <c r="AC45" s="267"/>
      <c r="AD45" s="233"/>
      <c r="AE45" s="233"/>
      <c r="AF45" s="234"/>
    </row>
    <row r="46" spans="1:32" x14ac:dyDescent="0.25">
      <c r="A46" s="307"/>
      <c r="B46" s="310"/>
      <c r="C46" s="330"/>
      <c r="D46" s="331"/>
      <c r="E46" s="313"/>
      <c r="F46" s="316"/>
      <c r="G46" s="232" t="s">
        <v>60</v>
      </c>
      <c r="H46" s="277">
        <v>55000</v>
      </c>
      <c r="I46" s="267"/>
      <c r="J46" s="233"/>
      <c r="K46" s="233"/>
      <c r="L46" s="234"/>
      <c r="M46" s="267"/>
      <c r="N46" s="233"/>
      <c r="O46" s="233"/>
      <c r="P46" s="234" t="s">
        <v>41</v>
      </c>
      <c r="Q46" s="267" t="s">
        <v>41</v>
      </c>
      <c r="R46" s="233"/>
      <c r="S46" s="233"/>
      <c r="T46" s="234"/>
      <c r="U46" s="267"/>
      <c r="V46" s="233"/>
      <c r="W46" s="233"/>
      <c r="X46" s="234"/>
      <c r="Y46" s="267"/>
      <c r="Z46" s="233"/>
      <c r="AA46" s="233"/>
      <c r="AB46" s="234"/>
      <c r="AC46" s="267"/>
      <c r="AD46" s="233"/>
      <c r="AE46" s="233"/>
      <c r="AF46" s="234"/>
    </row>
    <row r="47" spans="1:32" x14ac:dyDescent="0.25">
      <c r="A47" s="307"/>
      <c r="B47" s="310"/>
      <c r="C47" s="330"/>
      <c r="D47" s="331"/>
      <c r="E47" s="313"/>
      <c r="F47" s="316"/>
      <c r="G47" s="232" t="s">
        <v>61</v>
      </c>
      <c r="H47" s="277">
        <v>210000</v>
      </c>
      <c r="I47" s="267"/>
      <c r="J47" s="233"/>
      <c r="K47" s="233"/>
      <c r="L47" s="234"/>
      <c r="M47" s="267"/>
      <c r="N47" s="233"/>
      <c r="O47" s="233"/>
      <c r="P47" s="234"/>
      <c r="Q47" s="267"/>
      <c r="R47" s="233" t="s">
        <v>41</v>
      </c>
      <c r="S47" s="233" t="s">
        <v>41</v>
      </c>
      <c r="T47" s="234" t="s">
        <v>41</v>
      </c>
      <c r="U47" s="267" t="s">
        <v>41</v>
      </c>
      <c r="V47" s="233" t="s">
        <v>41</v>
      </c>
      <c r="W47" s="233" t="s">
        <v>41</v>
      </c>
      <c r="X47" s="234" t="s">
        <v>41</v>
      </c>
      <c r="Y47" s="267" t="s">
        <v>41</v>
      </c>
      <c r="Z47" s="233"/>
      <c r="AA47" s="233"/>
      <c r="AB47" s="234"/>
      <c r="AC47" s="267"/>
      <c r="AD47" s="233"/>
      <c r="AE47" s="233"/>
      <c r="AF47" s="234"/>
    </row>
    <row r="48" spans="1:32" x14ac:dyDescent="0.25">
      <c r="A48" s="307"/>
      <c r="B48" s="310"/>
      <c r="C48" s="330"/>
      <c r="D48" s="331"/>
      <c r="E48" s="314"/>
      <c r="F48" s="317"/>
      <c r="G48" s="232" t="s">
        <v>62</v>
      </c>
      <c r="H48" s="277">
        <v>121000</v>
      </c>
      <c r="I48" s="267"/>
      <c r="J48" s="233"/>
      <c r="K48" s="233"/>
      <c r="L48" s="234"/>
      <c r="M48" s="267"/>
      <c r="N48" s="233"/>
      <c r="O48" s="233"/>
      <c r="P48" s="234"/>
      <c r="Q48" s="267"/>
      <c r="R48" s="233"/>
      <c r="S48" s="233"/>
      <c r="T48" s="234"/>
      <c r="U48" s="267"/>
      <c r="V48" s="233" t="s">
        <v>41</v>
      </c>
      <c r="W48" s="233" t="s">
        <v>41</v>
      </c>
      <c r="X48" s="234" t="s">
        <v>41</v>
      </c>
      <c r="Y48" s="267" t="s">
        <v>41</v>
      </c>
      <c r="Z48" s="233"/>
      <c r="AA48" s="233"/>
      <c r="AB48" s="234"/>
      <c r="AC48" s="267"/>
      <c r="AD48" s="233"/>
      <c r="AE48" s="233"/>
      <c r="AF48" s="234"/>
    </row>
    <row r="49" spans="1:32" ht="15" customHeight="1" x14ac:dyDescent="0.25">
      <c r="A49" s="307"/>
      <c r="B49" s="310"/>
      <c r="C49" s="330"/>
      <c r="D49" s="331"/>
      <c r="E49" s="324" t="s">
        <v>110</v>
      </c>
      <c r="F49" s="327" t="s">
        <v>111</v>
      </c>
      <c r="G49" s="232" t="s">
        <v>40</v>
      </c>
      <c r="H49" s="277">
        <v>230769.23076923075</v>
      </c>
      <c r="I49" s="267"/>
      <c r="J49" s="233"/>
      <c r="K49" s="233" t="s">
        <v>41</v>
      </c>
      <c r="L49" s="234" t="s">
        <v>41</v>
      </c>
      <c r="M49" s="267" t="s">
        <v>41</v>
      </c>
      <c r="N49" s="233" t="s">
        <v>41</v>
      </c>
      <c r="O49" s="233" t="s">
        <v>41</v>
      </c>
      <c r="P49" s="234" t="s">
        <v>41</v>
      </c>
      <c r="Q49" s="267" t="s">
        <v>41</v>
      </c>
      <c r="R49" s="233" t="s">
        <v>41</v>
      </c>
      <c r="S49" s="233" t="s">
        <v>41</v>
      </c>
      <c r="T49" s="234" t="s">
        <v>41</v>
      </c>
      <c r="U49" s="267" t="s">
        <v>41</v>
      </c>
      <c r="V49" s="233" t="s">
        <v>41</v>
      </c>
      <c r="W49" s="233" t="s">
        <v>41</v>
      </c>
      <c r="X49" s="234" t="s">
        <v>41</v>
      </c>
      <c r="Y49" s="267"/>
      <c r="Z49" s="233"/>
      <c r="AA49" s="233"/>
      <c r="AB49" s="234"/>
      <c r="AC49" s="267"/>
      <c r="AD49" s="233"/>
      <c r="AE49" s="233"/>
      <c r="AF49" s="234"/>
    </row>
    <row r="50" spans="1:32" x14ac:dyDescent="0.25">
      <c r="A50" s="307"/>
      <c r="B50" s="310"/>
      <c r="C50" s="330"/>
      <c r="D50" s="331"/>
      <c r="E50" s="325"/>
      <c r="F50" s="328"/>
      <c r="G50" s="232" t="s">
        <v>60</v>
      </c>
      <c r="H50" s="277">
        <v>55000</v>
      </c>
      <c r="I50" s="267"/>
      <c r="J50" s="233"/>
      <c r="K50" s="233"/>
      <c r="L50" s="234"/>
      <c r="M50" s="267"/>
      <c r="N50" s="233" t="s">
        <v>41</v>
      </c>
      <c r="O50" s="233" t="s">
        <v>41</v>
      </c>
      <c r="P50" s="234"/>
      <c r="Q50" s="267"/>
      <c r="R50" s="233"/>
      <c r="S50" s="233"/>
      <c r="T50" s="234"/>
      <c r="U50" s="267"/>
      <c r="V50" s="233"/>
      <c r="W50" s="233"/>
      <c r="X50" s="234"/>
      <c r="Y50" s="267"/>
      <c r="Z50" s="233"/>
      <c r="AA50" s="233"/>
      <c r="AB50" s="234"/>
      <c r="AC50" s="267"/>
      <c r="AD50" s="233"/>
      <c r="AE50" s="233"/>
      <c r="AF50" s="234"/>
    </row>
    <row r="51" spans="1:32" x14ac:dyDescent="0.25">
      <c r="A51" s="307"/>
      <c r="B51" s="310"/>
      <c r="C51" s="330"/>
      <c r="D51" s="331"/>
      <c r="E51" s="325"/>
      <c r="F51" s="328"/>
      <c r="G51" s="232" t="s">
        <v>61</v>
      </c>
      <c r="H51" s="277">
        <v>210000</v>
      </c>
      <c r="I51" s="267"/>
      <c r="J51" s="233"/>
      <c r="K51" s="233"/>
      <c r="L51" s="234"/>
      <c r="M51" s="267"/>
      <c r="N51" s="233"/>
      <c r="O51" s="233"/>
      <c r="P51" s="234" t="s">
        <v>41</v>
      </c>
      <c r="Q51" s="267" t="s">
        <v>41</v>
      </c>
      <c r="R51" s="233" t="s">
        <v>41</v>
      </c>
      <c r="S51" s="233" t="s">
        <v>41</v>
      </c>
      <c r="T51" s="234" t="s">
        <v>41</v>
      </c>
      <c r="U51" s="267" t="s">
        <v>41</v>
      </c>
      <c r="V51" s="233" t="s">
        <v>41</v>
      </c>
      <c r="W51" s="233" t="s">
        <v>41</v>
      </c>
      <c r="X51" s="234"/>
      <c r="Y51" s="267"/>
      <c r="Z51" s="233"/>
      <c r="AA51" s="233"/>
      <c r="AB51" s="234"/>
      <c r="AC51" s="267"/>
      <c r="AD51" s="233"/>
      <c r="AE51" s="233"/>
      <c r="AF51" s="234"/>
    </row>
    <row r="52" spans="1:32" x14ac:dyDescent="0.25">
      <c r="A52" s="307"/>
      <c r="B52" s="310"/>
      <c r="C52" s="330"/>
      <c r="D52" s="331"/>
      <c r="E52" s="326"/>
      <c r="F52" s="329"/>
      <c r="G52" s="232" t="s">
        <v>62</v>
      </c>
      <c r="H52" s="277">
        <v>121000</v>
      </c>
      <c r="I52" s="267"/>
      <c r="J52" s="233"/>
      <c r="K52" s="233"/>
      <c r="L52" s="234"/>
      <c r="M52" s="267"/>
      <c r="N52" s="233"/>
      <c r="O52" s="233"/>
      <c r="P52" s="234"/>
      <c r="Q52" s="267"/>
      <c r="R52" s="233"/>
      <c r="S52" s="233"/>
      <c r="T52" s="234" t="s">
        <v>41</v>
      </c>
      <c r="U52" s="267" t="s">
        <v>41</v>
      </c>
      <c r="V52" s="233" t="s">
        <v>41</v>
      </c>
      <c r="W52" s="233" t="s">
        <v>41</v>
      </c>
      <c r="X52" s="234"/>
      <c r="Y52" s="267"/>
      <c r="Z52" s="233"/>
      <c r="AA52" s="233"/>
      <c r="AB52" s="234"/>
      <c r="AC52" s="267"/>
      <c r="AD52" s="233"/>
      <c r="AE52" s="233"/>
      <c r="AF52" s="234"/>
    </row>
    <row r="53" spans="1:32" x14ac:dyDescent="0.25">
      <c r="A53" s="307"/>
      <c r="B53" s="310"/>
      <c r="C53" s="332"/>
      <c r="D53" s="333"/>
      <c r="E53" s="194" t="s">
        <v>112</v>
      </c>
      <c r="F53" s="246" t="s">
        <v>113</v>
      </c>
      <c r="G53" s="232" t="s">
        <v>63</v>
      </c>
      <c r="H53" s="277">
        <v>2303500</v>
      </c>
      <c r="I53" s="267"/>
      <c r="J53" s="233"/>
      <c r="K53" s="233"/>
      <c r="L53" s="234"/>
      <c r="M53" s="267"/>
      <c r="N53" s="233"/>
      <c r="O53" s="233"/>
      <c r="P53" s="234"/>
      <c r="Q53" s="267"/>
      <c r="R53" s="233"/>
      <c r="S53" s="233"/>
      <c r="T53" s="234"/>
      <c r="U53" s="267"/>
      <c r="V53" s="233"/>
      <c r="W53" s="233" t="s">
        <v>41</v>
      </c>
      <c r="X53" s="234" t="s">
        <v>41</v>
      </c>
      <c r="Y53" s="267" t="s">
        <v>41</v>
      </c>
      <c r="Z53" s="233" t="s">
        <v>41</v>
      </c>
      <c r="AA53" s="233" t="s">
        <v>41</v>
      </c>
      <c r="AB53" s="234"/>
      <c r="AC53" s="267"/>
      <c r="AD53" s="233"/>
      <c r="AE53" s="233"/>
      <c r="AF53" s="234"/>
    </row>
    <row r="54" spans="1:32" ht="15" customHeight="1" x14ac:dyDescent="0.25">
      <c r="A54" s="307"/>
      <c r="B54" s="310"/>
      <c r="C54" s="320">
        <v>2.2999999999999998</v>
      </c>
      <c r="D54" s="322" t="s">
        <v>10</v>
      </c>
      <c r="E54" s="323" t="s">
        <v>114</v>
      </c>
      <c r="F54" s="318" t="s">
        <v>115</v>
      </c>
      <c r="G54" s="232" t="s">
        <v>64</v>
      </c>
      <c r="H54" s="277">
        <v>39000</v>
      </c>
      <c r="I54" s="267" t="s">
        <v>41</v>
      </c>
      <c r="J54" s="233" t="s">
        <v>41</v>
      </c>
      <c r="K54" s="233"/>
      <c r="L54" s="234"/>
      <c r="M54" s="267"/>
      <c r="N54" s="233"/>
      <c r="O54" s="233"/>
      <c r="P54" s="234"/>
      <c r="Q54" s="267"/>
      <c r="R54" s="233"/>
      <c r="S54" s="233"/>
      <c r="T54" s="234"/>
      <c r="U54" s="267"/>
      <c r="V54" s="233"/>
      <c r="W54" s="233"/>
      <c r="X54" s="234"/>
      <c r="Y54" s="267"/>
      <c r="Z54" s="233"/>
      <c r="AA54" s="233"/>
      <c r="AB54" s="234"/>
      <c r="AC54" s="267"/>
      <c r="AD54" s="233"/>
      <c r="AE54" s="233"/>
      <c r="AF54" s="234"/>
    </row>
    <row r="55" spans="1:32" x14ac:dyDescent="0.25">
      <c r="A55" s="307"/>
      <c r="B55" s="310"/>
      <c r="C55" s="330"/>
      <c r="D55" s="331"/>
      <c r="E55" s="314"/>
      <c r="F55" s="317"/>
      <c r="G55" s="232" t="s">
        <v>65</v>
      </c>
      <c r="H55" s="277">
        <v>36000</v>
      </c>
      <c r="I55" s="267"/>
      <c r="J55" s="233"/>
      <c r="K55" s="233" t="s">
        <v>41</v>
      </c>
      <c r="L55" s="234" t="s">
        <v>41</v>
      </c>
      <c r="M55" s="267" t="s">
        <v>41</v>
      </c>
      <c r="N55" s="233"/>
      <c r="O55" s="233"/>
      <c r="P55" s="234"/>
      <c r="Q55" s="267"/>
      <c r="R55" s="233"/>
      <c r="S55" s="233"/>
      <c r="T55" s="234"/>
      <c r="U55" s="267"/>
      <c r="V55" s="233"/>
      <c r="W55" s="233"/>
      <c r="X55" s="234"/>
      <c r="Y55" s="267"/>
      <c r="Z55" s="233"/>
      <c r="AA55" s="233"/>
      <c r="AB55" s="234"/>
      <c r="AC55" s="267"/>
      <c r="AD55" s="233"/>
      <c r="AE55" s="233"/>
      <c r="AF55" s="234"/>
    </row>
    <row r="56" spans="1:32" ht="15" customHeight="1" x14ac:dyDescent="0.25">
      <c r="A56" s="307"/>
      <c r="B56" s="310"/>
      <c r="C56" s="330"/>
      <c r="D56" s="331"/>
      <c r="E56" s="323" t="s">
        <v>116</v>
      </c>
      <c r="F56" s="318" t="s">
        <v>117</v>
      </c>
      <c r="G56" s="232" t="s">
        <v>64</v>
      </c>
      <c r="H56" s="277">
        <v>30000</v>
      </c>
      <c r="I56" s="267"/>
      <c r="J56" s="233"/>
      <c r="K56" s="233" t="s">
        <v>41</v>
      </c>
      <c r="L56" s="234" t="s">
        <v>41</v>
      </c>
      <c r="M56" s="267"/>
      <c r="N56" s="233"/>
      <c r="O56" s="233"/>
      <c r="P56" s="234"/>
      <c r="Q56" s="267"/>
      <c r="R56" s="233"/>
      <c r="S56" s="233"/>
      <c r="T56" s="234"/>
      <c r="U56" s="267"/>
      <c r="V56" s="233"/>
      <c r="W56" s="233"/>
      <c r="X56" s="234"/>
      <c r="Y56" s="267"/>
      <c r="Z56" s="233"/>
      <c r="AA56" s="233"/>
      <c r="AB56" s="234"/>
      <c r="AC56" s="267"/>
      <c r="AD56" s="233"/>
      <c r="AE56" s="233"/>
      <c r="AF56" s="234"/>
    </row>
    <row r="57" spans="1:32" x14ac:dyDescent="0.25">
      <c r="A57" s="307"/>
      <c r="B57" s="310"/>
      <c r="C57" s="330"/>
      <c r="D57" s="331"/>
      <c r="E57" s="314"/>
      <c r="F57" s="317"/>
      <c r="G57" s="232" t="s">
        <v>65</v>
      </c>
      <c r="H57" s="277">
        <v>18000</v>
      </c>
      <c r="I57" s="267"/>
      <c r="J57" s="233"/>
      <c r="K57" s="233"/>
      <c r="L57" s="234"/>
      <c r="M57" s="267" t="s">
        <v>41</v>
      </c>
      <c r="N57" s="233" t="s">
        <v>41</v>
      </c>
      <c r="O57" s="233" t="s">
        <v>41</v>
      </c>
      <c r="P57" s="234"/>
      <c r="Q57" s="267"/>
      <c r="R57" s="233"/>
      <c r="S57" s="233"/>
      <c r="T57" s="234"/>
      <c r="U57" s="267"/>
      <c r="V57" s="233"/>
      <c r="W57" s="233"/>
      <c r="X57" s="234"/>
      <c r="Y57" s="267"/>
      <c r="Z57" s="233"/>
      <c r="AA57" s="233"/>
      <c r="AB57" s="234"/>
      <c r="AC57" s="267"/>
      <c r="AD57" s="233"/>
      <c r="AE57" s="233"/>
      <c r="AF57" s="234"/>
    </row>
    <row r="58" spans="1:32" ht="15" customHeight="1" x14ac:dyDescent="0.25">
      <c r="A58" s="307"/>
      <c r="B58" s="310"/>
      <c r="C58" s="330"/>
      <c r="D58" s="331"/>
      <c r="E58" s="323" t="s">
        <v>118</v>
      </c>
      <c r="F58" s="318" t="s">
        <v>119</v>
      </c>
      <c r="G58" s="232" t="s">
        <v>64</v>
      </c>
      <c r="H58" s="277">
        <v>180000</v>
      </c>
      <c r="I58" s="267"/>
      <c r="J58" s="233"/>
      <c r="K58" s="233"/>
      <c r="L58" s="234"/>
      <c r="M58" s="267"/>
      <c r="N58" s="233" t="s">
        <v>41</v>
      </c>
      <c r="O58" s="233" t="s">
        <v>41</v>
      </c>
      <c r="P58" s="234" t="s">
        <v>41</v>
      </c>
      <c r="Q58" s="267" t="s">
        <v>41</v>
      </c>
      <c r="R58" s="233" t="s">
        <v>41</v>
      </c>
      <c r="S58" s="233"/>
      <c r="T58" s="234"/>
      <c r="U58" s="267"/>
      <c r="V58" s="233"/>
      <c r="W58" s="233"/>
      <c r="X58" s="234"/>
      <c r="Y58" s="267"/>
      <c r="Z58" s="233"/>
      <c r="AA58" s="233"/>
      <c r="AB58" s="234"/>
      <c r="AC58" s="267"/>
      <c r="AD58" s="233"/>
      <c r="AE58" s="233"/>
      <c r="AF58" s="234"/>
    </row>
    <row r="59" spans="1:32" x14ac:dyDescent="0.25">
      <c r="A59" s="307"/>
      <c r="B59" s="310"/>
      <c r="C59" s="330"/>
      <c r="D59" s="331"/>
      <c r="E59" s="313"/>
      <c r="F59" s="316"/>
      <c r="G59" s="232" t="s">
        <v>65</v>
      </c>
      <c r="H59" s="277">
        <v>24000</v>
      </c>
      <c r="I59" s="267"/>
      <c r="J59" s="233"/>
      <c r="K59" s="233"/>
      <c r="L59" s="234"/>
      <c r="M59" s="267"/>
      <c r="N59" s="233"/>
      <c r="O59" s="233"/>
      <c r="P59" s="234"/>
      <c r="Q59" s="267"/>
      <c r="R59" s="233"/>
      <c r="S59" s="233" t="s">
        <v>41</v>
      </c>
      <c r="T59" s="234" t="s">
        <v>41</v>
      </c>
      <c r="U59" s="267" t="s">
        <v>41</v>
      </c>
      <c r="V59" s="233" t="s">
        <v>41</v>
      </c>
      <c r="W59" s="233" t="s">
        <v>41</v>
      </c>
      <c r="X59" s="234" t="s">
        <v>41</v>
      </c>
      <c r="Y59" s="267"/>
      <c r="Z59" s="233"/>
      <c r="AA59" s="233"/>
      <c r="AB59" s="234"/>
      <c r="AC59" s="267"/>
      <c r="AD59" s="233"/>
      <c r="AE59" s="233"/>
      <c r="AF59" s="234"/>
    </row>
    <row r="60" spans="1:32" x14ac:dyDescent="0.25">
      <c r="A60" s="307"/>
      <c r="B60" s="310"/>
      <c r="C60" s="330"/>
      <c r="D60" s="331"/>
      <c r="E60" s="313"/>
      <c r="F60" s="316"/>
      <c r="G60" s="236" t="s">
        <v>49</v>
      </c>
      <c r="H60" s="278">
        <v>54000</v>
      </c>
      <c r="I60" s="268"/>
      <c r="J60" s="237"/>
      <c r="K60" s="237"/>
      <c r="L60" s="238"/>
      <c r="M60" s="268"/>
      <c r="N60" s="237"/>
      <c r="O60" s="237"/>
      <c r="P60" s="238"/>
      <c r="Q60" s="268"/>
      <c r="R60" s="237"/>
      <c r="S60" s="237"/>
      <c r="T60" s="238"/>
      <c r="U60" s="268"/>
      <c r="V60" s="237"/>
      <c r="W60" s="237"/>
      <c r="X60" s="234" t="s">
        <v>41</v>
      </c>
      <c r="Y60" s="267" t="s">
        <v>41</v>
      </c>
      <c r="Z60" s="233" t="s">
        <v>41</v>
      </c>
      <c r="AA60" s="233" t="s">
        <v>41</v>
      </c>
      <c r="AB60" s="234" t="s">
        <v>41</v>
      </c>
      <c r="AC60" s="267" t="s">
        <v>41</v>
      </c>
      <c r="AD60" s="233" t="s">
        <v>41</v>
      </c>
      <c r="AE60" s="233" t="s">
        <v>41</v>
      </c>
      <c r="AF60" s="234" t="s">
        <v>41</v>
      </c>
    </row>
    <row r="61" spans="1:32" x14ac:dyDescent="0.25">
      <c r="A61" s="307"/>
      <c r="B61" s="310"/>
      <c r="C61" s="319">
        <v>2.4</v>
      </c>
      <c r="D61" s="321" t="s">
        <v>11</v>
      </c>
      <c r="E61" s="323" t="s">
        <v>120</v>
      </c>
      <c r="F61" s="318" t="s">
        <v>96</v>
      </c>
      <c r="G61" s="236" t="s">
        <v>54</v>
      </c>
      <c r="H61" s="278">
        <v>147000</v>
      </c>
      <c r="I61" s="268"/>
      <c r="J61" s="237"/>
      <c r="K61" s="237"/>
      <c r="L61" s="234" t="s">
        <v>41</v>
      </c>
      <c r="M61" s="267" t="s">
        <v>41</v>
      </c>
      <c r="N61" s="233" t="s">
        <v>41</v>
      </c>
      <c r="O61" s="233" t="s">
        <v>41</v>
      </c>
      <c r="P61" s="234" t="s">
        <v>41</v>
      </c>
      <c r="Q61" s="267" t="s">
        <v>41</v>
      </c>
      <c r="R61" s="233" t="s">
        <v>41</v>
      </c>
      <c r="S61" s="233" t="s">
        <v>41</v>
      </c>
      <c r="T61" s="234" t="s">
        <v>41</v>
      </c>
      <c r="U61" s="267" t="s">
        <v>41</v>
      </c>
      <c r="V61" s="233" t="s">
        <v>41</v>
      </c>
      <c r="W61" s="233" t="s">
        <v>41</v>
      </c>
      <c r="X61" s="234" t="s">
        <v>41</v>
      </c>
      <c r="Y61" s="267" t="s">
        <v>41</v>
      </c>
      <c r="Z61" s="233" t="s">
        <v>41</v>
      </c>
      <c r="AA61" s="233" t="s">
        <v>41</v>
      </c>
      <c r="AB61" s="234" t="s">
        <v>41</v>
      </c>
      <c r="AC61" s="267" t="s">
        <v>41</v>
      </c>
      <c r="AD61" s="233" t="s">
        <v>41</v>
      </c>
      <c r="AE61" s="233" t="s">
        <v>41</v>
      </c>
      <c r="AF61" s="234" t="s">
        <v>41</v>
      </c>
    </row>
    <row r="62" spans="1:32" x14ac:dyDescent="0.25">
      <c r="A62" s="307"/>
      <c r="B62" s="310"/>
      <c r="C62" s="319"/>
      <c r="D62" s="321"/>
      <c r="E62" s="314"/>
      <c r="F62" s="317"/>
      <c r="G62" s="236" t="s">
        <v>55</v>
      </c>
      <c r="H62" s="278">
        <v>115000</v>
      </c>
      <c r="I62" s="268"/>
      <c r="J62" s="237"/>
      <c r="K62" s="237"/>
      <c r="L62" s="234" t="s">
        <v>41</v>
      </c>
      <c r="M62" s="267" t="s">
        <v>41</v>
      </c>
      <c r="N62" s="233" t="s">
        <v>41</v>
      </c>
      <c r="O62" s="233" t="s">
        <v>41</v>
      </c>
      <c r="P62" s="234" t="s">
        <v>41</v>
      </c>
      <c r="Q62" s="267" t="s">
        <v>41</v>
      </c>
      <c r="R62" s="233" t="s">
        <v>41</v>
      </c>
      <c r="S62" s="233" t="s">
        <v>41</v>
      </c>
      <c r="T62" s="234" t="s">
        <v>41</v>
      </c>
      <c r="U62" s="267" t="s">
        <v>41</v>
      </c>
      <c r="V62" s="233" t="s">
        <v>41</v>
      </c>
      <c r="W62" s="233" t="s">
        <v>41</v>
      </c>
      <c r="X62" s="234" t="s">
        <v>41</v>
      </c>
      <c r="Y62" s="267" t="s">
        <v>41</v>
      </c>
      <c r="Z62" s="233" t="s">
        <v>41</v>
      </c>
      <c r="AA62" s="233" t="s">
        <v>41</v>
      </c>
      <c r="AB62" s="234" t="s">
        <v>41</v>
      </c>
      <c r="AC62" s="267" t="s">
        <v>41</v>
      </c>
      <c r="AD62" s="233" t="s">
        <v>41</v>
      </c>
      <c r="AE62" s="233" t="s">
        <v>41</v>
      </c>
      <c r="AF62" s="234" t="s">
        <v>41</v>
      </c>
    </row>
    <row r="63" spans="1:32" ht="30" x14ac:dyDescent="0.25">
      <c r="A63" s="307"/>
      <c r="B63" s="310"/>
      <c r="C63" s="320"/>
      <c r="D63" s="322"/>
      <c r="E63" s="247" t="s">
        <v>121</v>
      </c>
      <c r="F63" s="248" t="s">
        <v>97</v>
      </c>
      <c r="G63" s="236" t="s">
        <v>56</v>
      </c>
      <c r="H63" s="278">
        <v>105000</v>
      </c>
      <c r="I63" s="268"/>
      <c r="J63" s="237"/>
      <c r="K63" s="237"/>
      <c r="L63" s="238" t="s">
        <v>41</v>
      </c>
      <c r="M63" s="268" t="s">
        <v>41</v>
      </c>
      <c r="N63" s="237" t="s">
        <v>41</v>
      </c>
      <c r="O63" s="237" t="s">
        <v>41</v>
      </c>
      <c r="P63" s="238" t="s">
        <v>41</v>
      </c>
      <c r="Q63" s="268" t="s">
        <v>41</v>
      </c>
      <c r="R63" s="237" t="s">
        <v>41</v>
      </c>
      <c r="S63" s="237" t="s">
        <v>41</v>
      </c>
      <c r="T63" s="238" t="s">
        <v>41</v>
      </c>
      <c r="U63" s="268" t="s">
        <v>41</v>
      </c>
      <c r="V63" s="237" t="s">
        <v>41</v>
      </c>
      <c r="W63" s="237" t="s">
        <v>41</v>
      </c>
      <c r="X63" s="238" t="s">
        <v>41</v>
      </c>
      <c r="Y63" s="268" t="s">
        <v>41</v>
      </c>
      <c r="Z63" s="237" t="s">
        <v>41</v>
      </c>
      <c r="AA63" s="237" t="s">
        <v>41</v>
      </c>
      <c r="AB63" s="238" t="s">
        <v>41</v>
      </c>
      <c r="AC63" s="268" t="s">
        <v>41</v>
      </c>
      <c r="AD63" s="237" t="s">
        <v>41</v>
      </c>
      <c r="AE63" s="237" t="s">
        <v>41</v>
      </c>
      <c r="AF63" s="238" t="s">
        <v>41</v>
      </c>
    </row>
    <row r="64" spans="1:32" ht="16.5" customHeight="1" x14ac:dyDescent="0.25">
      <c r="A64" s="306">
        <v>3</v>
      </c>
      <c r="B64" s="309" t="s">
        <v>12</v>
      </c>
      <c r="C64" s="249" t="s">
        <v>13</v>
      </c>
      <c r="D64" s="249" t="s">
        <v>14</v>
      </c>
      <c r="E64" s="312"/>
      <c r="F64" s="315"/>
      <c r="G64" s="250" t="s">
        <v>66</v>
      </c>
      <c r="H64" s="276">
        <v>530769.23076923075</v>
      </c>
      <c r="I64" s="266" t="s">
        <v>41</v>
      </c>
      <c r="J64" s="230" t="s">
        <v>41</v>
      </c>
      <c r="K64" s="230" t="s">
        <v>41</v>
      </c>
      <c r="L64" s="231" t="s">
        <v>41</v>
      </c>
      <c r="M64" s="266" t="s">
        <v>41</v>
      </c>
      <c r="N64" s="230" t="s">
        <v>41</v>
      </c>
      <c r="O64" s="230" t="s">
        <v>41</v>
      </c>
      <c r="P64" s="231" t="s">
        <v>41</v>
      </c>
      <c r="Q64" s="266" t="s">
        <v>41</v>
      </c>
      <c r="R64" s="230" t="s">
        <v>41</v>
      </c>
      <c r="S64" s="230" t="s">
        <v>41</v>
      </c>
      <c r="T64" s="231" t="s">
        <v>41</v>
      </c>
      <c r="U64" s="266" t="s">
        <v>41</v>
      </c>
      <c r="V64" s="230" t="s">
        <v>41</v>
      </c>
      <c r="W64" s="230" t="s">
        <v>41</v>
      </c>
      <c r="X64" s="231" t="s">
        <v>41</v>
      </c>
      <c r="Y64" s="266" t="s">
        <v>41</v>
      </c>
      <c r="Z64" s="230" t="s">
        <v>41</v>
      </c>
      <c r="AA64" s="230" t="s">
        <v>41</v>
      </c>
      <c r="AB64" s="231" t="s">
        <v>41</v>
      </c>
      <c r="AC64" s="266" t="s">
        <v>41</v>
      </c>
      <c r="AD64" s="230" t="s">
        <v>41</v>
      </c>
      <c r="AE64" s="230" t="s">
        <v>41</v>
      </c>
      <c r="AF64" s="231" t="s">
        <v>41</v>
      </c>
    </row>
    <row r="65" spans="1:32" x14ac:dyDescent="0.25">
      <c r="A65" s="307"/>
      <c r="B65" s="310"/>
      <c r="C65" s="251"/>
      <c r="D65" s="251"/>
      <c r="E65" s="313"/>
      <c r="F65" s="316"/>
      <c r="G65" s="252" t="s">
        <v>67</v>
      </c>
      <c r="H65" s="277">
        <v>207692.30769230769</v>
      </c>
      <c r="I65" s="267" t="s">
        <v>41</v>
      </c>
      <c r="J65" s="233" t="s">
        <v>41</v>
      </c>
      <c r="K65" s="233" t="s">
        <v>41</v>
      </c>
      <c r="L65" s="234" t="s">
        <v>41</v>
      </c>
      <c r="M65" s="267" t="s">
        <v>41</v>
      </c>
      <c r="N65" s="233" t="s">
        <v>41</v>
      </c>
      <c r="O65" s="233" t="s">
        <v>41</v>
      </c>
      <c r="P65" s="234" t="s">
        <v>41</v>
      </c>
      <c r="Q65" s="267" t="s">
        <v>41</v>
      </c>
      <c r="R65" s="233" t="s">
        <v>41</v>
      </c>
      <c r="S65" s="233" t="s">
        <v>41</v>
      </c>
      <c r="T65" s="234" t="s">
        <v>41</v>
      </c>
      <c r="U65" s="267" t="s">
        <v>41</v>
      </c>
      <c r="V65" s="233" t="s">
        <v>41</v>
      </c>
      <c r="W65" s="233" t="s">
        <v>41</v>
      </c>
      <c r="X65" s="234" t="s">
        <v>41</v>
      </c>
      <c r="Y65" s="267" t="s">
        <v>41</v>
      </c>
      <c r="Z65" s="233" t="s">
        <v>41</v>
      </c>
      <c r="AA65" s="233" t="s">
        <v>41</v>
      </c>
      <c r="AB65" s="234" t="s">
        <v>41</v>
      </c>
      <c r="AC65" s="267" t="s">
        <v>41</v>
      </c>
      <c r="AD65" s="233" t="s">
        <v>41</v>
      </c>
      <c r="AE65" s="233" t="s">
        <v>41</v>
      </c>
      <c r="AF65" s="234" t="s">
        <v>41</v>
      </c>
    </row>
    <row r="66" spans="1:32" x14ac:dyDescent="0.25">
      <c r="A66" s="307"/>
      <c r="B66" s="310"/>
      <c r="C66" s="251"/>
      <c r="D66" s="251"/>
      <c r="E66" s="313"/>
      <c r="F66" s="316"/>
      <c r="G66" s="252" t="s">
        <v>68</v>
      </c>
      <c r="H66" s="277">
        <v>276923.07692307694</v>
      </c>
      <c r="I66" s="267" t="s">
        <v>41</v>
      </c>
      <c r="J66" s="233" t="s">
        <v>41</v>
      </c>
      <c r="K66" s="233" t="s">
        <v>41</v>
      </c>
      <c r="L66" s="234" t="s">
        <v>41</v>
      </c>
      <c r="M66" s="267" t="s">
        <v>41</v>
      </c>
      <c r="N66" s="233" t="s">
        <v>41</v>
      </c>
      <c r="O66" s="233" t="s">
        <v>41</v>
      </c>
      <c r="P66" s="234" t="s">
        <v>41</v>
      </c>
      <c r="Q66" s="267" t="s">
        <v>41</v>
      </c>
      <c r="R66" s="233" t="s">
        <v>41</v>
      </c>
      <c r="S66" s="233" t="s">
        <v>41</v>
      </c>
      <c r="T66" s="234" t="s">
        <v>41</v>
      </c>
      <c r="U66" s="267" t="s">
        <v>41</v>
      </c>
      <c r="V66" s="233" t="s">
        <v>41</v>
      </c>
      <c r="W66" s="233" t="s">
        <v>41</v>
      </c>
      <c r="X66" s="234" t="s">
        <v>41</v>
      </c>
      <c r="Y66" s="267" t="s">
        <v>41</v>
      </c>
      <c r="Z66" s="233" t="s">
        <v>41</v>
      </c>
      <c r="AA66" s="233" t="s">
        <v>41</v>
      </c>
      <c r="AB66" s="234" t="s">
        <v>41</v>
      </c>
      <c r="AC66" s="267" t="s">
        <v>41</v>
      </c>
      <c r="AD66" s="233" t="s">
        <v>41</v>
      </c>
      <c r="AE66" s="233" t="s">
        <v>41</v>
      </c>
      <c r="AF66" s="234" t="s">
        <v>41</v>
      </c>
    </row>
    <row r="67" spans="1:32" x14ac:dyDescent="0.25">
      <c r="A67" s="307"/>
      <c r="B67" s="310"/>
      <c r="C67" s="251"/>
      <c r="D67" s="251"/>
      <c r="E67" s="313"/>
      <c r="F67" s="316"/>
      <c r="G67" s="252" t="s">
        <v>69</v>
      </c>
      <c r="H67" s="277">
        <v>276923.07692307694</v>
      </c>
      <c r="I67" s="267" t="s">
        <v>41</v>
      </c>
      <c r="J67" s="233" t="s">
        <v>41</v>
      </c>
      <c r="K67" s="233" t="s">
        <v>41</v>
      </c>
      <c r="L67" s="234" t="s">
        <v>41</v>
      </c>
      <c r="M67" s="267" t="s">
        <v>41</v>
      </c>
      <c r="N67" s="233" t="s">
        <v>41</v>
      </c>
      <c r="O67" s="233" t="s">
        <v>41</v>
      </c>
      <c r="P67" s="234" t="s">
        <v>41</v>
      </c>
      <c r="Q67" s="267" t="s">
        <v>41</v>
      </c>
      <c r="R67" s="233" t="s">
        <v>41</v>
      </c>
      <c r="S67" s="233" t="s">
        <v>41</v>
      </c>
      <c r="T67" s="234" t="s">
        <v>41</v>
      </c>
      <c r="U67" s="267" t="s">
        <v>41</v>
      </c>
      <c r="V67" s="233" t="s">
        <v>41</v>
      </c>
      <c r="W67" s="233" t="s">
        <v>41</v>
      </c>
      <c r="X67" s="234" t="s">
        <v>41</v>
      </c>
      <c r="Y67" s="267" t="s">
        <v>41</v>
      </c>
      <c r="Z67" s="233" t="s">
        <v>41</v>
      </c>
      <c r="AA67" s="233" t="s">
        <v>41</v>
      </c>
      <c r="AB67" s="234" t="s">
        <v>41</v>
      </c>
      <c r="AC67" s="267" t="s">
        <v>41</v>
      </c>
      <c r="AD67" s="233" t="s">
        <v>41</v>
      </c>
      <c r="AE67" s="233" t="s">
        <v>41</v>
      </c>
      <c r="AF67" s="234" t="s">
        <v>41</v>
      </c>
    </row>
    <row r="68" spans="1:32" x14ac:dyDescent="0.25">
      <c r="A68" s="307"/>
      <c r="B68" s="310"/>
      <c r="C68" s="251"/>
      <c r="D68" s="251"/>
      <c r="E68" s="313"/>
      <c r="F68" s="316"/>
      <c r="G68" s="252" t="s">
        <v>70</v>
      </c>
      <c r="H68" s="277">
        <v>207692.30769230769</v>
      </c>
      <c r="I68" s="267"/>
      <c r="J68" s="233"/>
      <c r="K68" s="233"/>
      <c r="L68" s="234" t="s">
        <v>41</v>
      </c>
      <c r="M68" s="267" t="s">
        <v>41</v>
      </c>
      <c r="N68" s="233" t="s">
        <v>41</v>
      </c>
      <c r="O68" s="233" t="s">
        <v>41</v>
      </c>
      <c r="P68" s="234" t="s">
        <v>41</v>
      </c>
      <c r="Q68" s="267" t="s">
        <v>41</v>
      </c>
      <c r="R68" s="233" t="s">
        <v>41</v>
      </c>
      <c r="S68" s="233" t="s">
        <v>41</v>
      </c>
      <c r="T68" s="234" t="s">
        <v>41</v>
      </c>
      <c r="U68" s="267" t="s">
        <v>41</v>
      </c>
      <c r="V68" s="233" t="s">
        <v>41</v>
      </c>
      <c r="W68" s="233" t="s">
        <v>41</v>
      </c>
      <c r="X68" s="234" t="s">
        <v>41</v>
      </c>
      <c r="Y68" s="267" t="s">
        <v>41</v>
      </c>
      <c r="Z68" s="233" t="s">
        <v>41</v>
      </c>
      <c r="AA68" s="233" t="s">
        <v>41</v>
      </c>
      <c r="AB68" s="234" t="s">
        <v>41</v>
      </c>
      <c r="AC68" s="267" t="s">
        <v>41</v>
      </c>
      <c r="AD68" s="233" t="s">
        <v>41</v>
      </c>
      <c r="AE68" s="233"/>
      <c r="AF68" s="234"/>
    </row>
    <row r="69" spans="1:32" x14ac:dyDescent="0.25">
      <c r="A69" s="307"/>
      <c r="B69" s="310"/>
      <c r="C69" s="251"/>
      <c r="D69" s="251"/>
      <c r="E69" s="313"/>
      <c r="F69" s="316"/>
      <c r="G69" s="252" t="s">
        <v>71</v>
      </c>
      <c r="H69" s="277">
        <v>276923.07692307694</v>
      </c>
      <c r="I69" s="267"/>
      <c r="J69" s="233"/>
      <c r="K69" s="233"/>
      <c r="L69" s="234" t="s">
        <v>41</v>
      </c>
      <c r="M69" s="267" t="s">
        <v>41</v>
      </c>
      <c r="N69" s="233" t="s">
        <v>41</v>
      </c>
      <c r="O69" s="233" t="s">
        <v>41</v>
      </c>
      <c r="P69" s="234" t="s">
        <v>41</v>
      </c>
      <c r="Q69" s="267" t="s">
        <v>41</v>
      </c>
      <c r="R69" s="233" t="s">
        <v>41</v>
      </c>
      <c r="S69" s="233" t="s">
        <v>41</v>
      </c>
      <c r="T69" s="234" t="s">
        <v>41</v>
      </c>
      <c r="U69" s="267" t="s">
        <v>41</v>
      </c>
      <c r="V69" s="233" t="s">
        <v>41</v>
      </c>
      <c r="W69" s="233" t="s">
        <v>41</v>
      </c>
      <c r="X69" s="234" t="s">
        <v>41</v>
      </c>
      <c r="Y69" s="267" t="s">
        <v>41</v>
      </c>
      <c r="Z69" s="233" t="s">
        <v>41</v>
      </c>
      <c r="AA69" s="233" t="s">
        <v>41</v>
      </c>
      <c r="AB69" s="234" t="s">
        <v>41</v>
      </c>
      <c r="AC69" s="267" t="s">
        <v>41</v>
      </c>
      <c r="AD69" s="233" t="s">
        <v>41</v>
      </c>
      <c r="AE69" s="233"/>
      <c r="AF69" s="234"/>
    </row>
    <row r="70" spans="1:32" x14ac:dyDescent="0.25">
      <c r="A70" s="307"/>
      <c r="B70" s="310"/>
      <c r="C70" s="251"/>
      <c r="D70" s="251"/>
      <c r="E70" s="313"/>
      <c r="F70" s="316"/>
      <c r="G70" s="252" t="s">
        <v>72</v>
      </c>
      <c r="H70" s="277">
        <v>92307.692307692312</v>
      </c>
      <c r="I70" s="267" t="s">
        <v>41</v>
      </c>
      <c r="J70" s="233" t="s">
        <v>41</v>
      </c>
      <c r="K70" s="233" t="s">
        <v>41</v>
      </c>
      <c r="L70" s="234" t="s">
        <v>41</v>
      </c>
      <c r="M70" s="267" t="s">
        <v>41</v>
      </c>
      <c r="N70" s="233" t="s">
        <v>41</v>
      </c>
      <c r="O70" s="233" t="s">
        <v>41</v>
      </c>
      <c r="P70" s="234" t="s">
        <v>41</v>
      </c>
      <c r="Q70" s="267" t="s">
        <v>41</v>
      </c>
      <c r="R70" s="233" t="s">
        <v>41</v>
      </c>
      <c r="S70" s="233" t="s">
        <v>41</v>
      </c>
      <c r="T70" s="234" t="s">
        <v>41</v>
      </c>
      <c r="U70" s="267" t="s">
        <v>41</v>
      </c>
      <c r="V70" s="233" t="s">
        <v>41</v>
      </c>
      <c r="W70" s="233" t="s">
        <v>41</v>
      </c>
      <c r="X70" s="234" t="s">
        <v>41</v>
      </c>
      <c r="Y70" s="267" t="s">
        <v>41</v>
      </c>
      <c r="Z70" s="233" t="s">
        <v>41</v>
      </c>
      <c r="AA70" s="233" t="s">
        <v>41</v>
      </c>
      <c r="AB70" s="234" t="s">
        <v>41</v>
      </c>
      <c r="AC70" s="267" t="s">
        <v>41</v>
      </c>
      <c r="AD70" s="233" t="s">
        <v>41</v>
      </c>
      <c r="AE70" s="233" t="s">
        <v>41</v>
      </c>
      <c r="AF70" s="234" t="s">
        <v>41</v>
      </c>
    </row>
    <row r="71" spans="1:32" x14ac:dyDescent="0.25">
      <c r="A71" s="307"/>
      <c r="B71" s="310"/>
      <c r="C71" s="251"/>
      <c r="D71" s="251"/>
      <c r="E71" s="313"/>
      <c r="F71" s="316"/>
      <c r="G71" s="252" t="s">
        <v>73</v>
      </c>
      <c r="H71" s="277">
        <v>346153.84615384619</v>
      </c>
      <c r="I71" s="267"/>
      <c r="J71" s="233"/>
      <c r="K71" s="233"/>
      <c r="L71" s="234" t="s">
        <v>41</v>
      </c>
      <c r="M71" s="267" t="s">
        <v>41</v>
      </c>
      <c r="N71" s="233" t="s">
        <v>41</v>
      </c>
      <c r="O71" s="233" t="s">
        <v>41</v>
      </c>
      <c r="P71" s="234" t="s">
        <v>41</v>
      </c>
      <c r="Q71" s="267" t="s">
        <v>41</v>
      </c>
      <c r="R71" s="233" t="s">
        <v>41</v>
      </c>
      <c r="S71" s="233" t="s">
        <v>41</v>
      </c>
      <c r="T71" s="234" t="s">
        <v>41</v>
      </c>
      <c r="U71" s="267" t="s">
        <v>41</v>
      </c>
      <c r="V71" s="233" t="s">
        <v>41</v>
      </c>
      <c r="W71" s="233" t="s">
        <v>41</v>
      </c>
      <c r="X71" s="234" t="s">
        <v>41</v>
      </c>
      <c r="Y71" s="267" t="s">
        <v>41</v>
      </c>
      <c r="Z71" s="233" t="s">
        <v>41</v>
      </c>
      <c r="AA71" s="233" t="s">
        <v>41</v>
      </c>
      <c r="AB71" s="234" t="s">
        <v>41</v>
      </c>
      <c r="AC71" s="267" t="s">
        <v>41</v>
      </c>
      <c r="AD71" s="233" t="s">
        <v>41</v>
      </c>
      <c r="AE71" s="233"/>
      <c r="AF71" s="234"/>
    </row>
    <row r="72" spans="1:32" x14ac:dyDescent="0.25">
      <c r="A72" s="307"/>
      <c r="B72" s="310"/>
      <c r="C72" s="251"/>
      <c r="D72" s="251"/>
      <c r="E72" s="313"/>
      <c r="F72" s="316"/>
      <c r="G72" s="252" t="s">
        <v>74</v>
      </c>
      <c r="H72" s="277">
        <v>276923.07692307694</v>
      </c>
      <c r="I72" s="267"/>
      <c r="J72" s="233"/>
      <c r="K72" s="233"/>
      <c r="L72" s="234" t="s">
        <v>41</v>
      </c>
      <c r="M72" s="267" t="s">
        <v>41</v>
      </c>
      <c r="N72" s="233" t="s">
        <v>41</v>
      </c>
      <c r="O72" s="233" t="s">
        <v>41</v>
      </c>
      <c r="P72" s="234" t="s">
        <v>41</v>
      </c>
      <c r="Q72" s="267" t="s">
        <v>41</v>
      </c>
      <c r="R72" s="233" t="s">
        <v>41</v>
      </c>
      <c r="S72" s="233" t="s">
        <v>41</v>
      </c>
      <c r="T72" s="234" t="s">
        <v>41</v>
      </c>
      <c r="U72" s="267" t="s">
        <v>41</v>
      </c>
      <c r="V72" s="233" t="s">
        <v>41</v>
      </c>
      <c r="W72" s="233" t="s">
        <v>41</v>
      </c>
      <c r="X72" s="234" t="s">
        <v>41</v>
      </c>
      <c r="Y72" s="267" t="s">
        <v>41</v>
      </c>
      <c r="Z72" s="233" t="s">
        <v>41</v>
      </c>
      <c r="AA72" s="233" t="s">
        <v>41</v>
      </c>
      <c r="AB72" s="234" t="s">
        <v>41</v>
      </c>
      <c r="AC72" s="267" t="s">
        <v>41</v>
      </c>
      <c r="AD72" s="233" t="s">
        <v>41</v>
      </c>
      <c r="AE72" s="233" t="s">
        <v>41</v>
      </c>
      <c r="AF72" s="234" t="s">
        <v>41</v>
      </c>
    </row>
    <row r="73" spans="1:32" x14ac:dyDescent="0.25">
      <c r="A73" s="307"/>
      <c r="B73" s="310"/>
      <c r="C73" s="251"/>
      <c r="D73" s="251"/>
      <c r="E73" s="313"/>
      <c r="F73" s="316"/>
      <c r="G73" s="252" t="s">
        <v>75</v>
      </c>
      <c r="H73" s="277">
        <v>253846.15384615381</v>
      </c>
      <c r="I73" s="267"/>
      <c r="J73" s="233"/>
      <c r="K73" s="233"/>
      <c r="L73" s="234" t="s">
        <v>41</v>
      </c>
      <c r="M73" s="267" t="s">
        <v>41</v>
      </c>
      <c r="N73" s="233" t="s">
        <v>41</v>
      </c>
      <c r="O73" s="233" t="s">
        <v>41</v>
      </c>
      <c r="P73" s="234" t="s">
        <v>41</v>
      </c>
      <c r="Q73" s="267" t="s">
        <v>41</v>
      </c>
      <c r="R73" s="233" t="s">
        <v>41</v>
      </c>
      <c r="S73" s="233" t="s">
        <v>41</v>
      </c>
      <c r="T73" s="234" t="s">
        <v>41</v>
      </c>
      <c r="U73" s="267" t="s">
        <v>41</v>
      </c>
      <c r="V73" s="233" t="s">
        <v>41</v>
      </c>
      <c r="W73" s="233" t="s">
        <v>41</v>
      </c>
      <c r="X73" s="234" t="s">
        <v>41</v>
      </c>
      <c r="Y73" s="267" t="s">
        <v>41</v>
      </c>
      <c r="Z73" s="233" t="s">
        <v>41</v>
      </c>
      <c r="AA73" s="233" t="s">
        <v>41</v>
      </c>
      <c r="AB73" s="234" t="s">
        <v>41</v>
      </c>
      <c r="AC73" s="267" t="s">
        <v>41</v>
      </c>
      <c r="AD73" s="233" t="s">
        <v>41</v>
      </c>
      <c r="AE73" s="233" t="s">
        <v>41</v>
      </c>
      <c r="AF73" s="234" t="s">
        <v>41</v>
      </c>
    </row>
    <row r="74" spans="1:32" x14ac:dyDescent="0.25">
      <c r="A74" s="307"/>
      <c r="B74" s="310"/>
      <c r="C74" s="251"/>
      <c r="D74" s="251"/>
      <c r="E74" s="314"/>
      <c r="F74" s="317"/>
      <c r="G74" s="252" t="s">
        <v>76</v>
      </c>
      <c r="H74" s="277">
        <v>346153.84615384619</v>
      </c>
      <c r="I74" s="267"/>
      <c r="J74" s="233"/>
      <c r="K74" s="233"/>
      <c r="L74" s="234" t="s">
        <v>41</v>
      </c>
      <c r="M74" s="267" t="s">
        <v>41</v>
      </c>
      <c r="N74" s="233" t="s">
        <v>41</v>
      </c>
      <c r="O74" s="233" t="s">
        <v>41</v>
      </c>
      <c r="P74" s="234" t="s">
        <v>41</v>
      </c>
      <c r="Q74" s="267" t="s">
        <v>41</v>
      </c>
      <c r="R74" s="233" t="s">
        <v>41</v>
      </c>
      <c r="S74" s="233" t="s">
        <v>41</v>
      </c>
      <c r="T74" s="234" t="s">
        <v>41</v>
      </c>
      <c r="U74" s="267" t="s">
        <v>41</v>
      </c>
      <c r="V74" s="233" t="s">
        <v>41</v>
      </c>
      <c r="W74" s="233" t="s">
        <v>41</v>
      </c>
      <c r="X74" s="234" t="s">
        <v>41</v>
      </c>
      <c r="Y74" s="267" t="s">
        <v>41</v>
      </c>
      <c r="Z74" s="233" t="s">
        <v>41</v>
      </c>
      <c r="AA74" s="233" t="s">
        <v>41</v>
      </c>
      <c r="AB74" s="234" t="s">
        <v>41</v>
      </c>
      <c r="AC74" s="267" t="s">
        <v>41</v>
      </c>
      <c r="AD74" s="233" t="s">
        <v>41</v>
      </c>
      <c r="AE74" s="233"/>
      <c r="AF74" s="234"/>
    </row>
    <row r="75" spans="1:32" x14ac:dyDescent="0.25">
      <c r="A75" s="308"/>
      <c r="B75" s="311"/>
      <c r="C75" s="253" t="s">
        <v>13</v>
      </c>
      <c r="D75" s="253" t="s">
        <v>15</v>
      </c>
      <c r="E75" s="239"/>
      <c r="F75" s="239"/>
      <c r="G75" s="254" t="s">
        <v>77</v>
      </c>
      <c r="H75" s="279">
        <v>620000</v>
      </c>
      <c r="I75" s="269" t="s">
        <v>41</v>
      </c>
      <c r="J75" s="241" t="s">
        <v>41</v>
      </c>
      <c r="K75" s="241" t="s">
        <v>41</v>
      </c>
      <c r="L75" s="242" t="s">
        <v>41</v>
      </c>
      <c r="M75" s="269" t="s">
        <v>41</v>
      </c>
      <c r="N75" s="241" t="s">
        <v>41</v>
      </c>
      <c r="O75" s="241" t="s">
        <v>41</v>
      </c>
      <c r="P75" s="242" t="s">
        <v>41</v>
      </c>
      <c r="Q75" s="269" t="s">
        <v>41</v>
      </c>
      <c r="R75" s="241" t="s">
        <v>41</v>
      </c>
      <c r="S75" s="241" t="s">
        <v>41</v>
      </c>
      <c r="T75" s="242" t="s">
        <v>41</v>
      </c>
      <c r="U75" s="269" t="s">
        <v>41</v>
      </c>
      <c r="V75" s="241" t="s">
        <v>41</v>
      </c>
      <c r="W75" s="241" t="s">
        <v>41</v>
      </c>
      <c r="X75" s="242" t="s">
        <v>41</v>
      </c>
      <c r="Y75" s="269" t="s">
        <v>41</v>
      </c>
      <c r="Z75" s="241" t="s">
        <v>41</v>
      </c>
      <c r="AA75" s="241" t="s">
        <v>41</v>
      </c>
      <c r="AB75" s="242" t="s">
        <v>41</v>
      </c>
      <c r="AC75" s="269" t="s">
        <v>41</v>
      </c>
      <c r="AD75" s="241" t="s">
        <v>41</v>
      </c>
      <c r="AE75" s="241" t="s">
        <v>41</v>
      </c>
      <c r="AF75" s="242" t="s">
        <v>41</v>
      </c>
    </row>
    <row r="76" spans="1:32" ht="30" customHeight="1" x14ac:dyDescent="0.25">
      <c r="A76" s="306">
        <v>4</v>
      </c>
      <c r="B76" s="309" t="s">
        <v>16</v>
      </c>
      <c r="C76" s="255" t="s">
        <v>17</v>
      </c>
      <c r="D76" s="255" t="s">
        <v>18</v>
      </c>
      <c r="E76" s="171"/>
      <c r="F76" s="172"/>
      <c r="G76" s="250" t="s">
        <v>64</v>
      </c>
      <c r="H76" s="276">
        <v>120000</v>
      </c>
      <c r="I76" s="266"/>
      <c r="J76" s="230"/>
      <c r="K76" s="230"/>
      <c r="L76" s="231" t="s">
        <v>41</v>
      </c>
      <c r="M76" s="266" t="s">
        <v>41</v>
      </c>
      <c r="N76" s="230" t="s">
        <v>41</v>
      </c>
      <c r="O76" s="230" t="s">
        <v>41</v>
      </c>
      <c r="P76" s="231" t="s">
        <v>41</v>
      </c>
      <c r="Q76" s="266" t="s">
        <v>41</v>
      </c>
      <c r="R76" s="230" t="s">
        <v>41</v>
      </c>
      <c r="S76" s="230" t="s">
        <v>41</v>
      </c>
      <c r="T76" s="231" t="s">
        <v>41</v>
      </c>
      <c r="U76" s="266" t="s">
        <v>41</v>
      </c>
      <c r="V76" s="230" t="s">
        <v>41</v>
      </c>
      <c r="W76" s="230" t="s">
        <v>41</v>
      </c>
      <c r="X76" s="231" t="s">
        <v>41</v>
      </c>
      <c r="Y76" s="266" t="s">
        <v>41</v>
      </c>
      <c r="Z76" s="230" t="s">
        <v>41</v>
      </c>
      <c r="AA76" s="230" t="s">
        <v>41</v>
      </c>
      <c r="AB76" s="231" t="s">
        <v>41</v>
      </c>
      <c r="AC76" s="266" t="s">
        <v>41</v>
      </c>
      <c r="AD76" s="230" t="s">
        <v>41</v>
      </c>
      <c r="AE76" s="230"/>
      <c r="AF76" s="231"/>
    </row>
    <row r="77" spans="1:32" x14ac:dyDescent="0.25">
      <c r="A77" s="307"/>
      <c r="B77" s="310"/>
      <c r="C77" s="256" t="s">
        <v>19</v>
      </c>
      <c r="D77" s="257" t="s">
        <v>78</v>
      </c>
      <c r="E77" s="247"/>
      <c r="F77" s="193"/>
      <c r="G77" s="258" t="s">
        <v>20</v>
      </c>
      <c r="H77" s="278">
        <v>250000</v>
      </c>
      <c r="I77" s="268"/>
      <c r="J77" s="237"/>
      <c r="K77" s="237"/>
      <c r="L77" s="238"/>
      <c r="M77" s="268"/>
      <c r="N77" s="237"/>
      <c r="O77" s="237"/>
      <c r="P77" s="238"/>
      <c r="Q77" s="268"/>
      <c r="R77" s="237"/>
      <c r="S77" s="273" t="s">
        <v>41</v>
      </c>
      <c r="T77" s="274" t="s">
        <v>41</v>
      </c>
      <c r="U77" s="282" t="s">
        <v>41</v>
      </c>
      <c r="V77" s="237"/>
      <c r="W77" s="237"/>
      <c r="X77" s="238"/>
      <c r="Y77" s="268"/>
      <c r="Z77" s="237"/>
      <c r="AA77" s="237"/>
      <c r="AB77" s="238"/>
      <c r="AC77" s="268"/>
      <c r="AD77" s="273" t="s">
        <v>41</v>
      </c>
      <c r="AE77" s="273" t="s">
        <v>41</v>
      </c>
      <c r="AF77" s="274" t="s">
        <v>41</v>
      </c>
    </row>
    <row r="78" spans="1:32" ht="30" x14ac:dyDescent="0.25">
      <c r="A78" s="286">
        <v>5</v>
      </c>
      <c r="B78" s="259" t="s">
        <v>21</v>
      </c>
      <c r="C78" s="260" t="s">
        <v>22</v>
      </c>
      <c r="D78" s="260" t="s">
        <v>23</v>
      </c>
      <c r="E78" s="261"/>
      <c r="F78" s="262"/>
      <c r="G78" s="263" t="s">
        <v>23</v>
      </c>
      <c r="H78" s="281">
        <v>1200810.5090256415</v>
      </c>
      <c r="I78" s="271" t="s">
        <v>41</v>
      </c>
      <c r="J78" s="264" t="s">
        <v>41</v>
      </c>
      <c r="K78" s="264" t="s">
        <v>41</v>
      </c>
      <c r="L78" s="265" t="s">
        <v>41</v>
      </c>
      <c r="M78" s="271" t="s">
        <v>41</v>
      </c>
      <c r="N78" s="264" t="s">
        <v>41</v>
      </c>
      <c r="O78" s="264" t="s">
        <v>41</v>
      </c>
      <c r="P78" s="265" t="s">
        <v>41</v>
      </c>
      <c r="Q78" s="271" t="s">
        <v>41</v>
      </c>
      <c r="R78" s="264" t="s">
        <v>41</v>
      </c>
      <c r="S78" s="264" t="s">
        <v>41</v>
      </c>
      <c r="T78" s="265" t="s">
        <v>41</v>
      </c>
      <c r="U78" s="271" t="s">
        <v>41</v>
      </c>
      <c r="V78" s="264" t="s">
        <v>41</v>
      </c>
      <c r="W78" s="264" t="s">
        <v>41</v>
      </c>
      <c r="X78" s="265" t="s">
        <v>41</v>
      </c>
      <c r="Y78" s="271" t="s">
        <v>41</v>
      </c>
      <c r="Z78" s="264" t="s">
        <v>41</v>
      </c>
      <c r="AA78" s="264" t="s">
        <v>41</v>
      </c>
      <c r="AB78" s="265" t="s">
        <v>41</v>
      </c>
      <c r="AC78" s="271" t="s">
        <v>41</v>
      </c>
      <c r="AD78" s="264" t="s">
        <v>41</v>
      </c>
      <c r="AE78" s="264" t="s">
        <v>41</v>
      </c>
      <c r="AF78" s="265" t="s">
        <v>41</v>
      </c>
    </row>
    <row r="79" spans="1:32" x14ac:dyDescent="0.25">
      <c r="G79" s="10" t="s">
        <v>79</v>
      </c>
      <c r="H79" s="228">
        <f>SUM(H3:H78)</f>
        <v>50000333.124410272</v>
      </c>
    </row>
  </sheetData>
  <mergeCells count="70">
    <mergeCell ref="F3:F5"/>
    <mergeCell ref="AC1:AF1"/>
    <mergeCell ref="I1:L1"/>
    <mergeCell ref="M1:P1"/>
    <mergeCell ref="Q1:T1"/>
    <mergeCell ref="U1:X1"/>
    <mergeCell ref="Y1:AB1"/>
    <mergeCell ref="E6:E8"/>
    <mergeCell ref="F6:F8"/>
    <mergeCell ref="E9:E11"/>
    <mergeCell ref="F9:F11"/>
    <mergeCell ref="A3:A25"/>
    <mergeCell ref="B3:B25"/>
    <mergeCell ref="C3:C11"/>
    <mergeCell ref="D3:D11"/>
    <mergeCell ref="E3:E5"/>
    <mergeCell ref="C12:C17"/>
    <mergeCell ref="D12:D17"/>
    <mergeCell ref="E12:E14"/>
    <mergeCell ref="C18:C20"/>
    <mergeCell ref="D18:D20"/>
    <mergeCell ref="E19:E20"/>
    <mergeCell ref="C21:C25"/>
    <mergeCell ref="D21:D25"/>
    <mergeCell ref="E21:E22"/>
    <mergeCell ref="F12:F14"/>
    <mergeCell ref="E15:E17"/>
    <mergeCell ref="F15:F17"/>
    <mergeCell ref="F19:F20"/>
    <mergeCell ref="F21:F22"/>
    <mergeCell ref="A26:A63"/>
    <mergeCell ref="B26:B63"/>
    <mergeCell ref="C26:C28"/>
    <mergeCell ref="D26:D28"/>
    <mergeCell ref="E26:E28"/>
    <mergeCell ref="E37:E40"/>
    <mergeCell ref="E45:E48"/>
    <mergeCell ref="F37:F40"/>
    <mergeCell ref="E41:E44"/>
    <mergeCell ref="F41:F44"/>
    <mergeCell ref="E23:E24"/>
    <mergeCell ref="F23:F24"/>
    <mergeCell ref="F26:F28"/>
    <mergeCell ref="F45:F48"/>
    <mergeCell ref="E49:E52"/>
    <mergeCell ref="F49:F52"/>
    <mergeCell ref="C54:C60"/>
    <mergeCell ref="D54:D60"/>
    <mergeCell ref="E54:E55"/>
    <mergeCell ref="F54:F55"/>
    <mergeCell ref="E56:E57"/>
    <mergeCell ref="F56:F57"/>
    <mergeCell ref="C29:C53"/>
    <mergeCell ref="D29:D53"/>
    <mergeCell ref="E29:E32"/>
    <mergeCell ref="F29:F32"/>
    <mergeCell ref="E33:E36"/>
    <mergeCell ref="F33:F36"/>
    <mergeCell ref="E58:E60"/>
    <mergeCell ref="F58:F60"/>
    <mergeCell ref="C61:C63"/>
    <mergeCell ref="D61:D63"/>
    <mergeCell ref="E61:E62"/>
    <mergeCell ref="F61:F62"/>
    <mergeCell ref="A64:A75"/>
    <mergeCell ref="B64:B75"/>
    <mergeCell ref="E64:E74"/>
    <mergeCell ref="F64:F74"/>
    <mergeCell ref="A76:A77"/>
    <mergeCell ref="B76:B77"/>
  </mergeCells>
  <conditionalFormatting sqref="I64:AF78 I28:AF60 I23:AF26 I3:AF20">
    <cfRule type="cellIs" dxfId="5" priority="6" stopIfTrue="1" operator="equal">
      <formula>"x"</formula>
    </cfRule>
  </conditionalFormatting>
  <conditionalFormatting sqref="I27:AF27">
    <cfRule type="cellIs" dxfId="4" priority="5" stopIfTrue="1" operator="equal">
      <formula>"x"</formula>
    </cfRule>
  </conditionalFormatting>
  <conditionalFormatting sqref="I61:K63">
    <cfRule type="cellIs" dxfId="3" priority="4" stopIfTrue="1" operator="equal">
      <formula>"x"</formula>
    </cfRule>
  </conditionalFormatting>
  <conditionalFormatting sqref="L61:AF62">
    <cfRule type="cellIs" dxfId="2" priority="3" stopIfTrue="1" operator="equal">
      <formula>"x"</formula>
    </cfRule>
  </conditionalFormatting>
  <conditionalFormatting sqref="L63:AF63">
    <cfRule type="cellIs" dxfId="1" priority="2" stopIfTrue="1" operator="equal">
      <formula>"x"</formula>
    </cfRule>
  </conditionalFormatting>
  <conditionalFormatting sqref="I21:AF22">
    <cfRule type="cellIs" dxfId="0" priority="1" stopIfTrue="1" operator="equal">
      <formula>"x"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148"/>
  <sheetViews>
    <sheetView tabSelected="1" zoomScale="70" zoomScaleNormal="70" workbookViewId="0">
      <pane xSplit="2" ySplit="3" topLeftCell="C4" activePane="bottomRight" state="frozenSplit"/>
      <selection pane="topRight" activeCell="C1" sqref="C1"/>
      <selection pane="bottomLeft" activeCell="A4" sqref="A4"/>
      <selection pane="bottomRight" activeCell="G21" sqref="G21"/>
    </sheetView>
  </sheetViews>
  <sheetFormatPr defaultColWidth="9.140625" defaultRowHeight="15" x14ac:dyDescent="0.25"/>
  <cols>
    <col min="1" max="1" width="16.140625" style="35" customWidth="1"/>
    <col min="2" max="2" width="44.140625" style="7" customWidth="1"/>
    <col min="3" max="3" width="11.5703125" style="35" customWidth="1"/>
    <col min="4" max="4" width="20.28515625" style="4" customWidth="1"/>
    <col min="5" max="5" width="12.28515625" style="3" customWidth="1"/>
    <col min="6" max="6" width="15.7109375" style="35" bestFit="1" customWidth="1"/>
    <col min="7" max="7" width="15.7109375" style="4" bestFit="1" customWidth="1"/>
    <col min="8" max="8" width="12" style="3" customWidth="1"/>
    <col min="9" max="9" width="12.5703125" style="3" customWidth="1"/>
    <col min="10" max="10" width="14.85546875" style="4" customWidth="1"/>
    <col min="11" max="11" width="11.5703125" style="4" customWidth="1"/>
    <col min="12" max="13" width="12.5703125" style="4" customWidth="1"/>
    <col min="14" max="14" width="15.5703125" style="4" customWidth="1"/>
    <col min="15" max="15" width="31.85546875" style="12" customWidth="1"/>
    <col min="16" max="16384" width="9.140625" style="12"/>
  </cols>
  <sheetData>
    <row r="1" spans="1:14" s="11" customFormat="1" ht="24" thickBot="1" x14ac:dyDescent="0.3">
      <c r="A1" s="369" t="s">
        <v>122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1"/>
    </row>
    <row r="2" spans="1:14" x14ac:dyDescent="0.25">
      <c r="A2" s="372" t="s">
        <v>123</v>
      </c>
      <c r="B2" s="373" t="s">
        <v>124</v>
      </c>
      <c r="C2" s="374" t="s">
        <v>125</v>
      </c>
      <c r="D2" s="374" t="s">
        <v>126</v>
      </c>
      <c r="E2" s="374" t="s">
        <v>127</v>
      </c>
      <c r="F2" s="374" t="s">
        <v>128</v>
      </c>
      <c r="G2" s="374" t="s">
        <v>129</v>
      </c>
      <c r="H2" s="375"/>
      <c r="I2" s="375"/>
      <c r="J2" s="374" t="s">
        <v>130</v>
      </c>
      <c r="K2" s="374" t="s">
        <v>131</v>
      </c>
      <c r="L2" s="374" t="s">
        <v>132</v>
      </c>
      <c r="M2" s="374"/>
      <c r="N2" s="376" t="s">
        <v>133</v>
      </c>
    </row>
    <row r="3" spans="1:14" ht="39" thickBot="1" x14ac:dyDescent="0.3">
      <c r="A3" s="367"/>
      <c r="B3" s="368"/>
      <c r="C3" s="359"/>
      <c r="D3" s="359"/>
      <c r="E3" s="359"/>
      <c r="F3" s="359"/>
      <c r="G3" s="13" t="s">
        <v>134</v>
      </c>
      <c r="H3" s="13" t="s">
        <v>135</v>
      </c>
      <c r="I3" s="13" t="s">
        <v>136</v>
      </c>
      <c r="J3" s="359"/>
      <c r="K3" s="359"/>
      <c r="L3" s="13" t="s">
        <v>137</v>
      </c>
      <c r="M3" s="13" t="s">
        <v>138</v>
      </c>
      <c r="N3" s="360"/>
    </row>
    <row r="4" spans="1:14" ht="15.75" x14ac:dyDescent="0.25">
      <c r="A4" s="14" t="s">
        <v>139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</row>
    <row r="5" spans="1:14" x14ac:dyDescent="0.25">
      <c r="A5" s="17"/>
      <c r="B5" s="18"/>
      <c r="C5" s="19"/>
      <c r="D5" s="20"/>
      <c r="E5" s="21"/>
      <c r="F5" s="22"/>
      <c r="G5" s="23"/>
      <c r="H5" s="21"/>
      <c r="I5" s="21"/>
      <c r="J5" s="20"/>
      <c r="K5" s="20"/>
      <c r="L5" s="24"/>
      <c r="M5" s="24"/>
      <c r="N5" s="25"/>
    </row>
    <row r="6" spans="1:14" x14ac:dyDescent="0.25">
      <c r="A6" s="17"/>
      <c r="B6" s="18"/>
      <c r="C6" s="19"/>
      <c r="D6" s="20"/>
      <c r="E6" s="21"/>
      <c r="F6" s="22"/>
      <c r="G6" s="23"/>
      <c r="H6" s="21"/>
      <c r="I6" s="21"/>
      <c r="J6" s="20"/>
      <c r="K6" s="20"/>
      <c r="L6" s="24"/>
      <c r="M6" s="24"/>
      <c r="N6" s="25"/>
    </row>
    <row r="7" spans="1:14" ht="15.75" thickBot="1" x14ac:dyDescent="0.3">
      <c r="A7" s="26"/>
      <c r="B7" s="27"/>
      <c r="C7" s="28"/>
      <c r="D7" s="29"/>
      <c r="E7" s="30"/>
      <c r="F7" s="29"/>
      <c r="G7" s="31"/>
      <c r="H7" s="30"/>
      <c r="I7" s="30"/>
      <c r="J7" s="29"/>
      <c r="K7" s="29"/>
      <c r="L7" s="29"/>
      <c r="M7" s="32"/>
      <c r="N7" s="33"/>
    </row>
    <row r="8" spans="1:14" ht="15.75" thickBot="1" x14ac:dyDescent="0.3">
      <c r="A8" s="34"/>
    </row>
    <row r="9" spans="1:14" ht="15.75" x14ac:dyDescent="0.25">
      <c r="A9" s="14" t="s">
        <v>140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/>
    </row>
    <row r="10" spans="1:14" x14ac:dyDescent="0.25">
      <c r="A10" s="367" t="s">
        <v>123</v>
      </c>
      <c r="B10" s="368" t="s">
        <v>124</v>
      </c>
      <c r="C10" s="359" t="s">
        <v>125</v>
      </c>
      <c r="D10" s="359" t="s">
        <v>126</v>
      </c>
      <c r="E10" s="359" t="s">
        <v>127</v>
      </c>
      <c r="F10" s="359" t="s">
        <v>128</v>
      </c>
      <c r="G10" s="359" t="s">
        <v>129</v>
      </c>
      <c r="H10" s="361"/>
      <c r="I10" s="361"/>
      <c r="J10" s="359" t="s">
        <v>130</v>
      </c>
      <c r="K10" s="359" t="s">
        <v>131</v>
      </c>
      <c r="L10" s="359" t="s">
        <v>132</v>
      </c>
      <c r="M10" s="359"/>
      <c r="N10" s="360" t="s">
        <v>133</v>
      </c>
    </row>
    <row r="11" spans="1:14" ht="38.25" x14ac:dyDescent="0.25">
      <c r="A11" s="367"/>
      <c r="B11" s="368"/>
      <c r="C11" s="359"/>
      <c r="D11" s="359"/>
      <c r="E11" s="359"/>
      <c r="F11" s="359"/>
      <c r="G11" s="13" t="s">
        <v>134</v>
      </c>
      <c r="H11" s="13" t="s">
        <v>135</v>
      </c>
      <c r="I11" s="13" t="s">
        <v>136</v>
      </c>
      <c r="J11" s="359"/>
      <c r="K11" s="359"/>
      <c r="L11" s="13" t="s">
        <v>137</v>
      </c>
      <c r="M11" s="13" t="s">
        <v>138</v>
      </c>
      <c r="N11" s="360"/>
    </row>
    <row r="12" spans="1:14" x14ac:dyDescent="0.25">
      <c r="A12" s="36" t="s">
        <v>141</v>
      </c>
      <c r="B12" s="37"/>
      <c r="C12" s="38"/>
      <c r="D12" s="39"/>
      <c r="E12" s="40"/>
      <c r="F12" s="41"/>
      <c r="G12" s="42"/>
      <c r="H12" s="40"/>
      <c r="I12" s="40"/>
      <c r="J12" s="39"/>
      <c r="K12" s="39"/>
      <c r="L12" s="43"/>
      <c r="M12" s="43"/>
      <c r="N12" s="44"/>
    </row>
    <row r="13" spans="1:14" s="54" customFormat="1" ht="25.5" x14ac:dyDescent="0.25">
      <c r="A13" s="45" t="s">
        <v>142</v>
      </c>
      <c r="B13" s="18" t="s">
        <v>143</v>
      </c>
      <c r="C13" s="46"/>
      <c r="D13" s="47" t="s">
        <v>144</v>
      </c>
      <c r="E13" s="21" t="s">
        <v>145</v>
      </c>
      <c r="F13" s="48" t="s">
        <v>146</v>
      </c>
      <c r="G13" s="49">
        <v>800000</v>
      </c>
      <c r="H13" s="50">
        <v>100</v>
      </c>
      <c r="I13" s="51" t="s">
        <v>31</v>
      </c>
      <c r="J13" s="20" t="s">
        <v>141</v>
      </c>
      <c r="K13" s="20" t="s">
        <v>317</v>
      </c>
      <c r="L13" s="52">
        <v>43405</v>
      </c>
      <c r="M13" s="52">
        <v>43647</v>
      </c>
      <c r="N13" s="53"/>
    </row>
    <row r="14" spans="1:14" s="54" customFormat="1" ht="25.5" x14ac:dyDescent="0.25">
      <c r="A14" s="17" t="s">
        <v>148</v>
      </c>
      <c r="B14" s="18" t="s">
        <v>149</v>
      </c>
      <c r="C14" s="46"/>
      <c r="D14" s="47" t="s">
        <v>144</v>
      </c>
      <c r="E14" s="55" t="s">
        <v>150</v>
      </c>
      <c r="F14" s="48" t="s">
        <v>151</v>
      </c>
      <c r="G14" s="49">
        <v>350000</v>
      </c>
      <c r="H14" s="56">
        <v>100</v>
      </c>
      <c r="I14" s="51" t="s">
        <v>31</v>
      </c>
      <c r="J14" s="20" t="s">
        <v>141</v>
      </c>
      <c r="K14" s="20" t="s">
        <v>147</v>
      </c>
      <c r="L14" s="52">
        <v>43313</v>
      </c>
      <c r="M14" s="52">
        <v>43435</v>
      </c>
      <c r="N14" s="53"/>
    </row>
    <row r="15" spans="1:14" s="54" customFormat="1" ht="25.5" x14ac:dyDescent="0.25">
      <c r="A15" s="17" t="s">
        <v>148</v>
      </c>
      <c r="B15" s="18" t="s">
        <v>152</v>
      </c>
      <c r="C15" s="46"/>
      <c r="D15" s="47" t="s">
        <v>144</v>
      </c>
      <c r="E15" s="55" t="s">
        <v>150</v>
      </c>
      <c r="F15" s="48" t="s">
        <v>153</v>
      </c>
      <c r="G15" s="49">
        <v>350000</v>
      </c>
      <c r="H15" s="56">
        <v>100</v>
      </c>
      <c r="I15" s="51" t="s">
        <v>31</v>
      </c>
      <c r="J15" s="20" t="s">
        <v>141</v>
      </c>
      <c r="K15" s="20" t="s">
        <v>147</v>
      </c>
      <c r="L15" s="52">
        <v>43497</v>
      </c>
      <c r="M15" s="52">
        <v>43617</v>
      </c>
      <c r="N15" s="53"/>
    </row>
    <row r="16" spans="1:14" s="54" customFormat="1" ht="25.5" x14ac:dyDescent="0.25">
      <c r="A16" s="17" t="s">
        <v>154</v>
      </c>
      <c r="B16" s="18" t="s">
        <v>155</v>
      </c>
      <c r="C16" s="46"/>
      <c r="D16" s="47" t="s">
        <v>144</v>
      </c>
      <c r="E16" s="55" t="s">
        <v>145</v>
      </c>
      <c r="F16" s="48" t="s">
        <v>156</v>
      </c>
      <c r="G16" s="49">
        <v>10000000</v>
      </c>
      <c r="H16" s="21">
        <v>100</v>
      </c>
      <c r="I16" s="51" t="s">
        <v>31</v>
      </c>
      <c r="J16" s="20" t="s">
        <v>141</v>
      </c>
      <c r="K16" s="20" t="s">
        <v>147</v>
      </c>
      <c r="L16" s="52">
        <v>43252</v>
      </c>
      <c r="M16" s="52">
        <v>43497</v>
      </c>
      <c r="N16" s="53"/>
    </row>
    <row r="17" spans="1:15" s="54" customFormat="1" ht="38.25" x14ac:dyDescent="0.25">
      <c r="A17" s="17" t="s">
        <v>157</v>
      </c>
      <c r="B17" s="18" t="s">
        <v>158</v>
      </c>
      <c r="C17" s="46"/>
      <c r="D17" s="47" t="s">
        <v>144</v>
      </c>
      <c r="E17" s="55" t="s">
        <v>159</v>
      </c>
      <c r="F17" s="48" t="s">
        <v>160</v>
      </c>
      <c r="G17" s="49">
        <v>860760</v>
      </c>
      <c r="H17" s="21">
        <v>100</v>
      </c>
      <c r="I17" s="51" t="s">
        <v>31</v>
      </c>
      <c r="J17" s="20" t="s">
        <v>141</v>
      </c>
      <c r="K17" s="20" t="s">
        <v>317</v>
      </c>
      <c r="L17" s="52">
        <v>43282</v>
      </c>
      <c r="M17" s="52">
        <v>43374</v>
      </c>
      <c r="N17" s="53"/>
    </row>
    <row r="18" spans="1:15" s="54" customFormat="1" ht="25.5" x14ac:dyDescent="0.25">
      <c r="A18" s="17" t="s">
        <v>157</v>
      </c>
      <c r="B18" s="18" t="s">
        <v>161</v>
      </c>
      <c r="C18" s="46"/>
      <c r="D18" s="47" t="s">
        <v>162</v>
      </c>
      <c r="E18" s="55" t="s">
        <v>150</v>
      </c>
      <c r="F18" s="48" t="s">
        <v>163</v>
      </c>
      <c r="G18" s="49">
        <v>99800</v>
      </c>
      <c r="H18" s="21">
        <v>100</v>
      </c>
      <c r="I18" s="51" t="s">
        <v>31</v>
      </c>
      <c r="J18" s="20" t="s">
        <v>141</v>
      </c>
      <c r="K18" s="20" t="s">
        <v>317</v>
      </c>
      <c r="L18" s="52">
        <v>43313</v>
      </c>
      <c r="M18" s="52">
        <v>43405</v>
      </c>
      <c r="N18" s="53"/>
    </row>
    <row r="19" spans="1:15" s="54" customFormat="1" ht="25.5" x14ac:dyDescent="0.25">
      <c r="A19" s="17" t="s">
        <v>157</v>
      </c>
      <c r="B19" s="18" t="s">
        <v>164</v>
      </c>
      <c r="C19" s="46"/>
      <c r="D19" s="47" t="s">
        <v>144</v>
      </c>
      <c r="E19" s="55" t="s">
        <v>165</v>
      </c>
      <c r="F19" s="48" t="s">
        <v>166</v>
      </c>
      <c r="G19" s="49">
        <v>1161000</v>
      </c>
      <c r="H19" s="21">
        <v>100</v>
      </c>
      <c r="I19" s="51" t="s">
        <v>31</v>
      </c>
      <c r="J19" s="20" t="s">
        <v>141</v>
      </c>
      <c r="K19" s="20" t="s">
        <v>317</v>
      </c>
      <c r="L19" s="52">
        <v>42873</v>
      </c>
      <c r="M19" s="52">
        <v>43344</v>
      </c>
      <c r="N19" s="53"/>
    </row>
    <row r="20" spans="1:15" s="54" customFormat="1" ht="38.25" x14ac:dyDescent="0.25">
      <c r="A20" s="17" t="s">
        <v>157</v>
      </c>
      <c r="B20" s="18" t="s">
        <v>167</v>
      </c>
      <c r="C20" s="46"/>
      <c r="D20" s="47" t="s">
        <v>144</v>
      </c>
      <c r="E20" s="55" t="s">
        <v>159</v>
      </c>
      <c r="F20" s="48" t="s">
        <v>168</v>
      </c>
      <c r="G20" s="49">
        <v>758700</v>
      </c>
      <c r="H20" s="21">
        <v>100</v>
      </c>
      <c r="I20" s="51" t="s">
        <v>31</v>
      </c>
      <c r="J20" s="20" t="s">
        <v>141</v>
      </c>
      <c r="K20" s="20" t="s">
        <v>317</v>
      </c>
      <c r="L20" s="52">
        <v>43221</v>
      </c>
      <c r="M20" s="52">
        <v>43344</v>
      </c>
      <c r="N20" s="53"/>
    </row>
    <row r="21" spans="1:15" s="54" customFormat="1" ht="51" x14ac:dyDescent="0.25">
      <c r="A21" s="17" t="s">
        <v>157</v>
      </c>
      <c r="B21" s="18" t="s">
        <v>169</v>
      </c>
      <c r="C21" s="46"/>
      <c r="D21" s="47" t="s">
        <v>144</v>
      </c>
      <c r="E21" s="55" t="s">
        <v>170</v>
      </c>
      <c r="F21" s="48" t="s">
        <v>171</v>
      </c>
      <c r="G21" s="49">
        <v>1265600</v>
      </c>
      <c r="H21" s="21">
        <v>100</v>
      </c>
      <c r="I21" s="51" t="s">
        <v>31</v>
      </c>
      <c r="J21" s="20" t="s">
        <v>141</v>
      </c>
      <c r="K21" s="20" t="s">
        <v>317</v>
      </c>
      <c r="L21" s="52">
        <v>43252</v>
      </c>
      <c r="M21" s="52">
        <v>43405</v>
      </c>
      <c r="N21" s="53"/>
    </row>
    <row r="22" spans="1:15" s="54" customFormat="1" ht="25.5" x14ac:dyDescent="0.25">
      <c r="A22" s="57" t="s">
        <v>172</v>
      </c>
      <c r="B22" s="18" t="s">
        <v>173</v>
      </c>
      <c r="C22" s="46"/>
      <c r="D22" s="47" t="s">
        <v>174</v>
      </c>
      <c r="E22" s="55" t="s">
        <v>150</v>
      </c>
      <c r="F22" s="48" t="s">
        <v>175</v>
      </c>
      <c r="G22" s="49">
        <v>23500</v>
      </c>
      <c r="H22" s="21">
        <v>100</v>
      </c>
      <c r="I22" s="51" t="s">
        <v>31</v>
      </c>
      <c r="J22" s="20" t="s">
        <v>141</v>
      </c>
      <c r="K22" s="20" t="s">
        <v>317</v>
      </c>
      <c r="L22" s="52">
        <v>43466</v>
      </c>
      <c r="M22" s="52">
        <v>43497</v>
      </c>
      <c r="N22" s="53"/>
    </row>
    <row r="23" spans="1:15" s="54" customFormat="1" ht="15.75" thickBot="1" x14ac:dyDescent="0.3">
      <c r="A23" s="58"/>
      <c r="B23" s="59"/>
      <c r="C23" s="60"/>
      <c r="D23" s="32"/>
      <c r="E23" s="61"/>
      <c r="F23" s="62"/>
      <c r="G23" s="63"/>
      <c r="H23" s="61"/>
      <c r="I23" s="61"/>
      <c r="J23" s="32"/>
      <c r="K23" s="32"/>
      <c r="L23" s="64"/>
      <c r="M23" s="64"/>
      <c r="N23" s="65"/>
    </row>
    <row r="24" spans="1:15" s="54" customFormat="1" ht="15.75" thickBot="1" x14ac:dyDescent="0.3">
      <c r="A24" s="34"/>
      <c r="B24" s="7"/>
      <c r="C24" s="35"/>
      <c r="D24" s="4"/>
      <c r="E24" s="3"/>
      <c r="F24" s="35"/>
      <c r="G24" s="4"/>
      <c r="H24" s="3"/>
      <c r="I24" s="3"/>
      <c r="J24" s="4"/>
      <c r="K24" s="4"/>
      <c r="L24" s="4"/>
      <c r="M24" s="4"/>
      <c r="N24" s="4"/>
    </row>
    <row r="25" spans="1:15" s="54" customFormat="1" ht="15.75" customHeight="1" x14ac:dyDescent="0.25">
      <c r="A25" s="14" t="s">
        <v>176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6"/>
    </row>
    <row r="26" spans="1:15" x14ac:dyDescent="0.25">
      <c r="A26" s="367" t="s">
        <v>123</v>
      </c>
      <c r="B26" s="368" t="s">
        <v>124</v>
      </c>
      <c r="C26" s="359" t="s">
        <v>125</v>
      </c>
      <c r="D26" s="359" t="s">
        <v>126</v>
      </c>
      <c r="E26" s="359" t="s">
        <v>127</v>
      </c>
      <c r="F26" s="359" t="s">
        <v>128</v>
      </c>
      <c r="G26" s="359" t="s">
        <v>177</v>
      </c>
      <c r="H26" s="361"/>
      <c r="I26" s="361"/>
      <c r="J26" s="359" t="s">
        <v>130</v>
      </c>
      <c r="K26" s="359" t="s">
        <v>131</v>
      </c>
      <c r="L26" s="359" t="s">
        <v>132</v>
      </c>
      <c r="M26" s="359"/>
      <c r="N26" s="360" t="s">
        <v>133</v>
      </c>
    </row>
    <row r="27" spans="1:15" ht="38.25" x14ac:dyDescent="0.25">
      <c r="A27" s="367"/>
      <c r="B27" s="368"/>
      <c r="C27" s="359"/>
      <c r="D27" s="359"/>
      <c r="E27" s="359"/>
      <c r="F27" s="359"/>
      <c r="G27" s="13" t="s">
        <v>134</v>
      </c>
      <c r="H27" s="13" t="s">
        <v>135</v>
      </c>
      <c r="I27" s="13" t="s">
        <v>136</v>
      </c>
      <c r="J27" s="359"/>
      <c r="K27" s="359"/>
      <c r="L27" s="13" t="s">
        <v>178</v>
      </c>
      <c r="M27" s="13" t="s">
        <v>138</v>
      </c>
      <c r="N27" s="360"/>
    </row>
    <row r="28" spans="1:15" x14ac:dyDescent="0.25">
      <c r="A28" s="36" t="s">
        <v>141</v>
      </c>
      <c r="B28" s="37"/>
      <c r="C28" s="38"/>
      <c r="D28" s="39"/>
      <c r="E28" s="40"/>
      <c r="F28" s="41"/>
      <c r="G28" s="42"/>
      <c r="H28" s="40"/>
      <c r="I28" s="40"/>
      <c r="J28" s="39"/>
      <c r="K28" s="66"/>
      <c r="L28" s="43"/>
      <c r="M28" s="43"/>
      <c r="N28" s="44"/>
    </row>
    <row r="29" spans="1:15" x14ac:dyDescent="0.25">
      <c r="A29" s="17" t="s">
        <v>179</v>
      </c>
      <c r="B29" s="18" t="s">
        <v>180</v>
      </c>
      <c r="C29" s="46"/>
      <c r="D29" s="47" t="s">
        <v>174</v>
      </c>
      <c r="E29" s="55" t="s">
        <v>181</v>
      </c>
      <c r="F29" s="48" t="s">
        <v>182</v>
      </c>
      <c r="G29" s="67">
        <v>20000</v>
      </c>
      <c r="H29" s="55">
        <v>100</v>
      </c>
      <c r="I29" s="51" t="s">
        <v>31</v>
      </c>
      <c r="J29" s="47" t="s">
        <v>141</v>
      </c>
      <c r="K29" s="20" t="s">
        <v>317</v>
      </c>
      <c r="L29" s="52">
        <v>43374</v>
      </c>
      <c r="M29" s="52">
        <v>43405</v>
      </c>
      <c r="N29" s="53"/>
    </row>
    <row r="30" spans="1:15" ht="38.25" x14ac:dyDescent="0.25">
      <c r="A30" s="17" t="s">
        <v>183</v>
      </c>
      <c r="B30" s="18" t="s">
        <v>184</v>
      </c>
      <c r="C30" s="46"/>
      <c r="D30" s="47" t="s">
        <v>185</v>
      </c>
      <c r="E30" s="21" t="s">
        <v>165</v>
      </c>
      <c r="F30" s="22" t="s">
        <v>186</v>
      </c>
      <c r="G30" s="49">
        <v>118800</v>
      </c>
      <c r="H30" s="56">
        <v>100</v>
      </c>
      <c r="I30" s="51" t="s">
        <v>31</v>
      </c>
      <c r="J30" s="20" t="s">
        <v>141</v>
      </c>
      <c r="K30" s="20" t="s">
        <v>147</v>
      </c>
      <c r="L30" s="52">
        <v>43160</v>
      </c>
      <c r="M30" s="52">
        <v>43191</v>
      </c>
      <c r="N30" s="53"/>
    </row>
    <row r="31" spans="1:15" ht="76.5" x14ac:dyDescent="0.25">
      <c r="A31" s="17" t="s">
        <v>157</v>
      </c>
      <c r="B31" s="18" t="s">
        <v>187</v>
      </c>
      <c r="C31" s="46"/>
      <c r="D31" s="47" t="s">
        <v>188</v>
      </c>
      <c r="E31" s="21" t="s">
        <v>145</v>
      </c>
      <c r="F31" s="22" t="s">
        <v>189</v>
      </c>
      <c r="G31" s="49">
        <v>228000</v>
      </c>
      <c r="H31" s="21">
        <v>100</v>
      </c>
      <c r="I31" s="51" t="s">
        <v>31</v>
      </c>
      <c r="J31" s="20" t="s">
        <v>141</v>
      </c>
      <c r="K31" s="20" t="s">
        <v>147</v>
      </c>
      <c r="L31" s="52">
        <v>43374</v>
      </c>
      <c r="M31" s="52">
        <v>43435</v>
      </c>
      <c r="N31" s="53" t="s">
        <v>329</v>
      </c>
      <c r="O31" s="292"/>
    </row>
    <row r="32" spans="1:15" ht="25.5" x14ac:dyDescent="0.25">
      <c r="A32" s="57" t="s">
        <v>191</v>
      </c>
      <c r="B32" s="18" t="s">
        <v>318</v>
      </c>
      <c r="C32" s="46"/>
      <c r="D32" s="47" t="s">
        <v>185</v>
      </c>
      <c r="E32" s="21" t="s">
        <v>31</v>
      </c>
      <c r="F32" s="22" t="s">
        <v>190</v>
      </c>
      <c r="G32" s="49">
        <v>769.23076923076928</v>
      </c>
      <c r="H32" s="21">
        <v>100</v>
      </c>
      <c r="I32" s="51" t="s">
        <v>31</v>
      </c>
      <c r="J32" s="20" t="s">
        <v>141</v>
      </c>
      <c r="K32" s="20" t="s">
        <v>213</v>
      </c>
      <c r="L32" s="52">
        <v>43009</v>
      </c>
      <c r="M32" s="52">
        <v>43040</v>
      </c>
      <c r="N32" s="53"/>
    </row>
    <row r="33" spans="1:15" ht="25.5" x14ac:dyDescent="0.25">
      <c r="A33" s="57" t="s">
        <v>191</v>
      </c>
      <c r="B33" s="18" t="s">
        <v>192</v>
      </c>
      <c r="C33" s="46"/>
      <c r="D33" s="47" t="s">
        <v>185</v>
      </c>
      <c r="E33" s="21" t="s">
        <v>31</v>
      </c>
      <c r="F33" s="22" t="s">
        <v>193</v>
      </c>
      <c r="G33" s="49">
        <v>40000</v>
      </c>
      <c r="H33" s="21">
        <v>100</v>
      </c>
      <c r="I33" s="51" t="s">
        <v>31</v>
      </c>
      <c r="J33" s="20" t="s">
        <v>141</v>
      </c>
      <c r="K33" s="20" t="s">
        <v>317</v>
      </c>
      <c r="L33" s="52">
        <v>43191</v>
      </c>
      <c r="M33" s="52">
        <v>43191</v>
      </c>
      <c r="N33" s="53"/>
    </row>
    <row r="34" spans="1:15" ht="25.5" x14ac:dyDescent="0.25">
      <c r="A34" s="57" t="s">
        <v>191</v>
      </c>
      <c r="B34" s="18" t="s">
        <v>194</v>
      </c>
      <c r="C34" s="46"/>
      <c r="D34" s="47" t="s">
        <v>185</v>
      </c>
      <c r="E34" s="21" t="s">
        <v>31</v>
      </c>
      <c r="F34" s="22" t="s">
        <v>195</v>
      </c>
      <c r="G34" s="49">
        <v>147000</v>
      </c>
      <c r="H34" s="21">
        <v>100</v>
      </c>
      <c r="I34" s="51" t="s">
        <v>31</v>
      </c>
      <c r="J34" s="20" t="s">
        <v>141</v>
      </c>
      <c r="K34" s="20" t="s">
        <v>317</v>
      </c>
      <c r="L34" s="52">
        <v>43282</v>
      </c>
      <c r="M34" s="52">
        <v>43313</v>
      </c>
      <c r="N34" s="53"/>
    </row>
    <row r="35" spans="1:15" x14ac:dyDescent="0.25">
      <c r="A35" s="57" t="s">
        <v>191</v>
      </c>
      <c r="B35" s="18" t="s">
        <v>196</v>
      </c>
      <c r="C35" s="46"/>
      <c r="D35" s="47" t="s">
        <v>174</v>
      </c>
      <c r="E35" s="21" t="s">
        <v>31</v>
      </c>
      <c r="F35" s="22" t="s">
        <v>197</v>
      </c>
      <c r="G35" s="49">
        <v>66000</v>
      </c>
      <c r="H35" s="21">
        <v>100</v>
      </c>
      <c r="I35" s="51" t="s">
        <v>31</v>
      </c>
      <c r="J35" s="20" t="s">
        <v>141</v>
      </c>
      <c r="K35" s="20" t="s">
        <v>317</v>
      </c>
      <c r="L35" s="52">
        <v>43313</v>
      </c>
      <c r="M35" s="52">
        <v>43344</v>
      </c>
      <c r="N35" s="53"/>
    </row>
    <row r="36" spans="1:15" x14ac:dyDescent="0.25">
      <c r="A36" s="57"/>
      <c r="B36" s="18"/>
      <c r="C36" s="46"/>
      <c r="D36" s="47"/>
      <c r="E36" s="21"/>
      <c r="F36" s="22"/>
      <c r="G36" s="49"/>
      <c r="H36" s="21"/>
      <c r="I36" s="51"/>
      <c r="J36" s="20"/>
      <c r="K36" s="20"/>
      <c r="L36" s="52"/>
      <c r="M36" s="52"/>
      <c r="N36" s="53"/>
    </row>
    <row r="37" spans="1:15" s="54" customFormat="1" x14ac:dyDescent="0.25">
      <c r="A37" s="36" t="s">
        <v>198</v>
      </c>
      <c r="B37" s="37"/>
      <c r="C37" s="38"/>
      <c r="D37" s="39"/>
      <c r="E37" s="68"/>
      <c r="F37" s="69"/>
      <c r="G37" s="42"/>
      <c r="H37" s="40"/>
      <c r="I37" s="40"/>
      <c r="J37" s="39"/>
      <c r="K37" s="66"/>
      <c r="L37" s="43"/>
      <c r="M37" s="43"/>
      <c r="N37" s="44"/>
    </row>
    <row r="38" spans="1:15" ht="99.75" x14ac:dyDescent="0.2">
      <c r="A38" s="57" t="s">
        <v>191</v>
      </c>
      <c r="B38" s="18" t="s">
        <v>199</v>
      </c>
      <c r="C38" s="46"/>
      <c r="D38" s="47" t="s">
        <v>188</v>
      </c>
      <c r="E38" s="21" t="s">
        <v>145</v>
      </c>
      <c r="F38" s="22" t="s">
        <v>200</v>
      </c>
      <c r="G38" s="49">
        <v>5000000</v>
      </c>
      <c r="H38" s="21">
        <v>100</v>
      </c>
      <c r="I38" s="51" t="s">
        <v>31</v>
      </c>
      <c r="J38" s="20" t="s">
        <v>198</v>
      </c>
      <c r="K38" s="20" t="s">
        <v>147</v>
      </c>
      <c r="L38" s="52">
        <v>42979</v>
      </c>
      <c r="M38" s="52">
        <v>43221</v>
      </c>
      <c r="N38" s="295" t="s">
        <v>327</v>
      </c>
      <c r="O38" s="292"/>
    </row>
    <row r="39" spans="1:15" ht="25.5" x14ac:dyDescent="0.25">
      <c r="A39" s="57" t="s">
        <v>191</v>
      </c>
      <c r="B39" s="18" t="s">
        <v>201</v>
      </c>
      <c r="C39" s="46"/>
      <c r="D39" s="47" t="s">
        <v>185</v>
      </c>
      <c r="E39" s="21" t="s">
        <v>150</v>
      </c>
      <c r="F39" s="22" t="s">
        <v>202</v>
      </c>
      <c r="G39" s="49">
        <v>36000</v>
      </c>
      <c r="H39" s="21">
        <v>100</v>
      </c>
      <c r="I39" s="51" t="s">
        <v>31</v>
      </c>
      <c r="J39" s="20" t="s">
        <v>198</v>
      </c>
      <c r="K39" s="20" t="s">
        <v>317</v>
      </c>
      <c r="L39" s="52">
        <v>43344</v>
      </c>
      <c r="M39" s="52">
        <v>43344</v>
      </c>
      <c r="N39" s="53"/>
    </row>
    <row r="40" spans="1:15" x14ac:dyDescent="0.25">
      <c r="A40" s="57" t="s">
        <v>191</v>
      </c>
      <c r="B40" s="18" t="s">
        <v>203</v>
      </c>
      <c r="C40" s="46"/>
      <c r="D40" s="47" t="s">
        <v>174</v>
      </c>
      <c r="E40" s="21" t="s">
        <v>150</v>
      </c>
      <c r="F40" s="22" t="s">
        <v>204</v>
      </c>
      <c r="G40" s="49">
        <v>18000</v>
      </c>
      <c r="H40" s="21">
        <v>100</v>
      </c>
      <c r="I40" s="51" t="s">
        <v>31</v>
      </c>
      <c r="J40" s="20" t="s">
        <v>198</v>
      </c>
      <c r="K40" s="20" t="s">
        <v>317</v>
      </c>
      <c r="L40" s="52">
        <v>43344</v>
      </c>
      <c r="M40" s="52">
        <v>43344</v>
      </c>
      <c r="N40" s="53"/>
    </row>
    <row r="41" spans="1:15" ht="25.5" x14ac:dyDescent="0.25">
      <c r="A41" s="57" t="s">
        <v>191</v>
      </c>
      <c r="B41" s="18" t="s">
        <v>205</v>
      </c>
      <c r="C41" s="46"/>
      <c r="D41" s="47" t="s">
        <v>174</v>
      </c>
      <c r="E41" s="21" t="s">
        <v>150</v>
      </c>
      <c r="F41" s="22" t="s">
        <v>206</v>
      </c>
      <c r="G41" s="49">
        <v>24000</v>
      </c>
      <c r="H41" s="21">
        <v>100</v>
      </c>
      <c r="I41" s="51" t="s">
        <v>31</v>
      </c>
      <c r="J41" s="20" t="s">
        <v>198</v>
      </c>
      <c r="K41" s="20" t="s">
        <v>317</v>
      </c>
      <c r="L41" s="52">
        <v>43525</v>
      </c>
      <c r="M41" s="52">
        <v>43525</v>
      </c>
      <c r="N41" s="53"/>
    </row>
    <row r="42" spans="1:15" ht="25.5" x14ac:dyDescent="0.25">
      <c r="A42" s="57" t="s">
        <v>191</v>
      </c>
      <c r="B42" s="18" t="s">
        <v>207</v>
      </c>
      <c r="C42" s="46"/>
      <c r="D42" s="47" t="s">
        <v>185</v>
      </c>
      <c r="E42" s="21" t="s">
        <v>181</v>
      </c>
      <c r="F42" s="22" t="s">
        <v>208</v>
      </c>
      <c r="G42" s="49">
        <v>54000</v>
      </c>
      <c r="H42" s="21">
        <v>100</v>
      </c>
      <c r="I42" s="51" t="s">
        <v>31</v>
      </c>
      <c r="J42" s="20" t="s">
        <v>198</v>
      </c>
      <c r="K42" s="20" t="s">
        <v>317</v>
      </c>
      <c r="L42" s="52">
        <v>43678</v>
      </c>
      <c r="M42" s="52">
        <v>43709</v>
      </c>
      <c r="N42" s="53"/>
    </row>
    <row r="43" spans="1:15" ht="25.5" x14ac:dyDescent="0.25">
      <c r="A43" s="57" t="s">
        <v>191</v>
      </c>
      <c r="B43" s="70" t="s">
        <v>209</v>
      </c>
      <c r="C43" s="46"/>
      <c r="D43" s="47" t="s">
        <v>185</v>
      </c>
      <c r="E43" s="55" t="s">
        <v>210</v>
      </c>
      <c r="F43" s="48" t="s">
        <v>211</v>
      </c>
      <c r="G43" s="71">
        <v>91500</v>
      </c>
      <c r="H43" s="21">
        <v>100</v>
      </c>
      <c r="I43" s="51" t="s">
        <v>31</v>
      </c>
      <c r="J43" s="20" t="s">
        <v>198</v>
      </c>
      <c r="K43" s="20" t="s">
        <v>317</v>
      </c>
      <c r="L43" s="52">
        <v>43525</v>
      </c>
      <c r="M43" s="52">
        <v>43617</v>
      </c>
      <c r="N43" s="53"/>
    </row>
    <row r="44" spans="1:15" s="54" customFormat="1" x14ac:dyDescent="0.25">
      <c r="A44" s="72" t="s">
        <v>5</v>
      </c>
      <c r="B44" s="37"/>
      <c r="C44" s="38"/>
      <c r="D44" s="39"/>
      <c r="E44" s="68"/>
      <c r="F44" s="69"/>
      <c r="G44" s="42"/>
      <c r="H44" s="40"/>
      <c r="I44" s="40"/>
      <c r="J44" s="39"/>
      <c r="K44" s="66"/>
      <c r="L44" s="43"/>
      <c r="M44" s="43"/>
      <c r="N44" s="44"/>
    </row>
    <row r="45" spans="1:15" ht="25.5" x14ac:dyDescent="0.25">
      <c r="A45" s="57" t="s">
        <v>191</v>
      </c>
      <c r="B45" s="70" t="s">
        <v>212</v>
      </c>
      <c r="C45" s="46"/>
      <c r="D45" s="47" t="s">
        <v>162</v>
      </c>
      <c r="E45" s="55"/>
      <c r="F45" s="48"/>
      <c r="G45" s="71">
        <v>153846.15384615384</v>
      </c>
      <c r="H45" s="21">
        <v>100</v>
      </c>
      <c r="I45" s="51" t="s">
        <v>31</v>
      </c>
      <c r="J45" s="47" t="s">
        <v>141</v>
      </c>
      <c r="K45" s="20" t="s">
        <v>213</v>
      </c>
      <c r="L45" s="52">
        <v>42979</v>
      </c>
      <c r="M45" s="52">
        <v>43009</v>
      </c>
      <c r="N45" s="53"/>
    </row>
    <row r="46" spans="1:15" ht="25.5" x14ac:dyDescent="0.25">
      <c r="A46" s="57" t="s">
        <v>191</v>
      </c>
      <c r="B46" s="70" t="s">
        <v>214</v>
      </c>
      <c r="C46" s="46"/>
      <c r="D46" s="47" t="s">
        <v>185</v>
      </c>
      <c r="E46" s="55"/>
      <c r="F46" s="48"/>
      <c r="G46" s="71">
        <v>76923.076923076922</v>
      </c>
      <c r="H46" s="21">
        <v>100</v>
      </c>
      <c r="I46" s="51" t="s">
        <v>31</v>
      </c>
      <c r="J46" s="47" t="s">
        <v>141</v>
      </c>
      <c r="K46" s="20" t="s">
        <v>213</v>
      </c>
      <c r="L46" s="52">
        <v>42979</v>
      </c>
      <c r="M46" s="52">
        <v>43009</v>
      </c>
      <c r="N46" s="53"/>
    </row>
    <row r="47" spans="1:15" ht="25.5" x14ac:dyDescent="0.25">
      <c r="A47" s="57" t="s">
        <v>191</v>
      </c>
      <c r="B47" s="70" t="s">
        <v>215</v>
      </c>
      <c r="C47" s="46"/>
      <c r="D47" s="47" t="s">
        <v>185</v>
      </c>
      <c r="E47" s="55"/>
      <c r="F47" s="48"/>
      <c r="G47" s="71">
        <v>92307.692307692312</v>
      </c>
      <c r="H47" s="21">
        <v>100</v>
      </c>
      <c r="I47" s="51" t="s">
        <v>31</v>
      </c>
      <c r="J47" s="47" t="s">
        <v>141</v>
      </c>
      <c r="K47" s="20" t="s">
        <v>213</v>
      </c>
      <c r="L47" s="52">
        <v>42979</v>
      </c>
      <c r="M47" s="52">
        <v>43009</v>
      </c>
      <c r="N47" s="53"/>
    </row>
    <row r="48" spans="1:15" ht="15.75" thickBot="1" x14ac:dyDescent="0.3">
      <c r="A48" s="58"/>
      <c r="B48" s="59"/>
      <c r="C48" s="60"/>
      <c r="D48" s="32"/>
      <c r="E48" s="61"/>
      <c r="F48" s="62"/>
      <c r="G48" s="63"/>
      <c r="H48" s="61"/>
      <c r="I48" s="61"/>
      <c r="J48" s="32"/>
      <c r="K48" s="32"/>
      <c r="L48" s="64"/>
      <c r="M48" s="64"/>
      <c r="N48" s="65"/>
    </row>
    <row r="49" spans="1:15" ht="15.75" thickBot="1" x14ac:dyDescent="0.3"/>
    <row r="50" spans="1:15" ht="15.75" customHeight="1" x14ac:dyDescent="0.25">
      <c r="A50" s="14" t="s">
        <v>216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4"/>
      <c r="M50" s="75"/>
      <c r="N50" s="76"/>
    </row>
    <row r="51" spans="1:15" x14ac:dyDescent="0.25">
      <c r="A51" s="367" t="s">
        <v>123</v>
      </c>
      <c r="B51" s="368" t="s">
        <v>124</v>
      </c>
      <c r="C51" s="359" t="s">
        <v>125</v>
      </c>
      <c r="D51" s="359" t="s">
        <v>126</v>
      </c>
      <c r="E51" s="359" t="s">
        <v>128</v>
      </c>
      <c r="F51" s="359" t="s">
        <v>177</v>
      </c>
      <c r="G51" s="361"/>
      <c r="H51" s="361"/>
      <c r="I51" s="359" t="s">
        <v>130</v>
      </c>
      <c r="J51" s="359" t="s">
        <v>131</v>
      </c>
      <c r="K51" s="359" t="s">
        <v>132</v>
      </c>
      <c r="L51" s="359"/>
      <c r="M51" s="77"/>
      <c r="N51" s="360" t="s">
        <v>133</v>
      </c>
    </row>
    <row r="52" spans="1:15" ht="51" x14ac:dyDescent="0.25">
      <c r="A52" s="367"/>
      <c r="B52" s="368"/>
      <c r="C52" s="359"/>
      <c r="D52" s="359"/>
      <c r="E52" s="359"/>
      <c r="F52" s="13" t="s">
        <v>134</v>
      </c>
      <c r="G52" s="13" t="s">
        <v>135</v>
      </c>
      <c r="H52" s="13" t="s">
        <v>136</v>
      </c>
      <c r="I52" s="359"/>
      <c r="J52" s="359"/>
      <c r="K52" s="13" t="s">
        <v>137</v>
      </c>
      <c r="L52" s="13" t="s">
        <v>138</v>
      </c>
      <c r="M52" s="77"/>
      <c r="N52" s="360"/>
    </row>
    <row r="53" spans="1:15" x14ac:dyDescent="0.25">
      <c r="A53" s="78" t="s">
        <v>141</v>
      </c>
      <c r="B53" s="37"/>
      <c r="C53" s="38"/>
      <c r="D53" s="39"/>
      <c r="E53" s="40"/>
      <c r="F53" s="79"/>
      <c r="G53" s="42"/>
      <c r="H53" s="40"/>
      <c r="I53" s="40"/>
      <c r="J53" s="39"/>
      <c r="K53" s="39"/>
      <c r="L53" s="43"/>
      <c r="M53" s="80"/>
      <c r="N53" s="81"/>
    </row>
    <row r="54" spans="1:15" ht="62.45" customHeight="1" x14ac:dyDescent="0.25">
      <c r="A54" s="45" t="s">
        <v>142</v>
      </c>
      <c r="B54" s="18" t="s">
        <v>217</v>
      </c>
      <c r="C54" s="82"/>
      <c r="D54" s="20" t="s">
        <v>277</v>
      </c>
      <c r="E54" s="83" t="s">
        <v>146</v>
      </c>
      <c r="F54" s="291">
        <v>53846.153846153844</v>
      </c>
      <c r="G54" s="50">
        <v>100</v>
      </c>
      <c r="H54" s="51" t="s">
        <v>31</v>
      </c>
      <c r="I54" s="21" t="s">
        <v>141</v>
      </c>
      <c r="J54" s="20" t="s">
        <v>317</v>
      </c>
      <c r="K54" s="84">
        <v>43252</v>
      </c>
      <c r="L54" s="24">
        <v>43313</v>
      </c>
      <c r="M54" s="85"/>
      <c r="N54" s="86"/>
      <c r="O54" s="358"/>
    </row>
    <row r="55" spans="1:15" ht="51" x14ac:dyDescent="0.25">
      <c r="A55" s="45" t="s">
        <v>142</v>
      </c>
      <c r="B55" s="18" t="s">
        <v>219</v>
      </c>
      <c r="C55" s="82"/>
      <c r="D55" s="20" t="s">
        <v>277</v>
      </c>
      <c r="E55" s="83" t="s">
        <v>220</v>
      </c>
      <c r="F55" s="291">
        <v>38461.538461538461</v>
      </c>
      <c r="G55" s="50">
        <v>100</v>
      </c>
      <c r="H55" s="51" t="s">
        <v>31</v>
      </c>
      <c r="I55" s="21" t="s">
        <v>141</v>
      </c>
      <c r="J55" s="20" t="s">
        <v>317</v>
      </c>
      <c r="K55" s="84">
        <v>43466</v>
      </c>
      <c r="L55" s="24">
        <v>43525</v>
      </c>
      <c r="M55" s="85"/>
      <c r="N55" s="86"/>
      <c r="O55" s="358"/>
    </row>
    <row r="56" spans="1:15" ht="51" x14ac:dyDescent="0.25">
      <c r="A56" s="17" t="s">
        <v>148</v>
      </c>
      <c r="B56" s="18" t="s">
        <v>221</v>
      </c>
      <c r="C56" s="82"/>
      <c r="D56" s="20" t="s">
        <v>277</v>
      </c>
      <c r="E56" s="83" t="s">
        <v>222</v>
      </c>
      <c r="F56" s="291">
        <v>38461.538461538461</v>
      </c>
      <c r="G56" s="56">
        <v>100</v>
      </c>
      <c r="H56" s="51" t="s">
        <v>31</v>
      </c>
      <c r="I56" s="21" t="s">
        <v>141</v>
      </c>
      <c r="J56" s="20" t="s">
        <v>317</v>
      </c>
      <c r="K56" s="84">
        <v>43252</v>
      </c>
      <c r="L56" s="24">
        <v>43313</v>
      </c>
      <c r="M56" s="85"/>
      <c r="N56" s="86"/>
      <c r="O56" s="358"/>
    </row>
    <row r="57" spans="1:15" ht="51" x14ac:dyDescent="0.25">
      <c r="A57" s="17" t="s">
        <v>148</v>
      </c>
      <c r="B57" s="18" t="s">
        <v>223</v>
      </c>
      <c r="C57" s="82"/>
      <c r="D57" s="20" t="s">
        <v>277</v>
      </c>
      <c r="E57" s="83" t="s">
        <v>224</v>
      </c>
      <c r="F57" s="291">
        <v>38461.538461538461</v>
      </c>
      <c r="G57" s="56">
        <v>100</v>
      </c>
      <c r="H57" s="51" t="s">
        <v>31</v>
      </c>
      <c r="I57" s="21" t="s">
        <v>141</v>
      </c>
      <c r="J57" s="20" t="s">
        <v>317</v>
      </c>
      <c r="K57" s="84">
        <v>43344</v>
      </c>
      <c r="L57" s="24">
        <v>43405</v>
      </c>
      <c r="M57" s="85"/>
      <c r="N57" s="86"/>
      <c r="O57" s="358"/>
    </row>
    <row r="58" spans="1:15" ht="51" x14ac:dyDescent="0.25">
      <c r="A58" s="17" t="s">
        <v>148</v>
      </c>
      <c r="B58" s="18" t="s">
        <v>225</v>
      </c>
      <c r="C58" s="82"/>
      <c r="D58" s="20" t="s">
        <v>277</v>
      </c>
      <c r="E58" s="83" t="s">
        <v>226</v>
      </c>
      <c r="F58" s="291">
        <v>38461.538461538461</v>
      </c>
      <c r="G58" s="56">
        <v>100</v>
      </c>
      <c r="H58" s="51" t="s">
        <v>31</v>
      </c>
      <c r="I58" s="21" t="s">
        <v>141</v>
      </c>
      <c r="J58" s="20" t="s">
        <v>317</v>
      </c>
      <c r="K58" s="84">
        <v>43344</v>
      </c>
      <c r="L58" s="24">
        <v>43405</v>
      </c>
      <c r="M58" s="85"/>
      <c r="N58" s="86"/>
      <c r="O58" s="358"/>
    </row>
    <row r="59" spans="1:15" ht="51" x14ac:dyDescent="0.25">
      <c r="A59" s="17" t="s">
        <v>157</v>
      </c>
      <c r="B59" s="18" t="s">
        <v>227</v>
      </c>
      <c r="C59" s="82"/>
      <c r="D59" s="20" t="s">
        <v>277</v>
      </c>
      <c r="E59" s="83" t="s">
        <v>228</v>
      </c>
      <c r="F59" s="291">
        <v>14200</v>
      </c>
      <c r="G59" s="21">
        <v>100</v>
      </c>
      <c r="H59" s="51" t="s">
        <v>31</v>
      </c>
      <c r="I59" s="21" t="s">
        <v>141</v>
      </c>
      <c r="J59" s="20" t="s">
        <v>317</v>
      </c>
      <c r="K59" s="84">
        <v>43191</v>
      </c>
      <c r="L59" s="24">
        <v>43252</v>
      </c>
      <c r="M59" s="85"/>
      <c r="N59" s="86"/>
      <c r="O59" s="358"/>
    </row>
    <row r="60" spans="1:15" ht="99.75" x14ac:dyDescent="0.2">
      <c r="A60" s="17" t="s">
        <v>157</v>
      </c>
      <c r="B60" s="18" t="s">
        <v>229</v>
      </c>
      <c r="C60" s="82"/>
      <c r="D60" s="20" t="s">
        <v>230</v>
      </c>
      <c r="E60" s="83" t="s">
        <v>231</v>
      </c>
      <c r="F60" s="291">
        <v>40000</v>
      </c>
      <c r="G60" s="21">
        <v>100</v>
      </c>
      <c r="H60" s="51" t="s">
        <v>31</v>
      </c>
      <c r="I60" s="21" t="s">
        <v>141</v>
      </c>
      <c r="J60" s="20" t="s">
        <v>147</v>
      </c>
      <c r="K60" s="84">
        <v>43132</v>
      </c>
      <c r="L60" s="24">
        <v>43160</v>
      </c>
      <c r="M60" s="85"/>
      <c r="N60" s="295" t="s">
        <v>328</v>
      </c>
      <c r="O60" s="292"/>
    </row>
    <row r="61" spans="1:15" ht="51" x14ac:dyDescent="0.25">
      <c r="A61" s="87" t="s">
        <v>191</v>
      </c>
      <c r="B61" s="70" t="s">
        <v>232</v>
      </c>
      <c r="C61" s="88"/>
      <c r="D61" s="20" t="s">
        <v>277</v>
      </c>
      <c r="E61" s="89" t="s">
        <v>233</v>
      </c>
      <c r="F61" s="294">
        <v>105000</v>
      </c>
      <c r="G61" s="21">
        <v>100</v>
      </c>
      <c r="H61" s="51" t="s">
        <v>31</v>
      </c>
      <c r="I61" s="21" t="s">
        <v>198</v>
      </c>
      <c r="J61" s="20" t="s">
        <v>317</v>
      </c>
      <c r="K61" s="90">
        <v>43252</v>
      </c>
      <c r="L61" s="52">
        <v>43313</v>
      </c>
      <c r="M61" s="52"/>
      <c r="N61" s="91"/>
    </row>
    <row r="62" spans="1:15" x14ac:dyDescent="0.25">
      <c r="A62" s="17"/>
      <c r="B62" s="18"/>
      <c r="C62" s="82"/>
      <c r="D62" s="82"/>
      <c r="E62" s="83"/>
      <c r="F62" s="49"/>
      <c r="G62" s="21"/>
      <c r="H62" s="51"/>
      <c r="I62" s="21"/>
      <c r="J62" s="20"/>
      <c r="K62" s="84"/>
      <c r="L62" s="24"/>
      <c r="M62" s="85"/>
      <c r="N62" s="86"/>
    </row>
    <row r="63" spans="1:15" x14ac:dyDescent="0.25">
      <c r="A63" s="78" t="s">
        <v>198</v>
      </c>
      <c r="B63" s="37"/>
      <c r="C63" s="38"/>
      <c r="D63" s="39"/>
      <c r="E63" s="40"/>
      <c r="F63" s="79"/>
      <c r="G63" s="42"/>
      <c r="H63" s="40"/>
      <c r="I63" s="40"/>
      <c r="J63" s="39"/>
      <c r="K63" s="39"/>
      <c r="L63" s="43"/>
      <c r="M63" s="80"/>
      <c r="N63" s="81"/>
    </row>
    <row r="64" spans="1:15" ht="51" x14ac:dyDescent="0.25">
      <c r="A64" s="45" t="s">
        <v>191</v>
      </c>
      <c r="B64" s="18" t="s">
        <v>234</v>
      </c>
      <c r="C64" s="82"/>
      <c r="D64" s="20" t="s">
        <v>277</v>
      </c>
      <c r="E64" s="83" t="s">
        <v>206</v>
      </c>
      <c r="F64" s="49">
        <v>180000</v>
      </c>
      <c r="G64" s="21">
        <v>100</v>
      </c>
      <c r="H64" s="51" t="s">
        <v>31</v>
      </c>
      <c r="I64" s="21" t="s">
        <v>198</v>
      </c>
      <c r="J64" s="20" t="s">
        <v>317</v>
      </c>
      <c r="K64" s="84">
        <v>43313</v>
      </c>
      <c r="L64" s="24">
        <v>43497</v>
      </c>
      <c r="M64" s="24"/>
      <c r="N64" s="86"/>
    </row>
    <row r="65" spans="1:14" ht="51" x14ac:dyDescent="0.25">
      <c r="A65" s="87" t="s">
        <v>191</v>
      </c>
      <c r="B65" s="70" t="s">
        <v>232</v>
      </c>
      <c r="C65" s="88"/>
      <c r="D65" s="20" t="s">
        <v>277</v>
      </c>
      <c r="E65" s="89" t="s">
        <v>235</v>
      </c>
      <c r="F65" s="71">
        <v>105000</v>
      </c>
      <c r="G65" s="21">
        <v>100</v>
      </c>
      <c r="H65" s="51" t="s">
        <v>31</v>
      </c>
      <c r="I65" s="21" t="s">
        <v>198</v>
      </c>
      <c r="J65" s="20" t="s">
        <v>317</v>
      </c>
      <c r="K65" s="90">
        <v>43252</v>
      </c>
      <c r="L65" s="52">
        <v>43313</v>
      </c>
      <c r="M65" s="52"/>
      <c r="N65" s="91"/>
    </row>
    <row r="66" spans="1:14" x14ac:dyDescent="0.25">
      <c r="A66" s="87"/>
      <c r="B66" s="70"/>
      <c r="C66" s="88"/>
      <c r="D66" s="88"/>
      <c r="E66" s="89"/>
      <c r="F66" s="71"/>
      <c r="G66" s="55"/>
      <c r="H66" s="92"/>
      <c r="I66" s="55"/>
      <c r="J66" s="47"/>
      <c r="K66" s="90"/>
      <c r="L66" s="52"/>
      <c r="M66" s="52"/>
      <c r="N66" s="91"/>
    </row>
    <row r="67" spans="1:14" x14ac:dyDescent="0.25">
      <c r="A67" s="78" t="s">
        <v>236</v>
      </c>
      <c r="B67" s="37"/>
      <c r="C67" s="38"/>
      <c r="D67" s="39"/>
      <c r="E67" s="40"/>
      <c r="F67" s="79"/>
      <c r="G67" s="42"/>
      <c r="H67" s="40"/>
      <c r="I67" s="40"/>
      <c r="J67" s="39"/>
      <c r="K67" s="39"/>
      <c r="L67" s="43"/>
      <c r="M67" s="80"/>
      <c r="N67" s="81"/>
    </row>
    <row r="68" spans="1:14" x14ac:dyDescent="0.25">
      <c r="A68" s="87" t="s">
        <v>191</v>
      </c>
      <c r="B68" s="70" t="s">
        <v>237</v>
      </c>
      <c r="C68" s="88"/>
      <c r="D68" s="88" t="s">
        <v>238</v>
      </c>
      <c r="E68" s="89">
        <v>4.2</v>
      </c>
      <c r="F68" s="71">
        <v>20000</v>
      </c>
      <c r="G68" s="21">
        <v>100</v>
      </c>
      <c r="H68" s="51" t="s">
        <v>31</v>
      </c>
      <c r="I68" s="55" t="s">
        <v>239</v>
      </c>
      <c r="J68" s="47" t="s">
        <v>147</v>
      </c>
      <c r="K68" s="90">
        <v>43525</v>
      </c>
      <c r="L68" s="52">
        <v>43586</v>
      </c>
      <c r="M68" s="52"/>
      <c r="N68" s="91"/>
    </row>
    <row r="69" spans="1:14" x14ac:dyDescent="0.25">
      <c r="A69" s="87" t="s">
        <v>191</v>
      </c>
      <c r="B69" s="70" t="s">
        <v>20</v>
      </c>
      <c r="C69" s="88"/>
      <c r="D69" s="88" t="s">
        <v>238</v>
      </c>
      <c r="E69" s="89">
        <v>4.4000000000000004</v>
      </c>
      <c r="F69" s="71">
        <v>150000</v>
      </c>
      <c r="G69" s="21">
        <v>100</v>
      </c>
      <c r="H69" s="51" t="s">
        <v>31</v>
      </c>
      <c r="I69" s="55" t="s">
        <v>239</v>
      </c>
      <c r="J69" s="47" t="s">
        <v>147</v>
      </c>
      <c r="K69" s="90">
        <v>43709</v>
      </c>
      <c r="L69" s="52">
        <v>43800</v>
      </c>
      <c r="M69" s="52"/>
      <c r="N69" s="91"/>
    </row>
    <row r="70" spans="1:14" ht="15.75" thickBot="1" x14ac:dyDescent="0.3">
      <c r="A70" s="93"/>
      <c r="B70" s="59"/>
      <c r="C70" s="29"/>
      <c r="D70" s="29"/>
      <c r="E70" s="94"/>
      <c r="F70" s="95"/>
      <c r="G70" s="61"/>
      <c r="H70" s="96"/>
      <c r="I70" s="61"/>
      <c r="J70" s="32"/>
      <c r="K70" s="97"/>
      <c r="L70" s="64"/>
      <c r="M70" s="64"/>
      <c r="N70" s="33"/>
    </row>
    <row r="71" spans="1:14" ht="15.75" thickBot="1" x14ac:dyDescent="0.3">
      <c r="A71" s="98"/>
      <c r="B71" s="99"/>
      <c r="C71" s="100"/>
      <c r="D71" s="100"/>
      <c r="E71" s="101"/>
      <c r="F71" s="102"/>
      <c r="G71" s="103"/>
      <c r="H71" s="104"/>
      <c r="I71" s="104"/>
      <c r="J71" s="105"/>
      <c r="K71" s="105"/>
      <c r="L71" s="105"/>
      <c r="M71" s="105"/>
    </row>
    <row r="72" spans="1:14" ht="15.75" customHeight="1" x14ac:dyDescent="0.25">
      <c r="A72" s="14" t="s">
        <v>240</v>
      </c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106"/>
    </row>
    <row r="73" spans="1:14" x14ac:dyDescent="0.25">
      <c r="A73" s="367" t="s">
        <v>123</v>
      </c>
      <c r="B73" s="368" t="s">
        <v>124</v>
      </c>
      <c r="C73" s="359" t="s">
        <v>125</v>
      </c>
      <c r="D73" s="362" t="s">
        <v>126</v>
      </c>
      <c r="E73" s="362" t="s">
        <v>128</v>
      </c>
      <c r="F73" s="364" t="s">
        <v>129</v>
      </c>
      <c r="G73" s="365"/>
      <c r="H73" s="366"/>
      <c r="I73" s="359" t="s">
        <v>241</v>
      </c>
      <c r="J73" s="359" t="s">
        <v>130</v>
      </c>
      <c r="K73" s="362" t="s">
        <v>131</v>
      </c>
      <c r="L73" s="359" t="s">
        <v>132</v>
      </c>
      <c r="M73" s="359"/>
      <c r="N73" s="360" t="s">
        <v>133</v>
      </c>
    </row>
    <row r="74" spans="1:14" ht="51" x14ac:dyDescent="0.25">
      <c r="A74" s="367"/>
      <c r="B74" s="368"/>
      <c r="C74" s="359"/>
      <c r="D74" s="363"/>
      <c r="E74" s="363"/>
      <c r="F74" s="107" t="s">
        <v>134</v>
      </c>
      <c r="G74" s="13" t="s">
        <v>135</v>
      </c>
      <c r="H74" s="13" t="s">
        <v>136</v>
      </c>
      <c r="I74" s="359"/>
      <c r="J74" s="359"/>
      <c r="K74" s="363"/>
      <c r="L74" s="13" t="s">
        <v>242</v>
      </c>
      <c r="M74" s="13" t="s">
        <v>138</v>
      </c>
      <c r="N74" s="360"/>
    </row>
    <row r="75" spans="1:14" x14ac:dyDescent="0.25">
      <c r="A75" s="78" t="s">
        <v>141</v>
      </c>
      <c r="B75" s="37"/>
      <c r="C75" s="38"/>
      <c r="D75" s="39"/>
      <c r="E75" s="40"/>
      <c r="F75" s="79"/>
      <c r="G75" s="42"/>
      <c r="H75" s="40"/>
      <c r="I75" s="40"/>
      <c r="J75" s="39"/>
      <c r="K75" s="39"/>
      <c r="L75" s="43"/>
      <c r="M75" s="80"/>
      <c r="N75" s="81"/>
    </row>
    <row r="76" spans="1:14" x14ac:dyDescent="0.25">
      <c r="A76" s="45" t="s">
        <v>142</v>
      </c>
      <c r="B76" s="18" t="s">
        <v>243</v>
      </c>
      <c r="C76" s="19"/>
      <c r="D76" s="20" t="s">
        <v>244</v>
      </c>
      <c r="E76" s="21" t="s">
        <v>245</v>
      </c>
      <c r="F76" s="291">
        <v>42307.692307692305</v>
      </c>
      <c r="G76" s="50">
        <v>100</v>
      </c>
      <c r="H76" s="51" t="s">
        <v>31</v>
      </c>
      <c r="I76" s="108">
        <v>1</v>
      </c>
      <c r="J76" s="20" t="s">
        <v>141</v>
      </c>
      <c r="K76" s="20" t="s">
        <v>317</v>
      </c>
      <c r="L76" s="24">
        <v>43191</v>
      </c>
      <c r="M76" s="24">
        <v>43252</v>
      </c>
      <c r="N76" s="25"/>
    </row>
    <row r="77" spans="1:14" x14ac:dyDescent="0.25">
      <c r="A77" s="45" t="s">
        <v>142</v>
      </c>
      <c r="B77" s="18" t="s">
        <v>246</v>
      </c>
      <c r="C77" s="19"/>
      <c r="D77" s="20" t="s">
        <v>244</v>
      </c>
      <c r="E77" s="21" t="s">
        <v>247</v>
      </c>
      <c r="F77" s="291">
        <v>38461.538461538461</v>
      </c>
      <c r="G77" s="50">
        <v>100</v>
      </c>
      <c r="H77" s="51" t="s">
        <v>31</v>
      </c>
      <c r="I77" s="108">
        <v>1</v>
      </c>
      <c r="J77" s="20" t="s">
        <v>141</v>
      </c>
      <c r="K77" s="20" t="s">
        <v>317</v>
      </c>
      <c r="L77" s="24">
        <v>43191</v>
      </c>
      <c r="M77" s="24">
        <v>43252</v>
      </c>
      <c r="N77" s="25"/>
    </row>
    <row r="78" spans="1:14" x14ac:dyDescent="0.25">
      <c r="A78" s="45" t="s">
        <v>142</v>
      </c>
      <c r="B78" s="18" t="s">
        <v>248</v>
      </c>
      <c r="C78" s="19"/>
      <c r="D78" s="20" t="s">
        <v>244</v>
      </c>
      <c r="E78" s="21" t="s">
        <v>249</v>
      </c>
      <c r="F78" s="291">
        <v>23076.923076923078</v>
      </c>
      <c r="G78" s="50">
        <v>100</v>
      </c>
      <c r="H78" s="51" t="s">
        <v>31</v>
      </c>
      <c r="I78" s="108">
        <v>1</v>
      </c>
      <c r="J78" s="20" t="s">
        <v>141</v>
      </c>
      <c r="K78" s="20" t="s">
        <v>317</v>
      </c>
      <c r="L78" s="24">
        <v>43191</v>
      </c>
      <c r="M78" s="24">
        <v>43252</v>
      </c>
      <c r="N78" s="25"/>
    </row>
    <row r="79" spans="1:14" x14ac:dyDescent="0.25">
      <c r="A79" s="45" t="s">
        <v>142</v>
      </c>
      <c r="B79" s="18" t="s">
        <v>250</v>
      </c>
      <c r="C79" s="19"/>
      <c r="D79" s="20" t="s">
        <v>244</v>
      </c>
      <c r="E79" s="21" t="s">
        <v>251</v>
      </c>
      <c r="F79" s="291">
        <v>38461.538461538461</v>
      </c>
      <c r="G79" s="50">
        <v>100</v>
      </c>
      <c r="H79" s="51" t="s">
        <v>31</v>
      </c>
      <c r="I79" s="108">
        <v>1</v>
      </c>
      <c r="J79" s="20" t="s">
        <v>141</v>
      </c>
      <c r="K79" s="20" t="s">
        <v>317</v>
      </c>
      <c r="L79" s="24">
        <v>43191</v>
      </c>
      <c r="M79" s="24">
        <v>43252</v>
      </c>
      <c r="N79" s="25"/>
    </row>
    <row r="80" spans="1:14" ht="40.5" customHeight="1" x14ac:dyDescent="0.25">
      <c r="A80" s="45" t="s">
        <v>142</v>
      </c>
      <c r="B80" s="18" t="s">
        <v>252</v>
      </c>
      <c r="C80" s="19"/>
      <c r="D80" s="20" t="s">
        <v>253</v>
      </c>
      <c r="E80" s="21" t="s">
        <v>254</v>
      </c>
      <c r="F80" s="291">
        <v>38461.538461538461</v>
      </c>
      <c r="G80" s="50">
        <v>100</v>
      </c>
      <c r="H80" s="51" t="s">
        <v>31</v>
      </c>
      <c r="I80" s="108">
        <v>1</v>
      </c>
      <c r="J80" s="20" t="s">
        <v>141</v>
      </c>
      <c r="K80" s="20" t="s">
        <v>317</v>
      </c>
      <c r="L80" s="24">
        <v>43282</v>
      </c>
      <c r="M80" s="24">
        <v>43344</v>
      </c>
      <c r="N80" s="25"/>
    </row>
    <row r="81" spans="1:14" s="54" customFormat="1" x14ac:dyDescent="0.25">
      <c r="A81" s="17" t="s">
        <v>255</v>
      </c>
      <c r="B81" s="18" t="s">
        <v>256</v>
      </c>
      <c r="C81" s="19"/>
      <c r="D81" s="20" t="s">
        <v>244</v>
      </c>
      <c r="E81" s="21" t="s">
        <v>257</v>
      </c>
      <c r="F81" s="291">
        <v>42307.692307692305</v>
      </c>
      <c r="G81" s="56">
        <v>100</v>
      </c>
      <c r="H81" s="51" t="s">
        <v>31</v>
      </c>
      <c r="I81" s="108">
        <v>1</v>
      </c>
      <c r="J81" s="20" t="s">
        <v>141</v>
      </c>
      <c r="K81" s="20" t="s">
        <v>317</v>
      </c>
      <c r="L81" s="24">
        <v>43191</v>
      </c>
      <c r="M81" s="24">
        <v>43252</v>
      </c>
      <c r="N81" s="25"/>
    </row>
    <row r="82" spans="1:14" s="54" customFormat="1" x14ac:dyDescent="0.25">
      <c r="A82" s="17" t="s">
        <v>255</v>
      </c>
      <c r="B82" s="18" t="s">
        <v>258</v>
      </c>
      <c r="C82" s="19"/>
      <c r="D82" s="20" t="s">
        <v>244</v>
      </c>
      <c r="E82" s="21" t="s">
        <v>259</v>
      </c>
      <c r="F82" s="291">
        <v>38461.538461538461</v>
      </c>
      <c r="G82" s="56">
        <v>100</v>
      </c>
      <c r="H82" s="51" t="s">
        <v>31</v>
      </c>
      <c r="I82" s="108">
        <v>1</v>
      </c>
      <c r="J82" s="20" t="s">
        <v>141</v>
      </c>
      <c r="K82" s="20" t="s">
        <v>317</v>
      </c>
      <c r="L82" s="24">
        <v>43191</v>
      </c>
      <c r="M82" s="24">
        <v>43252</v>
      </c>
      <c r="N82" s="25"/>
    </row>
    <row r="83" spans="1:14" s="54" customFormat="1" x14ac:dyDescent="0.25">
      <c r="A83" s="17" t="s">
        <v>255</v>
      </c>
      <c r="B83" s="18" t="s">
        <v>248</v>
      </c>
      <c r="C83" s="19"/>
      <c r="D83" s="20" t="s">
        <v>244</v>
      </c>
      <c r="E83" s="21" t="s">
        <v>260</v>
      </c>
      <c r="F83" s="291">
        <v>23076.923076923078</v>
      </c>
      <c r="G83" s="56">
        <v>100</v>
      </c>
      <c r="H83" s="51" t="s">
        <v>31</v>
      </c>
      <c r="I83" s="108">
        <v>1</v>
      </c>
      <c r="J83" s="20" t="s">
        <v>141</v>
      </c>
      <c r="K83" s="20" t="s">
        <v>317</v>
      </c>
      <c r="L83" s="24">
        <v>43191</v>
      </c>
      <c r="M83" s="24">
        <v>43252</v>
      </c>
      <c r="N83" s="25"/>
    </row>
    <row r="84" spans="1:14" x14ac:dyDescent="0.25">
      <c r="A84" s="17" t="s">
        <v>255</v>
      </c>
      <c r="B84" s="18" t="s">
        <v>250</v>
      </c>
      <c r="C84" s="19"/>
      <c r="D84" s="20" t="s">
        <v>244</v>
      </c>
      <c r="E84" s="21" t="s">
        <v>261</v>
      </c>
      <c r="F84" s="291">
        <v>38461.538461538461</v>
      </c>
      <c r="G84" s="50">
        <v>100</v>
      </c>
      <c r="H84" s="51" t="s">
        <v>31</v>
      </c>
      <c r="I84" s="108">
        <v>1</v>
      </c>
      <c r="J84" s="20" t="s">
        <v>141</v>
      </c>
      <c r="K84" s="20" t="s">
        <v>317</v>
      </c>
      <c r="L84" s="24">
        <v>43191</v>
      </c>
      <c r="M84" s="24">
        <v>43252</v>
      </c>
      <c r="N84" s="25"/>
    </row>
    <row r="85" spans="1:14" s="54" customFormat="1" x14ac:dyDescent="0.25">
      <c r="A85" s="17" t="s">
        <v>148</v>
      </c>
      <c r="B85" s="18" t="s">
        <v>262</v>
      </c>
      <c r="C85" s="19"/>
      <c r="D85" s="20" t="s">
        <v>244</v>
      </c>
      <c r="E85" s="21" t="s">
        <v>263</v>
      </c>
      <c r="F85" s="291">
        <v>38461.538461538461</v>
      </c>
      <c r="G85" s="56">
        <v>100</v>
      </c>
      <c r="H85" s="51" t="s">
        <v>31</v>
      </c>
      <c r="I85" s="108">
        <v>1</v>
      </c>
      <c r="J85" s="20" t="s">
        <v>141</v>
      </c>
      <c r="K85" s="20" t="s">
        <v>317</v>
      </c>
      <c r="L85" s="24">
        <v>43191</v>
      </c>
      <c r="M85" s="24">
        <v>43252</v>
      </c>
      <c r="N85" s="25"/>
    </row>
    <row r="86" spans="1:14" s="54" customFormat="1" x14ac:dyDescent="0.25">
      <c r="A86" s="17" t="s">
        <v>148</v>
      </c>
      <c r="B86" s="18" t="s">
        <v>264</v>
      </c>
      <c r="C86" s="19"/>
      <c r="D86" s="20" t="s">
        <v>244</v>
      </c>
      <c r="E86" s="21" t="s">
        <v>265</v>
      </c>
      <c r="F86" s="291">
        <v>38461.538461538461</v>
      </c>
      <c r="G86" s="56">
        <v>100</v>
      </c>
      <c r="H86" s="51" t="s">
        <v>31</v>
      </c>
      <c r="I86" s="108">
        <v>1</v>
      </c>
      <c r="J86" s="20" t="s">
        <v>141</v>
      </c>
      <c r="K86" s="20" t="s">
        <v>317</v>
      </c>
      <c r="L86" s="24">
        <v>43191</v>
      </c>
      <c r="M86" s="24">
        <v>43252</v>
      </c>
      <c r="N86" s="25"/>
    </row>
    <row r="87" spans="1:14" s="54" customFormat="1" x14ac:dyDescent="0.25">
      <c r="A87" s="17" t="s">
        <v>148</v>
      </c>
      <c r="B87" s="18" t="s">
        <v>248</v>
      </c>
      <c r="C87" s="19"/>
      <c r="D87" s="20" t="s">
        <v>244</v>
      </c>
      <c r="E87" s="21" t="s">
        <v>266</v>
      </c>
      <c r="F87" s="291">
        <v>23076.923076923078</v>
      </c>
      <c r="G87" s="56">
        <v>100</v>
      </c>
      <c r="H87" s="51" t="s">
        <v>31</v>
      </c>
      <c r="I87" s="108">
        <v>1</v>
      </c>
      <c r="J87" s="20" t="s">
        <v>141</v>
      </c>
      <c r="K87" s="20" t="s">
        <v>317</v>
      </c>
      <c r="L87" s="24">
        <v>43191</v>
      </c>
      <c r="M87" s="24">
        <v>43252</v>
      </c>
      <c r="N87" s="25"/>
    </row>
    <row r="88" spans="1:14" x14ac:dyDescent="0.25">
      <c r="A88" s="45" t="s">
        <v>148</v>
      </c>
      <c r="B88" s="18" t="s">
        <v>250</v>
      </c>
      <c r="C88" s="19"/>
      <c r="D88" s="20" t="s">
        <v>244</v>
      </c>
      <c r="E88" s="21" t="s">
        <v>267</v>
      </c>
      <c r="F88" s="291">
        <v>38461.538461538461</v>
      </c>
      <c r="G88" s="50">
        <v>100</v>
      </c>
      <c r="H88" s="51" t="s">
        <v>31</v>
      </c>
      <c r="I88" s="108">
        <v>1</v>
      </c>
      <c r="J88" s="20" t="s">
        <v>141</v>
      </c>
      <c r="K88" s="20" t="s">
        <v>317</v>
      </c>
      <c r="L88" s="24">
        <v>43191</v>
      </c>
      <c r="M88" s="24">
        <v>43252</v>
      </c>
      <c r="N88" s="25"/>
    </row>
    <row r="89" spans="1:14" s="54" customFormat="1" x14ac:dyDescent="0.25">
      <c r="A89" s="17" t="s">
        <v>154</v>
      </c>
      <c r="B89" s="18" t="s">
        <v>268</v>
      </c>
      <c r="C89" s="19"/>
      <c r="D89" s="20" t="s">
        <v>244</v>
      </c>
      <c r="E89" s="21" t="s">
        <v>269</v>
      </c>
      <c r="F89" s="291">
        <v>42307.692307692305</v>
      </c>
      <c r="G89" s="21">
        <v>100</v>
      </c>
      <c r="H89" s="51" t="s">
        <v>31</v>
      </c>
      <c r="I89" s="108">
        <v>1</v>
      </c>
      <c r="J89" s="20" t="s">
        <v>141</v>
      </c>
      <c r="K89" s="20" t="s">
        <v>317</v>
      </c>
      <c r="L89" s="24">
        <v>43191</v>
      </c>
      <c r="M89" s="24">
        <v>43252</v>
      </c>
      <c r="N89" s="25"/>
    </row>
    <row r="90" spans="1:14" x14ac:dyDescent="0.25">
      <c r="A90" s="78" t="s">
        <v>198</v>
      </c>
      <c r="B90" s="37"/>
      <c r="C90" s="38"/>
      <c r="D90" s="39"/>
      <c r="E90" s="40"/>
      <c r="F90" s="79"/>
      <c r="G90" s="42"/>
      <c r="H90" s="40"/>
      <c r="I90" s="40"/>
      <c r="J90" s="39"/>
      <c r="K90" s="39"/>
      <c r="L90" s="43"/>
      <c r="M90" s="80"/>
      <c r="N90" s="81"/>
    </row>
    <row r="91" spans="1:14" s="54" customFormat="1" ht="43.5" customHeight="1" x14ac:dyDescent="0.25">
      <c r="A91" s="17" t="s">
        <v>191</v>
      </c>
      <c r="B91" s="18" t="s">
        <v>270</v>
      </c>
      <c r="C91" s="19"/>
      <c r="D91" s="20" t="s">
        <v>244</v>
      </c>
      <c r="E91" s="21" t="s">
        <v>271</v>
      </c>
      <c r="F91" s="291">
        <v>230769.23076923075</v>
      </c>
      <c r="G91" s="21">
        <v>100</v>
      </c>
      <c r="H91" s="51" t="s">
        <v>31</v>
      </c>
      <c r="I91" s="108">
        <v>6</v>
      </c>
      <c r="J91" s="20" t="s">
        <v>198</v>
      </c>
      <c r="K91" s="20" t="s">
        <v>317</v>
      </c>
      <c r="L91" s="24">
        <v>43282</v>
      </c>
      <c r="M91" s="24">
        <v>43344</v>
      </c>
      <c r="N91" s="25"/>
    </row>
    <row r="92" spans="1:14" ht="29.25" customHeight="1" x14ac:dyDescent="0.25">
      <c r="A92" s="17" t="s">
        <v>191</v>
      </c>
      <c r="B92" s="18" t="s">
        <v>272</v>
      </c>
      <c r="C92" s="19"/>
      <c r="D92" s="20" t="s">
        <v>253</v>
      </c>
      <c r="E92" s="21" t="s">
        <v>273</v>
      </c>
      <c r="F92" s="291">
        <v>198000</v>
      </c>
      <c r="G92" s="21">
        <v>100</v>
      </c>
      <c r="H92" s="51" t="s">
        <v>31</v>
      </c>
      <c r="I92" s="108">
        <v>6</v>
      </c>
      <c r="J92" s="20" t="s">
        <v>198</v>
      </c>
      <c r="K92" s="20" t="s">
        <v>317</v>
      </c>
      <c r="L92" s="24">
        <v>43313</v>
      </c>
      <c r="M92" s="24">
        <v>43374</v>
      </c>
      <c r="N92" s="25"/>
    </row>
    <row r="93" spans="1:14" ht="30.75" customHeight="1" x14ac:dyDescent="0.25">
      <c r="A93" s="17" t="s">
        <v>191</v>
      </c>
      <c r="B93" s="18" t="s">
        <v>274</v>
      </c>
      <c r="C93" s="19"/>
      <c r="D93" s="20" t="s">
        <v>253</v>
      </c>
      <c r="E93" s="21" t="s">
        <v>275</v>
      </c>
      <c r="F93" s="291">
        <v>132000</v>
      </c>
      <c r="G93" s="21">
        <v>100</v>
      </c>
      <c r="H93" s="51" t="s">
        <v>31</v>
      </c>
      <c r="I93" s="108">
        <v>6</v>
      </c>
      <c r="J93" s="20" t="s">
        <v>198</v>
      </c>
      <c r="K93" s="20" t="s">
        <v>317</v>
      </c>
      <c r="L93" s="24">
        <v>43435</v>
      </c>
      <c r="M93" s="24">
        <v>43525</v>
      </c>
      <c r="N93" s="25"/>
    </row>
    <row r="94" spans="1:14" ht="47.25" customHeight="1" x14ac:dyDescent="0.25">
      <c r="A94" s="17" t="s">
        <v>191</v>
      </c>
      <c r="B94" s="18" t="s">
        <v>276</v>
      </c>
      <c r="C94" s="19"/>
      <c r="D94" s="20" t="s">
        <v>277</v>
      </c>
      <c r="E94" s="21" t="s">
        <v>278</v>
      </c>
      <c r="F94" s="291">
        <v>726000</v>
      </c>
      <c r="G94" s="21">
        <v>100</v>
      </c>
      <c r="H94" s="51" t="s">
        <v>31</v>
      </c>
      <c r="I94" s="108">
        <v>6</v>
      </c>
      <c r="J94" s="20" t="s">
        <v>198</v>
      </c>
      <c r="K94" s="20" t="s">
        <v>317</v>
      </c>
      <c r="L94" s="24">
        <v>43374</v>
      </c>
      <c r="M94" s="24">
        <v>43435</v>
      </c>
      <c r="N94" s="25"/>
    </row>
    <row r="95" spans="1:14" s="54" customFormat="1" ht="19.5" customHeight="1" x14ac:dyDescent="0.25">
      <c r="A95" s="17" t="s">
        <v>191</v>
      </c>
      <c r="B95" s="18" t="s">
        <v>279</v>
      </c>
      <c r="C95" s="19"/>
      <c r="D95" s="20" t="s">
        <v>253</v>
      </c>
      <c r="E95" s="21" t="s">
        <v>280</v>
      </c>
      <c r="F95" s="291">
        <v>39000</v>
      </c>
      <c r="G95" s="21">
        <v>100</v>
      </c>
      <c r="H95" s="51" t="s">
        <v>31</v>
      </c>
      <c r="I95" s="108">
        <v>1</v>
      </c>
      <c r="J95" s="20" t="s">
        <v>198</v>
      </c>
      <c r="K95" s="20" t="s">
        <v>317</v>
      </c>
      <c r="L95" s="24">
        <v>43252</v>
      </c>
      <c r="M95" s="24">
        <v>43344</v>
      </c>
      <c r="N95" s="25"/>
    </row>
    <row r="96" spans="1:14" ht="40.5" customHeight="1" x14ac:dyDescent="0.25">
      <c r="A96" s="17" t="s">
        <v>191</v>
      </c>
      <c r="B96" s="18" t="s">
        <v>281</v>
      </c>
      <c r="C96" s="19"/>
      <c r="D96" s="20" t="s">
        <v>253</v>
      </c>
      <c r="E96" s="21" t="s">
        <v>204</v>
      </c>
      <c r="F96" s="291">
        <v>30000</v>
      </c>
      <c r="G96" s="21">
        <v>100</v>
      </c>
      <c r="H96" s="51" t="s">
        <v>31</v>
      </c>
      <c r="I96" s="108">
        <v>1</v>
      </c>
      <c r="J96" s="20" t="s">
        <v>198</v>
      </c>
      <c r="K96" s="20" t="s">
        <v>317</v>
      </c>
      <c r="L96" s="24">
        <v>43252</v>
      </c>
      <c r="M96" s="24">
        <v>43344</v>
      </c>
      <c r="N96" s="25"/>
    </row>
    <row r="97" spans="1:14" x14ac:dyDescent="0.25">
      <c r="A97" s="78" t="s">
        <v>13</v>
      </c>
      <c r="B97" s="37"/>
      <c r="C97" s="38"/>
      <c r="D97" s="39"/>
      <c r="E97" s="40"/>
      <c r="F97" s="79"/>
      <c r="G97" s="42"/>
      <c r="H97" s="40"/>
      <c r="I97" s="40"/>
      <c r="J97" s="39"/>
      <c r="K97" s="39"/>
      <c r="L97" s="43"/>
      <c r="M97" s="80"/>
      <c r="N97" s="81"/>
    </row>
    <row r="98" spans="1:14" s="54" customFormat="1" x14ac:dyDescent="0.25">
      <c r="A98" s="17" t="s">
        <v>172</v>
      </c>
      <c r="B98" s="18" t="s">
        <v>66</v>
      </c>
      <c r="C98" s="19"/>
      <c r="D98" s="20" t="s">
        <v>244</v>
      </c>
      <c r="E98" s="21">
        <v>3.3</v>
      </c>
      <c r="F98" s="49">
        <v>88461.538461538468</v>
      </c>
      <c r="G98" s="21">
        <v>100</v>
      </c>
      <c r="H98" s="51" t="s">
        <v>31</v>
      </c>
      <c r="I98" s="108">
        <v>1</v>
      </c>
      <c r="J98" s="20" t="s">
        <v>282</v>
      </c>
      <c r="K98" s="20" t="s">
        <v>147</v>
      </c>
      <c r="L98" s="24">
        <v>43132</v>
      </c>
      <c r="M98" s="24">
        <v>43160</v>
      </c>
      <c r="N98" s="25"/>
    </row>
    <row r="99" spans="1:14" s="54" customFormat="1" x14ac:dyDescent="0.25">
      <c r="A99" s="17" t="s">
        <v>172</v>
      </c>
      <c r="B99" s="18" t="s">
        <v>67</v>
      </c>
      <c r="C99" s="19"/>
      <c r="D99" s="20" t="s">
        <v>244</v>
      </c>
      <c r="E99" s="21">
        <v>3.4</v>
      </c>
      <c r="F99" s="49">
        <v>34615.384615384617</v>
      </c>
      <c r="G99" s="21">
        <v>100</v>
      </c>
      <c r="H99" s="51" t="s">
        <v>31</v>
      </c>
      <c r="I99" s="108">
        <v>1</v>
      </c>
      <c r="J99" s="20" t="s">
        <v>282</v>
      </c>
      <c r="K99" s="20" t="s">
        <v>147</v>
      </c>
      <c r="L99" s="24">
        <v>43132</v>
      </c>
      <c r="M99" s="24">
        <v>43160</v>
      </c>
      <c r="N99" s="25"/>
    </row>
    <row r="100" spans="1:14" s="54" customFormat="1" x14ac:dyDescent="0.25">
      <c r="A100" s="17" t="s">
        <v>172</v>
      </c>
      <c r="B100" s="18" t="s">
        <v>68</v>
      </c>
      <c r="C100" s="19"/>
      <c r="D100" s="20" t="s">
        <v>244</v>
      </c>
      <c r="E100" s="21">
        <v>3.5</v>
      </c>
      <c r="F100" s="49">
        <v>46153.846153846156</v>
      </c>
      <c r="G100" s="21">
        <v>100</v>
      </c>
      <c r="H100" s="51" t="s">
        <v>31</v>
      </c>
      <c r="I100" s="108">
        <v>1</v>
      </c>
      <c r="J100" s="20" t="s">
        <v>282</v>
      </c>
      <c r="K100" s="20" t="s">
        <v>147</v>
      </c>
      <c r="L100" s="24">
        <v>43132</v>
      </c>
      <c r="M100" s="24">
        <v>43160</v>
      </c>
      <c r="N100" s="25"/>
    </row>
    <row r="101" spans="1:14" s="54" customFormat="1" x14ac:dyDescent="0.25">
      <c r="A101" s="17" t="s">
        <v>172</v>
      </c>
      <c r="B101" s="18" t="s">
        <v>69</v>
      </c>
      <c r="C101" s="19"/>
      <c r="D101" s="20" t="s">
        <v>244</v>
      </c>
      <c r="E101" s="21">
        <v>3.6</v>
      </c>
      <c r="F101" s="49">
        <v>46153.846153846156</v>
      </c>
      <c r="G101" s="21">
        <v>100</v>
      </c>
      <c r="H101" s="51" t="s">
        <v>31</v>
      </c>
      <c r="I101" s="108">
        <v>1</v>
      </c>
      <c r="J101" s="20" t="s">
        <v>282</v>
      </c>
      <c r="K101" s="20" t="s">
        <v>147</v>
      </c>
      <c r="L101" s="24">
        <v>43132</v>
      </c>
      <c r="M101" s="24">
        <v>43160</v>
      </c>
      <c r="N101" s="25"/>
    </row>
    <row r="102" spans="1:14" s="54" customFormat="1" x14ac:dyDescent="0.25">
      <c r="A102" s="17" t="s">
        <v>172</v>
      </c>
      <c r="B102" s="18" t="s">
        <v>70</v>
      </c>
      <c r="C102" s="19"/>
      <c r="D102" s="20" t="s">
        <v>244</v>
      </c>
      <c r="E102" s="21">
        <v>3.7</v>
      </c>
      <c r="F102" s="49">
        <v>34615.384615384617</v>
      </c>
      <c r="G102" s="21">
        <v>100</v>
      </c>
      <c r="H102" s="51" t="s">
        <v>31</v>
      </c>
      <c r="I102" s="108">
        <v>1</v>
      </c>
      <c r="J102" s="20" t="s">
        <v>282</v>
      </c>
      <c r="K102" s="20" t="s">
        <v>147</v>
      </c>
      <c r="L102" s="24">
        <v>43466</v>
      </c>
      <c r="M102" s="24">
        <v>43556</v>
      </c>
      <c r="N102" s="25"/>
    </row>
    <row r="103" spans="1:14" s="54" customFormat="1" x14ac:dyDescent="0.25">
      <c r="A103" s="17" t="s">
        <v>172</v>
      </c>
      <c r="B103" s="18" t="s">
        <v>283</v>
      </c>
      <c r="C103" s="19"/>
      <c r="D103" s="20" t="s">
        <v>244</v>
      </c>
      <c r="E103" s="21">
        <v>3.8</v>
      </c>
      <c r="F103" s="49">
        <v>46153.846153846156</v>
      </c>
      <c r="G103" s="21">
        <v>100</v>
      </c>
      <c r="H103" s="51" t="s">
        <v>31</v>
      </c>
      <c r="I103" s="108">
        <v>1</v>
      </c>
      <c r="J103" s="20" t="s">
        <v>282</v>
      </c>
      <c r="K103" s="20" t="s">
        <v>147</v>
      </c>
      <c r="L103" s="24">
        <v>43466</v>
      </c>
      <c r="M103" s="24">
        <v>43556</v>
      </c>
      <c r="N103" s="25"/>
    </row>
    <row r="104" spans="1:14" s="54" customFormat="1" x14ac:dyDescent="0.25">
      <c r="A104" s="17" t="s">
        <v>172</v>
      </c>
      <c r="B104" s="18" t="s">
        <v>72</v>
      </c>
      <c r="C104" s="19"/>
      <c r="D104" s="20" t="s">
        <v>244</v>
      </c>
      <c r="E104" s="21">
        <v>3.9</v>
      </c>
      <c r="F104" s="49">
        <v>15384.615384615385</v>
      </c>
      <c r="G104" s="21">
        <v>100</v>
      </c>
      <c r="H104" s="51" t="s">
        <v>31</v>
      </c>
      <c r="I104" s="108">
        <v>1</v>
      </c>
      <c r="J104" s="20" t="s">
        <v>282</v>
      </c>
      <c r="K104" s="20" t="s">
        <v>147</v>
      </c>
      <c r="L104" s="24">
        <v>43132</v>
      </c>
      <c r="M104" s="24">
        <v>43160</v>
      </c>
      <c r="N104" s="25"/>
    </row>
    <row r="105" spans="1:14" s="54" customFormat="1" x14ac:dyDescent="0.25">
      <c r="A105" s="17" t="s">
        <v>191</v>
      </c>
      <c r="B105" s="18" t="s">
        <v>73</v>
      </c>
      <c r="C105" s="19"/>
      <c r="D105" s="20" t="s">
        <v>244</v>
      </c>
      <c r="E105" s="21">
        <v>3.11</v>
      </c>
      <c r="F105" s="49">
        <v>57692.307692307695</v>
      </c>
      <c r="G105" s="21">
        <v>100</v>
      </c>
      <c r="H105" s="51" t="s">
        <v>31</v>
      </c>
      <c r="I105" s="108">
        <v>1</v>
      </c>
      <c r="J105" s="20" t="s">
        <v>282</v>
      </c>
      <c r="K105" s="20" t="s">
        <v>317</v>
      </c>
      <c r="L105" s="24">
        <v>43466</v>
      </c>
      <c r="M105" s="24">
        <v>43556</v>
      </c>
      <c r="N105" s="25"/>
    </row>
    <row r="106" spans="1:14" s="54" customFormat="1" x14ac:dyDescent="0.25">
      <c r="A106" s="17" t="s">
        <v>191</v>
      </c>
      <c r="B106" s="18" t="s">
        <v>74</v>
      </c>
      <c r="C106" s="19"/>
      <c r="D106" s="20" t="s">
        <v>244</v>
      </c>
      <c r="E106" s="21">
        <v>3.12</v>
      </c>
      <c r="F106" s="49">
        <v>46153.846153846156</v>
      </c>
      <c r="G106" s="21">
        <v>100</v>
      </c>
      <c r="H106" s="51" t="s">
        <v>31</v>
      </c>
      <c r="I106" s="108">
        <v>1</v>
      </c>
      <c r="J106" s="20" t="s">
        <v>282</v>
      </c>
      <c r="K106" s="20" t="s">
        <v>317</v>
      </c>
      <c r="L106" s="24">
        <v>43466</v>
      </c>
      <c r="M106" s="24">
        <v>43556</v>
      </c>
      <c r="N106" s="25"/>
    </row>
    <row r="107" spans="1:14" s="54" customFormat="1" x14ac:dyDescent="0.25">
      <c r="A107" s="17" t="s">
        <v>191</v>
      </c>
      <c r="B107" s="18" t="s">
        <v>75</v>
      </c>
      <c r="C107" s="19"/>
      <c r="D107" s="20" t="s">
        <v>244</v>
      </c>
      <c r="E107" s="21">
        <v>3.13</v>
      </c>
      <c r="F107" s="49">
        <v>42307.692307692305</v>
      </c>
      <c r="G107" s="21">
        <v>100</v>
      </c>
      <c r="H107" s="51" t="s">
        <v>31</v>
      </c>
      <c r="I107" s="108">
        <v>1</v>
      </c>
      <c r="J107" s="20" t="s">
        <v>282</v>
      </c>
      <c r="K107" s="20" t="s">
        <v>317</v>
      </c>
      <c r="L107" s="24">
        <v>43466</v>
      </c>
      <c r="M107" s="24">
        <v>43556</v>
      </c>
      <c r="N107" s="25"/>
    </row>
    <row r="108" spans="1:14" s="54" customFormat="1" x14ac:dyDescent="0.25">
      <c r="A108" s="17" t="s">
        <v>191</v>
      </c>
      <c r="B108" s="18" t="s">
        <v>76</v>
      </c>
      <c r="C108" s="19"/>
      <c r="D108" s="20" t="s">
        <v>244</v>
      </c>
      <c r="E108" s="21">
        <v>3.14</v>
      </c>
      <c r="F108" s="49">
        <v>57692.307692307695</v>
      </c>
      <c r="G108" s="21">
        <v>100</v>
      </c>
      <c r="H108" s="51" t="s">
        <v>31</v>
      </c>
      <c r="I108" s="108">
        <v>1</v>
      </c>
      <c r="J108" s="20" t="s">
        <v>282</v>
      </c>
      <c r="K108" s="20" t="s">
        <v>317</v>
      </c>
      <c r="L108" s="24">
        <v>43466</v>
      </c>
      <c r="M108" s="24">
        <v>43556</v>
      </c>
      <c r="N108" s="25"/>
    </row>
    <row r="109" spans="1:14" x14ac:dyDescent="0.25">
      <c r="A109" s="78" t="s">
        <v>5</v>
      </c>
      <c r="B109" s="37"/>
      <c r="C109" s="38"/>
      <c r="D109" s="39"/>
      <c r="E109" s="40"/>
      <c r="F109" s="79"/>
      <c r="G109" s="42"/>
      <c r="H109" s="40"/>
      <c r="I109" s="40"/>
      <c r="J109" s="39"/>
      <c r="K109" s="39"/>
      <c r="L109" s="43"/>
      <c r="M109" s="80"/>
      <c r="N109" s="81"/>
    </row>
    <row r="110" spans="1:14" s="54" customFormat="1" ht="25.5" x14ac:dyDescent="0.25">
      <c r="A110" s="57" t="s">
        <v>191</v>
      </c>
      <c r="B110" s="70" t="s">
        <v>284</v>
      </c>
      <c r="C110" s="46"/>
      <c r="D110" s="47" t="s">
        <v>244</v>
      </c>
      <c r="E110" s="55" t="s">
        <v>190</v>
      </c>
      <c r="F110" s="71">
        <v>19692.307692307691</v>
      </c>
      <c r="G110" s="21">
        <v>100</v>
      </c>
      <c r="H110" s="51" t="s">
        <v>31</v>
      </c>
      <c r="I110" s="108">
        <v>64</v>
      </c>
      <c r="J110" s="47" t="s">
        <v>141</v>
      </c>
      <c r="K110" s="47" t="s">
        <v>213</v>
      </c>
      <c r="L110" s="52">
        <v>42979</v>
      </c>
      <c r="M110" s="52">
        <v>43009</v>
      </c>
      <c r="N110" s="53"/>
    </row>
    <row r="111" spans="1:14" s="54" customFormat="1" ht="25.5" x14ac:dyDescent="0.25">
      <c r="A111" s="57" t="s">
        <v>191</v>
      </c>
      <c r="B111" s="70" t="s">
        <v>285</v>
      </c>
      <c r="C111" s="46"/>
      <c r="D111" s="47" t="s">
        <v>244</v>
      </c>
      <c r="E111" s="55" t="s">
        <v>190</v>
      </c>
      <c r="F111" s="71">
        <v>13846.153846153846</v>
      </c>
      <c r="G111" s="21">
        <v>100</v>
      </c>
      <c r="H111" s="51" t="s">
        <v>31</v>
      </c>
      <c r="I111" s="108">
        <v>60</v>
      </c>
      <c r="J111" s="47" t="s">
        <v>141</v>
      </c>
      <c r="K111" s="47" t="s">
        <v>213</v>
      </c>
      <c r="L111" s="52">
        <v>42979</v>
      </c>
      <c r="M111" s="52">
        <v>43009</v>
      </c>
      <c r="N111" s="53"/>
    </row>
    <row r="112" spans="1:14" s="54" customFormat="1" ht="25.5" x14ac:dyDescent="0.25">
      <c r="A112" s="57" t="s">
        <v>191</v>
      </c>
      <c r="B112" s="70" t="s">
        <v>286</v>
      </c>
      <c r="C112" s="46"/>
      <c r="D112" s="47" t="s">
        <v>244</v>
      </c>
      <c r="E112" s="55" t="s">
        <v>190</v>
      </c>
      <c r="F112" s="71">
        <v>36923.076923076922</v>
      </c>
      <c r="G112" s="21">
        <v>100</v>
      </c>
      <c r="H112" s="51" t="s">
        <v>31</v>
      </c>
      <c r="I112" s="108">
        <v>120</v>
      </c>
      <c r="J112" s="47" t="s">
        <v>141</v>
      </c>
      <c r="K112" s="47" t="s">
        <v>213</v>
      </c>
      <c r="L112" s="52">
        <v>42979</v>
      </c>
      <c r="M112" s="52">
        <v>43009</v>
      </c>
      <c r="N112" s="53"/>
    </row>
    <row r="113" spans="1:14" s="54" customFormat="1" ht="25.5" x14ac:dyDescent="0.25">
      <c r="A113" s="57" t="s">
        <v>191</v>
      </c>
      <c r="B113" s="70" t="s">
        <v>287</v>
      </c>
      <c r="C113" s="46"/>
      <c r="D113" s="47" t="s">
        <v>244</v>
      </c>
      <c r="E113" s="55" t="s">
        <v>190</v>
      </c>
      <c r="F113" s="71">
        <v>13846.153846153846</v>
      </c>
      <c r="G113" s="21">
        <v>100</v>
      </c>
      <c r="H113" s="51" t="s">
        <v>31</v>
      </c>
      <c r="I113" s="108">
        <v>36</v>
      </c>
      <c r="J113" s="47" t="s">
        <v>141</v>
      </c>
      <c r="K113" s="47" t="s">
        <v>213</v>
      </c>
      <c r="L113" s="52">
        <v>42979</v>
      </c>
      <c r="M113" s="52">
        <v>43009</v>
      </c>
      <c r="N113" s="53"/>
    </row>
    <row r="114" spans="1:14" s="54" customFormat="1" ht="25.5" x14ac:dyDescent="0.25">
      <c r="A114" s="57" t="s">
        <v>191</v>
      </c>
      <c r="B114" s="70" t="s">
        <v>288</v>
      </c>
      <c r="C114" s="46"/>
      <c r="D114" s="47" t="s">
        <v>244</v>
      </c>
      <c r="E114" s="55" t="s">
        <v>190</v>
      </c>
      <c r="F114" s="71">
        <v>11076.923076923076</v>
      </c>
      <c r="G114" s="21">
        <v>100</v>
      </c>
      <c r="H114" s="51" t="s">
        <v>31</v>
      </c>
      <c r="I114" s="108">
        <v>24</v>
      </c>
      <c r="J114" s="47" t="s">
        <v>141</v>
      </c>
      <c r="K114" s="47" t="s">
        <v>213</v>
      </c>
      <c r="L114" s="52">
        <v>42979</v>
      </c>
      <c r="M114" s="52">
        <v>43009</v>
      </c>
      <c r="N114" s="53"/>
    </row>
    <row r="115" spans="1:14" s="54" customFormat="1" ht="25.5" x14ac:dyDescent="0.25">
      <c r="A115" s="57" t="s">
        <v>191</v>
      </c>
      <c r="B115" s="70" t="s">
        <v>289</v>
      </c>
      <c r="C115" s="46"/>
      <c r="D115" s="47" t="s">
        <v>244</v>
      </c>
      <c r="E115" s="55" t="s">
        <v>190</v>
      </c>
      <c r="F115" s="71">
        <v>4615.3846153846152</v>
      </c>
      <c r="G115" s="21">
        <v>100</v>
      </c>
      <c r="H115" s="51" t="s">
        <v>31</v>
      </c>
      <c r="I115" s="108">
        <v>24</v>
      </c>
      <c r="J115" s="47" t="s">
        <v>141</v>
      </c>
      <c r="K115" s="47" t="s">
        <v>213</v>
      </c>
      <c r="L115" s="52">
        <v>42979</v>
      </c>
      <c r="M115" s="52">
        <v>43009</v>
      </c>
      <c r="N115" s="53"/>
    </row>
    <row r="116" spans="1:14" s="54" customFormat="1" ht="25.5" x14ac:dyDescent="0.25">
      <c r="A116" s="57" t="s">
        <v>191</v>
      </c>
      <c r="B116" s="70" t="s">
        <v>290</v>
      </c>
      <c r="C116" s="46"/>
      <c r="D116" s="47" t="s">
        <v>244</v>
      </c>
      <c r="E116" s="55" t="s">
        <v>190</v>
      </c>
      <c r="F116" s="71">
        <v>42307.692000000003</v>
      </c>
      <c r="G116" s="21">
        <v>100</v>
      </c>
      <c r="H116" s="51" t="s">
        <v>31</v>
      </c>
      <c r="I116" s="109">
        <v>12</v>
      </c>
      <c r="J116" s="47" t="s">
        <v>141</v>
      </c>
      <c r="K116" s="47" t="s">
        <v>213</v>
      </c>
      <c r="L116" s="52">
        <v>42979</v>
      </c>
      <c r="M116" s="52">
        <v>43009</v>
      </c>
      <c r="N116" s="53"/>
    </row>
    <row r="117" spans="1:14" s="54" customFormat="1" ht="25.5" x14ac:dyDescent="0.25">
      <c r="A117" s="57" t="s">
        <v>191</v>
      </c>
      <c r="B117" s="70" t="s">
        <v>291</v>
      </c>
      <c r="C117" s="46"/>
      <c r="D117" s="47" t="s">
        <v>244</v>
      </c>
      <c r="E117" s="55" t="s">
        <v>190</v>
      </c>
      <c r="F117" s="71">
        <v>46153.846153846156</v>
      </c>
      <c r="G117" s="21">
        <v>100</v>
      </c>
      <c r="H117" s="51" t="s">
        <v>31</v>
      </c>
      <c r="I117" s="109">
        <v>12</v>
      </c>
      <c r="J117" s="47" t="s">
        <v>141</v>
      </c>
      <c r="K117" s="47" t="s">
        <v>213</v>
      </c>
      <c r="L117" s="52">
        <v>42979</v>
      </c>
      <c r="M117" s="52">
        <v>43009</v>
      </c>
      <c r="N117" s="53"/>
    </row>
    <row r="118" spans="1:14" s="54" customFormat="1" ht="25.5" x14ac:dyDescent="0.25">
      <c r="A118" s="57" t="s">
        <v>191</v>
      </c>
      <c r="B118" s="70" t="s">
        <v>292</v>
      </c>
      <c r="C118" s="46"/>
      <c r="D118" s="47" t="s">
        <v>244</v>
      </c>
      <c r="E118" s="55" t="s">
        <v>190</v>
      </c>
      <c r="F118" s="71">
        <v>38461.630153846156</v>
      </c>
      <c r="G118" s="21">
        <v>100</v>
      </c>
      <c r="H118" s="51" t="s">
        <v>31</v>
      </c>
      <c r="I118" s="109">
        <v>12</v>
      </c>
      <c r="J118" s="47" t="s">
        <v>141</v>
      </c>
      <c r="K118" s="47" t="s">
        <v>213</v>
      </c>
      <c r="L118" s="52">
        <v>42979</v>
      </c>
      <c r="M118" s="52">
        <v>43009</v>
      </c>
      <c r="N118" s="53"/>
    </row>
    <row r="119" spans="1:14" s="54" customFormat="1" ht="25.5" x14ac:dyDescent="0.25">
      <c r="A119" s="57" t="s">
        <v>191</v>
      </c>
      <c r="B119" s="70" t="s">
        <v>293</v>
      </c>
      <c r="C119" s="46"/>
      <c r="D119" s="47" t="s">
        <v>244</v>
      </c>
      <c r="E119" s="55" t="s">
        <v>190</v>
      </c>
      <c r="F119" s="71">
        <v>26923.077230769228</v>
      </c>
      <c r="G119" s="21">
        <v>100</v>
      </c>
      <c r="H119" s="51" t="s">
        <v>31</v>
      </c>
      <c r="I119" s="109">
        <v>12</v>
      </c>
      <c r="J119" s="47" t="s">
        <v>141</v>
      </c>
      <c r="K119" s="47" t="s">
        <v>213</v>
      </c>
      <c r="L119" s="52">
        <v>42979</v>
      </c>
      <c r="M119" s="52">
        <v>43009</v>
      </c>
      <c r="N119" s="53"/>
    </row>
    <row r="120" spans="1:14" ht="15.75" thickBot="1" x14ac:dyDescent="0.3">
      <c r="A120" s="58"/>
      <c r="B120" s="59"/>
      <c r="C120" s="60"/>
      <c r="D120" s="32"/>
      <c r="E120" s="61"/>
      <c r="F120" s="95"/>
      <c r="G120" s="61"/>
      <c r="H120" s="96"/>
      <c r="I120" s="110"/>
      <c r="J120" s="32"/>
      <c r="K120" s="32"/>
      <c r="L120" s="64"/>
      <c r="M120" s="64"/>
      <c r="N120" s="65"/>
    </row>
    <row r="121" spans="1:14" ht="15.75" thickBot="1" x14ac:dyDescent="0.3"/>
    <row r="122" spans="1:14" ht="15.75" x14ac:dyDescent="0.25">
      <c r="A122" s="111" t="s">
        <v>294</v>
      </c>
      <c r="B122" s="112"/>
      <c r="C122" s="112"/>
      <c r="D122" s="112"/>
      <c r="E122" s="112"/>
      <c r="F122" s="112"/>
      <c r="G122" s="112"/>
      <c r="H122" s="112"/>
      <c r="I122" s="112"/>
      <c r="J122" s="112"/>
      <c r="K122" s="112"/>
      <c r="L122" s="112"/>
      <c r="M122" s="112"/>
      <c r="N122" s="113"/>
    </row>
    <row r="123" spans="1:14" x14ac:dyDescent="0.25">
      <c r="A123" s="367" t="s">
        <v>123</v>
      </c>
      <c r="B123" s="368" t="s">
        <v>124</v>
      </c>
      <c r="C123" s="359" t="s">
        <v>125</v>
      </c>
      <c r="D123" s="359" t="s">
        <v>126</v>
      </c>
      <c r="E123" s="359" t="s">
        <v>128</v>
      </c>
      <c r="F123" s="359" t="s">
        <v>177</v>
      </c>
      <c r="G123" s="361"/>
      <c r="H123" s="361"/>
      <c r="I123" s="359" t="s">
        <v>130</v>
      </c>
      <c r="J123" s="359" t="s">
        <v>131</v>
      </c>
      <c r="K123" s="359" t="s">
        <v>132</v>
      </c>
      <c r="L123" s="359"/>
      <c r="M123" s="77"/>
      <c r="N123" s="360" t="s">
        <v>133</v>
      </c>
    </row>
    <row r="124" spans="1:14" ht="51" x14ac:dyDescent="0.25">
      <c r="A124" s="367"/>
      <c r="B124" s="368"/>
      <c r="C124" s="359"/>
      <c r="D124" s="359"/>
      <c r="E124" s="359"/>
      <c r="F124" s="13" t="s">
        <v>134</v>
      </c>
      <c r="G124" s="13" t="s">
        <v>135</v>
      </c>
      <c r="H124" s="13" t="s">
        <v>136</v>
      </c>
      <c r="I124" s="359"/>
      <c r="J124" s="359"/>
      <c r="K124" s="13" t="s">
        <v>295</v>
      </c>
      <c r="L124" s="13" t="s">
        <v>296</v>
      </c>
      <c r="M124" s="77"/>
      <c r="N124" s="360"/>
    </row>
    <row r="125" spans="1:14" x14ac:dyDescent="0.25">
      <c r="A125" s="78" t="s">
        <v>141</v>
      </c>
      <c r="B125" s="37"/>
      <c r="C125" s="38"/>
      <c r="D125" s="39"/>
      <c r="E125" s="40"/>
      <c r="F125" s="79"/>
      <c r="G125" s="42"/>
      <c r="H125" s="40"/>
      <c r="I125" s="40"/>
      <c r="J125" s="39"/>
      <c r="K125" s="39"/>
      <c r="L125" s="43"/>
      <c r="M125" s="80"/>
      <c r="N125" s="81"/>
    </row>
    <row r="126" spans="1:14" ht="38.25" x14ac:dyDescent="0.25">
      <c r="A126" s="17" t="s">
        <v>148</v>
      </c>
      <c r="B126" s="18" t="s">
        <v>223</v>
      </c>
      <c r="C126" s="114"/>
      <c r="D126" s="114" t="s">
        <v>218</v>
      </c>
      <c r="E126" s="115" t="s">
        <v>224</v>
      </c>
      <c r="F126" s="49">
        <v>38461.538461538461</v>
      </c>
      <c r="G126" s="56">
        <v>100</v>
      </c>
      <c r="H126" s="51" t="s">
        <v>31</v>
      </c>
      <c r="I126" s="21" t="s">
        <v>141</v>
      </c>
      <c r="J126" s="20" t="s">
        <v>317</v>
      </c>
      <c r="K126" s="82"/>
      <c r="L126" s="116">
        <v>43405</v>
      </c>
      <c r="M126" s="117"/>
      <c r="N126" s="118"/>
    </row>
    <row r="127" spans="1:14" ht="38.25" x14ac:dyDescent="0.25">
      <c r="A127" s="17" t="s">
        <v>148</v>
      </c>
      <c r="B127" s="18" t="s">
        <v>297</v>
      </c>
      <c r="C127" s="114"/>
      <c r="D127" s="114" t="s">
        <v>218</v>
      </c>
      <c r="E127" s="115" t="s">
        <v>298</v>
      </c>
      <c r="F127" s="49">
        <v>20000</v>
      </c>
      <c r="G127" s="56">
        <v>100</v>
      </c>
      <c r="H127" s="51" t="s">
        <v>31</v>
      </c>
      <c r="I127" s="21" t="s">
        <v>141</v>
      </c>
      <c r="J127" s="20" t="s">
        <v>317</v>
      </c>
      <c r="K127" s="82"/>
      <c r="L127" s="116">
        <v>43525</v>
      </c>
      <c r="M127" s="117"/>
      <c r="N127" s="118"/>
    </row>
    <row r="128" spans="1:14" ht="38.25" x14ac:dyDescent="0.25">
      <c r="A128" s="17" t="s">
        <v>157</v>
      </c>
      <c r="B128" s="18" t="s">
        <v>299</v>
      </c>
      <c r="C128" s="114"/>
      <c r="D128" s="114" t="s">
        <v>218</v>
      </c>
      <c r="E128" s="115" t="s">
        <v>300</v>
      </c>
      <c r="F128" s="49">
        <v>167600</v>
      </c>
      <c r="G128" s="21">
        <v>100</v>
      </c>
      <c r="H128" s="51" t="s">
        <v>31</v>
      </c>
      <c r="I128" s="21" t="s">
        <v>141</v>
      </c>
      <c r="J128" s="20" t="s">
        <v>147</v>
      </c>
      <c r="K128" s="82"/>
      <c r="L128" s="116">
        <v>43221</v>
      </c>
      <c r="M128" s="117"/>
      <c r="N128" s="118"/>
    </row>
    <row r="129" spans="1:14" ht="25.5" x14ac:dyDescent="0.25">
      <c r="A129" s="119" t="s">
        <v>191</v>
      </c>
      <c r="B129" s="18" t="s">
        <v>301</v>
      </c>
      <c r="C129" s="19"/>
      <c r="D129" s="114" t="s">
        <v>218</v>
      </c>
      <c r="E129" s="21" t="s">
        <v>302</v>
      </c>
      <c r="F129" s="49">
        <v>1925000</v>
      </c>
      <c r="G129" s="21">
        <v>100</v>
      </c>
      <c r="H129" s="51" t="s">
        <v>31</v>
      </c>
      <c r="I129" s="21" t="s">
        <v>141</v>
      </c>
      <c r="J129" s="20" t="s">
        <v>317</v>
      </c>
      <c r="K129" s="82"/>
      <c r="L129" s="116">
        <v>43191</v>
      </c>
      <c r="M129" s="117"/>
      <c r="N129" s="118"/>
    </row>
    <row r="130" spans="1:14" ht="25.5" x14ac:dyDescent="0.25">
      <c r="A130" s="119" t="s">
        <v>191</v>
      </c>
      <c r="B130" s="18" t="s">
        <v>303</v>
      </c>
      <c r="C130" s="19"/>
      <c r="D130" s="114" t="s">
        <v>218</v>
      </c>
      <c r="E130" s="21" t="s">
        <v>304</v>
      </c>
      <c r="F130" s="49">
        <v>17500</v>
      </c>
      <c r="G130" s="21">
        <v>100</v>
      </c>
      <c r="H130" s="51" t="s">
        <v>31</v>
      </c>
      <c r="I130" s="21" t="s">
        <v>141</v>
      </c>
      <c r="J130" s="20" t="s">
        <v>317</v>
      </c>
      <c r="K130" s="82"/>
      <c r="L130" s="116">
        <v>43191</v>
      </c>
      <c r="M130" s="117"/>
      <c r="N130" s="118"/>
    </row>
    <row r="131" spans="1:14" ht="25.5" x14ac:dyDescent="0.25">
      <c r="A131" s="119" t="s">
        <v>191</v>
      </c>
      <c r="B131" s="18" t="s">
        <v>301</v>
      </c>
      <c r="C131" s="19"/>
      <c r="D131" s="114" t="s">
        <v>218</v>
      </c>
      <c r="E131" s="21" t="s">
        <v>305</v>
      </c>
      <c r="F131" s="49">
        <v>1925000</v>
      </c>
      <c r="G131" s="21">
        <v>100</v>
      </c>
      <c r="H131" s="51" t="s">
        <v>31</v>
      </c>
      <c r="I131" s="21" t="s">
        <v>141</v>
      </c>
      <c r="J131" s="20" t="s">
        <v>317</v>
      </c>
      <c r="K131" s="82"/>
      <c r="L131" s="116">
        <v>43191</v>
      </c>
      <c r="M131" s="117"/>
      <c r="N131" s="118"/>
    </row>
    <row r="132" spans="1:14" x14ac:dyDescent="0.25">
      <c r="A132" s="78" t="s">
        <v>198</v>
      </c>
      <c r="B132" s="37"/>
      <c r="C132" s="38"/>
      <c r="D132" s="39"/>
      <c r="E132" s="40"/>
      <c r="F132" s="79"/>
      <c r="G132" s="42"/>
      <c r="H132" s="40"/>
      <c r="I132" s="40"/>
      <c r="J132" s="39"/>
      <c r="K132" s="39"/>
      <c r="L132" s="43"/>
      <c r="M132" s="80"/>
      <c r="N132" s="81"/>
    </row>
    <row r="133" spans="1:14" ht="38.25" x14ac:dyDescent="0.25">
      <c r="A133" s="119" t="s">
        <v>191</v>
      </c>
      <c r="B133" s="18" t="s">
        <v>306</v>
      </c>
      <c r="C133" s="114"/>
      <c r="D133" s="114" t="s">
        <v>218</v>
      </c>
      <c r="E133" s="115" t="s">
        <v>307</v>
      </c>
      <c r="F133" s="49">
        <v>210000</v>
      </c>
      <c r="G133" s="21">
        <v>100</v>
      </c>
      <c r="H133" s="51" t="s">
        <v>31</v>
      </c>
      <c r="I133" s="21" t="s">
        <v>198</v>
      </c>
      <c r="J133" s="20" t="s">
        <v>317</v>
      </c>
      <c r="K133" s="82"/>
      <c r="L133" s="116">
        <v>43617</v>
      </c>
      <c r="M133" s="117"/>
      <c r="N133" s="118"/>
    </row>
    <row r="134" spans="1:14" ht="38.25" x14ac:dyDescent="0.25">
      <c r="A134" s="119" t="s">
        <v>191</v>
      </c>
      <c r="B134" s="18" t="s">
        <v>306</v>
      </c>
      <c r="C134" s="114"/>
      <c r="D134" s="114" t="s">
        <v>218</v>
      </c>
      <c r="E134" s="115" t="s">
        <v>308</v>
      </c>
      <c r="F134" s="49">
        <v>210000</v>
      </c>
      <c r="G134" s="21">
        <v>100</v>
      </c>
      <c r="H134" s="51" t="s">
        <v>31</v>
      </c>
      <c r="I134" s="21" t="s">
        <v>198</v>
      </c>
      <c r="J134" s="20" t="s">
        <v>317</v>
      </c>
      <c r="K134" s="82"/>
      <c r="L134" s="116">
        <v>43617</v>
      </c>
      <c r="M134" s="117"/>
      <c r="N134" s="118"/>
    </row>
    <row r="135" spans="1:14" ht="38.25" x14ac:dyDescent="0.25">
      <c r="A135" s="119" t="s">
        <v>191</v>
      </c>
      <c r="B135" s="18" t="s">
        <v>306</v>
      </c>
      <c r="C135" s="114"/>
      <c r="D135" s="114" t="s">
        <v>218</v>
      </c>
      <c r="E135" s="115" t="s">
        <v>309</v>
      </c>
      <c r="F135" s="49">
        <v>210000</v>
      </c>
      <c r="G135" s="21">
        <v>100</v>
      </c>
      <c r="H135" s="51" t="s">
        <v>31</v>
      </c>
      <c r="I135" s="21" t="s">
        <v>198</v>
      </c>
      <c r="J135" s="20" t="s">
        <v>317</v>
      </c>
      <c r="K135" s="82"/>
      <c r="L135" s="116">
        <v>43617</v>
      </c>
      <c r="M135" s="117"/>
      <c r="N135" s="118"/>
    </row>
    <row r="136" spans="1:14" ht="38.25" x14ac:dyDescent="0.25">
      <c r="A136" s="119" t="s">
        <v>191</v>
      </c>
      <c r="B136" s="18" t="s">
        <v>306</v>
      </c>
      <c r="C136" s="114"/>
      <c r="D136" s="114" t="s">
        <v>218</v>
      </c>
      <c r="E136" s="115" t="s">
        <v>310</v>
      </c>
      <c r="F136" s="49">
        <v>210000</v>
      </c>
      <c r="G136" s="21">
        <v>100</v>
      </c>
      <c r="H136" s="51" t="s">
        <v>31</v>
      </c>
      <c r="I136" s="21" t="s">
        <v>198</v>
      </c>
      <c r="J136" s="20" t="s">
        <v>317</v>
      </c>
      <c r="K136" s="82"/>
      <c r="L136" s="116">
        <v>43617</v>
      </c>
      <c r="M136" s="117"/>
      <c r="N136" s="118"/>
    </row>
    <row r="137" spans="1:14" ht="38.25" x14ac:dyDescent="0.25">
      <c r="A137" s="119" t="s">
        <v>191</v>
      </c>
      <c r="B137" s="18" t="s">
        <v>306</v>
      </c>
      <c r="C137" s="114"/>
      <c r="D137" s="114" t="s">
        <v>218</v>
      </c>
      <c r="E137" s="115" t="s">
        <v>311</v>
      </c>
      <c r="F137" s="49">
        <v>210000</v>
      </c>
      <c r="G137" s="21">
        <v>100</v>
      </c>
      <c r="H137" s="51" t="s">
        <v>31</v>
      </c>
      <c r="I137" s="21" t="s">
        <v>198</v>
      </c>
      <c r="J137" s="20" t="s">
        <v>317</v>
      </c>
      <c r="K137" s="82"/>
      <c r="L137" s="116">
        <v>43617</v>
      </c>
      <c r="M137" s="117"/>
      <c r="N137" s="118"/>
    </row>
    <row r="138" spans="1:14" ht="38.25" x14ac:dyDescent="0.25">
      <c r="A138" s="119" t="s">
        <v>191</v>
      </c>
      <c r="B138" s="18" t="s">
        <v>306</v>
      </c>
      <c r="C138" s="114"/>
      <c r="D138" s="114" t="s">
        <v>218</v>
      </c>
      <c r="E138" s="115" t="s">
        <v>312</v>
      </c>
      <c r="F138" s="49">
        <v>210000</v>
      </c>
      <c r="G138" s="21">
        <v>100</v>
      </c>
      <c r="H138" s="51" t="s">
        <v>31</v>
      </c>
      <c r="I138" s="21" t="s">
        <v>198</v>
      </c>
      <c r="J138" s="20" t="s">
        <v>317</v>
      </c>
      <c r="K138" s="82"/>
      <c r="L138" s="116">
        <v>43617</v>
      </c>
      <c r="M138" s="117"/>
      <c r="N138" s="118"/>
    </row>
    <row r="139" spans="1:14" ht="15.75" thickBot="1" x14ac:dyDescent="0.3">
      <c r="A139" s="120"/>
      <c r="B139" s="121"/>
      <c r="C139" s="122"/>
      <c r="D139" s="122"/>
      <c r="E139" s="123"/>
      <c r="F139" s="122"/>
      <c r="G139" s="122"/>
      <c r="H139" s="123"/>
      <c r="I139" s="123"/>
      <c r="J139" s="122"/>
      <c r="K139" s="29"/>
      <c r="L139" s="124"/>
      <c r="M139" s="125"/>
      <c r="N139" s="126"/>
    </row>
    <row r="140" spans="1:14" ht="15.75" thickBot="1" x14ac:dyDescent="0.3">
      <c r="A140" s="34"/>
    </row>
    <row r="141" spans="1:14" ht="15.75" x14ac:dyDescent="0.25">
      <c r="A141" s="111" t="s">
        <v>313</v>
      </c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3"/>
    </row>
    <row r="142" spans="1:14" x14ac:dyDescent="0.25">
      <c r="A142" s="367" t="s">
        <v>123</v>
      </c>
      <c r="B142" s="368" t="s">
        <v>314</v>
      </c>
      <c r="C142" s="359" t="s">
        <v>125</v>
      </c>
      <c r="D142" s="359" t="s">
        <v>128</v>
      </c>
      <c r="E142" s="359" t="s">
        <v>177</v>
      </c>
      <c r="F142" s="361"/>
      <c r="G142" s="361"/>
      <c r="H142" s="359" t="s">
        <v>130</v>
      </c>
      <c r="I142" s="359" t="s">
        <v>315</v>
      </c>
      <c r="J142" s="359" t="s">
        <v>132</v>
      </c>
      <c r="K142" s="359"/>
      <c r="L142" s="77"/>
      <c r="M142" s="77"/>
      <c r="N142" s="360" t="s">
        <v>133</v>
      </c>
    </row>
    <row r="143" spans="1:14" ht="38.25" x14ac:dyDescent="0.25">
      <c r="A143" s="367"/>
      <c r="B143" s="368"/>
      <c r="C143" s="359"/>
      <c r="D143" s="359"/>
      <c r="E143" s="13" t="s">
        <v>134</v>
      </c>
      <c r="F143" s="13" t="s">
        <v>135</v>
      </c>
      <c r="G143" s="13" t="s">
        <v>136</v>
      </c>
      <c r="H143" s="359"/>
      <c r="I143" s="359"/>
      <c r="J143" s="13" t="s">
        <v>138</v>
      </c>
      <c r="K143" s="13" t="s">
        <v>316</v>
      </c>
      <c r="L143" s="77"/>
      <c r="M143" s="77"/>
      <c r="N143" s="360"/>
    </row>
    <row r="144" spans="1:14" x14ac:dyDescent="0.25">
      <c r="A144" s="45"/>
      <c r="B144" s="127"/>
      <c r="C144" s="82"/>
      <c r="D144" s="82"/>
      <c r="E144" s="128"/>
      <c r="F144" s="82"/>
      <c r="G144" s="82"/>
      <c r="H144" s="128"/>
      <c r="I144" s="128"/>
      <c r="J144" s="82"/>
      <c r="K144" s="82"/>
      <c r="L144" s="129"/>
      <c r="M144" s="129"/>
      <c r="N144" s="86"/>
    </row>
    <row r="145" spans="1:14" x14ac:dyDescent="0.25">
      <c r="A145" s="45"/>
      <c r="B145" s="127"/>
      <c r="C145" s="82"/>
      <c r="D145" s="82"/>
      <c r="E145" s="128"/>
      <c r="F145" s="82"/>
      <c r="G145" s="82"/>
      <c r="H145" s="128"/>
      <c r="I145" s="128"/>
      <c r="J145" s="82"/>
      <c r="K145" s="82"/>
      <c r="L145" s="129"/>
      <c r="M145" s="129"/>
      <c r="N145" s="86"/>
    </row>
    <row r="146" spans="1:14" x14ac:dyDescent="0.25">
      <c r="A146" s="45"/>
      <c r="B146" s="127"/>
      <c r="C146" s="82"/>
      <c r="D146" s="82"/>
      <c r="E146" s="128"/>
      <c r="F146" s="82"/>
      <c r="G146" s="82"/>
      <c r="H146" s="128"/>
      <c r="I146" s="128"/>
      <c r="J146" s="82"/>
      <c r="K146" s="82"/>
      <c r="L146" s="129"/>
      <c r="M146" s="129"/>
      <c r="N146" s="86"/>
    </row>
    <row r="147" spans="1:14" x14ac:dyDescent="0.25">
      <c r="A147" s="45"/>
      <c r="B147" s="127"/>
      <c r="C147" s="82"/>
      <c r="D147" s="82"/>
      <c r="E147" s="128"/>
      <c r="F147" s="82"/>
      <c r="G147" s="82"/>
      <c r="H147" s="128"/>
      <c r="I147" s="128"/>
      <c r="J147" s="82"/>
      <c r="K147" s="82"/>
      <c r="L147" s="129"/>
      <c r="M147" s="129"/>
      <c r="N147" s="86"/>
    </row>
    <row r="148" spans="1:14" ht="15.75" thickBot="1" x14ac:dyDescent="0.3">
      <c r="A148" s="93"/>
      <c r="B148" s="130"/>
      <c r="C148" s="29"/>
      <c r="D148" s="29"/>
      <c r="E148" s="30"/>
      <c r="F148" s="29"/>
      <c r="G148" s="29"/>
      <c r="H148" s="30"/>
      <c r="I148" s="30"/>
      <c r="J148" s="29"/>
      <c r="K148" s="29"/>
      <c r="L148" s="131"/>
      <c r="M148" s="131"/>
      <c r="N148" s="33"/>
    </row>
  </sheetData>
  <mergeCells count="75">
    <mergeCell ref="A1:N1"/>
    <mergeCell ref="A2:A3"/>
    <mergeCell ref="B2:B3"/>
    <mergeCell ref="C2:C3"/>
    <mergeCell ref="D2:D3"/>
    <mergeCell ref="E2:E3"/>
    <mergeCell ref="F2:F3"/>
    <mergeCell ref="G2:I2"/>
    <mergeCell ref="J2:J3"/>
    <mergeCell ref="K2:K3"/>
    <mergeCell ref="L2:M2"/>
    <mergeCell ref="N2:N3"/>
    <mergeCell ref="L10:M10"/>
    <mergeCell ref="A10:A11"/>
    <mergeCell ref="B10:B11"/>
    <mergeCell ref="C10:C11"/>
    <mergeCell ref="D10:D11"/>
    <mergeCell ref="E10:E11"/>
    <mergeCell ref="N10:N11"/>
    <mergeCell ref="A26:A27"/>
    <mergeCell ref="B26:B27"/>
    <mergeCell ref="C26:C27"/>
    <mergeCell ref="D26:D27"/>
    <mergeCell ref="E26:E27"/>
    <mergeCell ref="F26:F27"/>
    <mergeCell ref="G26:I26"/>
    <mergeCell ref="J26:J27"/>
    <mergeCell ref="K26:K27"/>
    <mergeCell ref="L26:M26"/>
    <mergeCell ref="N26:N27"/>
    <mergeCell ref="F10:F11"/>
    <mergeCell ref="G10:I10"/>
    <mergeCell ref="J10:J11"/>
    <mergeCell ref="K10:K11"/>
    <mergeCell ref="A51:A52"/>
    <mergeCell ref="B51:B52"/>
    <mergeCell ref="C51:C52"/>
    <mergeCell ref="D51:D52"/>
    <mergeCell ref="E51:E52"/>
    <mergeCell ref="F51:H51"/>
    <mergeCell ref="I51:I52"/>
    <mergeCell ref="J51:J52"/>
    <mergeCell ref="K51:L51"/>
    <mergeCell ref="N51:N52"/>
    <mergeCell ref="A73:A74"/>
    <mergeCell ref="B73:B74"/>
    <mergeCell ref="C73:C74"/>
    <mergeCell ref="D73:D74"/>
    <mergeCell ref="E73:E74"/>
    <mergeCell ref="A123:A124"/>
    <mergeCell ref="B123:B124"/>
    <mergeCell ref="C123:C124"/>
    <mergeCell ref="D123:D124"/>
    <mergeCell ref="E123:E124"/>
    <mergeCell ref="A142:A143"/>
    <mergeCell ref="B142:B143"/>
    <mergeCell ref="C142:C143"/>
    <mergeCell ref="D142:D143"/>
    <mergeCell ref="E142:G142"/>
    <mergeCell ref="O54:O59"/>
    <mergeCell ref="H142:H143"/>
    <mergeCell ref="I142:I143"/>
    <mergeCell ref="J142:K142"/>
    <mergeCell ref="N142:N143"/>
    <mergeCell ref="F123:H123"/>
    <mergeCell ref="I123:I124"/>
    <mergeCell ref="J123:J124"/>
    <mergeCell ref="K123:L123"/>
    <mergeCell ref="N123:N124"/>
    <mergeCell ref="I73:I74"/>
    <mergeCell ref="J73:J74"/>
    <mergeCell ref="K73:K74"/>
    <mergeCell ref="L73:M73"/>
    <mergeCell ref="N73:N74"/>
    <mergeCell ref="F73:H7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5"/>
  <sheetViews>
    <sheetView topLeftCell="C13" zoomScale="85" zoomScaleNormal="85" workbookViewId="0">
      <selection activeCell="D11" sqref="D11:D13"/>
    </sheetView>
  </sheetViews>
  <sheetFormatPr defaultRowHeight="15" x14ac:dyDescent="0.25"/>
  <cols>
    <col min="1" max="1" width="2" bestFit="1" customWidth="1"/>
    <col min="2" max="2" width="16.85546875" customWidth="1"/>
    <col min="3" max="3" width="5" bestFit="1" customWidth="1"/>
    <col min="4" max="4" width="29.85546875" customWidth="1"/>
    <col min="5" max="5" width="5.7109375" customWidth="1"/>
    <col min="6" max="6" width="44.7109375" customWidth="1"/>
    <col min="7" max="24" width="7.85546875" customWidth="1"/>
    <col min="25" max="25" width="7.28515625" bestFit="1" customWidth="1"/>
  </cols>
  <sheetData>
    <row r="1" spans="1:25" ht="15" customHeight="1" x14ac:dyDescent="0.25">
      <c r="A1" s="383" t="s">
        <v>0</v>
      </c>
      <c r="B1" s="384"/>
      <c r="C1" s="383" t="s">
        <v>1</v>
      </c>
      <c r="D1" s="384"/>
      <c r="E1" s="383" t="s">
        <v>32</v>
      </c>
      <c r="F1" s="384"/>
      <c r="G1" s="169">
        <v>43132</v>
      </c>
      <c r="H1" s="169">
        <v>43160</v>
      </c>
      <c r="I1" s="169">
        <v>43191</v>
      </c>
      <c r="J1" s="169">
        <v>43221</v>
      </c>
      <c r="K1" s="169">
        <v>43252</v>
      </c>
      <c r="L1" s="169">
        <v>43282</v>
      </c>
      <c r="M1" s="169">
        <v>43313</v>
      </c>
      <c r="N1" s="169">
        <v>43344</v>
      </c>
      <c r="O1" s="169">
        <v>43374</v>
      </c>
      <c r="P1" s="169">
        <v>43405</v>
      </c>
      <c r="Q1" s="169">
        <v>43435</v>
      </c>
      <c r="R1" s="169">
        <v>43466</v>
      </c>
      <c r="S1" s="169">
        <v>43497</v>
      </c>
      <c r="T1" s="169">
        <v>43525</v>
      </c>
      <c r="U1" s="169">
        <v>43556</v>
      </c>
      <c r="V1" s="169">
        <v>43586</v>
      </c>
      <c r="W1" s="169">
        <v>43617</v>
      </c>
      <c r="X1" s="169">
        <v>43647</v>
      </c>
      <c r="Y1" s="381" t="s">
        <v>79</v>
      </c>
    </row>
    <row r="2" spans="1:25" x14ac:dyDescent="0.25">
      <c r="A2" s="385"/>
      <c r="B2" s="386"/>
      <c r="C2" s="385"/>
      <c r="D2" s="386"/>
      <c r="E2" s="385"/>
      <c r="F2" s="386"/>
      <c r="G2" s="170">
        <v>1</v>
      </c>
      <c r="H2" s="170">
        <v>2</v>
      </c>
      <c r="I2" s="170">
        <v>3</v>
      </c>
      <c r="J2" s="170">
        <v>4</v>
      </c>
      <c r="K2" s="170">
        <v>5</v>
      </c>
      <c r="L2" s="170">
        <v>6</v>
      </c>
      <c r="M2" s="170">
        <v>7</v>
      </c>
      <c r="N2" s="170">
        <v>8</v>
      </c>
      <c r="O2" s="170">
        <v>9</v>
      </c>
      <c r="P2" s="170">
        <v>10</v>
      </c>
      <c r="Q2" s="170">
        <v>11</v>
      </c>
      <c r="R2" s="170">
        <v>12</v>
      </c>
      <c r="S2" s="170">
        <v>13</v>
      </c>
      <c r="T2" s="170">
        <v>14</v>
      </c>
      <c r="U2" s="170">
        <v>15</v>
      </c>
      <c r="V2" s="170">
        <v>16</v>
      </c>
      <c r="W2" s="170">
        <v>17</v>
      </c>
      <c r="X2" s="170">
        <v>18</v>
      </c>
      <c r="Y2" s="382"/>
    </row>
    <row r="3" spans="1:25" x14ac:dyDescent="0.25">
      <c r="A3" s="218"/>
      <c r="B3" s="219"/>
      <c r="C3" s="218"/>
      <c r="D3" s="219"/>
      <c r="E3" s="218"/>
      <c r="F3" s="219"/>
      <c r="G3" s="395" t="s">
        <v>319</v>
      </c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395"/>
      <c r="T3" s="395"/>
      <c r="U3" s="395"/>
      <c r="V3" s="395"/>
      <c r="W3" s="395"/>
      <c r="X3" s="395"/>
      <c r="Y3" s="395"/>
    </row>
    <row r="4" spans="1:25" x14ac:dyDescent="0.25">
      <c r="A4" s="397">
        <v>1</v>
      </c>
      <c r="B4" s="398" t="s">
        <v>2</v>
      </c>
      <c r="C4" s="350">
        <v>1.1000000000000001</v>
      </c>
      <c r="D4" s="351" t="s">
        <v>3</v>
      </c>
      <c r="E4" s="171" t="s">
        <v>80</v>
      </c>
      <c r="F4" s="172" t="s">
        <v>81</v>
      </c>
      <c r="G4" s="173">
        <v>0</v>
      </c>
      <c r="H4" s="173">
        <v>0</v>
      </c>
      <c r="I4" s="173">
        <v>0</v>
      </c>
      <c r="J4" s="173">
        <v>0</v>
      </c>
      <c r="K4" s="173">
        <v>6730.7692307692305</v>
      </c>
      <c r="L4" s="173">
        <v>11858.974358974359</v>
      </c>
      <c r="M4" s="173">
        <v>17243.589743589742</v>
      </c>
      <c r="N4" s="173">
        <v>33397.435897435898</v>
      </c>
      <c r="O4" s="173">
        <v>42628.205128205125</v>
      </c>
      <c r="P4" s="173">
        <v>70320.512820512813</v>
      </c>
      <c r="Q4" s="173">
        <v>11858.974358974359</v>
      </c>
      <c r="R4" s="173">
        <v>11858.974358974359</v>
      </c>
      <c r="S4" s="173">
        <v>11858.974358974359</v>
      </c>
      <c r="T4" s="173">
        <v>11858.974358974359</v>
      </c>
      <c r="U4" s="173">
        <v>15705.128205128205</v>
      </c>
      <c r="V4" s="173">
        <v>46474.358974358976</v>
      </c>
      <c r="W4" s="173">
        <v>31089.74358974359</v>
      </c>
      <c r="X4" s="173">
        <v>91858.974358974359</v>
      </c>
      <c r="Y4" s="174">
        <f>'[1]1.1.1'!V23</f>
        <v>414743.58974358969</v>
      </c>
    </row>
    <row r="5" spans="1:25" x14ac:dyDescent="0.25">
      <c r="A5" s="388"/>
      <c r="B5" s="347"/>
      <c r="C5" s="319"/>
      <c r="D5" s="321"/>
      <c r="E5" s="175" t="s">
        <v>82</v>
      </c>
      <c r="F5" s="176" t="s">
        <v>83</v>
      </c>
      <c r="G5" s="177">
        <v>0</v>
      </c>
      <c r="H5" s="177">
        <v>0</v>
      </c>
      <c r="I5" s="177">
        <v>0</v>
      </c>
      <c r="J5" s="177">
        <v>0</v>
      </c>
      <c r="K5" s="177">
        <v>6730.7692307692305</v>
      </c>
      <c r="L5" s="177">
        <v>11858.974358974359</v>
      </c>
      <c r="M5" s="177">
        <v>11858.974358974359</v>
      </c>
      <c r="N5" s="177">
        <v>11858.974358974359</v>
      </c>
      <c r="O5" s="177">
        <v>11858.974358974359</v>
      </c>
      <c r="P5" s="177">
        <v>11858.974358974359</v>
      </c>
      <c r="Q5" s="177">
        <v>11858.974358974359</v>
      </c>
      <c r="R5" s="177">
        <v>11858.974358974359</v>
      </c>
      <c r="S5" s="177">
        <v>11858.974358974359</v>
      </c>
      <c r="T5" s="177">
        <v>11858.974358974359</v>
      </c>
      <c r="U5" s="177">
        <v>11858.974358974359</v>
      </c>
      <c r="V5" s="177">
        <v>11858.974358974359</v>
      </c>
      <c r="W5" s="177">
        <v>11858.974358974359</v>
      </c>
      <c r="X5" s="177">
        <v>11858.974358974359</v>
      </c>
      <c r="Y5" s="178">
        <f>'[1]1.1.2'!V32</f>
        <v>160897.43589743585</v>
      </c>
    </row>
    <row r="6" spans="1:25" x14ac:dyDescent="0.25">
      <c r="A6" s="388"/>
      <c r="B6" s="347"/>
      <c r="C6" s="319"/>
      <c r="D6" s="321"/>
      <c r="E6" s="175" t="s">
        <v>84</v>
      </c>
      <c r="F6" s="176" t="s">
        <v>85</v>
      </c>
      <c r="G6" s="177">
        <v>0</v>
      </c>
      <c r="H6" s="177">
        <v>0</v>
      </c>
      <c r="I6" s="177">
        <v>29700</v>
      </c>
      <c r="J6" s="177">
        <v>0</v>
      </c>
      <c r="K6" s="177">
        <v>10256.413846153846</v>
      </c>
      <c r="L6" s="177">
        <v>11538.468205128205</v>
      </c>
      <c r="M6" s="177">
        <v>15384.622051282051</v>
      </c>
      <c r="N6" s="177">
        <v>11538.468205128205</v>
      </c>
      <c r="O6" s="177">
        <v>23076.929743589746</v>
      </c>
      <c r="P6" s="177">
        <v>11538.468205128205</v>
      </c>
      <c r="Q6" s="177">
        <v>173161.54512820512</v>
      </c>
      <c r="R6" s="177">
        <v>80769.237435897434</v>
      </c>
      <c r="S6" s="177">
        <v>256538.46820512819</v>
      </c>
      <c r="T6" s="177">
        <v>21538.468205128207</v>
      </c>
      <c r="U6" s="177">
        <v>21538.468205128207</v>
      </c>
      <c r="V6" s="177">
        <v>11538.468205128205</v>
      </c>
      <c r="W6" s="177">
        <v>11538.468205128205</v>
      </c>
      <c r="X6" s="177">
        <v>11538.468205128205</v>
      </c>
      <c r="Y6" s="178">
        <f>'[1]1.1.3'!V34</f>
        <v>701194.96205128217</v>
      </c>
    </row>
    <row r="7" spans="1:25" x14ac:dyDescent="0.25">
      <c r="A7" s="388"/>
      <c r="B7" s="347"/>
      <c r="C7" s="319">
        <v>1.2</v>
      </c>
      <c r="D7" s="396" t="s">
        <v>4</v>
      </c>
      <c r="E7" s="175" t="s">
        <v>86</v>
      </c>
      <c r="F7" s="179" t="s">
        <v>87</v>
      </c>
      <c r="G7" s="177">
        <v>0</v>
      </c>
      <c r="H7" s="177">
        <v>0</v>
      </c>
      <c r="I7" s="177">
        <v>0</v>
      </c>
      <c r="J7" s="177">
        <v>0</v>
      </c>
      <c r="K7" s="177">
        <v>3525.6410256410254</v>
      </c>
      <c r="L7" s="177">
        <v>3525.6410256410254</v>
      </c>
      <c r="M7" s="177">
        <v>3525.6410256410254</v>
      </c>
      <c r="N7" s="177">
        <v>3525.6410256410254</v>
      </c>
      <c r="O7" s="177">
        <v>3525.6410256410254</v>
      </c>
      <c r="P7" s="177">
        <v>73525.641025641031</v>
      </c>
      <c r="Q7" s="177">
        <v>3525.6410256410254</v>
      </c>
      <c r="R7" s="177">
        <v>3525.6410256410254</v>
      </c>
      <c r="S7" s="177">
        <v>3525.6410256410254</v>
      </c>
      <c r="T7" s="177">
        <v>573525.641025641</v>
      </c>
      <c r="U7" s="177">
        <v>3525.6410256410254</v>
      </c>
      <c r="V7" s="177">
        <v>3525.6410256410254</v>
      </c>
      <c r="W7" s="177">
        <v>3525.6410256410254</v>
      </c>
      <c r="X7" s="177">
        <v>3525.6410256410254</v>
      </c>
      <c r="Y7" s="178">
        <f>'[1]1.2.1'!V16</f>
        <v>689358.97435897437</v>
      </c>
    </row>
    <row r="8" spans="1:25" x14ac:dyDescent="0.25">
      <c r="A8" s="388"/>
      <c r="B8" s="347"/>
      <c r="C8" s="319"/>
      <c r="D8" s="321"/>
      <c r="E8" s="175" t="s">
        <v>88</v>
      </c>
      <c r="F8" s="179" t="s">
        <v>89</v>
      </c>
      <c r="G8" s="177">
        <v>0</v>
      </c>
      <c r="H8" s="177">
        <v>0</v>
      </c>
      <c r="I8" s="177">
        <v>8000</v>
      </c>
      <c r="J8" s="177">
        <v>0</v>
      </c>
      <c r="K8" s="177">
        <v>95280</v>
      </c>
      <c r="L8" s="177">
        <v>0</v>
      </c>
      <c r="M8" s="177">
        <v>116100</v>
      </c>
      <c r="N8" s="177">
        <v>85670</v>
      </c>
      <c r="O8" s="177">
        <v>0</v>
      </c>
      <c r="P8" s="177">
        <v>63280</v>
      </c>
      <c r="Q8" s="177">
        <v>322536</v>
      </c>
      <c r="R8" s="177">
        <v>132870</v>
      </c>
      <c r="S8" s="177">
        <v>8380</v>
      </c>
      <c r="T8" s="177">
        <v>44180</v>
      </c>
      <c r="U8" s="177">
        <v>0</v>
      </c>
      <c r="V8" s="177">
        <v>153616</v>
      </c>
      <c r="W8" s="177">
        <v>141250</v>
      </c>
      <c r="X8" s="177">
        <v>73120</v>
      </c>
      <c r="Y8" s="178">
        <f>'[1]1.2.2'!V32</f>
        <v>1244282</v>
      </c>
    </row>
    <row r="9" spans="1:25" x14ac:dyDescent="0.25">
      <c r="A9" s="388"/>
      <c r="B9" s="347"/>
      <c r="C9" s="320">
        <v>1.3</v>
      </c>
      <c r="D9" s="322" t="s">
        <v>6</v>
      </c>
      <c r="E9" s="180" t="s">
        <v>90</v>
      </c>
      <c r="F9" s="179" t="s">
        <v>93</v>
      </c>
      <c r="G9" s="177">
        <v>0</v>
      </c>
      <c r="H9" s="177">
        <v>0</v>
      </c>
      <c r="I9" s="177">
        <v>0</v>
      </c>
      <c r="J9" s="177">
        <v>0</v>
      </c>
      <c r="K9" s="177">
        <v>0</v>
      </c>
      <c r="L9" s="177">
        <v>0</v>
      </c>
      <c r="M9" s="177">
        <v>0</v>
      </c>
      <c r="N9" s="177">
        <v>0</v>
      </c>
      <c r="O9" s="177">
        <v>0</v>
      </c>
      <c r="P9" s="177">
        <v>0</v>
      </c>
      <c r="Q9" s="177">
        <v>0</v>
      </c>
      <c r="R9" s="177">
        <v>0</v>
      </c>
      <c r="S9" s="177">
        <v>0</v>
      </c>
      <c r="T9" s="177">
        <v>0</v>
      </c>
      <c r="U9" s="177">
        <v>0</v>
      </c>
      <c r="V9" s="177">
        <v>0</v>
      </c>
      <c r="W9" s="177">
        <v>0</v>
      </c>
      <c r="X9" s="177">
        <v>160416.66666666666</v>
      </c>
      <c r="Y9" s="178">
        <f>'[1]1.4.1'!V9</f>
        <v>160416.66666666666</v>
      </c>
    </row>
    <row r="10" spans="1:25" x14ac:dyDescent="0.25">
      <c r="A10" s="389"/>
      <c r="B10" s="348"/>
      <c r="C10" s="332"/>
      <c r="D10" s="333"/>
      <c r="E10" s="181" t="s">
        <v>325</v>
      </c>
      <c r="F10" s="182" t="s">
        <v>95</v>
      </c>
      <c r="G10" s="177">
        <v>0</v>
      </c>
      <c r="H10" s="177">
        <v>0</v>
      </c>
      <c r="I10" s="177">
        <v>0</v>
      </c>
      <c r="J10" s="177">
        <v>0</v>
      </c>
      <c r="K10" s="177">
        <v>0</v>
      </c>
      <c r="L10" s="177">
        <v>17500</v>
      </c>
      <c r="M10" s="177">
        <v>0</v>
      </c>
      <c r="N10" s="177">
        <v>40000</v>
      </c>
      <c r="O10" s="177">
        <v>0</v>
      </c>
      <c r="P10" s="177">
        <v>0</v>
      </c>
      <c r="Q10" s="177">
        <v>0</v>
      </c>
      <c r="R10" s="177">
        <v>0</v>
      </c>
      <c r="S10" s="177">
        <v>0</v>
      </c>
      <c r="T10" s="177">
        <v>0</v>
      </c>
      <c r="U10" s="177">
        <v>0</v>
      </c>
      <c r="V10" s="177">
        <v>0</v>
      </c>
      <c r="W10" s="177">
        <v>0</v>
      </c>
      <c r="X10" s="177">
        <v>160416.66666666666</v>
      </c>
      <c r="Y10" s="178">
        <f>'[1]1.4.2'!V14</f>
        <v>217916.66666666666</v>
      </c>
    </row>
    <row r="11" spans="1:25" ht="30" x14ac:dyDescent="0.25">
      <c r="A11" s="389"/>
      <c r="B11" s="348"/>
      <c r="C11" s="320">
        <v>1.4</v>
      </c>
      <c r="D11" s="336" t="s">
        <v>324</v>
      </c>
      <c r="E11" s="180" t="s">
        <v>92</v>
      </c>
      <c r="F11" s="179" t="s">
        <v>91</v>
      </c>
      <c r="G11" s="177">
        <v>249457.02564102563</v>
      </c>
      <c r="H11" s="177">
        <v>28229.641025641027</v>
      </c>
      <c r="I11" s="177">
        <v>28229.641025641027</v>
      </c>
      <c r="J11" s="177">
        <v>28229.641025641027</v>
      </c>
      <c r="K11" s="177">
        <v>96498.871794871797</v>
      </c>
      <c r="L11" s="177">
        <v>28229.641025641027</v>
      </c>
      <c r="M11" s="177">
        <v>28229.641025641027</v>
      </c>
      <c r="N11" s="177">
        <v>28229.641025641027</v>
      </c>
      <c r="O11" s="177">
        <v>96498.871794871797</v>
      </c>
      <c r="P11" s="177">
        <v>96498.871794871797</v>
      </c>
      <c r="Q11" s="177">
        <v>28229.641025641027</v>
      </c>
      <c r="R11" s="177">
        <v>28229.641025641027</v>
      </c>
      <c r="S11" s="177">
        <v>28229.641025641027</v>
      </c>
      <c r="T11" s="177">
        <v>96498.871794871797</v>
      </c>
      <c r="U11" s="177">
        <v>0</v>
      </c>
      <c r="V11" s="177">
        <v>0</v>
      </c>
      <c r="W11" s="177">
        <v>0</v>
      </c>
      <c r="X11" s="177">
        <v>0</v>
      </c>
      <c r="Y11" s="178">
        <f>'[1]1.3.1'!V9</f>
        <v>611832.61538461549</v>
      </c>
    </row>
    <row r="12" spans="1:25" ht="14.45" customHeight="1" x14ac:dyDescent="0.25">
      <c r="A12" s="389"/>
      <c r="B12" s="348"/>
      <c r="C12" s="330"/>
      <c r="D12" s="337"/>
      <c r="E12" s="183" t="s">
        <v>94</v>
      </c>
      <c r="F12" s="184" t="s">
        <v>96</v>
      </c>
      <c r="G12" s="177">
        <v>0</v>
      </c>
      <c r="H12" s="177">
        <v>0</v>
      </c>
      <c r="I12" s="177">
        <v>0</v>
      </c>
      <c r="J12" s="177">
        <v>0</v>
      </c>
      <c r="K12" s="177">
        <v>0</v>
      </c>
      <c r="L12" s="177">
        <v>0</v>
      </c>
      <c r="M12" s="177">
        <v>0</v>
      </c>
      <c r="N12" s="177">
        <v>12000</v>
      </c>
      <c r="O12" s="177">
        <v>3000</v>
      </c>
      <c r="P12" s="177">
        <v>8000</v>
      </c>
      <c r="Q12" s="177">
        <v>0</v>
      </c>
      <c r="R12" s="177">
        <v>0</v>
      </c>
      <c r="S12" s="177">
        <v>2750</v>
      </c>
      <c r="T12" s="177">
        <v>12000</v>
      </c>
      <c r="U12" s="177">
        <v>3000</v>
      </c>
      <c r="V12" s="177">
        <v>6416.666666666667</v>
      </c>
      <c r="W12" s="177">
        <v>0</v>
      </c>
      <c r="X12" s="177">
        <v>0</v>
      </c>
      <c r="Y12" s="178">
        <f>'[1]1.5.1'!V12</f>
        <v>47166.666666666664</v>
      </c>
    </row>
    <row r="13" spans="1:25" ht="15.75" thickBot="1" x14ac:dyDescent="0.3">
      <c r="A13" s="390"/>
      <c r="B13" s="392"/>
      <c r="C13" s="393"/>
      <c r="D13" s="401"/>
      <c r="E13" s="185" t="s">
        <v>326</v>
      </c>
      <c r="F13" s="186" t="s">
        <v>97</v>
      </c>
      <c r="G13" s="187">
        <v>0</v>
      </c>
      <c r="H13" s="187">
        <v>0</v>
      </c>
      <c r="I13" s="187">
        <v>0</v>
      </c>
      <c r="J13" s="187">
        <v>0</v>
      </c>
      <c r="K13" s="187">
        <v>10500</v>
      </c>
      <c r="L13" s="187">
        <v>42000</v>
      </c>
      <c r="M13" s="187">
        <v>52500</v>
      </c>
      <c r="N13" s="187">
        <v>0</v>
      </c>
      <c r="O13" s="187">
        <v>0</v>
      </c>
      <c r="P13" s="187">
        <v>0</v>
      </c>
      <c r="Q13" s="187">
        <v>8000</v>
      </c>
      <c r="R13" s="187">
        <v>3000</v>
      </c>
      <c r="S13" s="187">
        <v>0</v>
      </c>
      <c r="T13" s="187">
        <v>0</v>
      </c>
      <c r="U13" s="187">
        <v>0</v>
      </c>
      <c r="V13" s="187">
        <v>0</v>
      </c>
      <c r="W13" s="187">
        <v>0</v>
      </c>
      <c r="X13" s="187">
        <v>0</v>
      </c>
      <c r="Y13" s="188">
        <f>'[1]1.5.2'!V12</f>
        <v>116000</v>
      </c>
    </row>
    <row r="14" spans="1:25" ht="15.75" thickTop="1" x14ac:dyDescent="0.25">
      <c r="A14" s="387">
        <v>2</v>
      </c>
      <c r="B14" s="391" t="s">
        <v>7</v>
      </c>
      <c r="C14" s="189">
        <v>2.1</v>
      </c>
      <c r="D14" s="190" t="s">
        <v>8</v>
      </c>
      <c r="E14" s="191" t="s">
        <v>98</v>
      </c>
      <c r="F14" s="192" t="s">
        <v>99</v>
      </c>
      <c r="G14" s="173">
        <v>0</v>
      </c>
      <c r="H14" s="173">
        <v>0</v>
      </c>
      <c r="I14" s="173">
        <v>0</v>
      </c>
      <c r="J14" s="173">
        <v>3000000</v>
      </c>
      <c r="K14" s="173">
        <v>0</v>
      </c>
      <c r="L14" s="173">
        <v>1000000</v>
      </c>
      <c r="M14" s="173">
        <v>0</v>
      </c>
      <c r="N14" s="173">
        <v>0</v>
      </c>
      <c r="O14" s="173">
        <v>0</v>
      </c>
      <c r="P14" s="173">
        <v>0</v>
      </c>
      <c r="Q14" s="173">
        <v>1000000</v>
      </c>
      <c r="R14" s="173">
        <v>0</v>
      </c>
      <c r="S14" s="173">
        <v>0</v>
      </c>
      <c r="T14" s="173">
        <v>0</v>
      </c>
      <c r="U14" s="173">
        <v>0</v>
      </c>
      <c r="V14" s="173">
        <v>0</v>
      </c>
      <c r="W14" s="173">
        <v>0</v>
      </c>
      <c r="X14" s="173">
        <v>0</v>
      </c>
      <c r="Y14" s="174">
        <f>'[1]2.1.1'!V20</f>
        <v>5000000</v>
      </c>
    </row>
    <row r="15" spans="1:25" ht="30" x14ac:dyDescent="0.25">
      <c r="A15" s="388"/>
      <c r="B15" s="347"/>
      <c r="C15" s="319">
        <v>2.2000000000000002</v>
      </c>
      <c r="D15" s="321" t="s">
        <v>9</v>
      </c>
      <c r="E15" s="175" t="s">
        <v>100</v>
      </c>
      <c r="F15" s="176" t="s">
        <v>101</v>
      </c>
      <c r="G15" s="177">
        <v>0</v>
      </c>
      <c r="H15" s="177">
        <v>0</v>
      </c>
      <c r="I15" s="177">
        <v>0</v>
      </c>
      <c r="J15" s="177">
        <v>0</v>
      </c>
      <c r="K15" s="177">
        <v>0</v>
      </c>
      <c r="L15" s="177">
        <v>0</v>
      </c>
      <c r="M15" s="177">
        <v>0</v>
      </c>
      <c r="N15" s="177">
        <v>0</v>
      </c>
      <c r="O15" s="177">
        <v>3205.1282051282051</v>
      </c>
      <c r="P15" s="177">
        <v>6505.1282051282051</v>
      </c>
      <c r="Q15" s="177">
        <v>48305.128205128203</v>
      </c>
      <c r="R15" s="177">
        <v>3205.1282051282051</v>
      </c>
      <c r="S15" s="177">
        <v>15305.128205128205</v>
      </c>
      <c r="T15" s="177">
        <v>5405.1282051282051</v>
      </c>
      <c r="U15" s="177">
        <v>37305.128205128203</v>
      </c>
      <c r="V15" s="177">
        <v>3205.1282051282051</v>
      </c>
      <c r="W15" s="177">
        <v>15305.128205128205</v>
      </c>
      <c r="X15" s="177">
        <v>3205.1282051282051</v>
      </c>
      <c r="Y15" s="178">
        <f>'[1]2.2.1'!V18</f>
        <v>140951.28205128206</v>
      </c>
    </row>
    <row r="16" spans="1:25" x14ac:dyDescent="0.25">
      <c r="A16" s="388"/>
      <c r="B16" s="347"/>
      <c r="C16" s="319"/>
      <c r="D16" s="321"/>
      <c r="E16" s="175" t="s">
        <v>102</v>
      </c>
      <c r="F16" s="176" t="s">
        <v>103</v>
      </c>
      <c r="G16" s="177">
        <v>0</v>
      </c>
      <c r="H16" s="177">
        <v>0</v>
      </c>
      <c r="I16" s="177">
        <v>0</v>
      </c>
      <c r="J16" s="177">
        <v>0</v>
      </c>
      <c r="K16" s="177">
        <v>0</v>
      </c>
      <c r="L16" s="177">
        <v>0</v>
      </c>
      <c r="M16" s="177">
        <v>0</v>
      </c>
      <c r="N16" s="177">
        <v>0</v>
      </c>
      <c r="O16" s="177">
        <v>0</v>
      </c>
      <c r="P16" s="177">
        <v>0</v>
      </c>
      <c r="Q16" s="177">
        <v>0</v>
      </c>
      <c r="R16" s="177">
        <v>0</v>
      </c>
      <c r="S16" s="177">
        <v>0</v>
      </c>
      <c r="T16" s="177">
        <v>3205.1282051282051</v>
      </c>
      <c r="U16" s="177">
        <v>6505.1282051282051</v>
      </c>
      <c r="V16" s="177">
        <v>48305.128205128203</v>
      </c>
      <c r="W16" s="177">
        <v>3205.1282051282051</v>
      </c>
      <c r="X16" s="177">
        <v>15305.128205128205</v>
      </c>
      <c r="Y16" s="178">
        <f>'[1]2.2.2'!V18</f>
        <v>76525.641025641031</v>
      </c>
    </row>
    <row r="17" spans="1:25" x14ac:dyDescent="0.25">
      <c r="A17" s="388"/>
      <c r="B17" s="347"/>
      <c r="C17" s="319"/>
      <c r="D17" s="321"/>
      <c r="E17" s="175" t="s">
        <v>104</v>
      </c>
      <c r="F17" s="176" t="s">
        <v>105</v>
      </c>
      <c r="G17" s="177">
        <v>0</v>
      </c>
      <c r="H17" s="177">
        <v>0</v>
      </c>
      <c r="I17" s="177">
        <v>0</v>
      </c>
      <c r="J17" s="177">
        <v>0</v>
      </c>
      <c r="K17" s="177">
        <v>0</v>
      </c>
      <c r="L17" s="177">
        <v>0</v>
      </c>
      <c r="M17" s="177">
        <v>0</v>
      </c>
      <c r="N17" s="177">
        <v>0</v>
      </c>
      <c r="O17" s="177">
        <v>0</v>
      </c>
      <c r="P17" s="177">
        <v>0</v>
      </c>
      <c r="Q17" s="177">
        <v>0</v>
      </c>
      <c r="R17" s="177">
        <v>0</v>
      </c>
      <c r="S17" s="177">
        <v>0</v>
      </c>
      <c r="T17" s="177">
        <v>3205.1282051282051</v>
      </c>
      <c r="U17" s="177">
        <v>6505.1282051282051</v>
      </c>
      <c r="V17" s="177">
        <v>48305.128205128203</v>
      </c>
      <c r="W17" s="177">
        <v>3205.1282051282051</v>
      </c>
      <c r="X17" s="177">
        <v>15305.128205128205</v>
      </c>
      <c r="Y17" s="178">
        <f>'[1]2.2.3'!V18</f>
        <v>76525.641025641031</v>
      </c>
    </row>
    <row r="18" spans="1:25" x14ac:dyDescent="0.25">
      <c r="A18" s="388"/>
      <c r="B18" s="347"/>
      <c r="C18" s="319"/>
      <c r="D18" s="321"/>
      <c r="E18" s="175" t="s">
        <v>106</v>
      </c>
      <c r="F18" s="176" t="s">
        <v>107</v>
      </c>
      <c r="G18" s="177">
        <v>0</v>
      </c>
      <c r="H18" s="177">
        <v>0</v>
      </c>
      <c r="I18" s="177">
        <v>0</v>
      </c>
      <c r="J18" s="177">
        <v>0</v>
      </c>
      <c r="K18" s="177">
        <v>0</v>
      </c>
      <c r="L18" s="177">
        <v>0</v>
      </c>
      <c r="M18" s="177">
        <v>0</v>
      </c>
      <c r="N18" s="177">
        <v>0</v>
      </c>
      <c r="O18" s="177">
        <v>0</v>
      </c>
      <c r="P18" s="177">
        <v>0</v>
      </c>
      <c r="Q18" s="177">
        <v>0</v>
      </c>
      <c r="R18" s="177">
        <v>3205.1282051282051</v>
      </c>
      <c r="S18" s="177">
        <v>6505.1282051282051</v>
      </c>
      <c r="T18" s="177">
        <v>48305.128205128203</v>
      </c>
      <c r="U18" s="177">
        <v>3205.1282051282051</v>
      </c>
      <c r="V18" s="177">
        <v>15305.128205128205</v>
      </c>
      <c r="W18" s="177">
        <v>5405.1282051282051</v>
      </c>
      <c r="X18" s="177">
        <v>37305.128205128203</v>
      </c>
      <c r="Y18" s="178">
        <f>'[1]2.2.4'!V18</f>
        <v>119235.89743589744</v>
      </c>
    </row>
    <row r="19" spans="1:25" ht="30" x14ac:dyDescent="0.25">
      <c r="A19" s="388"/>
      <c r="B19" s="347"/>
      <c r="C19" s="319"/>
      <c r="D19" s="321"/>
      <c r="E19" s="175" t="s">
        <v>108</v>
      </c>
      <c r="F19" s="179" t="s">
        <v>109</v>
      </c>
      <c r="G19" s="177">
        <v>0</v>
      </c>
      <c r="H19" s="177">
        <v>0</v>
      </c>
      <c r="I19" s="177">
        <v>0</v>
      </c>
      <c r="J19" s="177">
        <v>0</v>
      </c>
      <c r="K19" s="177">
        <v>0</v>
      </c>
      <c r="L19" s="177">
        <v>0</v>
      </c>
      <c r="M19" s="177">
        <v>0</v>
      </c>
      <c r="N19" s="177">
        <v>0</v>
      </c>
      <c r="O19" s="177">
        <v>0</v>
      </c>
      <c r="P19" s="177">
        <v>0</v>
      </c>
      <c r="Q19" s="177">
        <v>0</v>
      </c>
      <c r="R19" s="177">
        <v>3205.1282051282051</v>
      </c>
      <c r="S19" s="177">
        <v>6505.1282051282051</v>
      </c>
      <c r="T19" s="177">
        <v>48305.128205128203</v>
      </c>
      <c r="U19" s="177">
        <v>3205.1282051282051</v>
      </c>
      <c r="V19" s="177">
        <v>15305.128205128205</v>
      </c>
      <c r="W19" s="177">
        <v>5405.1282051282051</v>
      </c>
      <c r="X19" s="177">
        <v>37305.128205128203</v>
      </c>
      <c r="Y19" s="178">
        <f>'[1]2.2.5'!V18</f>
        <v>119235.89743589744</v>
      </c>
    </row>
    <row r="20" spans="1:25" ht="30" x14ac:dyDescent="0.25">
      <c r="A20" s="388"/>
      <c r="B20" s="347"/>
      <c r="C20" s="319"/>
      <c r="D20" s="321"/>
      <c r="E20" s="175" t="s">
        <v>110</v>
      </c>
      <c r="F20" s="179" t="s">
        <v>111</v>
      </c>
      <c r="G20" s="177">
        <v>0</v>
      </c>
      <c r="H20" s="177">
        <v>0</v>
      </c>
      <c r="I20" s="177">
        <v>0</v>
      </c>
      <c r="J20" s="177">
        <v>0</v>
      </c>
      <c r="K20" s="177">
        <v>0</v>
      </c>
      <c r="L20" s="177">
        <v>0</v>
      </c>
      <c r="M20" s="177">
        <v>0</v>
      </c>
      <c r="N20" s="177">
        <v>0</v>
      </c>
      <c r="O20" s="177">
        <v>3205.1282051282051</v>
      </c>
      <c r="P20" s="177">
        <v>6505.1282051282051</v>
      </c>
      <c r="Q20" s="177">
        <v>48305.128205128203</v>
      </c>
      <c r="R20" s="177">
        <v>3205.1282051282051</v>
      </c>
      <c r="S20" s="177">
        <v>15305.128205128205</v>
      </c>
      <c r="T20" s="177">
        <v>5405.1282051282051</v>
      </c>
      <c r="U20" s="177">
        <v>37305.128205128203</v>
      </c>
      <c r="V20" s="177">
        <v>3205.1282051282051</v>
      </c>
      <c r="W20" s="177">
        <v>15305.128205128205</v>
      </c>
      <c r="X20" s="177">
        <v>3205.1282051282051</v>
      </c>
      <c r="Y20" s="178">
        <f>'[1]2.2.6'!V18</f>
        <v>140951.28205128206</v>
      </c>
    </row>
    <row r="21" spans="1:25" x14ac:dyDescent="0.25">
      <c r="A21" s="388"/>
      <c r="B21" s="347"/>
      <c r="C21" s="319"/>
      <c r="D21" s="321"/>
      <c r="E21" s="180" t="s">
        <v>112</v>
      </c>
      <c r="F21" s="179" t="s">
        <v>113</v>
      </c>
      <c r="G21" s="177">
        <v>0</v>
      </c>
      <c r="H21" s="177">
        <v>0</v>
      </c>
      <c r="I21" s="177">
        <v>0</v>
      </c>
      <c r="J21" s="177">
        <v>0</v>
      </c>
      <c r="K21" s="177">
        <v>0</v>
      </c>
      <c r="L21" s="177">
        <v>0</v>
      </c>
      <c r="M21" s="177">
        <v>0</v>
      </c>
      <c r="N21" s="177">
        <v>0</v>
      </c>
      <c r="O21" s="177">
        <v>0</v>
      </c>
      <c r="P21" s="177">
        <v>0</v>
      </c>
      <c r="Q21" s="177">
        <v>0</v>
      </c>
      <c r="R21" s="177">
        <v>0</v>
      </c>
      <c r="S21" s="177">
        <v>0</v>
      </c>
      <c r="T21" s="177">
        <v>0</v>
      </c>
      <c r="U21" s="177">
        <v>0</v>
      </c>
      <c r="V21" s="177">
        <v>0</v>
      </c>
      <c r="W21" s="177">
        <v>0</v>
      </c>
      <c r="X21" s="177">
        <v>0</v>
      </c>
      <c r="Y21" s="178">
        <f>'[1]2.2.7'!X6</f>
        <v>0</v>
      </c>
    </row>
    <row r="22" spans="1:25" x14ac:dyDescent="0.25">
      <c r="A22" s="388"/>
      <c r="B22" s="347"/>
      <c r="C22" s="320">
        <v>2.2999999999999998</v>
      </c>
      <c r="D22" s="336" t="s">
        <v>10</v>
      </c>
      <c r="E22" s="175" t="s">
        <v>114</v>
      </c>
      <c r="F22" s="179" t="s">
        <v>115</v>
      </c>
      <c r="G22" s="177">
        <v>0</v>
      </c>
      <c r="H22" s="177">
        <v>0</v>
      </c>
      <c r="I22" s="177">
        <v>0</v>
      </c>
      <c r="J22" s="177">
        <v>0</v>
      </c>
      <c r="K22" s="177">
        <v>0</v>
      </c>
      <c r="L22" s="177">
        <v>0</v>
      </c>
      <c r="M22" s="177">
        <v>0</v>
      </c>
      <c r="N22" s="177">
        <v>18300</v>
      </c>
      <c r="O22" s="177">
        <v>0</v>
      </c>
      <c r="P22" s="177">
        <v>10800</v>
      </c>
      <c r="Q22" s="177">
        <v>7800</v>
      </c>
      <c r="R22" s="177">
        <v>10800</v>
      </c>
      <c r="S22" s="177">
        <v>0</v>
      </c>
      <c r="T22" s="177">
        <v>11700</v>
      </c>
      <c r="U22" s="177">
        <v>0</v>
      </c>
      <c r="V22" s="177">
        <v>15600</v>
      </c>
      <c r="W22" s="177">
        <v>0</v>
      </c>
      <c r="X22" s="177">
        <v>0</v>
      </c>
      <c r="Y22" s="178">
        <f>'[1]2.3.1'!V11</f>
        <v>75000</v>
      </c>
    </row>
    <row r="23" spans="1:25" x14ac:dyDescent="0.25">
      <c r="A23" s="388"/>
      <c r="B23" s="347"/>
      <c r="C23" s="330"/>
      <c r="D23" s="331"/>
      <c r="E23" s="175" t="s">
        <v>116</v>
      </c>
      <c r="F23" s="179" t="s">
        <v>117</v>
      </c>
      <c r="G23" s="177">
        <v>0</v>
      </c>
      <c r="H23" s="177">
        <v>0</v>
      </c>
      <c r="I23" s="177">
        <v>0</v>
      </c>
      <c r="J23" s="177">
        <v>0</v>
      </c>
      <c r="K23" s="177">
        <v>0</v>
      </c>
      <c r="L23" s="177">
        <v>0</v>
      </c>
      <c r="M23" s="177">
        <v>0</v>
      </c>
      <c r="N23" s="177">
        <v>18300</v>
      </c>
      <c r="O23" s="177">
        <v>0</v>
      </c>
      <c r="P23" s="177">
        <v>10800</v>
      </c>
      <c r="Q23" s="177">
        <v>7800</v>
      </c>
      <c r="R23" s="177">
        <v>10800</v>
      </c>
      <c r="S23" s="177">
        <v>0</v>
      </c>
      <c r="T23" s="177">
        <v>11700</v>
      </c>
      <c r="U23" s="177">
        <v>0</v>
      </c>
      <c r="V23" s="177">
        <v>15600</v>
      </c>
      <c r="W23" s="177">
        <v>0</v>
      </c>
      <c r="X23" s="177">
        <v>0</v>
      </c>
      <c r="Y23" s="178">
        <f>'[1]2.3.1'!V11</f>
        <v>75000</v>
      </c>
    </row>
    <row r="24" spans="1:25" x14ac:dyDescent="0.25">
      <c r="A24" s="389"/>
      <c r="B24" s="348"/>
      <c r="C24" s="332"/>
      <c r="D24" s="333"/>
      <c r="E24" s="175" t="s">
        <v>118</v>
      </c>
      <c r="F24" s="193" t="s">
        <v>119</v>
      </c>
      <c r="G24" s="177">
        <v>0</v>
      </c>
      <c r="H24" s="177">
        <v>0</v>
      </c>
      <c r="I24" s="177">
        <v>0</v>
      </c>
      <c r="J24" s="177">
        <v>0</v>
      </c>
      <c r="K24" s="177">
        <v>0</v>
      </c>
      <c r="L24" s="177">
        <v>0</v>
      </c>
      <c r="M24" s="177">
        <v>0</v>
      </c>
      <c r="N24" s="177">
        <v>0</v>
      </c>
      <c r="O24" s="177">
        <v>0</v>
      </c>
      <c r="P24" s="177">
        <v>0</v>
      </c>
      <c r="Q24" s="177">
        <v>0</v>
      </c>
      <c r="R24" s="177">
        <v>0</v>
      </c>
      <c r="S24" s="177">
        <v>0</v>
      </c>
      <c r="T24" s="177">
        <v>0</v>
      </c>
      <c r="U24" s="177">
        <v>0</v>
      </c>
      <c r="V24" s="177">
        <v>0</v>
      </c>
      <c r="W24" s="177">
        <v>0</v>
      </c>
      <c r="X24" s="177">
        <v>7200</v>
      </c>
      <c r="Y24" s="178">
        <f>'[1]2.3.3'!V12</f>
        <v>7200</v>
      </c>
    </row>
    <row r="25" spans="1:25" x14ac:dyDescent="0.25">
      <c r="A25" s="389"/>
      <c r="B25" s="348"/>
      <c r="C25" s="320">
        <v>2.4</v>
      </c>
      <c r="D25" s="336" t="s">
        <v>11</v>
      </c>
      <c r="E25" s="194" t="s">
        <v>120</v>
      </c>
      <c r="F25" s="184" t="s">
        <v>96</v>
      </c>
      <c r="G25" s="177">
        <v>0</v>
      </c>
      <c r="H25" s="177">
        <v>0</v>
      </c>
      <c r="I25" s="177">
        <v>0</v>
      </c>
      <c r="J25" s="177">
        <v>0</v>
      </c>
      <c r="K25" s="177">
        <v>0</v>
      </c>
      <c r="L25" s="177">
        <v>0</v>
      </c>
      <c r="M25" s="177">
        <v>0</v>
      </c>
      <c r="N25" s="177">
        <v>12000</v>
      </c>
      <c r="O25" s="177">
        <v>3000</v>
      </c>
      <c r="P25" s="177">
        <v>8000</v>
      </c>
      <c r="Q25" s="177">
        <v>0</v>
      </c>
      <c r="R25" s="177">
        <v>0</v>
      </c>
      <c r="S25" s="177">
        <v>0</v>
      </c>
      <c r="T25" s="177">
        <v>12416.666666666666</v>
      </c>
      <c r="U25" s="177">
        <v>3000</v>
      </c>
      <c r="V25" s="177">
        <v>0</v>
      </c>
      <c r="W25" s="177">
        <v>3458.3333333333335</v>
      </c>
      <c r="X25" s="177">
        <v>0</v>
      </c>
      <c r="Y25" s="178">
        <f>'[1]2.4.1'!V12</f>
        <v>41875</v>
      </c>
    </row>
    <row r="26" spans="1:25" ht="15.75" thickBot="1" x14ac:dyDescent="0.3">
      <c r="A26" s="390"/>
      <c r="B26" s="392"/>
      <c r="C26" s="393"/>
      <c r="D26" s="394"/>
      <c r="E26" s="185" t="s">
        <v>121</v>
      </c>
      <c r="F26" s="186" t="s">
        <v>97</v>
      </c>
      <c r="G26" s="195">
        <v>0</v>
      </c>
      <c r="H26" s="195">
        <v>0</v>
      </c>
      <c r="I26" s="195">
        <v>0</v>
      </c>
      <c r="J26" s="195">
        <v>0</v>
      </c>
      <c r="K26" s="195">
        <v>10500</v>
      </c>
      <c r="L26" s="195">
        <v>42000</v>
      </c>
      <c r="M26" s="195">
        <v>52500</v>
      </c>
      <c r="N26" s="195">
        <v>0</v>
      </c>
      <c r="O26" s="195">
        <v>0</v>
      </c>
      <c r="P26" s="195">
        <v>0</v>
      </c>
      <c r="Q26" s="195">
        <v>0</v>
      </c>
      <c r="R26" s="195">
        <v>0</v>
      </c>
      <c r="S26" s="195">
        <v>0</v>
      </c>
      <c r="T26" s="195">
        <v>0</v>
      </c>
      <c r="U26" s="195">
        <v>0</v>
      </c>
      <c r="V26" s="195">
        <v>0</v>
      </c>
      <c r="W26" s="195">
        <v>0</v>
      </c>
      <c r="X26" s="195">
        <v>0</v>
      </c>
      <c r="Y26" s="196">
        <f>'[1]2.4.2'!V10</f>
        <v>105000</v>
      </c>
    </row>
    <row r="27" spans="1:25" ht="15.75" thickTop="1" x14ac:dyDescent="0.25">
      <c r="A27" s="399">
        <v>3</v>
      </c>
      <c r="B27" s="400" t="s">
        <v>12</v>
      </c>
      <c r="C27" s="197" t="s">
        <v>13</v>
      </c>
      <c r="D27" s="198" t="s">
        <v>14</v>
      </c>
      <c r="E27" s="198"/>
      <c r="F27" s="198"/>
      <c r="G27" s="199">
        <v>42948.717948717953</v>
      </c>
      <c r="H27" s="199">
        <v>42948.717948717953</v>
      </c>
      <c r="I27" s="199">
        <v>42948.717948717953</v>
      </c>
      <c r="J27" s="199">
        <v>42948.717948717953</v>
      </c>
      <c r="K27" s="199">
        <v>42948.717948717953</v>
      </c>
      <c r="L27" s="199">
        <v>42948.717948717953</v>
      </c>
      <c r="M27" s="199">
        <v>42948.717948717953</v>
      </c>
      <c r="N27" s="199">
        <v>42948.717948717953</v>
      </c>
      <c r="O27" s="199">
        <v>42948.717948717953</v>
      </c>
      <c r="P27" s="199">
        <v>42948.717948717953</v>
      </c>
      <c r="Q27" s="199">
        <v>42948.717948717953</v>
      </c>
      <c r="R27" s="199">
        <v>42948.717948717953</v>
      </c>
      <c r="S27" s="199">
        <v>42948.717948717953</v>
      </c>
      <c r="T27" s="199">
        <v>42948.717948717953</v>
      </c>
      <c r="U27" s="199">
        <v>42948.717948717953</v>
      </c>
      <c r="V27" s="199">
        <v>42948.717948717953</v>
      </c>
      <c r="W27" s="199">
        <v>42948.717948717953</v>
      </c>
      <c r="X27" s="199">
        <v>42948.717948717953</v>
      </c>
      <c r="Y27" s="200">
        <f>SUM(G27:X27)</f>
        <v>773076.92307692324</v>
      </c>
    </row>
    <row r="28" spans="1:25" x14ac:dyDescent="0.25">
      <c r="A28" s="378"/>
      <c r="B28" s="380"/>
      <c r="C28" s="201" t="s">
        <v>13</v>
      </c>
      <c r="D28" s="202" t="s">
        <v>15</v>
      </c>
      <c r="E28" s="202"/>
      <c r="F28" s="202"/>
      <c r="G28" s="203">
        <v>8611.1111111111113</v>
      </c>
      <c r="H28" s="203">
        <v>8611.1111111111113</v>
      </c>
      <c r="I28" s="203">
        <v>8611.1111111111113</v>
      </c>
      <c r="J28" s="203">
        <v>8611.1111111111113</v>
      </c>
      <c r="K28" s="203">
        <v>8611.1111111111113</v>
      </c>
      <c r="L28" s="203">
        <v>8611.1111111111113</v>
      </c>
      <c r="M28" s="203">
        <v>8611.1111111111113</v>
      </c>
      <c r="N28" s="203">
        <v>8611.1111111111113</v>
      </c>
      <c r="O28" s="203">
        <v>8611.1111111111113</v>
      </c>
      <c r="P28" s="203">
        <v>8611.1111111111113</v>
      </c>
      <c r="Q28" s="203">
        <v>8611.1111111111113</v>
      </c>
      <c r="R28" s="203">
        <v>8611.1111111111113</v>
      </c>
      <c r="S28" s="203">
        <v>8611.1111111111113</v>
      </c>
      <c r="T28" s="203">
        <v>8611.1111111111113</v>
      </c>
      <c r="U28" s="203">
        <v>8611.1111111111113</v>
      </c>
      <c r="V28" s="203">
        <v>8611.1111111111113</v>
      </c>
      <c r="W28" s="203">
        <v>8611.1111111111113</v>
      </c>
      <c r="X28" s="203">
        <v>8611.1111111111113</v>
      </c>
      <c r="Y28" s="204">
        <f t="shared" ref="Y28:Y31" si="0">SUM(G28:X28)</f>
        <v>155000.00000000003</v>
      </c>
    </row>
    <row r="29" spans="1:25" x14ac:dyDescent="0.25">
      <c r="A29" s="377">
        <v>4</v>
      </c>
      <c r="B29" s="379" t="s">
        <v>16</v>
      </c>
      <c r="C29" s="205" t="s">
        <v>17</v>
      </c>
      <c r="D29" s="206" t="s">
        <v>18</v>
      </c>
      <c r="E29" s="207"/>
      <c r="F29" s="207"/>
      <c r="G29" s="208">
        <v>0</v>
      </c>
      <c r="H29" s="208">
        <v>0</v>
      </c>
      <c r="I29" s="208">
        <v>0</v>
      </c>
      <c r="J29" s="208">
        <v>0</v>
      </c>
      <c r="K29" s="208">
        <v>0</v>
      </c>
      <c r="L29" s="208">
        <v>0</v>
      </c>
      <c r="M29" s="208">
        <v>0</v>
      </c>
      <c r="N29" s="208">
        <v>0</v>
      </c>
      <c r="O29" s="208">
        <v>0</v>
      </c>
      <c r="P29" s="208">
        <v>0</v>
      </c>
      <c r="Q29" s="208">
        <v>0</v>
      </c>
      <c r="R29" s="208">
        <v>0</v>
      </c>
      <c r="S29" s="208">
        <v>0</v>
      </c>
      <c r="T29" s="208">
        <v>0</v>
      </c>
      <c r="U29" s="208">
        <v>0</v>
      </c>
      <c r="V29" s="208">
        <v>20000</v>
      </c>
      <c r="W29" s="208">
        <v>0</v>
      </c>
      <c r="X29" s="208">
        <v>0</v>
      </c>
      <c r="Y29" s="209">
        <f>SUM(H29:X29)</f>
        <v>20000</v>
      </c>
    </row>
    <row r="30" spans="1:25" x14ac:dyDescent="0.25">
      <c r="A30" s="378"/>
      <c r="B30" s="380"/>
      <c r="C30" s="201" t="s">
        <v>19</v>
      </c>
      <c r="D30" s="210" t="s">
        <v>20</v>
      </c>
      <c r="E30" s="202"/>
      <c r="F30" s="202"/>
      <c r="G30" s="203">
        <v>0</v>
      </c>
      <c r="H30" s="203">
        <v>0</v>
      </c>
      <c r="I30" s="203">
        <v>0</v>
      </c>
      <c r="J30" s="203">
        <v>0</v>
      </c>
      <c r="K30" s="203">
        <v>0</v>
      </c>
      <c r="L30" s="203">
        <v>0</v>
      </c>
      <c r="M30" s="203">
        <v>0</v>
      </c>
      <c r="N30" s="203">
        <v>0</v>
      </c>
      <c r="O30" s="203">
        <v>0</v>
      </c>
      <c r="P30" s="203">
        <v>0</v>
      </c>
      <c r="Q30" s="203">
        <v>0</v>
      </c>
      <c r="R30" s="203">
        <v>0</v>
      </c>
      <c r="S30" s="203">
        <v>0</v>
      </c>
      <c r="T30" s="203">
        <v>0</v>
      </c>
      <c r="U30" s="203">
        <v>0</v>
      </c>
      <c r="V30" s="203">
        <v>0</v>
      </c>
      <c r="W30" s="203">
        <v>0</v>
      </c>
      <c r="X30" s="203">
        <v>0</v>
      </c>
      <c r="Y30" s="204">
        <f t="shared" si="0"/>
        <v>0</v>
      </c>
    </row>
    <row r="31" spans="1:25" ht="15.75" thickBot="1" x14ac:dyDescent="0.3">
      <c r="A31" s="211">
        <v>5</v>
      </c>
      <c r="B31" s="212" t="s">
        <v>21</v>
      </c>
      <c r="C31" s="213" t="s">
        <v>22</v>
      </c>
      <c r="D31" s="214" t="s">
        <v>23</v>
      </c>
      <c r="E31" s="215"/>
      <c r="F31" s="216"/>
      <c r="G31" s="217">
        <v>0</v>
      </c>
      <c r="H31" s="217">
        <v>0</v>
      </c>
      <c r="I31" s="217">
        <v>0</v>
      </c>
      <c r="J31" s="217">
        <v>0</v>
      </c>
      <c r="K31" s="217">
        <v>0</v>
      </c>
      <c r="L31" s="217">
        <v>0</v>
      </c>
      <c r="M31" s="217">
        <v>0</v>
      </c>
      <c r="N31" s="217">
        <v>0</v>
      </c>
      <c r="O31" s="217">
        <v>0</v>
      </c>
      <c r="P31" s="217">
        <v>0</v>
      </c>
      <c r="Q31" s="217">
        <v>0</v>
      </c>
      <c r="R31" s="217">
        <v>0</v>
      </c>
      <c r="S31" s="217">
        <v>0</v>
      </c>
      <c r="T31" s="217">
        <v>0</v>
      </c>
      <c r="U31" s="217">
        <v>0</v>
      </c>
      <c r="V31" s="217">
        <v>0</v>
      </c>
      <c r="W31" s="217">
        <v>0</v>
      </c>
      <c r="X31" s="217">
        <v>0</v>
      </c>
      <c r="Y31" s="174">
        <f t="shared" si="0"/>
        <v>0</v>
      </c>
    </row>
    <row r="32" spans="1:25" ht="16.5" thickTop="1" thickBot="1" x14ac:dyDescent="0.3">
      <c r="A32" s="134"/>
      <c r="B32" s="135"/>
      <c r="C32" s="134"/>
      <c r="D32" s="135"/>
      <c r="E32" s="136"/>
      <c r="F32" s="140" t="s">
        <v>79</v>
      </c>
      <c r="G32" s="141">
        <f t="shared" ref="G32:X32" si="1">SUM(G4:G31)</f>
        <v>301016.85470085469</v>
      </c>
      <c r="H32" s="141">
        <f t="shared" si="1"/>
        <v>79789.470085470093</v>
      </c>
      <c r="I32" s="141">
        <f t="shared" si="1"/>
        <v>117489.47008547009</v>
      </c>
      <c r="J32" s="141">
        <f t="shared" si="1"/>
        <v>3079789.47008547</v>
      </c>
      <c r="K32" s="141">
        <f t="shared" si="1"/>
        <v>291582.2941880342</v>
      </c>
      <c r="L32" s="141">
        <f t="shared" si="1"/>
        <v>1220071.5280341881</v>
      </c>
      <c r="M32" s="141">
        <f t="shared" si="1"/>
        <v>348902.29726495728</v>
      </c>
      <c r="N32" s="141">
        <f t="shared" si="1"/>
        <v>326379.98957264959</v>
      </c>
      <c r="O32" s="141">
        <f t="shared" si="1"/>
        <v>241558.70752136759</v>
      </c>
      <c r="P32" s="141">
        <f t="shared" si="1"/>
        <v>429192.55367521365</v>
      </c>
      <c r="Q32" s="141">
        <f t="shared" si="1"/>
        <v>1722940.8613675213</v>
      </c>
      <c r="R32" s="141">
        <f t="shared" si="1"/>
        <v>358092.81008547003</v>
      </c>
      <c r="S32" s="141">
        <f t="shared" si="1"/>
        <v>418322.04085470072</v>
      </c>
      <c r="T32" s="141">
        <f t="shared" si="1"/>
        <v>972668.19470085495</v>
      </c>
      <c r="U32" s="141">
        <f t="shared" si="1"/>
        <v>204218.81008547009</v>
      </c>
      <c r="V32" s="141">
        <f t="shared" si="1"/>
        <v>469820.70752136747</v>
      </c>
      <c r="W32" s="141">
        <f t="shared" si="1"/>
        <v>302111.7588034189</v>
      </c>
      <c r="X32" s="142">
        <f t="shared" si="1"/>
        <v>683125.98957264971</v>
      </c>
      <c r="Y32" s="139">
        <f>SUM(Y4:Y31)</f>
        <v>11289387.141538465</v>
      </c>
    </row>
    <row r="33" spans="7:25" ht="15.75" thickTop="1" x14ac:dyDescent="0.25"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</row>
    <row r="34" spans="7:25" x14ac:dyDescent="0.25"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</row>
    <row r="35" spans="7:25" x14ac:dyDescent="0.25"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</row>
    <row r="36" spans="7:25" x14ac:dyDescent="0.25"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</row>
    <row r="37" spans="7:25" x14ac:dyDescent="0.25"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</row>
    <row r="38" spans="7:25" x14ac:dyDescent="0.25"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</row>
    <row r="39" spans="7:25" x14ac:dyDescent="0.25"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</row>
    <row r="40" spans="7:25" x14ac:dyDescent="0.25"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</row>
    <row r="41" spans="7:25" x14ac:dyDescent="0.25"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</row>
    <row r="42" spans="7:25" x14ac:dyDescent="0.25"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</row>
    <row r="43" spans="7:25" x14ac:dyDescent="0.25"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</row>
    <row r="44" spans="7:25" x14ac:dyDescent="0.25"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</row>
    <row r="45" spans="7:25" x14ac:dyDescent="0.25"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</row>
    <row r="46" spans="7:25" x14ac:dyDescent="0.25"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</row>
    <row r="47" spans="7:25" x14ac:dyDescent="0.25"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</row>
    <row r="48" spans="7:25" x14ac:dyDescent="0.25"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</row>
    <row r="49" spans="7:25" x14ac:dyDescent="0.25"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</row>
    <row r="50" spans="7:25" x14ac:dyDescent="0.25"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</row>
    <row r="51" spans="7:25" x14ac:dyDescent="0.25"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</row>
    <row r="52" spans="7:25" x14ac:dyDescent="0.25"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</row>
    <row r="53" spans="7:25" x14ac:dyDescent="0.25"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</row>
    <row r="54" spans="7:25" x14ac:dyDescent="0.25"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</row>
    <row r="55" spans="7:25" x14ac:dyDescent="0.25"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</row>
  </sheetData>
  <mergeCells count="27">
    <mergeCell ref="A4:A13"/>
    <mergeCell ref="B4:B13"/>
    <mergeCell ref="C4:C6"/>
    <mergeCell ref="D4:D6"/>
    <mergeCell ref="A27:A28"/>
    <mergeCell ref="B27:B28"/>
    <mergeCell ref="C9:C10"/>
    <mergeCell ref="D9:D10"/>
    <mergeCell ref="C7:C8"/>
    <mergeCell ref="C11:C13"/>
    <mergeCell ref="D11:D13"/>
    <mergeCell ref="A29:A30"/>
    <mergeCell ref="B29:B30"/>
    <mergeCell ref="Y1:Y2"/>
    <mergeCell ref="E1:F2"/>
    <mergeCell ref="C1:D2"/>
    <mergeCell ref="A1:B2"/>
    <mergeCell ref="A14:A26"/>
    <mergeCell ref="B14:B26"/>
    <mergeCell ref="C15:C21"/>
    <mergeCell ref="D15:D21"/>
    <mergeCell ref="C22:C24"/>
    <mergeCell ref="D22:D24"/>
    <mergeCell ref="C25:C26"/>
    <mergeCell ref="D25:D26"/>
    <mergeCell ref="G3:Y3"/>
    <mergeCell ref="D7:D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Jamaica</TermName>
          <TermId xmlns="http://schemas.microsoft.com/office/infopath/2007/PartnerControls">284b90e7-9693-4db7-a23e-8f79c831fe9a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4374/OC-JA;</Approval_x0020_Number>
    <Phase xmlns="cdc7663a-08f0-4737-9e8c-148ce897a09c">ACTIVE</Phase>
    <Document_x0020_Author xmlns="cdc7663a-08f0-4737-9e8c-148ce897a09c">Hoffman, Nathalie Alexandra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AND PUBLIC SECTOR SUPPORT</TermName>
          <TermId xmlns="http://schemas.microsoft.com/office/infopath/2007/PartnerControls">6679f56e-8b55-402b-90a0-8fe4c41c00ba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27</Value>
      <Value>26</Value>
      <Value>25</Value>
      <Value>24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JA-L1073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R0001226679</Record_x0020_Number>
    <_dlc_DocId xmlns="cdc7663a-08f0-4737-9e8c-148ce897a09c">EZSHARE-1847753636-63</_dlc_DocId>
    <_dlc_DocIdUrl xmlns="cdc7663a-08f0-4737-9e8c-148ce897a09c">
      <Url>https://idbg.sharepoint.com/teams/EZ-JA-LON/JA-L1073/_layouts/15/DocIdRedir.aspx?ID=EZSHARE-1847753636-63</Url>
      <Description>EZSHARE-1847753636-63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03B1203105E994695D41F30EEECA60B" ma:contentTypeVersion="30" ma:contentTypeDescription="A content type to manage public (operations) IDB documents" ma:contentTypeScope="" ma:versionID="5b3dfc4946e99addcb5378b256f20f7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8435bb4c08a46c5c37ae1d3407254a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C2E166-57B3-46B8-9F3D-9405041544B4}"/>
</file>

<file path=customXml/itemProps2.xml><?xml version="1.0" encoding="utf-8"?>
<ds:datastoreItem xmlns:ds="http://schemas.openxmlformats.org/officeDocument/2006/customXml" ds:itemID="{3B48B462-218A-4785-AF90-13DFE0134C83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cdc7663a-08f0-4737-9e8c-148ce897a09c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D9E53B2-418B-4352-9211-21C29B52BA1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A700CAE-DE6D-4112-AB6F-24B445173ED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D64A8D50-F6AB-4583-9FD1-3B93D5097740}"/>
</file>

<file path=customXml/itemProps6.xml><?xml version="1.0" encoding="utf-8"?>
<ds:datastoreItem xmlns:ds="http://schemas.openxmlformats.org/officeDocument/2006/customXml" ds:itemID="{318C55A3-614B-48F9-9304-98AE8A7C7E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Consolidated Financials</vt:lpstr>
      <vt:lpstr>PEP</vt:lpstr>
      <vt:lpstr>PP 2018-2019</vt:lpstr>
      <vt:lpstr>AOP (18 Months)</vt:lpstr>
      <vt:lpstr>'PP 2018-2019'!_Hlk492896284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Panton</dc:creator>
  <cp:keywords/>
  <cp:lastModifiedBy>Hoffman, Nathalie Alexandra</cp:lastModifiedBy>
  <cp:lastPrinted>2017-08-24T17:39:08Z</cp:lastPrinted>
  <dcterms:created xsi:type="dcterms:W3CDTF">2017-08-23T16:57:29Z</dcterms:created>
  <dcterms:modified xsi:type="dcterms:W3CDTF">2017-09-21T15:34:26Z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1;#Monitoring and Reporting|df3c2aa1-d63e-41aa-b1f5-bb15dee691ca</vt:lpwstr>
  </property>
  <property fmtid="{D5CDD505-2E9C-101B-9397-08002B2CF9AE}" pid="4" name="Country">
    <vt:lpwstr>25;#Jamaica|284b90e7-9693-4db7-a23e-8f79c831fe9a</vt:lpwstr>
  </property>
  <property fmtid="{D5CDD505-2E9C-101B-9397-08002B2CF9AE}" pid="5" name="Fund IDB">
    <vt:lpwstr>24;#ORC|c028a4b2-ad8b-4cf4-9cac-a2ae6a778e23</vt:lpwstr>
  </property>
  <property fmtid="{D5CDD505-2E9C-101B-9397-08002B2CF9AE}" pid="6" name="Sector IDB">
    <vt:lpwstr>26;#REFORM / MODERNIZATION OF THE STATE|c8fda4a7-691a-4c65-b227-9825197b5cd2</vt:lpwstr>
  </property>
  <property fmtid="{D5CDD505-2E9C-101B-9397-08002B2CF9AE}" pid="7" name="Sub-Sector">
    <vt:lpwstr>27;#REFORM AND PUBLIC SECTOR SUPPORT|6679f56e-8b55-402b-90a0-8fe4c41c00ba</vt:lpwstr>
  </property>
  <property fmtid="{D5CDD505-2E9C-101B-9397-08002B2CF9AE}" pid="8" name="Series Operations IDB">
    <vt:lpwstr/>
  </property>
  <property fmtid="{D5CDD505-2E9C-101B-9397-08002B2CF9AE}" pid="9" name="TaxKeyword">
    <vt:lpwstr/>
  </property>
  <property fmtid="{D5CDD505-2E9C-101B-9397-08002B2CF9AE}" pid="10" name="TaxKeywordTaxHTField">
    <vt:lpwstr/>
  </property>
  <property fmtid="{D5CDD505-2E9C-101B-9397-08002B2CF9AE}" pid="11" name="_dlc_DocIdItemGuid">
    <vt:lpwstr>371e72ed-11ab-4153-bce4-912d8a9cb2d1</vt:lpwstr>
  </property>
  <property fmtid="{D5CDD505-2E9C-101B-9397-08002B2CF9AE}" pid="12" name="RecordPoint_ActiveItemMoved">
    <vt:lpwstr>/teams/EZ-JA-LON/JA-L1073/15 LifeCycle Milestones/Draft Area/POD - Link Procurement Plan.xlsx</vt:lpwstr>
  </property>
  <property fmtid="{D5CDD505-2E9C-101B-9397-08002B2CF9AE}" pid="13" name="RecordStorageActiveId">
    <vt:lpwstr>84f68fe9-b613-478a-862b-8b8436fb8e69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0x0101001A458A224826124E8B45B1D613300CFC00F03B1203105E994695D41F30EEECA60B</vt:lpwstr>
  </property>
</Properties>
</file>