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andron\Documents\BID\BR-L1402 - Santo André\3. Implementação\"/>
    </mc:Choice>
  </mc:AlternateContent>
  <xr:revisionPtr revIDLastSave="0" documentId="13_ncr:1_{5F516477-27A9-42EF-B82B-533F59026968}" xr6:coauthVersionLast="45" xr6:coauthVersionMax="45" xr10:uidLastSave="{00000000-0000-0000-0000-000000000000}"/>
  <bookViews>
    <workbookView xWindow="-120" yWindow="-120" windowWidth="29040" windowHeight="15840" activeTab="3" xr2:uid="{00000000-000D-0000-FFFF-FFFF00000000}"/>
  </bookViews>
  <sheets>
    <sheet name="Estructura del Proyecto" sheetId="3" r:id="rId1"/>
    <sheet name="Plan de Adquisiciones" sheetId="2" r:id="rId2"/>
    <sheet name="Instruções" sheetId="4" r:id="rId3"/>
    <sheet name="Detalhe Plano de Aquisções" sheetId="1" r:id="rId4"/>
  </sheets>
  <definedNames>
    <definedName name="\a">#REF!</definedName>
    <definedName name="\c">#REF!</definedName>
    <definedName name="\x">#REF!</definedName>
    <definedName name="\z">#REF!</definedName>
    <definedName name="_xlnm.Print_Area" localSheetId="3">'Detalhe Plano de Aquisções'!$A$1:$S$117</definedName>
    <definedName name="Print_Area_MI">#REF!</definedName>
    <definedName name="Print_Titles_MI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24" i="1" l="1"/>
  <c r="I69" i="1" l="1"/>
  <c r="I78" i="1" l="1"/>
  <c r="I60" i="1"/>
  <c r="I50" i="1"/>
  <c r="J41" i="1" l="1"/>
  <c r="K41" i="1"/>
  <c r="K46" i="1"/>
  <c r="J46" i="1"/>
  <c r="C27" i="2" l="1"/>
  <c r="C26" i="2"/>
  <c r="C25" i="2" l="1"/>
  <c r="C24" i="2" l="1"/>
  <c r="C28" i="2" s="1"/>
  <c r="C18" i="2" l="1"/>
  <c r="C17" i="2"/>
  <c r="C16" i="2"/>
  <c r="I37" i="1"/>
  <c r="I31" i="1"/>
  <c r="C12" i="2" s="1"/>
  <c r="C11" i="2"/>
  <c r="C13" i="2" l="1"/>
  <c r="I80" i="1"/>
  <c r="C14" i="2"/>
  <c r="C20" i="2" s="1"/>
</calcChain>
</file>

<file path=xl/sharedStrings.xml><?xml version="1.0" encoding="utf-8"?>
<sst xmlns="http://schemas.openxmlformats.org/spreadsheetml/2006/main" count="460" uniqueCount="220">
  <si>
    <t>OBRAS</t>
  </si>
  <si>
    <t>Previsto</t>
  </si>
  <si>
    <t>Rechazo de Ofertas</t>
  </si>
  <si>
    <t>Contrato Terminado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</si>
  <si>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</si>
  <si>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</si>
  <si>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</si>
  <si>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</si>
  <si>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</si>
  <si>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</si>
  <si>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</si>
  <si>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</si>
  <si>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</si>
  <si>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</si>
  <si>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</si>
  <si>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</si>
  <si>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</si>
  <si>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</si>
  <si>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</si>
  <si>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</si>
  <si>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</si>
  <si>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</si>
  <si>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</si>
  <si>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</si>
  <si>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</si>
  <si>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Nombre Organismo Sub-Ejecutor (si aplica)</t>
  </si>
  <si>
    <t>Iniciales Organismo Sub-ejecutor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</si>
  <si>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</si>
  <si>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</si>
  <si>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</si>
  <si>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</si>
  <si>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Nombre Organismo Prestatario</t>
  </si>
  <si>
    <t>4. Componentes</t>
  </si>
  <si>
    <t>Componente de Inversión</t>
  </si>
  <si>
    <t>Ex-Post</t>
  </si>
  <si>
    <t>Ex-Ante</t>
  </si>
  <si>
    <t>Sistema Nacional</t>
  </si>
  <si>
    <t>Descrição adicional:</t>
  </si>
  <si>
    <t>Licitação Pública Internacional por Lotes </t>
  </si>
  <si>
    <t>Processo Cancelado</t>
  </si>
  <si>
    <t>ReLicitação</t>
  </si>
  <si>
    <t>Declaração de Licitação Deserta</t>
  </si>
  <si>
    <t>Processo em curso</t>
  </si>
  <si>
    <t>Licitação Pública Internacional em 2 etapas </t>
  </si>
  <si>
    <t>Licitação Pública Internacional com Precalificación</t>
  </si>
  <si>
    <t>Quantidade de Lotes:</t>
  </si>
  <si>
    <t>Número de Processo:</t>
  </si>
  <si>
    <t xml:space="preserve">Montante Estimado </t>
  </si>
  <si>
    <t>Montante Estimado % BID:</t>
  </si>
  <si>
    <t>Montante Estimado em US$:</t>
  </si>
  <si>
    <t>Montante Estimado % Contrapartida:</t>
  </si>
  <si>
    <t>Categoria de Investimento:</t>
  </si>
  <si>
    <t>Método de Revisão (Selecionar uma das opções):</t>
  </si>
  <si>
    <t>Assinatura do Contrato</t>
  </si>
  <si>
    <t>BENS</t>
  </si>
  <si>
    <t>Unidade Executora:</t>
  </si>
  <si>
    <t>SERVIÇOS QUE NÃO SÃO DE CONSULTORIA</t>
  </si>
  <si>
    <t>CONSULTORIAS FIRMAS</t>
  </si>
  <si>
    <t>Número do Processo:</t>
  </si>
  <si>
    <t>Não Objeção aos  TDR da Atividade</t>
  </si>
  <si>
    <t>CONSULTORIAS INDIVIDUAL</t>
  </si>
  <si>
    <t>CAPACITAÇÃO</t>
  </si>
  <si>
    <t>SUBPROJETOS</t>
  </si>
  <si>
    <t>Objeto da Transferencia:</t>
  </si>
  <si>
    <t>Quantidade Estimada de Subprojetos:</t>
  </si>
  <si>
    <t>Assinatura do Contrato/ Convênio por Adjudicação dos Subprojetos</t>
  </si>
  <si>
    <t>Data de 
Transferencia</t>
  </si>
  <si>
    <t>Comentários</t>
  </si>
  <si>
    <t>INFORMAÇÃO PARA PREENCHIMENTO INICIAL DO PLANO DE AQUISIÇÕES (EM CURSO E/OU ÚLTIMO APRESENTADO)</t>
  </si>
  <si>
    <t>Licitação Pública Internacional sem Pré-qualificação</t>
  </si>
  <si>
    <t>Seleção Baseada na Qualificação do Consultor (SQC)</t>
  </si>
  <si>
    <t>Seleção Baseado em Orçamento Fixo</t>
  </si>
  <si>
    <t>Comparação de Qualificações (3 CV's)</t>
  </si>
  <si>
    <t>Numero PRISM</t>
  </si>
  <si>
    <t>Status</t>
  </si>
  <si>
    <t>Revisão/Supervisão</t>
  </si>
  <si>
    <t xml:space="preserve">Metodos </t>
  </si>
  <si>
    <t>Bens, obras e Serviços</t>
  </si>
  <si>
    <t>Consultoria Individual</t>
  </si>
  <si>
    <t>Contrato em Execução</t>
  </si>
  <si>
    <t>Comentários - para Sistema Nacional incluir método de Seleção</t>
  </si>
  <si>
    <t>Consultoria firmas</t>
  </si>
  <si>
    <t>Pregão eletronico/Ata</t>
  </si>
  <si>
    <t>Procesos com 100% de contrapartida</t>
  </si>
  <si>
    <t>Colocar "sistema nacional" na coluna de metodo e na coluna de revisão/supervisão + indicar o metodo (pregão ou ata) na coluna de "comentario". Não serão aceitos os procesos usando um sistema nacional com revisão ex-ante nem ex-post</t>
  </si>
  <si>
    <t>Publicação  Manifestação de Interesse</t>
  </si>
  <si>
    <t xml:space="preserve"> Publicação  Manifestação de Interesse</t>
  </si>
  <si>
    <t>BRASIL</t>
  </si>
  <si>
    <t>Assinatura Contrato</t>
  </si>
  <si>
    <t>Selecionar no menu suspenso</t>
  </si>
  <si>
    <t>Categoria</t>
  </si>
  <si>
    <t xml:space="preserve">Instrucções Gerais </t>
  </si>
  <si>
    <t>Consultoria firmas e Capacitacão</t>
  </si>
  <si>
    <t xml:space="preserve">Instrucções </t>
  </si>
  <si>
    <t>colocar o Nº de componente asociado</t>
  </si>
  <si>
    <t>Objeto</t>
  </si>
  <si>
    <t>Datas Estimadas</t>
  </si>
  <si>
    <t>Unidade Executora*</t>
  </si>
  <si>
    <t>Objeto*</t>
  </si>
  <si>
    <t>Montante Estimado *</t>
  </si>
  <si>
    <t>Componente/Categoria :*</t>
  </si>
  <si>
    <t>Método de Revisão (Selecionar uma das opções):*</t>
  </si>
  <si>
    <t>Datas Estimadas*</t>
  </si>
  <si>
    <t>*: Campos obrigatorios</t>
  </si>
  <si>
    <t>Publicação do Anúncio/Convite</t>
  </si>
  <si>
    <t>Categoria/ Componente</t>
  </si>
  <si>
    <t>Objeto da licitação</t>
  </si>
  <si>
    <t>Colocar "sistema nacional" na coluna de metodo e na coluna de revisão/supervisão + indicar o metodo e "contrapartida"' na coluna" "comentario"</t>
  </si>
  <si>
    <t xml:space="preserve"> O novo formato de Plano de Aquisições para as operações financiadas pelo BID tem como objetivo facilitar o preenchimento, padronização e coleta de informações com a utilização de menus suspensos em varias colunas. Por favor seguir as instruções e opções disponiveis:</t>
  </si>
  <si>
    <t>Seleção Baseada na Qualidade e Custo  (SBQC)</t>
  </si>
  <si>
    <t>Seleção Baseada na Qualidade  (SBQ)</t>
  </si>
  <si>
    <t>Contratação Direta (CD)</t>
  </si>
  <si>
    <t>Seleção Baseada no Menor Custo  (SBMC)</t>
  </si>
  <si>
    <t>Seleção Baseado em Orçamento Fixo (SBOF)</t>
  </si>
  <si>
    <t>Sistema Nacional (SN)</t>
  </si>
  <si>
    <t>Licitação Pública Internacional (LPI)</t>
  </si>
  <si>
    <t>Licitação Pública Nacional (LPN)</t>
  </si>
  <si>
    <t>Comparação de Preços (CP)</t>
  </si>
  <si>
    <t>Licitação  Limitada Internacional(LLI)</t>
  </si>
  <si>
    <t>Nova Licitação</t>
  </si>
  <si>
    <t>Declaração de aquisição Deserta</t>
  </si>
  <si>
    <t>Recusa de Ofertas</t>
  </si>
  <si>
    <t>Contrato concluido</t>
  </si>
  <si>
    <t>Metodos de licitação nacional</t>
  </si>
  <si>
    <t>Pregão Presencial</t>
  </si>
  <si>
    <t>Pregão Eletrónico</t>
  </si>
  <si>
    <t>Ata de registro de preços</t>
  </si>
  <si>
    <t>Concorrencia Publica Nacional</t>
  </si>
  <si>
    <t>Tomada de preços</t>
  </si>
  <si>
    <t>Carta convite</t>
  </si>
  <si>
    <t>Contrataçõ direta</t>
  </si>
  <si>
    <t>Exemplos</t>
  </si>
  <si>
    <t>Seleção Baseada na Qualidade e Custo (SBQC)</t>
  </si>
  <si>
    <t>Seleção Baseada no Menor Custo (SBMC) </t>
  </si>
  <si>
    <t>Licitação Limitada Internacional  (LLI)</t>
  </si>
  <si>
    <t>Programa de Mobilidade Urbana Sustentável de Santo André</t>
  </si>
  <si>
    <t>SMU (UGP-BID)</t>
  </si>
  <si>
    <t>Obras de Melhorias Viárias</t>
  </si>
  <si>
    <t>Corredores de Transportes</t>
  </si>
  <si>
    <t>Pregão</t>
  </si>
  <si>
    <t>Auditoria Contábil do Programa</t>
  </si>
  <si>
    <t>Gerenciadora e apoio técnico</t>
  </si>
  <si>
    <t>Supervisão de Obras</t>
  </si>
  <si>
    <t>Plano de Mobilidade Urbana Sustentável</t>
  </si>
  <si>
    <t>Desenvolvimento e implantação de plano estratégico de segurança viária</t>
  </si>
  <si>
    <t>Desapropriação e reassentamento</t>
  </si>
  <si>
    <t>Mitigação e compensação ambiental</t>
  </si>
  <si>
    <t>Total do Programa</t>
  </si>
  <si>
    <r>
      <t xml:space="preserve">Componente 1 - </t>
    </r>
    <r>
      <rPr>
        <i/>
        <sz val="10"/>
        <rFont val="Calibri"/>
        <family val="2"/>
      </rPr>
      <t>ENGENHARIA E ADMINISTRAÇÃO</t>
    </r>
  </si>
  <si>
    <r>
      <t xml:space="preserve">Componente 2 - </t>
    </r>
    <r>
      <rPr>
        <i/>
        <sz val="10"/>
        <rFont val="Calibri"/>
        <family val="2"/>
      </rPr>
      <t>OBRAS CIVIS E SUPERVISÃO</t>
    </r>
  </si>
  <si>
    <r>
      <t xml:space="preserve">Componente 3 - </t>
    </r>
    <r>
      <rPr>
        <i/>
        <sz val="10"/>
        <rFont val="Calibri"/>
        <family val="2"/>
      </rPr>
      <t>FORTALECIMENTO INSTITUCIONAL</t>
    </r>
  </si>
  <si>
    <r>
      <t xml:space="preserve">Componente 4 - </t>
    </r>
    <r>
      <rPr>
        <i/>
        <sz val="10"/>
        <rFont val="Calibri"/>
        <family val="2"/>
      </rPr>
      <t>CUSTOS CONCORRENTES</t>
    </r>
  </si>
  <si>
    <t>Versión ( 29-junho-2018) :</t>
  </si>
  <si>
    <t>Governo do Município de Santo André</t>
  </si>
  <si>
    <t>SI</t>
  </si>
  <si>
    <t>Componente 1 - ENGENHARIA E ADMINISTRAÇÃO</t>
  </si>
  <si>
    <t>Componente 2 - OBRAS CIVIS E SUPERVISÃO</t>
  </si>
  <si>
    <t>Componente 3 - FORTALECIMENTO INSTITUCIONAL</t>
  </si>
  <si>
    <t>Componente 4 - CUSTOS CONCORRENTES</t>
  </si>
  <si>
    <t>Secretaria de Mobilidade Urbana - Unidade de Gerenciamento do Programa de Mobilidade Urbana Sustentável</t>
  </si>
  <si>
    <r>
      <t xml:space="preserve">Notas: As fontes de desembolso do BID e da contrapartida local estão descritas na aba </t>
    </r>
    <r>
      <rPr>
        <i/>
        <sz val="11"/>
        <color theme="1"/>
        <rFont val="Calibri"/>
        <family val="2"/>
        <scheme val="minor"/>
      </rPr>
      <t>"Quadro dos desembolsos"</t>
    </r>
  </si>
  <si>
    <r>
      <t xml:space="preserve">Método 
</t>
    </r>
    <r>
      <rPr>
        <i/>
        <sz val="14"/>
        <color indexed="9"/>
        <rFont val="Calibri"/>
        <family val="2"/>
      </rPr>
      <t>(Selecionar uma das Opções)</t>
    </r>
    <r>
      <rPr>
        <sz val="14"/>
        <color indexed="9"/>
        <rFont val="Calibri"/>
        <family val="2"/>
      </rPr>
      <t>:*</t>
    </r>
  </si>
  <si>
    <t>Capacitação de mulheres para atuação na operação no sistema de transporte</t>
  </si>
  <si>
    <t xml:space="preserve"> Capacitação de operadores do sistema de transporte coletivo</t>
  </si>
  <si>
    <t xml:space="preserve"> Implantar ações de educação para os usuários do sistema de mobilidade urbana</t>
  </si>
  <si>
    <t xml:space="preserve"> Contratação de consultoria para apoio na gestão financeira nos contratos de concessão</t>
  </si>
  <si>
    <t xml:space="preserve"> Estudo do Uso do Solo e Capacidade de Suporte de infraestrutura para corredores de ônibus</t>
  </si>
  <si>
    <t xml:space="preserve"> Sistema de Monitoramento da Mobilidade Urbana</t>
  </si>
  <si>
    <t>Contrato de Empréstimo: [BR-L1402] OC-BR</t>
  </si>
  <si>
    <t>Atualizado por: UGP-BID</t>
  </si>
  <si>
    <t xml:space="preserve">Adib Chammas </t>
  </si>
  <si>
    <t xml:space="preserve">Complexo Santa Terezinha </t>
  </si>
  <si>
    <t>Projetos de Engenharia Complexo Santa Terezinha</t>
  </si>
  <si>
    <t>Projetos de Engenharia Corredor Central</t>
  </si>
  <si>
    <t>GEOBIM - Elaboração de Documentação para contratação do Software</t>
  </si>
  <si>
    <t>Comparação de Qualificações (3 CV's) - Cindividual</t>
  </si>
  <si>
    <t>Elaboração de Documentação para contratação da capacitação das mulheres</t>
  </si>
  <si>
    <t xml:space="preserve">PLANO DE AQUISIÇÕES (PA) - 60 MESES </t>
  </si>
  <si>
    <t>Plano Piloto GEOBIM - Equipamentos e softwares de informática</t>
  </si>
  <si>
    <t xml:space="preserve"> Plano Piloto GEOBIM - Capacitação e Implantação</t>
  </si>
  <si>
    <t>2.1.1</t>
  </si>
  <si>
    <t>2.1.2</t>
  </si>
  <si>
    <t>2.2</t>
  </si>
  <si>
    <t>1.1</t>
  </si>
  <si>
    <t>Corredores de Transporte</t>
  </si>
  <si>
    <t>2/2.2</t>
  </si>
  <si>
    <t>2/2.1</t>
  </si>
  <si>
    <t>3/3.1</t>
  </si>
  <si>
    <t>1/1.2</t>
  </si>
  <si>
    <t>2/2.4</t>
  </si>
  <si>
    <t>3/3.2</t>
  </si>
  <si>
    <t>1/1.1</t>
  </si>
  <si>
    <t>2/2.3</t>
  </si>
  <si>
    <t>1/1.3</t>
  </si>
  <si>
    <t>3.1</t>
  </si>
  <si>
    <t>4/4.1</t>
  </si>
  <si>
    <t>4/4.2</t>
  </si>
  <si>
    <t>Código dos Documentos</t>
  </si>
  <si>
    <t>3.1.2</t>
  </si>
  <si>
    <t>2.4</t>
  </si>
  <si>
    <t>3.2</t>
  </si>
  <si>
    <t>1.3</t>
  </si>
  <si>
    <t>2.3</t>
  </si>
  <si>
    <t>1.2</t>
  </si>
  <si>
    <t>3.1.1</t>
  </si>
  <si>
    <t>3.1.4</t>
  </si>
  <si>
    <t>3.1.3</t>
  </si>
  <si>
    <t>3.1.5</t>
  </si>
  <si>
    <t>3.1.6</t>
  </si>
  <si>
    <t>3.1.7</t>
  </si>
  <si>
    <t>3.1.8</t>
  </si>
  <si>
    <t>3.1.9</t>
  </si>
  <si>
    <t>3.1.10</t>
  </si>
  <si>
    <t>4.1</t>
  </si>
  <si>
    <t>4.2</t>
  </si>
  <si>
    <t>Seleção Baseada na Qualidade (SBQ)</t>
  </si>
  <si>
    <t>Atualizado em: 05/08/2020</t>
  </si>
  <si>
    <t>2.1.3</t>
  </si>
  <si>
    <t>Obras Emergenciais Viaduto Castelo Branco</t>
  </si>
  <si>
    <t>Atualização Nº: 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</si>
</sst>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-;\-* #,##0.00_-;_-* &quot;-&quot;??_-;_-@_-"/>
    <numFmt numFmtId="165" formatCode="[$USD]\ #,##0.00"/>
    <numFmt numFmtId="166" formatCode="0.00_)"/>
    <numFmt numFmtId="167" formatCode="[$-416]General"/>
    <numFmt numFmtId="168" formatCode="[$R$-416]&quot; &quot;#,##0.00;[Red]&quot;-&quot;[$R$-416]&quot; &quot;#,##0.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name val="Helv"/>
    </font>
    <font>
      <b/>
      <sz val="14"/>
      <name val="Calibri"/>
      <family val="2"/>
      <scheme val="minor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indexed="9"/>
      <name val="Calibri"/>
      <family val="2"/>
      <scheme val="minor"/>
    </font>
    <font>
      <sz val="14"/>
      <color indexed="9"/>
      <name val="Calibri"/>
      <family val="2"/>
      <scheme val="minor"/>
    </font>
    <font>
      <i/>
      <sz val="14"/>
      <color indexed="9"/>
      <name val="Calibri"/>
      <family val="2"/>
    </font>
    <font>
      <sz val="14"/>
      <color indexed="9"/>
      <name val="Calibri"/>
      <family val="2"/>
    </font>
    <font>
      <sz val="14"/>
      <name val="Calibri"/>
      <family val="2"/>
      <scheme val="minor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39997558519241921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166" fontId="36" fillId="0" borderId="0"/>
    <xf numFmtId="164" fontId="36" fillId="0" borderId="0" applyFont="0" applyFill="0" applyBorder="0" applyAlignment="0" applyProtection="0"/>
    <xf numFmtId="167" fontId="38" fillId="0" borderId="0" applyBorder="0" applyProtection="0"/>
    <xf numFmtId="0" fontId="39" fillId="0" borderId="0" applyNumberFormat="0" applyBorder="0" applyProtection="0">
      <alignment horizontal="center"/>
    </xf>
    <xf numFmtId="0" fontId="39" fillId="0" borderId="0" applyNumberFormat="0" applyBorder="0" applyProtection="0">
      <alignment horizontal="center" textRotation="90"/>
    </xf>
    <xf numFmtId="9" fontId="36" fillId="0" borderId="0" applyFont="0" applyFill="0" applyBorder="0" applyAlignment="0" applyProtection="0"/>
    <xf numFmtId="0" fontId="40" fillId="0" borderId="0" applyNumberFormat="0" applyBorder="0" applyProtection="0"/>
    <xf numFmtId="168" fontId="40" fillId="0" borderId="0" applyBorder="0" applyProtection="0"/>
  </cellStyleXfs>
  <cellXfs count="240">
    <xf numFmtId="0" fontId="0" fillId="0" borderId="0" xfId="0"/>
    <xf numFmtId="0" fontId="2" fillId="0" borderId="0" xfId="38"/>
    <xf numFmtId="0" fontId="2" fillId="0" borderId="0" xfId="38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8" fillId="0" borderId="18" xfId="1" applyFont="1" applyFill="1" applyBorder="1" applyAlignment="1">
      <alignment horizontal="left" vertical="center" wrapText="1"/>
    </xf>
    <xf numFmtId="0" fontId="20" fillId="0" borderId="17" xfId="1" quotePrefix="1" applyFont="1" applyBorder="1" applyAlignment="1" applyProtection="1"/>
    <xf numFmtId="165" fontId="20" fillId="0" borderId="10" xfId="1" applyNumberFormat="1" applyFont="1" applyFill="1" applyBorder="1" applyAlignment="1">
      <alignment horizontal="right" vertical="center" wrapText="1"/>
    </xf>
    <xf numFmtId="165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5" fontId="21" fillId="24" borderId="15" xfId="1" applyNumberFormat="1" applyFont="1" applyFill="1" applyBorder="1" applyAlignment="1">
      <alignment horizontal="right" vertical="center" wrapText="1"/>
    </xf>
    <xf numFmtId="165" fontId="21" fillId="24" borderId="16" xfId="1" applyNumberFormat="1" applyFont="1" applyFill="1" applyBorder="1" applyAlignment="1">
      <alignment horizontal="right" vertical="center" wrapText="1"/>
    </xf>
    <xf numFmtId="0" fontId="1" fillId="0" borderId="0" xfId="1"/>
    <xf numFmtId="0" fontId="26" fillId="24" borderId="11" xfId="1" applyFont="1" applyFill="1" applyBorder="1" applyAlignment="1">
      <alignment horizontal="center" vertical="center"/>
    </xf>
    <xf numFmtId="0" fontId="26" fillId="24" borderId="12" xfId="1" applyFont="1" applyFill="1" applyBorder="1" applyAlignment="1">
      <alignment horizontal="center" vertical="center"/>
    </xf>
    <xf numFmtId="0" fontId="26" fillId="24" borderId="13" xfId="1" applyFont="1" applyFill="1" applyBorder="1" applyAlignment="1">
      <alignment horizontal="center" vertical="center" wrapText="1"/>
    </xf>
    <xf numFmtId="0" fontId="20" fillId="0" borderId="14" xfId="1" applyFont="1" applyBorder="1" applyAlignment="1">
      <alignment vertical="center"/>
    </xf>
    <xf numFmtId="0" fontId="27" fillId="24" borderId="23" xfId="1" applyFont="1" applyFill="1" applyBorder="1" applyAlignment="1">
      <alignment horizontal="center" vertical="center"/>
    </xf>
    <xf numFmtId="0" fontId="27" fillId="24" borderId="24" xfId="1" applyFont="1" applyFill="1" applyBorder="1" applyAlignment="1">
      <alignment horizontal="center" vertical="center"/>
    </xf>
    <xf numFmtId="0" fontId="20" fillId="0" borderId="0" xfId="1" applyFont="1" applyAlignment="1">
      <alignment vertical="center"/>
    </xf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165" fontId="20" fillId="0" borderId="10" xfId="1" applyNumberFormat="1" applyFont="1" applyFill="1" applyBorder="1" applyAlignment="1">
      <alignment horizontal="right" vertical="center" wrapText="1"/>
    </xf>
    <xf numFmtId="165" fontId="20" fillId="0" borderId="14" xfId="1" applyNumberFormat="1" applyFont="1" applyFill="1" applyBorder="1" applyAlignment="1">
      <alignment horizontal="right" vertical="center" wrapText="1"/>
    </xf>
    <xf numFmtId="0" fontId="20" fillId="0" borderId="17" xfId="1" applyFont="1" applyBorder="1" applyAlignment="1" applyProtection="1"/>
    <xf numFmtId="0" fontId="21" fillId="24" borderId="18" xfId="1" applyFont="1" applyFill="1" applyBorder="1" applyAlignment="1">
      <alignment horizontal="center" vertical="center" wrapText="1"/>
    </xf>
    <xf numFmtId="165" fontId="21" fillId="24" borderId="15" xfId="1" applyNumberFormat="1" applyFont="1" applyFill="1" applyBorder="1" applyAlignment="1">
      <alignment horizontal="right" vertical="center" wrapText="1"/>
    </xf>
    <xf numFmtId="165" fontId="21" fillId="24" borderId="16" xfId="1" applyNumberFormat="1" applyFont="1" applyFill="1" applyBorder="1" applyAlignment="1">
      <alignment horizontal="right" vertical="center" wrapText="1"/>
    </xf>
    <xf numFmtId="4" fontId="0" fillId="0" borderId="0" xfId="0" applyNumberFormat="1"/>
    <xf numFmtId="10" fontId="0" fillId="0" borderId="0" xfId="0" applyNumberFormat="1"/>
    <xf numFmtId="0" fontId="20" fillId="0" borderId="10" xfId="1" applyFont="1" applyFill="1" applyBorder="1" applyAlignment="1">
      <alignment vertical="center" wrapText="1"/>
    </xf>
    <xf numFmtId="0" fontId="22" fillId="27" borderId="39" xfId="38" applyFont="1" applyFill="1" applyBorder="1" applyAlignment="1">
      <alignment horizontal="left" vertical="center" wrapText="1"/>
    </xf>
    <xf numFmtId="0" fontId="22" fillId="27" borderId="27" xfId="38" applyFont="1" applyFill="1" applyBorder="1" applyAlignment="1">
      <alignment horizontal="left" vertical="center" wrapText="1"/>
    </xf>
    <xf numFmtId="0" fontId="22" fillId="27" borderId="18" xfId="38" applyFont="1" applyFill="1" applyBorder="1" applyAlignment="1">
      <alignment horizontal="left" vertical="center" wrapText="1"/>
    </xf>
    <xf numFmtId="0" fontId="20" fillId="0" borderId="13" xfId="1" applyFont="1" applyFill="1" applyBorder="1" applyAlignment="1">
      <alignment vertical="center" wrapText="1"/>
    </xf>
    <xf numFmtId="0" fontId="20" fillId="0" borderId="14" xfId="1" applyFont="1" applyFill="1" applyBorder="1" applyAlignment="1">
      <alignment vertical="center" wrapText="1"/>
    </xf>
    <xf numFmtId="0" fontId="20" fillId="0" borderId="16" xfId="1" applyFont="1" applyFill="1" applyBorder="1" applyAlignment="1">
      <alignment vertical="center" wrapText="1"/>
    </xf>
    <xf numFmtId="0" fontId="20" fillId="0" borderId="37" xfId="1" applyFont="1" applyFill="1" applyBorder="1" applyAlignment="1">
      <alignment vertical="center" wrapText="1"/>
    </xf>
    <xf numFmtId="0" fontId="0" fillId="0" borderId="0" xfId="0" applyFill="1"/>
    <xf numFmtId="0" fontId="22" fillId="27" borderId="28" xfId="38" applyFont="1" applyFill="1" applyBorder="1" applyAlignment="1">
      <alignment horizontal="left" vertical="center" wrapText="1"/>
    </xf>
    <xf numFmtId="0" fontId="22" fillId="0" borderId="0" xfId="38" applyFont="1" applyFill="1" applyBorder="1" applyAlignment="1">
      <alignment horizontal="left" vertical="center" wrapText="1"/>
    </xf>
    <xf numFmtId="0" fontId="22" fillId="0" borderId="22" xfId="38" applyFont="1" applyFill="1" applyBorder="1" applyAlignment="1">
      <alignment horizontal="left" vertical="center" wrapText="1"/>
    </xf>
    <xf numFmtId="0" fontId="34" fillId="0" borderId="0" xfId="0" applyFont="1"/>
    <xf numFmtId="0" fontId="32" fillId="27" borderId="38" xfId="0" applyFont="1" applyFill="1" applyBorder="1" applyAlignment="1">
      <alignment horizontal="center" vertical="center"/>
    </xf>
    <xf numFmtId="0" fontId="34" fillId="0" borderId="13" xfId="0" applyFont="1" applyBorder="1" applyAlignment="1">
      <alignment horizontal="left" vertical="center" wrapText="1"/>
    </xf>
    <xf numFmtId="0" fontId="34" fillId="0" borderId="40" xfId="0" applyFont="1" applyBorder="1" applyAlignment="1">
      <alignment horizontal="left" vertical="center" wrapText="1"/>
    </xf>
    <xf numFmtId="0" fontId="34" fillId="0" borderId="22" xfId="0" applyFont="1" applyFill="1" applyBorder="1" applyAlignment="1">
      <alignment horizontal="left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4" fillId="0" borderId="0" xfId="0" applyFont="1" applyFill="1"/>
    <xf numFmtId="0" fontId="34" fillId="0" borderId="41" xfId="0" applyFont="1" applyBorder="1" applyAlignment="1">
      <alignment horizontal="left" vertical="center" wrapText="1"/>
    </xf>
    <xf numFmtId="0" fontId="34" fillId="0" borderId="16" xfId="0" applyFont="1" applyFill="1" applyBorder="1" applyAlignment="1">
      <alignment horizontal="left" vertical="center" wrapText="1"/>
    </xf>
    <xf numFmtId="0" fontId="20" fillId="0" borderId="16" xfId="0" applyFont="1" applyBorder="1"/>
    <xf numFmtId="0" fontId="32" fillId="0" borderId="0" xfId="0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vertical="center" wrapText="1"/>
    </xf>
    <xf numFmtId="0" fontId="20" fillId="0" borderId="27" xfId="1" applyFont="1" applyBorder="1" applyAlignment="1">
      <alignment horizontal="center" vertical="center"/>
    </xf>
    <xf numFmtId="17" fontId="20" fillId="0" borderId="15" xfId="1" applyNumberFormat="1" applyFont="1" applyFill="1" applyBorder="1" applyAlignment="1">
      <alignment horizontal="left" vertical="center" wrapText="1"/>
    </xf>
    <xf numFmtId="17" fontId="20" fillId="0" borderId="16" xfId="1" applyNumberFormat="1" applyFont="1" applyFill="1" applyBorder="1" applyAlignment="1">
      <alignment horizontal="left" vertical="center" wrapText="1"/>
    </xf>
    <xf numFmtId="0" fontId="20" fillId="0" borderId="14" xfId="1" applyFont="1" applyBorder="1" applyAlignment="1">
      <alignment horizontal="center" vertical="center"/>
    </xf>
    <xf numFmtId="0" fontId="20" fillId="0" borderId="10" xfId="1" applyFont="1" applyBorder="1" applyAlignment="1">
      <alignment horizontal="center" vertical="center" wrapText="1"/>
    </xf>
    <xf numFmtId="0" fontId="42" fillId="0" borderId="0" xfId="0" applyFont="1"/>
    <xf numFmtId="4" fontId="42" fillId="0" borderId="0" xfId="0" applyNumberFormat="1" applyFont="1"/>
    <xf numFmtId="10" fontId="42" fillId="0" borderId="0" xfId="0" applyNumberFormat="1" applyFont="1"/>
    <xf numFmtId="0" fontId="43" fillId="0" borderId="0" xfId="0" applyFont="1" applyAlignment="1">
      <alignment horizontal="justify" vertical="center"/>
    </xf>
    <xf numFmtId="0" fontId="44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4" fontId="47" fillId="24" borderId="20" xfId="38" applyNumberFormat="1" applyFont="1" applyFill="1" applyBorder="1" applyAlignment="1">
      <alignment horizontal="center" vertical="center" wrapText="1"/>
    </xf>
    <xf numFmtId="10" fontId="47" fillId="24" borderId="20" xfId="38" applyNumberFormat="1" applyFont="1" applyFill="1" applyBorder="1" applyAlignment="1">
      <alignment horizontal="center" vertical="center" wrapText="1"/>
    </xf>
    <xf numFmtId="0" fontId="47" fillId="24" borderId="20" xfId="38" applyFont="1" applyFill="1" applyBorder="1" applyAlignment="1">
      <alignment horizontal="center" vertical="center" wrapText="1"/>
    </xf>
    <xf numFmtId="0" fontId="50" fillId="0" borderId="11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vertical="center" wrapText="1"/>
    </xf>
    <xf numFmtId="4" fontId="50" fillId="0" borderId="12" xfId="38" applyNumberFormat="1" applyFont="1" applyFill="1" applyBorder="1" applyAlignment="1">
      <alignment vertical="center" wrapText="1"/>
    </xf>
    <xf numFmtId="10" fontId="50" fillId="0" borderId="12" xfId="38" applyNumberFormat="1" applyFont="1" applyFill="1" applyBorder="1" applyAlignment="1">
      <alignment vertical="center" wrapText="1"/>
    </xf>
    <xf numFmtId="0" fontId="50" fillId="0" borderId="12" xfId="38" applyFont="1" applyFill="1" applyBorder="1" applyAlignment="1">
      <alignment horizontal="center" vertical="center" wrapText="1"/>
    </xf>
    <xf numFmtId="17" fontId="50" fillId="0" borderId="12" xfId="38" applyNumberFormat="1" applyFont="1" applyFill="1" applyBorder="1" applyAlignment="1">
      <alignment vertical="center" wrapText="1"/>
    </xf>
    <xf numFmtId="0" fontId="50" fillId="0" borderId="13" xfId="38" applyFont="1" applyFill="1" applyBorder="1" applyAlignment="1">
      <alignment vertical="center" wrapText="1"/>
    </xf>
    <xf numFmtId="0" fontId="50" fillId="0" borderId="17" xfId="38" applyFont="1" applyFill="1" applyBorder="1" applyAlignment="1">
      <alignment horizontal="center" vertical="center" wrapText="1"/>
    </xf>
    <xf numFmtId="0" fontId="50" fillId="0" borderId="10" xfId="38" applyFont="1" applyFill="1" applyBorder="1" applyAlignment="1">
      <alignment vertical="center" wrapText="1"/>
    </xf>
    <xf numFmtId="4" fontId="50" fillId="0" borderId="10" xfId="38" applyNumberFormat="1" applyFont="1" applyFill="1" applyBorder="1" applyAlignment="1">
      <alignment vertical="center" wrapText="1"/>
    </xf>
    <xf numFmtId="10" fontId="50" fillId="0" borderId="10" xfId="38" applyNumberFormat="1" applyFont="1" applyFill="1" applyBorder="1" applyAlignment="1">
      <alignment vertical="center" wrapText="1"/>
    </xf>
    <xf numFmtId="0" fontId="50" fillId="0" borderId="10" xfId="38" applyFont="1" applyFill="1" applyBorder="1" applyAlignment="1">
      <alignment horizontal="center" vertical="center" wrapText="1"/>
    </xf>
    <xf numFmtId="17" fontId="50" fillId="0" borderId="10" xfId="38" applyNumberFormat="1" applyFont="1" applyFill="1" applyBorder="1" applyAlignment="1">
      <alignment vertical="center" wrapText="1"/>
    </xf>
    <xf numFmtId="0" fontId="50" fillId="0" borderId="14" xfId="38" applyFont="1" applyFill="1" applyBorder="1" applyAlignment="1">
      <alignment vertical="center" wrapText="1"/>
    </xf>
    <xf numFmtId="0" fontId="50" fillId="0" borderId="18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vertical="center" wrapText="1"/>
    </xf>
    <xf numFmtId="4" fontId="50" fillId="0" borderId="15" xfId="38" applyNumberFormat="1" applyFont="1" applyFill="1" applyBorder="1" applyAlignment="1">
      <alignment vertical="center" wrapText="1"/>
    </xf>
    <xf numFmtId="10" fontId="50" fillId="0" borderId="15" xfId="38" applyNumberFormat="1" applyFont="1" applyFill="1" applyBorder="1" applyAlignment="1">
      <alignment vertical="center" wrapText="1"/>
    </xf>
    <xf numFmtId="0" fontId="50" fillId="0" borderId="16" xfId="38" applyFont="1" applyFill="1" applyBorder="1" applyAlignment="1">
      <alignment vertical="center" wrapText="1"/>
    </xf>
    <xf numFmtId="0" fontId="50" fillId="0" borderId="0" xfId="38" applyFont="1" applyFill="1" applyBorder="1" applyAlignment="1">
      <alignment vertical="center" wrapText="1"/>
    </xf>
    <xf numFmtId="4" fontId="50" fillId="0" borderId="0" xfId="38" applyNumberFormat="1" applyFont="1" applyFill="1" applyBorder="1" applyAlignment="1">
      <alignment vertical="center" wrapText="1"/>
    </xf>
    <xf numFmtId="10" fontId="50" fillId="0" borderId="0" xfId="38" applyNumberFormat="1" applyFont="1" applyFill="1" applyBorder="1" applyAlignment="1">
      <alignment vertical="center" wrapText="1"/>
    </xf>
    <xf numFmtId="0" fontId="50" fillId="0" borderId="34" xfId="38" applyFont="1" applyFill="1" applyBorder="1" applyAlignment="1">
      <alignment vertical="center" wrapText="1"/>
    </xf>
    <xf numFmtId="0" fontId="50" fillId="0" borderId="11" xfId="38" applyFont="1" applyFill="1" applyBorder="1" applyAlignment="1">
      <alignment vertical="center" wrapText="1"/>
    </xf>
    <xf numFmtId="0" fontId="50" fillId="0" borderId="25" xfId="38" applyFont="1" applyFill="1" applyBorder="1" applyAlignment="1">
      <alignment vertical="center" wrapText="1"/>
    </xf>
    <xf numFmtId="0" fontId="50" fillId="0" borderId="17" xfId="38" applyFont="1" applyFill="1" applyBorder="1" applyAlignment="1">
      <alignment vertical="center" wrapText="1"/>
    </xf>
    <xf numFmtId="0" fontId="50" fillId="0" borderId="30" xfId="38" applyFont="1" applyFill="1" applyBorder="1" applyAlignment="1">
      <alignment vertical="center" wrapText="1"/>
    </xf>
    <xf numFmtId="0" fontId="50" fillId="0" borderId="18" xfId="38" applyFont="1" applyFill="1" applyBorder="1" applyAlignment="1">
      <alignment vertical="center" wrapText="1"/>
    </xf>
    <xf numFmtId="0" fontId="50" fillId="0" borderId="10" xfId="1" applyFont="1" applyFill="1" applyBorder="1" applyAlignment="1">
      <alignment vertical="center" wrapText="1"/>
    </xf>
    <xf numFmtId="0" fontId="50" fillId="0" borderId="10" xfId="0" applyFont="1" applyBorder="1"/>
    <xf numFmtId="0" fontId="50" fillId="0" borderId="20" xfId="1" applyFont="1" applyFill="1" applyBorder="1" applyAlignment="1">
      <alignment horizontal="center" vertical="center" wrapText="1"/>
    </xf>
    <xf numFmtId="0" fontId="50" fillId="0" borderId="19" xfId="1" applyFont="1" applyFill="1" applyBorder="1" applyAlignment="1">
      <alignment horizontal="center" vertical="center" wrapText="1"/>
    </xf>
    <xf numFmtId="0" fontId="50" fillId="0" borderId="37" xfId="1" applyFont="1" applyFill="1" applyBorder="1" applyAlignment="1">
      <alignment horizontal="center" vertical="center" wrapText="1"/>
    </xf>
    <xf numFmtId="0" fontId="42" fillId="0" borderId="20" xfId="0" applyFont="1" applyBorder="1" applyAlignment="1">
      <alignment horizontal="center" vertical="center" wrapText="1"/>
    </xf>
    <xf numFmtId="0" fontId="42" fillId="0" borderId="19" xfId="0" applyFont="1" applyBorder="1" applyAlignment="1">
      <alignment horizontal="center" vertical="center" wrapText="1"/>
    </xf>
    <xf numFmtId="0" fontId="42" fillId="0" borderId="3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50" fillId="0" borderId="10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horizontal="center" vertical="center" wrapText="1"/>
    </xf>
    <xf numFmtId="0" fontId="47" fillId="24" borderId="20" xfId="38" applyFont="1" applyFill="1" applyBorder="1" applyAlignment="1">
      <alignment horizontal="center" vertical="center" wrapText="1"/>
    </xf>
    <xf numFmtId="10" fontId="47" fillId="24" borderId="20" xfId="38" applyNumberFormat="1" applyFont="1" applyFill="1" applyBorder="1" applyAlignment="1">
      <alignment horizontal="center" vertical="center" wrapText="1"/>
    </xf>
    <xf numFmtId="0" fontId="37" fillId="0" borderId="0" xfId="38" applyFont="1" applyFill="1" applyBorder="1" applyAlignment="1">
      <alignment horizontal="left" vertical="center" wrapText="1"/>
    </xf>
    <xf numFmtId="17" fontId="42" fillId="0" borderId="10" xfId="38" applyNumberFormat="1" applyFont="1" applyFill="1" applyBorder="1" applyAlignment="1">
      <alignment vertical="center" wrapText="1"/>
    </xf>
    <xf numFmtId="17" fontId="42" fillId="0" borderId="12" xfId="38" applyNumberFormat="1" applyFont="1" applyFill="1" applyBorder="1" applyAlignment="1">
      <alignment vertical="center" wrapText="1"/>
    </xf>
    <xf numFmtId="0" fontId="37" fillId="0" borderId="0" xfId="38" applyFont="1" applyFill="1" applyBorder="1" applyAlignment="1">
      <alignment vertical="center" wrapText="1"/>
    </xf>
    <xf numFmtId="0" fontId="50" fillId="0" borderId="10" xfId="38" applyFont="1" applyFill="1" applyBorder="1" applyAlignment="1">
      <alignment horizontal="center" vertical="center" wrapText="1"/>
    </xf>
    <xf numFmtId="0" fontId="37" fillId="0" borderId="0" xfId="0" applyFont="1" applyAlignment="1">
      <alignment horizontal="left" vertical="center"/>
    </xf>
    <xf numFmtId="0" fontId="50" fillId="0" borderId="0" xfId="0" applyFont="1"/>
    <xf numFmtId="0" fontId="50" fillId="0" borderId="0" xfId="0" applyFont="1" applyAlignment="1">
      <alignment horizontal="justify" vertical="center"/>
    </xf>
    <xf numFmtId="4" fontId="42" fillId="0" borderId="10" xfId="0" applyNumberFormat="1" applyFont="1" applyBorder="1"/>
    <xf numFmtId="4" fontId="50" fillId="0" borderId="35" xfId="38" applyNumberFormat="1" applyFont="1" applyFill="1" applyBorder="1" applyAlignment="1">
      <alignment vertical="center" wrapText="1"/>
    </xf>
    <xf numFmtId="0" fontId="50" fillId="0" borderId="37" xfId="38" applyFont="1" applyFill="1" applyBorder="1" applyAlignment="1">
      <alignment vertical="center" wrapText="1"/>
    </xf>
    <xf numFmtId="0" fontId="50" fillId="0" borderId="10" xfId="38" applyFont="1" applyFill="1" applyBorder="1" applyAlignment="1">
      <alignment horizontal="center" vertical="center" wrapText="1"/>
    </xf>
    <xf numFmtId="0" fontId="50" fillId="0" borderId="12" xfId="38" applyFont="1" applyFill="1" applyBorder="1" applyAlignment="1">
      <alignment horizontal="center" vertical="center" wrapText="1"/>
    </xf>
    <xf numFmtId="17" fontId="50" fillId="0" borderId="37" xfId="38" applyNumberFormat="1" applyFont="1" applyFill="1" applyBorder="1" applyAlignment="1">
      <alignment vertical="center" wrapText="1"/>
    </xf>
    <xf numFmtId="0" fontId="50" fillId="0" borderId="49" xfId="38" applyFont="1" applyFill="1" applyBorder="1" applyAlignment="1">
      <alignment horizontal="center" vertical="center" wrapText="1"/>
    </xf>
    <xf numFmtId="4" fontId="50" fillId="0" borderId="37" xfId="38" applyNumberFormat="1" applyFont="1" applyFill="1" applyBorder="1" applyAlignment="1">
      <alignment vertical="center" wrapText="1"/>
    </xf>
    <xf numFmtId="10" fontId="50" fillId="0" borderId="37" xfId="38" applyNumberFormat="1" applyFont="1" applyFill="1" applyBorder="1" applyAlignment="1">
      <alignment vertical="center" wrapText="1"/>
    </xf>
    <xf numFmtId="0" fontId="50" fillId="0" borderId="37" xfId="38" applyFont="1" applyFill="1" applyBorder="1" applyAlignment="1">
      <alignment horizontal="center" vertical="center" wrapText="1"/>
    </xf>
    <xf numFmtId="0" fontId="50" fillId="0" borderId="50" xfId="38" applyFont="1" applyFill="1" applyBorder="1" applyAlignment="1">
      <alignment vertical="center" wrapText="1"/>
    </xf>
    <xf numFmtId="0" fontId="50" fillId="0" borderId="41" xfId="38" applyFont="1" applyFill="1" applyBorder="1" applyAlignment="1">
      <alignment vertical="center" wrapText="1"/>
    </xf>
    <xf numFmtId="17" fontId="50" fillId="0" borderId="42" xfId="38" applyNumberFormat="1" applyFont="1" applyFill="1" applyBorder="1" applyAlignment="1">
      <alignment vertical="center" wrapText="1"/>
    </xf>
    <xf numFmtId="0" fontId="42" fillId="0" borderId="37" xfId="0" applyFont="1" applyBorder="1"/>
    <xf numFmtId="4" fontId="42" fillId="0" borderId="37" xfId="0" applyNumberFormat="1" applyFont="1" applyBorder="1"/>
    <xf numFmtId="0" fontId="50" fillId="0" borderId="10" xfId="38" applyFont="1" applyFill="1" applyBorder="1" applyAlignment="1">
      <alignment horizontal="center" vertical="center" wrapText="1"/>
    </xf>
    <xf numFmtId="0" fontId="33" fillId="25" borderId="20" xfId="0" applyFont="1" applyFill="1" applyBorder="1" applyAlignment="1">
      <alignment horizontal="center" vertical="center" wrapText="1"/>
    </xf>
    <xf numFmtId="0" fontId="33" fillId="25" borderId="19" xfId="0" applyFont="1" applyFill="1" applyBorder="1" applyAlignment="1">
      <alignment horizontal="center" vertical="center" wrapText="1"/>
    </xf>
    <xf numFmtId="0" fontId="33" fillId="25" borderId="37" xfId="0" applyFont="1" applyFill="1" applyBorder="1" applyAlignment="1">
      <alignment horizontal="center" vertical="center" wrapText="1"/>
    </xf>
    <xf numFmtId="0" fontId="50" fillId="0" borderId="26" xfId="38" applyFont="1" applyFill="1" applyBorder="1" applyAlignment="1">
      <alignment horizontal="center" vertical="center" wrapText="1"/>
    </xf>
    <xf numFmtId="0" fontId="37" fillId="0" borderId="0" xfId="38" applyFont="1" applyFill="1" applyBorder="1" applyAlignment="1">
      <alignment horizontal="left" vertical="center" wrapText="1"/>
    </xf>
    <xf numFmtId="0" fontId="50" fillId="0" borderId="35" xfId="38" applyFont="1" applyFill="1" applyBorder="1" applyAlignment="1">
      <alignment horizontal="center" vertical="center" wrapText="1"/>
    </xf>
    <xf numFmtId="0" fontId="50" fillId="0" borderId="31" xfId="38" applyFont="1" applyFill="1" applyBorder="1" applyAlignment="1">
      <alignment horizontal="center" vertical="center" wrapText="1"/>
    </xf>
    <xf numFmtId="0" fontId="33" fillId="25" borderId="20" xfId="0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center" vertical="center"/>
    </xf>
    <xf numFmtId="0" fontId="33" fillId="25" borderId="37" xfId="0" applyFont="1" applyFill="1" applyBorder="1" applyAlignment="1">
      <alignment horizontal="center" vertical="center"/>
    </xf>
    <xf numFmtId="10" fontId="47" fillId="24" borderId="20" xfId="38" applyNumberFormat="1" applyFont="1" applyFill="1" applyBorder="1" applyAlignment="1">
      <alignment vertical="center" wrapText="1"/>
    </xf>
    <xf numFmtId="0" fontId="50" fillId="0" borderId="27" xfId="38" applyFont="1" applyFill="1" applyBorder="1" applyAlignment="1">
      <alignment horizontal="center" vertical="center" wrapText="1"/>
    </xf>
    <xf numFmtId="0" fontId="50" fillId="0" borderId="21" xfId="38" applyFont="1" applyFill="1" applyBorder="1" applyAlignment="1">
      <alignment vertical="center" wrapText="1"/>
    </xf>
    <xf numFmtId="0" fontId="50" fillId="0" borderId="27" xfId="38" applyFont="1" applyFill="1" applyBorder="1" applyAlignment="1">
      <alignment vertical="center" wrapText="1"/>
    </xf>
    <xf numFmtId="0" fontId="50" fillId="0" borderId="20" xfId="38" applyFont="1" applyFill="1" applyBorder="1" applyAlignment="1">
      <alignment vertical="center" wrapText="1"/>
    </xf>
    <xf numFmtId="4" fontId="50" fillId="0" borderId="20" xfId="38" applyNumberFormat="1" applyFont="1" applyFill="1" applyBorder="1" applyAlignment="1">
      <alignment vertical="center" wrapText="1"/>
    </xf>
    <xf numFmtId="10" fontId="50" fillId="0" borderId="20" xfId="38" applyNumberFormat="1" applyFont="1" applyFill="1" applyBorder="1" applyAlignment="1">
      <alignment vertical="center" wrapText="1"/>
    </xf>
    <xf numFmtId="0" fontId="50" fillId="0" borderId="20" xfId="38" applyFont="1" applyFill="1" applyBorder="1" applyAlignment="1">
      <alignment horizontal="center" vertical="center" wrapText="1"/>
    </xf>
    <xf numFmtId="17" fontId="50" fillId="0" borderId="20" xfId="38" applyNumberFormat="1" applyFont="1" applyFill="1" applyBorder="1" applyAlignment="1">
      <alignment vertical="center" wrapText="1"/>
    </xf>
    <xf numFmtId="0" fontId="50" fillId="0" borderId="40" xfId="38" applyFont="1" applyFill="1" applyBorder="1" applyAlignment="1">
      <alignment vertical="center" wrapText="1"/>
    </xf>
    <xf numFmtId="0" fontId="50" fillId="0" borderId="26" xfId="38" applyFont="1" applyFill="1" applyBorder="1" applyAlignment="1">
      <alignment vertical="center" wrapText="1"/>
    </xf>
    <xf numFmtId="0" fontId="50" fillId="0" borderId="31" xfId="38" applyFont="1" applyFill="1" applyBorder="1" applyAlignment="1">
      <alignment vertical="center" wrapText="1"/>
    </xf>
    <xf numFmtId="0" fontId="50" fillId="0" borderId="31" xfId="38" applyFont="1" applyFill="1" applyBorder="1" applyAlignment="1">
      <alignment horizontal="center" vertical="center" wrapText="1"/>
    </xf>
    <xf numFmtId="0" fontId="50" fillId="0" borderId="20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horizontal="center" vertical="center" wrapText="1"/>
    </xf>
    <xf numFmtId="0" fontId="50" fillId="0" borderId="20" xfId="38" applyFont="1" applyFill="1" applyBorder="1" applyAlignment="1">
      <alignment horizontal="center" vertical="center" wrapText="1"/>
    </xf>
    <xf numFmtId="0" fontId="50" fillId="0" borderId="10" xfId="38" applyFont="1" applyFill="1" applyBorder="1" applyAlignment="1">
      <alignment horizontal="center" vertical="center" wrapText="1"/>
    </xf>
    <xf numFmtId="17" fontId="42" fillId="0" borderId="37" xfId="38" applyNumberFormat="1" applyFont="1" applyFill="1" applyBorder="1" applyAlignment="1">
      <alignment vertical="center" wrapText="1"/>
    </xf>
    <xf numFmtId="0" fontId="20" fillId="0" borderId="17" xfId="1" applyFont="1" applyBorder="1" applyAlignment="1">
      <alignment horizontal="center" vertical="center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0" fillId="0" borderId="0" xfId="0" applyAlignment="1">
      <alignment horizontal="center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8" fillId="0" borderId="19" xfId="1" applyFont="1" applyFill="1" applyBorder="1" applyAlignment="1">
      <alignment horizontal="center" vertical="center" wrapText="1"/>
    </xf>
    <xf numFmtId="0" fontId="29" fillId="0" borderId="20" xfId="1" applyFont="1" applyFill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0" fillId="0" borderId="16" xfId="1" applyFont="1" applyFill="1" applyBorder="1" applyAlignment="1">
      <alignment horizontal="center" vertical="center" wrapText="1"/>
    </xf>
    <xf numFmtId="0" fontId="31" fillId="26" borderId="43" xfId="0" applyFont="1" applyFill="1" applyBorder="1" applyAlignment="1">
      <alignment horizontal="center" vertical="center" wrapText="1"/>
    </xf>
    <xf numFmtId="0" fontId="33" fillId="26" borderId="0" xfId="0" applyFont="1" applyFill="1" applyAlignment="1">
      <alignment horizontal="left" vertical="center" wrapText="1"/>
    </xf>
    <xf numFmtId="0" fontId="35" fillId="0" borderId="20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 wrapText="1"/>
    </xf>
    <xf numFmtId="0" fontId="35" fillId="0" borderId="37" xfId="0" applyFont="1" applyBorder="1" applyAlignment="1">
      <alignment horizontal="center" vertical="center" wrapText="1"/>
    </xf>
    <xf numFmtId="0" fontId="32" fillId="27" borderId="39" xfId="0" applyFont="1" applyFill="1" applyBorder="1" applyAlignment="1">
      <alignment horizontal="center" vertical="center"/>
    </xf>
    <xf numFmtId="0" fontId="32" fillId="27" borderId="28" xfId="0" applyFont="1" applyFill="1" applyBorder="1" applyAlignment="1">
      <alignment horizontal="center" vertical="center"/>
    </xf>
    <xf numFmtId="0" fontId="32" fillId="27" borderId="29" xfId="0" applyFont="1" applyFill="1" applyBorder="1" applyAlignment="1">
      <alignment horizontal="center" vertical="center"/>
    </xf>
    <xf numFmtId="0" fontId="32" fillId="27" borderId="39" xfId="0" applyFont="1" applyFill="1" applyBorder="1" applyAlignment="1">
      <alignment horizontal="left" vertical="center" wrapText="1"/>
    </xf>
    <xf numFmtId="0" fontId="32" fillId="27" borderId="28" xfId="0" applyFont="1" applyFill="1" applyBorder="1" applyAlignment="1">
      <alignment horizontal="left" vertical="center" wrapText="1"/>
    </xf>
    <xf numFmtId="0" fontId="32" fillId="27" borderId="29" xfId="0" applyFont="1" applyFill="1" applyBorder="1" applyAlignment="1">
      <alignment horizontal="left" vertical="center" wrapText="1"/>
    </xf>
    <xf numFmtId="0" fontId="32" fillId="27" borderId="20" xfId="0" applyFont="1" applyFill="1" applyBorder="1" applyAlignment="1">
      <alignment horizontal="center" vertical="center"/>
    </xf>
    <xf numFmtId="0" fontId="32" fillId="27" borderId="19" xfId="0" applyFont="1" applyFill="1" applyBorder="1" applyAlignment="1">
      <alignment horizontal="center" vertical="center"/>
    </xf>
    <xf numFmtId="0" fontId="32" fillId="27" borderId="37" xfId="0" applyFont="1" applyFill="1" applyBorder="1" applyAlignment="1">
      <alignment horizontal="center" vertical="center"/>
    </xf>
    <xf numFmtId="0" fontId="28" fillId="0" borderId="37" xfId="1" applyFont="1" applyFill="1" applyBorder="1" applyAlignment="1">
      <alignment horizontal="center" vertical="center" wrapText="1"/>
    </xf>
    <xf numFmtId="0" fontId="46" fillId="24" borderId="32" xfId="38" applyFont="1" applyFill="1" applyBorder="1" applyAlignment="1">
      <alignment horizontal="left" vertical="center" wrapText="1"/>
    </xf>
    <xf numFmtId="0" fontId="46" fillId="24" borderId="33" xfId="38" applyFont="1" applyFill="1" applyBorder="1" applyAlignment="1">
      <alignment horizontal="left" vertical="center" wrapText="1"/>
    </xf>
    <xf numFmtId="0" fontId="46" fillId="24" borderId="48" xfId="38" applyFont="1" applyFill="1" applyBorder="1" applyAlignment="1">
      <alignment horizontal="left" vertical="center" wrapText="1"/>
    </xf>
    <xf numFmtId="0" fontId="33" fillId="25" borderId="20" xfId="0" applyFont="1" applyFill="1" applyBorder="1" applyAlignment="1">
      <alignment horizontal="center" vertical="center"/>
    </xf>
    <xf numFmtId="0" fontId="33" fillId="25" borderId="19" xfId="0" applyFont="1" applyFill="1" applyBorder="1" applyAlignment="1">
      <alignment horizontal="center" vertical="center"/>
    </xf>
    <xf numFmtId="0" fontId="33" fillId="25" borderId="37" xfId="0" applyFont="1" applyFill="1" applyBorder="1" applyAlignment="1">
      <alignment horizontal="center" vertical="center"/>
    </xf>
    <xf numFmtId="0" fontId="33" fillId="25" borderId="20" xfId="0" applyFont="1" applyFill="1" applyBorder="1" applyAlignment="1">
      <alignment horizontal="center" vertical="center" wrapText="1"/>
    </xf>
    <xf numFmtId="0" fontId="33" fillId="25" borderId="19" xfId="0" applyFont="1" applyFill="1" applyBorder="1" applyAlignment="1">
      <alignment horizontal="center" vertical="center" wrapText="1"/>
    </xf>
    <xf numFmtId="0" fontId="33" fillId="25" borderId="37" xfId="0" applyFont="1" applyFill="1" applyBorder="1" applyAlignment="1">
      <alignment horizontal="center" vertical="center" wrapText="1"/>
    </xf>
    <xf numFmtId="0" fontId="47" fillId="24" borderId="10" xfId="38" applyFont="1" applyFill="1" applyBorder="1" applyAlignment="1">
      <alignment horizontal="center" vertical="center" wrapText="1"/>
    </xf>
    <xf numFmtId="0" fontId="47" fillId="24" borderId="20" xfId="38" applyFont="1" applyFill="1" applyBorder="1" applyAlignment="1">
      <alignment horizontal="center" vertical="center" wrapText="1"/>
    </xf>
    <xf numFmtId="0" fontId="47" fillId="24" borderId="17" xfId="38" applyFont="1" applyFill="1" applyBorder="1" applyAlignment="1">
      <alignment horizontal="center" vertical="center" wrapText="1"/>
    </xf>
    <xf numFmtId="0" fontId="47" fillId="24" borderId="27" xfId="38" applyFont="1" applyFill="1" applyBorder="1" applyAlignment="1">
      <alignment horizontal="center" vertical="center" wrapText="1"/>
    </xf>
    <xf numFmtId="0" fontId="47" fillId="24" borderId="21" xfId="38" applyFont="1" applyFill="1" applyBorder="1" applyAlignment="1">
      <alignment horizontal="center" vertical="center" wrapText="1"/>
    </xf>
    <xf numFmtId="0" fontId="47" fillId="24" borderId="36" xfId="38" applyFont="1" applyFill="1" applyBorder="1" applyAlignment="1">
      <alignment horizontal="center" vertical="center" wrapText="1"/>
    </xf>
    <xf numFmtId="10" fontId="47" fillId="24" borderId="10" xfId="38" applyNumberFormat="1" applyFont="1" applyFill="1" applyBorder="1" applyAlignment="1">
      <alignment horizontal="center" vertical="center" wrapText="1"/>
    </xf>
    <xf numFmtId="10" fontId="47" fillId="24" borderId="20" xfId="38" applyNumberFormat="1" applyFont="1" applyFill="1" applyBorder="1" applyAlignment="1">
      <alignment horizontal="center" vertical="center" wrapText="1"/>
    </xf>
    <xf numFmtId="0" fontId="47" fillId="24" borderId="42" xfId="38" applyFont="1" applyFill="1" applyBorder="1" applyAlignment="1">
      <alignment horizontal="center" vertical="center" wrapText="1"/>
    </xf>
    <xf numFmtId="0" fontId="50" fillId="0" borderId="10" xfId="38" applyFont="1" applyFill="1" applyBorder="1" applyAlignment="1">
      <alignment horizontal="center" vertical="center" wrapText="1"/>
    </xf>
    <xf numFmtId="0" fontId="47" fillId="24" borderId="25" xfId="38" applyFont="1" applyFill="1" applyBorder="1" applyAlignment="1">
      <alignment horizontal="center" vertical="center"/>
    </xf>
    <xf numFmtId="0" fontId="47" fillId="24" borderId="47" xfId="38" applyFont="1" applyFill="1" applyBorder="1" applyAlignment="1">
      <alignment horizontal="center" vertical="center"/>
    </xf>
    <xf numFmtId="0" fontId="47" fillId="24" borderId="26" xfId="38" applyFont="1" applyFill="1" applyBorder="1" applyAlignment="1">
      <alignment horizontal="center" vertical="center"/>
    </xf>
    <xf numFmtId="0" fontId="47" fillId="24" borderId="10" xfId="38" applyFont="1" applyFill="1" applyBorder="1" applyAlignment="1">
      <alignment horizontal="center" vertical="center"/>
    </xf>
    <xf numFmtId="0" fontId="46" fillId="24" borderId="10" xfId="38" applyFont="1" applyFill="1" applyBorder="1" applyAlignment="1">
      <alignment horizontal="left" vertical="center" wrapText="1"/>
    </xf>
    <xf numFmtId="0" fontId="50" fillId="0" borderId="30" xfId="38" applyFont="1" applyFill="1" applyBorder="1" applyAlignment="1">
      <alignment horizontal="center" vertical="center" wrapText="1"/>
    </xf>
    <xf numFmtId="0" fontId="50" fillId="0" borderId="31" xfId="38" applyFont="1" applyFill="1" applyBorder="1" applyAlignment="1">
      <alignment horizontal="center" vertical="center" wrapText="1"/>
    </xf>
    <xf numFmtId="0" fontId="47" fillId="24" borderId="29" xfId="38" applyFont="1" applyFill="1" applyBorder="1" applyAlignment="1">
      <alignment horizontal="center" vertical="center" wrapText="1"/>
    </xf>
    <xf numFmtId="0" fontId="47" fillId="24" borderId="25" xfId="38" applyFont="1" applyFill="1" applyBorder="1" applyAlignment="1">
      <alignment horizontal="center" vertical="center" wrapText="1"/>
    </xf>
    <xf numFmtId="0" fontId="47" fillId="24" borderId="26" xfId="38" applyFont="1" applyFill="1" applyBorder="1" applyAlignment="1">
      <alignment horizontal="center" vertical="center" wrapText="1"/>
    </xf>
    <xf numFmtId="0" fontId="37" fillId="0" borderId="0" xfId="38" applyFont="1" applyFill="1" applyBorder="1" applyAlignment="1">
      <alignment horizontal="left" vertical="center" wrapText="1"/>
    </xf>
    <xf numFmtId="0" fontId="47" fillId="24" borderId="14" xfId="38" applyFont="1" applyFill="1" applyBorder="1" applyAlignment="1">
      <alignment horizontal="center" vertical="center" wrapText="1"/>
    </xf>
    <xf numFmtId="0" fontId="47" fillId="24" borderId="40" xfId="38" applyFont="1" applyFill="1" applyBorder="1" applyAlignment="1">
      <alignment horizontal="center" vertical="center" wrapText="1"/>
    </xf>
    <xf numFmtId="0" fontId="50" fillId="0" borderId="15" xfId="38" applyFont="1" applyFill="1" applyBorder="1" applyAlignment="1">
      <alignment horizontal="center" vertical="center" wrapText="1"/>
    </xf>
    <xf numFmtId="0" fontId="50" fillId="0" borderId="25" xfId="38" applyFont="1" applyFill="1" applyBorder="1" applyAlignment="1">
      <alignment horizontal="center" vertical="center" wrapText="1"/>
    </xf>
    <xf numFmtId="0" fontId="50" fillId="0" borderId="26" xfId="38" applyFont="1" applyFill="1" applyBorder="1" applyAlignment="1">
      <alignment horizontal="center" vertical="center" wrapText="1"/>
    </xf>
    <xf numFmtId="0" fontId="42" fillId="0" borderId="10" xfId="0" applyFont="1" applyBorder="1" applyAlignment="1">
      <alignment horizontal="center"/>
    </xf>
    <xf numFmtId="0" fontId="50" fillId="0" borderId="12" xfId="38" applyFont="1" applyFill="1" applyBorder="1" applyAlignment="1">
      <alignment horizontal="center" vertical="center" wrapText="1"/>
    </xf>
    <xf numFmtId="0" fontId="47" fillId="24" borderId="46" xfId="38" applyFont="1" applyFill="1" applyBorder="1" applyAlignment="1">
      <alignment horizontal="center" vertical="center" wrapText="1"/>
    </xf>
    <xf numFmtId="0" fontId="47" fillId="24" borderId="44" xfId="38" applyFont="1" applyFill="1" applyBorder="1" applyAlignment="1">
      <alignment horizontal="center" vertical="center" wrapText="1"/>
    </xf>
    <xf numFmtId="0" fontId="47" fillId="24" borderId="45" xfId="38" applyFont="1" applyFill="1" applyBorder="1" applyAlignment="1">
      <alignment horizontal="center" vertical="center" wrapText="1"/>
    </xf>
    <xf numFmtId="0" fontId="50" fillId="0" borderId="20" xfId="38" applyFont="1" applyFill="1" applyBorder="1" applyAlignment="1">
      <alignment horizontal="center" vertical="center" wrapText="1"/>
    </xf>
  </cellXfs>
  <cellStyles count="52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Excel Built-in Normal" xfId="46" xr:uid="{00000000-0005-0000-0000-00001B000000}"/>
    <cellStyle name="Explanatory Text 2" xfId="29" xr:uid="{00000000-0005-0000-0000-00001C000000}"/>
    <cellStyle name="Good 2" xfId="30" xr:uid="{00000000-0005-0000-0000-00001D000000}"/>
    <cellStyle name="Heading" xfId="47" xr:uid="{00000000-0005-0000-0000-00001E000000}"/>
    <cellStyle name="Heading 1 2" xfId="31" xr:uid="{00000000-0005-0000-0000-00001F000000}"/>
    <cellStyle name="Heading 2 2" xfId="32" xr:uid="{00000000-0005-0000-0000-000020000000}"/>
    <cellStyle name="Heading 3 2" xfId="33" xr:uid="{00000000-0005-0000-0000-000021000000}"/>
    <cellStyle name="Heading 4 2" xfId="34" xr:uid="{00000000-0005-0000-0000-000022000000}"/>
    <cellStyle name="Heading1" xfId="48" xr:uid="{00000000-0005-0000-0000-000023000000}"/>
    <cellStyle name="Input 2" xfId="35" xr:uid="{00000000-0005-0000-0000-000024000000}"/>
    <cellStyle name="Linked Cell 2" xfId="36" xr:uid="{00000000-0005-0000-0000-000025000000}"/>
    <cellStyle name="Neutral 2" xfId="37" xr:uid="{00000000-0005-0000-0000-000026000000}"/>
    <cellStyle name="Normal" xfId="0" builtinId="0"/>
    <cellStyle name="Normal 2" xfId="38" xr:uid="{00000000-0005-0000-0000-000028000000}"/>
    <cellStyle name="Normal 2 2" xfId="44" xr:uid="{00000000-0005-0000-0000-000029000000}"/>
    <cellStyle name="Normal 3" xfId="1" xr:uid="{00000000-0005-0000-0000-00002A000000}"/>
    <cellStyle name="Note 2" xfId="39" xr:uid="{00000000-0005-0000-0000-00002B000000}"/>
    <cellStyle name="Output 2" xfId="40" xr:uid="{00000000-0005-0000-0000-00002C000000}"/>
    <cellStyle name="Porcentagem 2" xfId="49" xr:uid="{00000000-0005-0000-0000-00002D000000}"/>
    <cellStyle name="Result" xfId="50" xr:uid="{00000000-0005-0000-0000-00002E000000}"/>
    <cellStyle name="Result2" xfId="51" xr:uid="{00000000-0005-0000-0000-00002F000000}"/>
    <cellStyle name="Title 2" xfId="41" xr:uid="{00000000-0005-0000-0000-000030000000}"/>
    <cellStyle name="Total 2" xfId="42" xr:uid="{00000000-0005-0000-0000-000031000000}"/>
    <cellStyle name="Vírgula 2" xfId="45" xr:uid="{00000000-0005-0000-0000-000032000000}"/>
    <cellStyle name="Warning Text 2" xfId="43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3"/>
  <sheetViews>
    <sheetView workbookViewId="0">
      <selection activeCell="B16" sqref="B16"/>
    </sheetView>
  </sheetViews>
  <sheetFormatPr defaultRowHeight="15" x14ac:dyDescent="0.25"/>
  <cols>
    <col min="2" max="2" width="55" customWidth="1"/>
    <col min="3" max="3" width="62" bestFit="1" customWidth="1"/>
    <col min="4" max="4" width="30.85546875" bestFit="1" customWidth="1"/>
  </cols>
  <sheetData>
    <row r="1" spans="2:4" ht="15.75" thickBot="1" x14ac:dyDescent="0.3">
      <c r="B1" s="19"/>
      <c r="C1" s="19"/>
      <c r="D1" s="19"/>
    </row>
    <row r="2" spans="2:4" x14ac:dyDescent="0.25">
      <c r="B2" s="20" t="s">
        <v>31</v>
      </c>
      <c r="C2" s="21" t="s">
        <v>25</v>
      </c>
      <c r="D2" s="22" t="s">
        <v>26</v>
      </c>
    </row>
    <row r="3" spans="2:4" ht="25.5" x14ac:dyDescent="0.25">
      <c r="B3" s="62" t="s">
        <v>153</v>
      </c>
      <c r="C3" s="66" t="s">
        <v>159</v>
      </c>
      <c r="D3" s="65" t="s">
        <v>136</v>
      </c>
    </row>
    <row r="5" spans="2:4" ht="49.5" customHeight="1" x14ac:dyDescent="0.25">
      <c r="B5" s="174" t="s">
        <v>27</v>
      </c>
      <c r="C5" s="174"/>
      <c r="D5" s="19"/>
    </row>
    <row r="6" spans="2:4" ht="15.75" thickBot="1" x14ac:dyDescent="0.3">
      <c r="B6" s="19"/>
      <c r="C6" s="19"/>
      <c r="D6" s="19"/>
    </row>
    <row r="7" spans="2:4" x14ac:dyDescent="0.25">
      <c r="B7" s="24" t="s">
        <v>28</v>
      </c>
      <c r="C7" s="25" t="s">
        <v>29</v>
      </c>
      <c r="D7" s="26"/>
    </row>
    <row r="8" spans="2:4" x14ac:dyDescent="0.25">
      <c r="B8" s="173" t="s">
        <v>154</v>
      </c>
      <c r="C8" s="23" t="s">
        <v>155</v>
      </c>
      <c r="D8" s="26"/>
    </row>
    <row r="9" spans="2:4" x14ac:dyDescent="0.25">
      <c r="B9" s="173"/>
      <c r="C9" s="23" t="s">
        <v>156</v>
      </c>
      <c r="D9" s="19"/>
    </row>
    <row r="10" spans="2:4" x14ac:dyDescent="0.25">
      <c r="B10" s="173"/>
      <c r="C10" s="23" t="s">
        <v>157</v>
      </c>
      <c r="D10" s="19"/>
    </row>
    <row r="11" spans="2:4" x14ac:dyDescent="0.25">
      <c r="B11" s="173"/>
      <c r="C11" s="23" t="s">
        <v>158</v>
      </c>
    </row>
    <row r="13" spans="2:4" ht="54" customHeight="1" x14ac:dyDescent="0.25">
      <c r="B13" s="175" t="s">
        <v>30</v>
      </c>
      <c r="C13" s="175"/>
    </row>
  </sheetData>
  <mergeCells count="3">
    <mergeCell ref="B8:B11"/>
    <mergeCell ref="B5:C5"/>
    <mergeCell ref="B13:C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0"/>
  <sheetViews>
    <sheetView topLeftCell="A3" workbookViewId="0">
      <selection activeCell="A36" sqref="A36"/>
    </sheetView>
  </sheetViews>
  <sheetFormatPr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181" t="s">
        <v>4</v>
      </c>
      <c r="B1" s="181"/>
      <c r="C1" s="181"/>
    </row>
    <row r="2" spans="1:3" ht="15.75" x14ac:dyDescent="0.25">
      <c r="A2" s="177" t="s">
        <v>5</v>
      </c>
      <c r="B2" s="178"/>
      <c r="C2" s="179"/>
    </row>
    <row r="3" spans="1:3" ht="15.75" x14ac:dyDescent="0.25">
      <c r="A3" s="8" t="s">
        <v>6</v>
      </c>
      <c r="B3" s="9" t="s">
        <v>7</v>
      </c>
      <c r="C3" s="10" t="s">
        <v>8</v>
      </c>
    </row>
    <row r="4" spans="1:3" ht="15.75" thickBot="1" x14ac:dyDescent="0.3">
      <c r="A4" s="11" t="s">
        <v>9</v>
      </c>
      <c r="B4" s="63">
        <v>43282</v>
      </c>
      <c r="C4" s="64">
        <v>45108</v>
      </c>
    </row>
    <row r="5" spans="1:3" ht="15.75" thickBot="1" x14ac:dyDescent="0.3">
      <c r="A5" s="180"/>
      <c r="B5" s="180"/>
      <c r="C5" s="180"/>
    </row>
    <row r="6" spans="1:3" ht="15.75" x14ac:dyDescent="0.25">
      <c r="A6" s="177" t="s">
        <v>10</v>
      </c>
      <c r="B6" s="178"/>
      <c r="C6" s="179"/>
    </row>
    <row r="7" spans="1:3" ht="15.75" thickBot="1" x14ac:dyDescent="0.3">
      <c r="A7" s="11" t="s">
        <v>152</v>
      </c>
      <c r="B7" s="182">
        <v>1</v>
      </c>
      <c r="C7" s="183"/>
    </row>
    <row r="8" spans="1:3" ht="15.75" thickBot="1" x14ac:dyDescent="0.3">
      <c r="A8" s="180"/>
      <c r="B8" s="180"/>
      <c r="C8" s="180"/>
    </row>
    <row r="9" spans="1:3" ht="15.75" x14ac:dyDescent="0.25">
      <c r="A9" s="177" t="s">
        <v>11</v>
      </c>
      <c r="B9" s="178"/>
      <c r="C9" s="179"/>
    </row>
    <row r="10" spans="1:3" ht="31.5" x14ac:dyDescent="0.25">
      <c r="A10" s="8" t="s">
        <v>12</v>
      </c>
      <c r="B10" s="9" t="s">
        <v>13</v>
      </c>
      <c r="C10" s="10" t="s">
        <v>14</v>
      </c>
    </row>
    <row r="11" spans="1:3" x14ac:dyDescent="0.25">
      <c r="A11" s="12" t="s">
        <v>15</v>
      </c>
      <c r="B11" s="13">
        <v>0</v>
      </c>
      <c r="C11" s="14">
        <f>'Detalhe Plano de Aquisções'!I24</f>
        <v>35625000</v>
      </c>
    </row>
    <row r="12" spans="1:3" x14ac:dyDescent="0.25">
      <c r="A12" s="12" t="s">
        <v>16</v>
      </c>
      <c r="B12" s="13">
        <v>0</v>
      </c>
      <c r="C12" s="14">
        <f>'Detalhe Plano de Aquisções'!I31</f>
        <v>200000</v>
      </c>
    </row>
    <row r="13" spans="1:3" x14ac:dyDescent="0.25">
      <c r="A13" s="12" t="s">
        <v>17</v>
      </c>
      <c r="B13" s="13">
        <v>0</v>
      </c>
      <c r="C13" s="14">
        <f>'Detalhe Plano de Aquisções'!I37</f>
        <v>0</v>
      </c>
    </row>
    <row r="14" spans="1:3" x14ac:dyDescent="0.25">
      <c r="A14" s="12" t="s">
        <v>18</v>
      </c>
      <c r="B14" s="13">
        <v>0</v>
      </c>
      <c r="C14" s="14">
        <f>'Detalhe Plano de Aquisções'!I69</f>
        <v>805000</v>
      </c>
    </row>
    <row r="15" spans="1:3" x14ac:dyDescent="0.25">
      <c r="A15" s="12" t="s">
        <v>19</v>
      </c>
      <c r="B15" s="13">
        <v>0</v>
      </c>
      <c r="C15" s="14">
        <v>0</v>
      </c>
    </row>
    <row r="16" spans="1:3" x14ac:dyDescent="0.25">
      <c r="A16" s="12" t="s">
        <v>20</v>
      </c>
      <c r="B16" s="13">
        <v>0</v>
      </c>
      <c r="C16" s="14">
        <f>'Detalhe Plano de Aquisções'!I50</f>
        <v>12455000</v>
      </c>
    </row>
    <row r="17" spans="1:3" x14ac:dyDescent="0.25">
      <c r="A17" s="15" t="s">
        <v>21</v>
      </c>
      <c r="B17" s="13">
        <v>0</v>
      </c>
      <c r="C17" s="14">
        <f>'Detalhe Plano de Aquisções'!I60</f>
        <v>40000</v>
      </c>
    </row>
    <row r="18" spans="1:3" x14ac:dyDescent="0.25">
      <c r="A18" s="12" t="s">
        <v>22</v>
      </c>
      <c r="B18" s="13">
        <v>0</v>
      </c>
      <c r="C18" s="14">
        <f>'Detalhe Plano de Aquisções'!I78</f>
        <v>875000</v>
      </c>
    </row>
    <row r="19" spans="1:3" x14ac:dyDescent="0.25">
      <c r="A19" s="15" t="s">
        <v>23</v>
      </c>
      <c r="B19" s="13">
        <v>0</v>
      </c>
      <c r="C19" s="14">
        <v>0</v>
      </c>
    </row>
    <row r="20" spans="1:3" ht="16.5" thickBot="1" x14ac:dyDescent="0.3">
      <c r="A20" s="16" t="s">
        <v>24</v>
      </c>
      <c r="B20" s="17">
        <v>0</v>
      </c>
      <c r="C20" s="18">
        <f>SUM(C11:C19)</f>
        <v>50000000</v>
      </c>
    </row>
    <row r="21" spans="1:3" ht="15.75" thickBot="1" x14ac:dyDescent="0.3"/>
    <row r="22" spans="1:3" ht="15.75" x14ac:dyDescent="0.25">
      <c r="A22" s="177" t="s">
        <v>32</v>
      </c>
      <c r="B22" s="178"/>
      <c r="C22" s="179"/>
    </row>
    <row r="23" spans="1:3" ht="31.5" x14ac:dyDescent="0.25">
      <c r="A23" s="27" t="s">
        <v>33</v>
      </c>
      <c r="B23" s="28" t="s">
        <v>13</v>
      </c>
      <c r="C23" s="29" t="s">
        <v>14</v>
      </c>
    </row>
    <row r="24" spans="1:3" x14ac:dyDescent="0.25">
      <c r="A24" s="32" t="s">
        <v>148</v>
      </c>
      <c r="B24" s="30">
        <v>0</v>
      </c>
      <c r="C24" s="31" t="e">
        <f>#REF!</f>
        <v>#REF!</v>
      </c>
    </row>
    <row r="25" spans="1:3" x14ac:dyDescent="0.25">
      <c r="A25" s="32" t="s">
        <v>149</v>
      </c>
      <c r="B25" s="30">
        <v>0</v>
      </c>
      <c r="C25" s="31" t="e">
        <f>#REF!</f>
        <v>#REF!</v>
      </c>
    </row>
    <row r="26" spans="1:3" x14ac:dyDescent="0.25">
      <c r="A26" s="32" t="s">
        <v>150</v>
      </c>
      <c r="B26" s="30">
        <v>0</v>
      </c>
      <c r="C26" s="31" t="e">
        <f>#REF!</f>
        <v>#REF!</v>
      </c>
    </row>
    <row r="27" spans="1:3" x14ac:dyDescent="0.25">
      <c r="A27" s="32" t="s">
        <v>151</v>
      </c>
      <c r="B27" s="30">
        <v>0</v>
      </c>
      <c r="C27" s="31" t="e">
        <f>#REF!</f>
        <v>#REF!</v>
      </c>
    </row>
    <row r="28" spans="1:3" ht="16.5" thickBot="1" x14ac:dyDescent="0.3">
      <c r="A28" s="33" t="s">
        <v>24</v>
      </c>
      <c r="B28" s="34">
        <v>0</v>
      </c>
      <c r="C28" s="35" t="e">
        <f>SUM(C24:C27)</f>
        <v>#REF!</v>
      </c>
    </row>
    <row r="30" spans="1:3" x14ac:dyDescent="0.25">
      <c r="A30" s="176" t="s">
        <v>160</v>
      </c>
      <c r="B30" s="176"/>
      <c r="C30" s="176"/>
    </row>
  </sheetData>
  <mergeCells count="9">
    <mergeCell ref="A30:C30"/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61"/>
  <sheetViews>
    <sheetView topLeftCell="A13" zoomScale="85" zoomScaleNormal="85" workbookViewId="0">
      <selection activeCell="C33" sqref="C33"/>
    </sheetView>
  </sheetViews>
  <sheetFormatPr defaultRowHeight="15" x14ac:dyDescent="0.25"/>
  <cols>
    <col min="1" max="1" width="20.85546875" bestFit="1" customWidth="1"/>
    <col min="2" max="2" width="68.85546875" customWidth="1"/>
    <col min="3" max="3" width="72" customWidth="1"/>
    <col min="5" max="5" width="14.140625" customWidth="1"/>
    <col min="6" max="6" width="18" customWidth="1"/>
    <col min="7" max="7" width="78.5703125" customWidth="1"/>
  </cols>
  <sheetData>
    <row r="1" spans="1:3" s="7" customFormat="1" x14ac:dyDescent="0.25"/>
    <row r="2" spans="1:3" s="7" customFormat="1" x14ac:dyDescent="0.25"/>
    <row r="3" spans="1:3" s="7" customFormat="1" x14ac:dyDescent="0.25"/>
    <row r="4" spans="1:3" s="7" customFormat="1" ht="67.5" customHeight="1" x14ac:dyDescent="0.25">
      <c r="A4" s="185" t="s">
        <v>108</v>
      </c>
      <c r="B4" s="185"/>
      <c r="C4" s="185"/>
    </row>
    <row r="5" spans="1:3" s="7" customFormat="1" x14ac:dyDescent="0.25"/>
    <row r="6" spans="1:3" s="7" customFormat="1" ht="15.75" thickBot="1" x14ac:dyDescent="0.3"/>
    <row r="7" spans="1:3" ht="15.75" thickBot="1" x14ac:dyDescent="0.3">
      <c r="A7" s="50"/>
      <c r="B7" s="51" t="s">
        <v>91</v>
      </c>
      <c r="C7" s="50"/>
    </row>
    <row r="8" spans="1:3" ht="51" x14ac:dyDescent="0.25">
      <c r="A8" s="39" t="s">
        <v>82</v>
      </c>
      <c r="B8" s="52" t="s">
        <v>84</v>
      </c>
      <c r="C8" s="50"/>
    </row>
    <row r="9" spans="1:3" ht="25.5" x14ac:dyDescent="0.25">
      <c r="A9" s="40" t="s">
        <v>83</v>
      </c>
      <c r="B9" s="53" t="s">
        <v>107</v>
      </c>
      <c r="C9" s="50"/>
    </row>
    <row r="10" spans="1:3" s="7" customFormat="1" x14ac:dyDescent="0.25">
      <c r="A10" s="49"/>
      <c r="B10" s="54"/>
      <c r="C10" s="50"/>
    </row>
    <row r="11" spans="1:3" s="7" customFormat="1" ht="15.75" thickBot="1" x14ac:dyDescent="0.3">
      <c r="A11" s="48"/>
      <c r="B11" s="55"/>
      <c r="C11" s="50"/>
    </row>
    <row r="12" spans="1:3" s="46" customFormat="1" ht="15.75" thickBot="1" x14ac:dyDescent="0.3">
      <c r="A12" s="50"/>
      <c r="B12" s="51" t="s">
        <v>93</v>
      </c>
      <c r="C12" s="56"/>
    </row>
    <row r="13" spans="1:3" x14ac:dyDescent="0.25">
      <c r="A13" s="47" t="s">
        <v>105</v>
      </c>
      <c r="B13" s="57" t="s">
        <v>94</v>
      </c>
      <c r="C13" s="50"/>
    </row>
    <row r="14" spans="1:3" ht="15.75" thickBot="1" x14ac:dyDescent="0.3">
      <c r="A14" s="41" t="s">
        <v>95</v>
      </c>
      <c r="B14" s="58" t="s">
        <v>106</v>
      </c>
      <c r="C14" s="50"/>
    </row>
    <row r="15" spans="1:3" ht="15.75" thickBot="1" x14ac:dyDescent="0.3">
      <c r="A15" s="50"/>
      <c r="B15" s="50"/>
      <c r="C15" s="50"/>
    </row>
    <row r="16" spans="1:3" ht="15.75" thickBot="1" x14ac:dyDescent="0.3">
      <c r="A16" s="50"/>
      <c r="B16" s="51" t="s">
        <v>89</v>
      </c>
      <c r="C16" s="50"/>
    </row>
    <row r="17" spans="1:3" x14ac:dyDescent="0.25">
      <c r="A17" s="189" t="s">
        <v>75</v>
      </c>
      <c r="B17" s="42" t="s">
        <v>36</v>
      </c>
      <c r="C17" s="50"/>
    </row>
    <row r="18" spans="1:3" ht="15.75" customHeight="1" x14ac:dyDescent="0.25">
      <c r="A18" s="190"/>
      <c r="B18" s="43" t="s">
        <v>34</v>
      </c>
      <c r="C18" s="50"/>
    </row>
    <row r="19" spans="1:3" ht="15.75" thickBot="1" x14ac:dyDescent="0.3">
      <c r="A19" s="191"/>
      <c r="B19" s="59" t="s">
        <v>35</v>
      </c>
      <c r="C19" s="50"/>
    </row>
    <row r="20" spans="1:3" ht="15.75" thickBot="1" x14ac:dyDescent="0.3">
      <c r="A20" s="50"/>
      <c r="B20" s="50"/>
      <c r="C20" s="50"/>
    </row>
    <row r="21" spans="1:3" ht="15.75" thickBot="1" x14ac:dyDescent="0.3">
      <c r="A21" s="60"/>
      <c r="B21" s="51" t="s">
        <v>89</v>
      </c>
      <c r="C21" s="50"/>
    </row>
    <row r="22" spans="1:3" x14ac:dyDescent="0.25">
      <c r="A22" s="192" t="s">
        <v>74</v>
      </c>
      <c r="B22" s="42" t="s">
        <v>1</v>
      </c>
      <c r="C22" s="50"/>
    </row>
    <row r="23" spans="1:3" x14ac:dyDescent="0.25">
      <c r="A23" s="193"/>
      <c r="B23" s="43" t="s">
        <v>42</v>
      </c>
      <c r="C23" s="50"/>
    </row>
    <row r="24" spans="1:3" x14ac:dyDescent="0.25">
      <c r="A24" s="193"/>
      <c r="B24" s="43" t="s">
        <v>119</v>
      </c>
      <c r="C24" s="50"/>
    </row>
    <row r="25" spans="1:3" x14ac:dyDescent="0.25">
      <c r="A25" s="193"/>
      <c r="B25" s="43" t="s">
        <v>39</v>
      </c>
      <c r="C25" s="50"/>
    </row>
    <row r="26" spans="1:3" s="7" customFormat="1" x14ac:dyDescent="0.25">
      <c r="A26" s="193"/>
      <c r="B26" s="43" t="s">
        <v>120</v>
      </c>
      <c r="C26" s="50"/>
    </row>
    <row r="27" spans="1:3" s="7" customFormat="1" x14ac:dyDescent="0.25">
      <c r="A27" s="193"/>
      <c r="B27" s="43" t="s">
        <v>121</v>
      </c>
      <c r="C27" s="50"/>
    </row>
    <row r="28" spans="1:3" ht="15" customHeight="1" x14ac:dyDescent="0.25">
      <c r="A28" s="193"/>
      <c r="B28" s="43" t="s">
        <v>79</v>
      </c>
      <c r="C28" s="50"/>
    </row>
    <row r="29" spans="1:3" ht="15.75" thickBot="1" x14ac:dyDescent="0.3">
      <c r="A29" s="194"/>
      <c r="B29" s="44" t="s">
        <v>122</v>
      </c>
      <c r="C29" s="50"/>
    </row>
    <row r="30" spans="1:3" ht="15.75" thickBot="1" x14ac:dyDescent="0.3">
      <c r="A30" s="50"/>
      <c r="B30" s="50"/>
      <c r="C30" s="50"/>
    </row>
    <row r="31" spans="1:3" ht="15.75" thickBot="1" x14ac:dyDescent="0.3">
      <c r="A31" s="50"/>
      <c r="B31" s="51" t="s">
        <v>90</v>
      </c>
      <c r="C31" s="51" t="s">
        <v>89</v>
      </c>
    </row>
    <row r="32" spans="1:3" x14ac:dyDescent="0.25">
      <c r="A32" s="195" t="s">
        <v>76</v>
      </c>
      <c r="B32" s="180" t="s">
        <v>92</v>
      </c>
      <c r="C32" s="45" t="s">
        <v>109</v>
      </c>
    </row>
    <row r="33" spans="1:3" x14ac:dyDescent="0.25">
      <c r="A33" s="196"/>
      <c r="B33" s="180"/>
      <c r="C33" s="38" t="s">
        <v>110</v>
      </c>
    </row>
    <row r="34" spans="1:3" x14ac:dyDescent="0.25">
      <c r="A34" s="196"/>
      <c r="B34" s="180"/>
      <c r="C34" s="38" t="s">
        <v>70</v>
      </c>
    </row>
    <row r="35" spans="1:3" x14ac:dyDescent="0.25">
      <c r="A35" s="196"/>
      <c r="B35" s="180"/>
      <c r="C35" s="38" t="s">
        <v>111</v>
      </c>
    </row>
    <row r="36" spans="1:3" x14ac:dyDescent="0.25">
      <c r="A36" s="196"/>
      <c r="B36" s="180"/>
      <c r="C36" s="38" t="s">
        <v>114</v>
      </c>
    </row>
    <row r="37" spans="1:3" x14ac:dyDescent="0.25">
      <c r="A37" s="196"/>
      <c r="B37" s="180"/>
      <c r="C37" s="38" t="s">
        <v>112</v>
      </c>
    </row>
    <row r="38" spans="1:3" x14ac:dyDescent="0.25">
      <c r="A38" s="196"/>
      <c r="B38" s="198"/>
      <c r="C38" s="38" t="s">
        <v>113</v>
      </c>
    </row>
    <row r="39" spans="1:3" x14ac:dyDescent="0.25">
      <c r="A39" s="196"/>
      <c r="B39" s="186" t="s">
        <v>77</v>
      </c>
      <c r="C39" s="38" t="s">
        <v>115</v>
      </c>
    </row>
    <row r="40" spans="1:3" x14ac:dyDescent="0.25">
      <c r="A40" s="196"/>
      <c r="B40" s="187"/>
      <c r="C40" s="38" t="s">
        <v>116</v>
      </c>
    </row>
    <row r="41" spans="1:3" x14ac:dyDescent="0.25">
      <c r="A41" s="196"/>
      <c r="B41" s="187"/>
      <c r="C41" s="38" t="s">
        <v>117</v>
      </c>
    </row>
    <row r="42" spans="1:3" x14ac:dyDescent="0.25">
      <c r="A42" s="196"/>
      <c r="B42" s="187"/>
      <c r="C42" s="38" t="s">
        <v>111</v>
      </c>
    </row>
    <row r="43" spans="1:3" x14ac:dyDescent="0.25">
      <c r="A43" s="196"/>
      <c r="B43" s="187"/>
      <c r="C43" s="38" t="s">
        <v>114</v>
      </c>
    </row>
    <row r="44" spans="1:3" x14ac:dyDescent="0.25">
      <c r="A44" s="196"/>
      <c r="B44" s="187"/>
      <c r="C44" s="38" t="s">
        <v>118</v>
      </c>
    </row>
    <row r="45" spans="1:3" x14ac:dyDescent="0.25">
      <c r="A45" s="196"/>
      <c r="B45" s="187"/>
      <c r="C45" s="38" t="s">
        <v>44</v>
      </c>
    </row>
    <row r="46" spans="1:3" x14ac:dyDescent="0.25">
      <c r="A46" s="196"/>
      <c r="B46" s="187"/>
      <c r="C46" s="38" t="s">
        <v>43</v>
      </c>
    </row>
    <row r="47" spans="1:3" x14ac:dyDescent="0.25">
      <c r="A47" s="196"/>
      <c r="B47" s="187"/>
      <c r="C47" s="38" t="s">
        <v>38</v>
      </c>
    </row>
    <row r="48" spans="1:3" x14ac:dyDescent="0.25">
      <c r="A48" s="196"/>
      <c r="B48" s="188"/>
      <c r="C48" s="38" t="s">
        <v>69</v>
      </c>
    </row>
    <row r="49" spans="1:3" x14ac:dyDescent="0.25">
      <c r="A49" s="196"/>
      <c r="B49" s="186" t="s">
        <v>78</v>
      </c>
      <c r="C49" s="38" t="s">
        <v>72</v>
      </c>
    </row>
    <row r="50" spans="1:3" x14ac:dyDescent="0.25">
      <c r="A50" s="196"/>
      <c r="B50" s="187"/>
      <c r="C50" s="38" t="s">
        <v>111</v>
      </c>
    </row>
    <row r="51" spans="1:3" x14ac:dyDescent="0.25">
      <c r="A51" s="197"/>
      <c r="B51" s="188"/>
      <c r="C51" s="38" t="s">
        <v>114</v>
      </c>
    </row>
    <row r="52" spans="1:3" s="7" customFormat="1" x14ac:dyDescent="0.25">
      <c r="C52" s="61"/>
    </row>
    <row r="53" spans="1:3" s="7" customFormat="1" ht="15.75" thickBot="1" x14ac:dyDescent="0.3">
      <c r="C53" s="61"/>
    </row>
    <row r="54" spans="1:3" ht="15.75" thickBot="1" x14ac:dyDescent="0.3">
      <c r="B54" s="51" t="s">
        <v>131</v>
      </c>
    </row>
    <row r="55" spans="1:3" x14ac:dyDescent="0.25">
      <c r="A55" s="184" t="s">
        <v>123</v>
      </c>
      <c r="B55" s="45" t="s">
        <v>124</v>
      </c>
    </row>
    <row r="56" spans="1:3" x14ac:dyDescent="0.25">
      <c r="A56" s="184"/>
      <c r="B56" s="38" t="s">
        <v>125</v>
      </c>
    </row>
    <row r="57" spans="1:3" x14ac:dyDescent="0.25">
      <c r="A57" s="184"/>
      <c r="B57" s="38" t="s">
        <v>126</v>
      </c>
    </row>
    <row r="58" spans="1:3" x14ac:dyDescent="0.25">
      <c r="A58" s="184"/>
      <c r="B58" s="38" t="s">
        <v>127</v>
      </c>
    </row>
    <row r="59" spans="1:3" x14ac:dyDescent="0.25">
      <c r="A59" s="184"/>
      <c r="B59" s="38" t="s">
        <v>128</v>
      </c>
    </row>
    <row r="60" spans="1:3" x14ac:dyDescent="0.25">
      <c r="A60" s="184"/>
      <c r="B60" s="38" t="s">
        <v>129</v>
      </c>
    </row>
    <row r="61" spans="1:3" x14ac:dyDescent="0.25">
      <c r="A61" s="184"/>
      <c r="B61" s="38" t="s">
        <v>130</v>
      </c>
    </row>
  </sheetData>
  <mergeCells count="8">
    <mergeCell ref="A55:A61"/>
    <mergeCell ref="A4:C4"/>
    <mergeCell ref="B49:B51"/>
    <mergeCell ref="A17:A19"/>
    <mergeCell ref="A22:A29"/>
    <mergeCell ref="A32:A51"/>
    <mergeCell ref="B32:B38"/>
    <mergeCell ref="B39:B48"/>
  </mergeCells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B115"/>
  <sheetViews>
    <sheetView showGridLines="0" tabSelected="1" zoomScale="73" zoomScaleNormal="73" zoomScaleSheetLayoutView="68" workbookViewId="0">
      <selection activeCell="E5" sqref="E5"/>
    </sheetView>
  </sheetViews>
  <sheetFormatPr defaultRowHeight="15" x14ac:dyDescent="0.25"/>
  <cols>
    <col min="1" max="1" width="4.42578125" style="112" customWidth="1"/>
    <col min="2" max="2" width="14.85546875" customWidth="1"/>
    <col min="3" max="3" width="14.85546875" style="7" customWidth="1"/>
    <col min="4" max="4" width="48.42578125" customWidth="1"/>
    <col min="5" max="5" width="38.42578125" customWidth="1"/>
    <col min="6" max="6" width="36.7109375" customWidth="1"/>
    <col min="7" max="8" width="12.85546875" customWidth="1"/>
    <col min="9" max="9" width="35.85546875" style="36" bestFit="1" customWidth="1"/>
    <col min="10" max="10" width="15.7109375" style="37" customWidth="1"/>
    <col min="11" max="11" width="18" style="37" customWidth="1"/>
    <col min="12" max="12" width="12.7109375" customWidth="1"/>
    <col min="13" max="13" width="19.5703125" customWidth="1"/>
    <col min="14" max="14" width="21.28515625" customWidth="1"/>
    <col min="15" max="15" width="15" customWidth="1"/>
    <col min="16" max="16" width="23.5703125" customWidth="1"/>
    <col min="17" max="18" width="18.85546875" style="7" customWidth="1"/>
  </cols>
  <sheetData>
    <row r="1" spans="1:21" s="7" customFormat="1" x14ac:dyDescent="0.25">
      <c r="A1" s="112"/>
      <c r="I1" s="36"/>
      <c r="J1" s="37"/>
      <c r="K1" s="37"/>
    </row>
    <row r="2" spans="1:21" s="7" customFormat="1" ht="18.75" x14ac:dyDescent="0.3">
      <c r="A2" s="113"/>
      <c r="B2" s="70" t="s">
        <v>87</v>
      </c>
      <c r="C2" s="70"/>
      <c r="D2" s="67"/>
      <c r="E2" s="67"/>
      <c r="F2" s="67"/>
      <c r="G2" s="67"/>
      <c r="H2" s="67"/>
      <c r="I2" s="68"/>
      <c r="J2" s="69"/>
      <c r="K2" s="69"/>
      <c r="L2" s="67"/>
      <c r="M2" s="67"/>
      <c r="N2" s="67"/>
      <c r="O2" s="67"/>
      <c r="P2" s="67"/>
      <c r="Q2" s="67"/>
      <c r="R2" s="67"/>
    </row>
    <row r="3" spans="1:21" s="7" customFormat="1" ht="18.75" x14ac:dyDescent="0.3">
      <c r="A3" s="113"/>
      <c r="B3" s="71" t="s">
        <v>135</v>
      </c>
      <c r="C3" s="71"/>
      <c r="D3" s="67"/>
      <c r="E3" s="67"/>
      <c r="F3" s="67"/>
      <c r="G3" s="67"/>
      <c r="H3" s="67"/>
      <c r="I3" s="68"/>
      <c r="J3" s="69"/>
      <c r="K3" s="69"/>
      <c r="L3" s="67"/>
      <c r="M3" s="67"/>
      <c r="N3" s="67"/>
      <c r="O3" s="67"/>
      <c r="P3" s="67"/>
      <c r="Q3" s="67"/>
      <c r="R3" s="67"/>
    </row>
    <row r="4" spans="1:21" s="7" customFormat="1" ht="18.75" x14ac:dyDescent="0.3">
      <c r="A4" s="113"/>
      <c r="B4" s="126" t="s">
        <v>168</v>
      </c>
      <c r="C4" s="126"/>
      <c r="D4" s="127"/>
      <c r="E4" s="67"/>
      <c r="F4" s="67"/>
      <c r="G4" s="67"/>
      <c r="H4" s="67"/>
      <c r="I4" s="68"/>
      <c r="J4" s="69"/>
      <c r="K4" s="69"/>
      <c r="L4" s="67"/>
      <c r="M4" s="67"/>
      <c r="N4" s="67"/>
      <c r="O4" s="67"/>
      <c r="P4" s="67"/>
      <c r="Q4" s="67"/>
      <c r="R4" s="67"/>
    </row>
    <row r="5" spans="1:21" s="7" customFormat="1" ht="18.75" x14ac:dyDescent="0.3">
      <c r="A5" s="113"/>
      <c r="B5" s="126" t="s">
        <v>177</v>
      </c>
      <c r="C5" s="126"/>
      <c r="D5" s="127"/>
      <c r="E5" s="67"/>
      <c r="F5" s="67"/>
      <c r="G5" s="67"/>
      <c r="H5" s="67"/>
      <c r="I5" s="68"/>
      <c r="J5" s="69"/>
      <c r="K5" s="69"/>
      <c r="L5" s="67"/>
      <c r="M5" s="67"/>
      <c r="N5" s="67"/>
      <c r="O5" s="67"/>
      <c r="P5" s="67"/>
      <c r="Q5" s="67"/>
      <c r="R5" s="67"/>
    </row>
    <row r="6" spans="1:21" s="7" customFormat="1" ht="18.75" x14ac:dyDescent="0.3">
      <c r="A6" s="113"/>
      <c r="B6" s="128"/>
      <c r="C6" s="128"/>
      <c r="D6" s="127"/>
      <c r="E6" s="67"/>
      <c r="F6" s="67"/>
      <c r="G6" s="67"/>
      <c r="H6" s="67"/>
      <c r="I6" s="68"/>
      <c r="J6" s="69"/>
      <c r="K6" s="69"/>
      <c r="L6" s="67"/>
      <c r="M6" s="67"/>
      <c r="N6" s="67"/>
      <c r="O6" s="67"/>
      <c r="P6" s="67"/>
      <c r="Q6" s="67"/>
      <c r="R6" s="67"/>
    </row>
    <row r="7" spans="1:21" s="7" customFormat="1" ht="18.75" x14ac:dyDescent="0.3">
      <c r="A7" s="113"/>
      <c r="B7" s="126" t="s">
        <v>216</v>
      </c>
      <c r="C7" s="126"/>
      <c r="D7" s="127"/>
      <c r="E7" s="67"/>
      <c r="F7" s="67"/>
      <c r="G7" s="67"/>
      <c r="H7" s="67"/>
      <c r="I7" s="68"/>
      <c r="J7" s="69"/>
      <c r="K7" s="69"/>
      <c r="L7" s="67"/>
      <c r="M7" s="67"/>
      <c r="N7" s="67"/>
      <c r="O7" s="67"/>
      <c r="P7" s="67"/>
      <c r="Q7" s="67"/>
      <c r="R7" s="67"/>
    </row>
    <row r="8" spans="1:21" s="7" customFormat="1" ht="18.75" x14ac:dyDescent="0.3">
      <c r="A8" s="113"/>
      <c r="B8" s="126" t="s">
        <v>219</v>
      </c>
      <c r="C8" s="126"/>
      <c r="D8" s="127"/>
      <c r="E8" s="67"/>
      <c r="F8" s="67"/>
      <c r="G8" s="67"/>
      <c r="H8" s="67"/>
      <c r="I8" s="68"/>
      <c r="J8" s="69"/>
      <c r="K8" s="69"/>
      <c r="L8" s="67"/>
      <c r="M8" s="67"/>
      <c r="N8" s="67"/>
      <c r="O8" s="67"/>
      <c r="P8" s="67"/>
      <c r="Q8" s="67"/>
      <c r="R8" s="67"/>
    </row>
    <row r="9" spans="1:21" s="7" customFormat="1" ht="18.75" x14ac:dyDescent="0.3">
      <c r="A9" s="113"/>
      <c r="B9" s="126" t="s">
        <v>169</v>
      </c>
      <c r="C9" s="126"/>
      <c r="D9" s="127"/>
      <c r="E9" s="67"/>
      <c r="F9" s="67"/>
      <c r="G9" s="67"/>
      <c r="H9" s="67"/>
      <c r="I9" s="68"/>
      <c r="J9" s="69"/>
      <c r="K9" s="69"/>
      <c r="L9" s="67"/>
      <c r="M9" s="67"/>
      <c r="N9" s="67"/>
      <c r="O9" s="67"/>
      <c r="P9" s="67"/>
      <c r="Q9" s="67"/>
      <c r="R9" s="67"/>
    </row>
    <row r="10" spans="1:21" s="7" customFormat="1" ht="18.75" x14ac:dyDescent="0.3">
      <c r="A10" s="113"/>
      <c r="B10" s="72" t="s">
        <v>103</v>
      </c>
      <c r="C10" s="72"/>
      <c r="D10" s="67"/>
      <c r="E10" s="67"/>
      <c r="F10" s="67"/>
      <c r="G10" s="67"/>
      <c r="H10" s="67"/>
      <c r="I10" s="68"/>
      <c r="J10" s="69"/>
      <c r="K10" s="69"/>
      <c r="L10" s="67"/>
      <c r="M10" s="67"/>
      <c r="N10" s="67"/>
      <c r="O10" s="67"/>
      <c r="P10" s="67"/>
      <c r="Q10" s="67"/>
      <c r="R10" s="67"/>
    </row>
    <row r="11" spans="1:21" ht="15.75" customHeight="1" x14ac:dyDescent="0.25">
      <c r="A11" s="113"/>
      <c r="B11" s="228" t="s">
        <v>68</v>
      </c>
      <c r="C11" s="228"/>
      <c r="D11" s="228"/>
      <c r="E11" s="228"/>
      <c r="F11" s="228"/>
      <c r="G11" s="228"/>
      <c r="H11" s="228"/>
      <c r="I11" s="228"/>
      <c r="J11" s="124"/>
      <c r="K11" s="124"/>
      <c r="L11" s="124"/>
      <c r="M11" s="124"/>
      <c r="N11" s="124"/>
      <c r="O11" s="124"/>
      <c r="P11" s="124"/>
      <c r="Q11" s="124"/>
      <c r="R11" s="124"/>
      <c r="S11" s="1"/>
      <c r="T11" s="1"/>
      <c r="U11" s="1"/>
    </row>
    <row r="12" spans="1:21" s="7" customFormat="1" ht="15.75" customHeight="1" x14ac:dyDescent="0.25">
      <c r="A12" s="113"/>
      <c r="B12" s="121"/>
      <c r="C12" s="149"/>
      <c r="D12" s="121"/>
      <c r="E12" s="121"/>
      <c r="F12" s="121"/>
      <c r="G12" s="121"/>
      <c r="H12" s="121"/>
      <c r="I12" s="121"/>
      <c r="J12" s="124"/>
      <c r="K12" s="124"/>
      <c r="L12" s="124"/>
      <c r="M12" s="124"/>
      <c r="N12" s="124"/>
      <c r="O12" s="124"/>
      <c r="P12" s="124"/>
      <c r="Q12" s="124"/>
      <c r="R12" s="124"/>
      <c r="S12" s="2"/>
      <c r="T12" s="2"/>
      <c r="U12" s="2"/>
    </row>
    <row r="13" spans="1:21" ht="18.75" x14ac:dyDescent="0.25">
      <c r="A13" s="114">
        <v>1</v>
      </c>
      <c r="B13" s="199" t="s">
        <v>0</v>
      </c>
      <c r="C13" s="200"/>
      <c r="D13" s="200"/>
      <c r="E13" s="200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1"/>
      <c r="S13" s="1"/>
      <c r="T13" s="1"/>
      <c r="U13" s="1"/>
    </row>
    <row r="14" spans="1:21" ht="25.5" customHeight="1" x14ac:dyDescent="0.25">
      <c r="A14" s="113"/>
      <c r="B14" s="210" t="s">
        <v>197</v>
      </c>
      <c r="C14" s="210" t="s">
        <v>97</v>
      </c>
      <c r="D14" s="208" t="s">
        <v>98</v>
      </c>
      <c r="E14" s="208" t="s">
        <v>37</v>
      </c>
      <c r="F14" s="208" t="s">
        <v>161</v>
      </c>
      <c r="G14" s="208" t="s">
        <v>45</v>
      </c>
      <c r="H14" s="208" t="s">
        <v>46</v>
      </c>
      <c r="I14" s="221" t="s">
        <v>99</v>
      </c>
      <c r="J14" s="221"/>
      <c r="K14" s="221"/>
      <c r="L14" s="208" t="s">
        <v>100</v>
      </c>
      <c r="M14" s="208" t="s">
        <v>101</v>
      </c>
      <c r="N14" s="208" t="s">
        <v>102</v>
      </c>
      <c r="O14" s="208"/>
      <c r="P14" s="226" t="s">
        <v>80</v>
      </c>
      <c r="Q14" s="208" t="s">
        <v>73</v>
      </c>
      <c r="R14" s="229" t="s">
        <v>74</v>
      </c>
      <c r="S14" s="1"/>
      <c r="T14" s="1"/>
      <c r="U14" s="1"/>
    </row>
    <row r="15" spans="1:21" ht="55.5" customHeight="1" thickBot="1" x14ac:dyDescent="0.3">
      <c r="A15" s="113"/>
      <c r="B15" s="211"/>
      <c r="C15" s="211"/>
      <c r="D15" s="209"/>
      <c r="E15" s="209"/>
      <c r="F15" s="209"/>
      <c r="G15" s="209"/>
      <c r="H15" s="209"/>
      <c r="I15" s="73" t="s">
        <v>49</v>
      </c>
      <c r="J15" s="120" t="s">
        <v>48</v>
      </c>
      <c r="K15" s="120" t="s">
        <v>50</v>
      </c>
      <c r="L15" s="209"/>
      <c r="M15" s="209"/>
      <c r="N15" s="119" t="s">
        <v>104</v>
      </c>
      <c r="O15" s="119" t="s">
        <v>53</v>
      </c>
      <c r="P15" s="212"/>
      <c r="Q15" s="209"/>
      <c r="R15" s="230"/>
      <c r="S15" s="1"/>
      <c r="T15" s="1"/>
      <c r="U15" s="1"/>
    </row>
    <row r="16" spans="1:21" ht="37.5" x14ac:dyDescent="0.25">
      <c r="A16" s="113">
        <v>1.1000000000000001</v>
      </c>
      <c r="B16" s="76" t="s">
        <v>180</v>
      </c>
      <c r="C16" s="76" t="s">
        <v>136</v>
      </c>
      <c r="D16" s="77" t="s">
        <v>137</v>
      </c>
      <c r="E16" s="77" t="s">
        <v>170</v>
      </c>
      <c r="F16" s="77" t="s">
        <v>115</v>
      </c>
      <c r="G16" s="77">
        <v>1</v>
      </c>
      <c r="H16" s="77"/>
      <c r="I16" s="78">
        <v>3933999.82</v>
      </c>
      <c r="J16" s="79">
        <v>0.5</v>
      </c>
      <c r="K16" s="79">
        <v>0.5</v>
      </c>
      <c r="L16" s="133" t="s">
        <v>185</v>
      </c>
      <c r="M16" s="77" t="s">
        <v>35</v>
      </c>
      <c r="N16" s="123">
        <v>43525</v>
      </c>
      <c r="O16" s="123">
        <v>43647</v>
      </c>
      <c r="P16" s="77"/>
      <c r="Q16" s="77"/>
      <c r="R16" s="82" t="s">
        <v>79</v>
      </c>
      <c r="S16" s="1"/>
      <c r="T16" s="1"/>
      <c r="U16" s="1"/>
    </row>
    <row r="17" spans="1:21" s="7" customFormat="1" ht="37.5" x14ac:dyDescent="0.25">
      <c r="A17" s="113">
        <v>1.1000000000000001</v>
      </c>
      <c r="B17" s="83" t="s">
        <v>181</v>
      </c>
      <c r="C17" s="83" t="s">
        <v>136</v>
      </c>
      <c r="D17" s="84" t="s">
        <v>137</v>
      </c>
      <c r="E17" s="84" t="s">
        <v>171</v>
      </c>
      <c r="F17" s="84" t="s">
        <v>115</v>
      </c>
      <c r="G17" s="84">
        <v>1</v>
      </c>
      <c r="H17" s="84"/>
      <c r="I17" s="85">
        <v>19091000.18</v>
      </c>
      <c r="J17" s="86">
        <v>0.5</v>
      </c>
      <c r="K17" s="86">
        <v>0.5</v>
      </c>
      <c r="L17" s="132" t="s">
        <v>185</v>
      </c>
      <c r="M17" s="84" t="s">
        <v>35</v>
      </c>
      <c r="N17" s="122">
        <v>44013</v>
      </c>
      <c r="O17" s="122">
        <v>44136</v>
      </c>
      <c r="P17" s="84"/>
      <c r="Q17" s="84"/>
      <c r="R17" s="89" t="s">
        <v>1</v>
      </c>
      <c r="S17" s="2"/>
      <c r="T17" s="2"/>
      <c r="U17" s="2"/>
    </row>
    <row r="18" spans="1:21" s="7" customFormat="1" ht="37.5" x14ac:dyDescent="0.25">
      <c r="A18" s="113"/>
      <c r="B18" s="83" t="s">
        <v>217</v>
      </c>
      <c r="C18" s="83" t="s">
        <v>136</v>
      </c>
      <c r="D18" s="84" t="s">
        <v>137</v>
      </c>
      <c r="E18" s="131" t="s">
        <v>218</v>
      </c>
      <c r="F18" s="131" t="s">
        <v>117</v>
      </c>
      <c r="G18" s="131">
        <v>1</v>
      </c>
      <c r="H18" s="84"/>
      <c r="I18" s="85">
        <v>200000</v>
      </c>
      <c r="J18" s="86">
        <v>1</v>
      </c>
      <c r="K18" s="86">
        <v>0</v>
      </c>
      <c r="L18" s="171" t="s">
        <v>185</v>
      </c>
      <c r="M18" s="84" t="s">
        <v>34</v>
      </c>
      <c r="N18" s="172">
        <v>44044</v>
      </c>
      <c r="O18" s="172">
        <v>44075</v>
      </c>
      <c r="P18" s="84"/>
      <c r="Q18" s="84"/>
      <c r="R18" s="89" t="s">
        <v>1</v>
      </c>
      <c r="S18" s="2"/>
      <c r="T18" s="2"/>
      <c r="U18" s="2"/>
    </row>
    <row r="19" spans="1:21" ht="37.5" x14ac:dyDescent="0.25">
      <c r="A19" s="113">
        <v>1.2</v>
      </c>
      <c r="B19" s="83" t="s">
        <v>182</v>
      </c>
      <c r="C19" s="83" t="s">
        <v>136</v>
      </c>
      <c r="D19" s="84" t="s">
        <v>138</v>
      </c>
      <c r="E19" s="84" t="s">
        <v>184</v>
      </c>
      <c r="F19" s="84" t="s">
        <v>116</v>
      </c>
      <c r="G19" s="84">
        <v>1</v>
      </c>
      <c r="H19" s="84"/>
      <c r="I19" s="85">
        <v>12400000</v>
      </c>
      <c r="J19" s="86">
        <v>0.43</v>
      </c>
      <c r="K19" s="86">
        <v>0.56999999999999995</v>
      </c>
      <c r="L19" s="132" t="s">
        <v>186</v>
      </c>
      <c r="M19" s="84" t="s">
        <v>34</v>
      </c>
      <c r="N19" s="122">
        <v>44075</v>
      </c>
      <c r="O19" s="88">
        <v>44197</v>
      </c>
      <c r="P19" s="84"/>
      <c r="Q19" s="84"/>
      <c r="R19" s="89" t="s">
        <v>1</v>
      </c>
      <c r="S19" s="1"/>
      <c r="T19" s="1"/>
      <c r="U19" s="1"/>
    </row>
    <row r="20" spans="1:21" s="7" customFormat="1" ht="18.75" x14ac:dyDescent="0.25">
      <c r="A20" s="113"/>
      <c r="B20" s="83"/>
      <c r="C20" s="148"/>
      <c r="D20" s="84"/>
      <c r="E20" s="84"/>
      <c r="F20" s="84"/>
      <c r="G20" s="84"/>
      <c r="H20" s="84"/>
      <c r="I20" s="85"/>
      <c r="J20" s="86"/>
      <c r="K20" s="86"/>
      <c r="L20" s="132"/>
      <c r="M20" s="84"/>
      <c r="N20" s="122"/>
      <c r="O20" s="88"/>
      <c r="P20" s="84"/>
      <c r="Q20" s="84"/>
      <c r="R20" s="89"/>
      <c r="S20" s="2"/>
      <c r="T20" s="2"/>
      <c r="U20" s="2"/>
    </row>
    <row r="21" spans="1:21" ht="18.75" x14ac:dyDescent="0.25">
      <c r="A21" s="113">
        <v>1.3</v>
      </c>
      <c r="B21" s="83"/>
      <c r="C21" s="148"/>
      <c r="D21" s="84"/>
      <c r="E21" s="84"/>
      <c r="F21" s="84"/>
      <c r="G21" s="84"/>
      <c r="H21" s="84"/>
      <c r="I21" s="85"/>
      <c r="J21" s="86"/>
      <c r="K21" s="86"/>
      <c r="L21" s="84"/>
      <c r="M21" s="84"/>
      <c r="N21" s="84"/>
      <c r="O21" s="84"/>
      <c r="P21" s="84"/>
      <c r="Q21" s="84"/>
      <c r="R21" s="89"/>
      <c r="S21" s="1"/>
      <c r="T21" s="1"/>
      <c r="U21" s="1"/>
    </row>
    <row r="22" spans="1:21" ht="18.75" x14ac:dyDescent="0.25">
      <c r="A22" s="113">
        <v>1.4</v>
      </c>
      <c r="B22" s="83"/>
      <c r="C22" s="148"/>
      <c r="D22" s="84"/>
      <c r="E22" s="84"/>
      <c r="F22" s="84"/>
      <c r="G22" s="84"/>
      <c r="H22" s="84"/>
      <c r="I22" s="85"/>
      <c r="J22" s="86"/>
      <c r="K22" s="86"/>
      <c r="L22" s="84"/>
      <c r="M22" s="84"/>
      <c r="N22" s="84"/>
      <c r="O22" s="84"/>
      <c r="P22" s="84"/>
      <c r="Q22" s="84"/>
      <c r="R22" s="89"/>
      <c r="S22" s="1"/>
      <c r="T22" s="1"/>
      <c r="U22" s="1"/>
    </row>
    <row r="23" spans="1:21" ht="19.5" thickBot="1" x14ac:dyDescent="0.3">
      <c r="A23" s="113">
        <v>1</v>
      </c>
      <c r="B23" s="90"/>
      <c r="C23" s="151"/>
      <c r="D23" s="91"/>
      <c r="E23" s="91"/>
      <c r="F23" s="91"/>
      <c r="G23" s="91"/>
      <c r="H23" s="91"/>
      <c r="I23" s="92"/>
      <c r="J23" s="93"/>
      <c r="K23" s="93"/>
      <c r="L23" s="91"/>
      <c r="M23" s="91"/>
      <c r="N23" s="91"/>
      <c r="O23" s="91"/>
      <c r="P23" s="91"/>
      <c r="Q23" s="91"/>
      <c r="R23" s="94"/>
      <c r="S23" s="1"/>
      <c r="T23" s="1"/>
      <c r="U23" s="1"/>
    </row>
    <row r="24" spans="1:21" s="7" customFormat="1" ht="18.75" x14ac:dyDescent="0.25">
      <c r="A24" s="113"/>
      <c r="B24" s="95"/>
      <c r="C24" s="95"/>
      <c r="D24" s="95"/>
      <c r="E24" s="95"/>
      <c r="F24" s="95"/>
      <c r="G24" s="95"/>
      <c r="H24" s="77" t="s">
        <v>24</v>
      </c>
      <c r="I24" s="78">
        <f>I16+I17+I19+I18</f>
        <v>35625000</v>
      </c>
      <c r="J24" s="97"/>
      <c r="K24" s="97"/>
      <c r="L24" s="95"/>
      <c r="M24" s="95"/>
      <c r="N24" s="95"/>
      <c r="O24" s="95"/>
      <c r="P24" s="95"/>
      <c r="Q24" s="95"/>
      <c r="R24" s="95"/>
      <c r="S24" s="2"/>
      <c r="T24" s="2"/>
      <c r="U24" s="2"/>
    </row>
    <row r="25" spans="1:21" ht="18.75" x14ac:dyDescent="0.25">
      <c r="A25" s="115">
        <v>2</v>
      </c>
      <c r="B25" s="199" t="s">
        <v>54</v>
      </c>
      <c r="C25" s="200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1"/>
      <c r="S25" s="2"/>
      <c r="T25" s="2"/>
      <c r="U25" s="2"/>
    </row>
    <row r="26" spans="1:21" ht="15" customHeight="1" x14ac:dyDescent="0.25">
      <c r="A26" s="113"/>
      <c r="B26" s="210" t="s">
        <v>55</v>
      </c>
      <c r="C26" s="210" t="s">
        <v>55</v>
      </c>
      <c r="D26" s="208" t="s">
        <v>95</v>
      </c>
      <c r="E26" s="209" t="s">
        <v>37</v>
      </c>
      <c r="F26" s="208" t="s">
        <v>161</v>
      </c>
      <c r="G26" s="208" t="s">
        <v>45</v>
      </c>
      <c r="H26" s="208" t="s">
        <v>46</v>
      </c>
      <c r="I26" s="221" t="s">
        <v>47</v>
      </c>
      <c r="J26" s="221"/>
      <c r="K26" s="221"/>
      <c r="L26" s="208" t="s">
        <v>51</v>
      </c>
      <c r="M26" s="208" t="s">
        <v>52</v>
      </c>
      <c r="N26" s="208" t="s">
        <v>96</v>
      </c>
      <c r="O26" s="208"/>
      <c r="P26" s="226" t="s">
        <v>80</v>
      </c>
      <c r="Q26" s="208" t="s">
        <v>73</v>
      </c>
      <c r="R26" s="229" t="s">
        <v>74</v>
      </c>
      <c r="S26" s="2"/>
      <c r="T26" s="2"/>
      <c r="U26" s="2"/>
    </row>
    <row r="27" spans="1:21" ht="55.5" customHeight="1" thickBot="1" x14ac:dyDescent="0.3">
      <c r="A27" s="113"/>
      <c r="B27" s="211"/>
      <c r="C27" s="211"/>
      <c r="D27" s="209"/>
      <c r="E27" s="216"/>
      <c r="F27" s="209"/>
      <c r="G27" s="209"/>
      <c r="H27" s="209"/>
      <c r="I27" s="73" t="s">
        <v>49</v>
      </c>
      <c r="J27" s="120" t="s">
        <v>48</v>
      </c>
      <c r="K27" s="120" t="s">
        <v>50</v>
      </c>
      <c r="L27" s="209"/>
      <c r="M27" s="209"/>
      <c r="N27" s="119" t="s">
        <v>104</v>
      </c>
      <c r="O27" s="119" t="s">
        <v>53</v>
      </c>
      <c r="P27" s="212"/>
      <c r="Q27" s="209"/>
      <c r="R27" s="230"/>
      <c r="S27" s="2"/>
      <c r="T27" s="2"/>
      <c r="U27" s="2"/>
    </row>
    <row r="28" spans="1:21" ht="37.5" x14ac:dyDescent="0.25">
      <c r="A28" s="113">
        <v>2.1</v>
      </c>
      <c r="B28" s="76" t="s">
        <v>198</v>
      </c>
      <c r="C28" s="76" t="s">
        <v>136</v>
      </c>
      <c r="D28" s="77" t="s">
        <v>178</v>
      </c>
      <c r="E28" s="77"/>
      <c r="F28" s="77" t="s">
        <v>114</v>
      </c>
      <c r="G28" s="77">
        <v>1</v>
      </c>
      <c r="H28" s="77"/>
      <c r="I28" s="78">
        <v>200000</v>
      </c>
      <c r="J28" s="79">
        <v>0.4</v>
      </c>
      <c r="K28" s="79">
        <v>0.6</v>
      </c>
      <c r="L28" s="118" t="s">
        <v>187</v>
      </c>
      <c r="M28" s="77" t="s">
        <v>36</v>
      </c>
      <c r="N28" s="81">
        <v>43922</v>
      </c>
      <c r="O28" s="81">
        <v>44136</v>
      </c>
      <c r="P28" s="77" t="s">
        <v>139</v>
      </c>
      <c r="Q28" s="77"/>
      <c r="R28" s="82" t="s">
        <v>1</v>
      </c>
      <c r="S28" s="2"/>
      <c r="T28" s="2"/>
      <c r="U28" s="2"/>
    </row>
    <row r="29" spans="1:21" ht="18.75" x14ac:dyDescent="0.25">
      <c r="A29" s="113">
        <v>2.2000000000000002</v>
      </c>
      <c r="B29" s="83"/>
      <c r="C29" s="148"/>
      <c r="D29" s="84"/>
      <c r="E29" s="84"/>
      <c r="F29" s="84"/>
      <c r="G29" s="84"/>
      <c r="H29" s="84"/>
      <c r="I29" s="85"/>
      <c r="J29" s="86"/>
      <c r="K29" s="86"/>
      <c r="L29" s="116"/>
      <c r="M29" s="84"/>
      <c r="N29" s="84"/>
      <c r="O29" s="84"/>
      <c r="P29" s="84"/>
      <c r="Q29" s="84"/>
      <c r="R29" s="89"/>
      <c r="S29" s="2"/>
      <c r="T29" s="2"/>
      <c r="U29" s="2"/>
    </row>
    <row r="30" spans="1:21" ht="19.5" thickBot="1" x14ac:dyDescent="0.3">
      <c r="A30" s="113">
        <v>2</v>
      </c>
      <c r="B30" s="90"/>
      <c r="C30" s="151"/>
      <c r="D30" s="91"/>
      <c r="E30" s="91"/>
      <c r="F30" s="91"/>
      <c r="G30" s="91"/>
      <c r="H30" s="91"/>
      <c r="I30" s="92"/>
      <c r="J30" s="93"/>
      <c r="K30" s="93"/>
      <c r="L30" s="117"/>
      <c r="M30" s="91"/>
      <c r="N30" s="91"/>
      <c r="O30" s="91"/>
      <c r="P30" s="91"/>
      <c r="Q30" s="91"/>
      <c r="R30" s="94"/>
      <c r="S30" s="2"/>
      <c r="T30" s="2"/>
      <c r="U30" s="2"/>
    </row>
    <row r="31" spans="1:21" s="7" customFormat="1" ht="18.75" x14ac:dyDescent="0.25">
      <c r="A31" s="113"/>
      <c r="B31" s="95"/>
      <c r="C31" s="95"/>
      <c r="D31" s="95"/>
      <c r="E31" s="95"/>
      <c r="F31" s="95"/>
      <c r="G31" s="95"/>
      <c r="H31" s="77" t="s">
        <v>24</v>
      </c>
      <c r="I31" s="78">
        <f>SUM(I28:I30)</f>
        <v>200000</v>
      </c>
      <c r="J31" s="97"/>
      <c r="K31" s="97"/>
      <c r="L31" s="95"/>
      <c r="M31" s="95"/>
      <c r="N31" s="95"/>
      <c r="O31" s="95"/>
      <c r="P31" s="95"/>
      <c r="Q31" s="95"/>
      <c r="R31" s="95"/>
      <c r="S31" s="2"/>
      <c r="T31" s="2"/>
      <c r="U31" s="2"/>
    </row>
    <row r="32" spans="1:21" ht="15.75" customHeight="1" x14ac:dyDescent="0.25">
      <c r="A32" s="115">
        <v>3</v>
      </c>
      <c r="B32" s="199" t="s">
        <v>56</v>
      </c>
      <c r="C32" s="200"/>
      <c r="D32" s="200"/>
      <c r="E32" s="200"/>
      <c r="F32" s="200"/>
      <c r="G32" s="200"/>
      <c r="H32" s="200"/>
      <c r="I32" s="200"/>
      <c r="J32" s="200"/>
      <c r="K32" s="200"/>
      <c r="L32" s="200"/>
      <c r="M32" s="200"/>
      <c r="N32" s="200"/>
      <c r="O32" s="200"/>
      <c r="P32" s="200"/>
      <c r="Q32" s="200"/>
      <c r="R32" s="200"/>
      <c r="S32" s="3"/>
      <c r="T32" s="3"/>
      <c r="U32" s="3"/>
    </row>
    <row r="33" spans="1:21" ht="15" customHeight="1" x14ac:dyDescent="0.25">
      <c r="A33" s="113"/>
      <c r="B33" s="211" t="s">
        <v>55</v>
      </c>
      <c r="C33" s="209" t="s">
        <v>55</v>
      </c>
      <c r="D33" s="209" t="s">
        <v>95</v>
      </c>
      <c r="E33" s="209" t="s">
        <v>37</v>
      </c>
      <c r="F33" s="209" t="s">
        <v>161</v>
      </c>
      <c r="G33" s="209" t="s">
        <v>45</v>
      </c>
      <c r="H33" s="209" t="s">
        <v>46</v>
      </c>
      <c r="I33" s="218" t="s">
        <v>47</v>
      </c>
      <c r="J33" s="219"/>
      <c r="K33" s="220"/>
      <c r="L33" s="209" t="s">
        <v>51</v>
      </c>
      <c r="M33" s="209" t="s">
        <v>52</v>
      </c>
      <c r="N33" s="226" t="s">
        <v>96</v>
      </c>
      <c r="O33" s="227"/>
      <c r="P33" s="209" t="s">
        <v>80</v>
      </c>
      <c r="Q33" s="209" t="s">
        <v>73</v>
      </c>
      <c r="R33" s="209" t="s">
        <v>74</v>
      </c>
      <c r="S33" s="3"/>
      <c r="T33" s="3"/>
      <c r="U33" s="3"/>
    </row>
    <row r="34" spans="1:21" ht="36.75" customHeight="1" thickBot="1" x14ac:dyDescent="0.3">
      <c r="A34" s="113"/>
      <c r="B34" s="225"/>
      <c r="C34" s="216"/>
      <c r="D34" s="216"/>
      <c r="E34" s="216"/>
      <c r="F34" s="216"/>
      <c r="G34" s="216"/>
      <c r="H34" s="216"/>
      <c r="I34" s="73" t="s">
        <v>49</v>
      </c>
      <c r="J34" s="74" t="s">
        <v>48</v>
      </c>
      <c r="K34" s="74" t="s">
        <v>50</v>
      </c>
      <c r="L34" s="216"/>
      <c r="M34" s="216"/>
      <c r="N34" s="75" t="s">
        <v>104</v>
      </c>
      <c r="O34" s="75" t="s">
        <v>53</v>
      </c>
      <c r="P34" s="216"/>
      <c r="Q34" s="216"/>
      <c r="R34" s="216"/>
      <c r="S34" s="3"/>
      <c r="T34" s="3"/>
      <c r="U34" s="3"/>
    </row>
    <row r="35" spans="1:21" ht="18.75" x14ac:dyDescent="0.25">
      <c r="A35" s="113">
        <v>3.1</v>
      </c>
      <c r="B35" s="76"/>
      <c r="C35" s="150"/>
      <c r="D35" s="77"/>
      <c r="E35" s="77"/>
      <c r="F35" s="77"/>
      <c r="G35" s="77"/>
      <c r="H35" s="77"/>
      <c r="I35" s="78"/>
      <c r="J35" s="79"/>
      <c r="K35" s="79"/>
      <c r="L35" s="80"/>
      <c r="M35" s="77"/>
      <c r="N35" s="81"/>
      <c r="O35" s="81"/>
      <c r="P35" s="77"/>
      <c r="Q35" s="77"/>
      <c r="R35" s="82"/>
      <c r="S35" s="3"/>
      <c r="T35" s="3"/>
      <c r="U35" s="3"/>
    </row>
    <row r="36" spans="1:21" ht="19.5" thickBot="1" x14ac:dyDescent="0.3">
      <c r="A36" s="113">
        <v>3.2</v>
      </c>
      <c r="B36" s="90"/>
      <c r="C36" s="151"/>
      <c r="D36" s="91"/>
      <c r="E36" s="91"/>
      <c r="F36" s="91"/>
      <c r="G36" s="91"/>
      <c r="H36" s="91"/>
      <c r="I36" s="92"/>
      <c r="J36" s="93"/>
      <c r="K36" s="93"/>
      <c r="L36" s="91"/>
      <c r="M36" s="91"/>
      <c r="N36" s="91"/>
      <c r="O36" s="91"/>
      <c r="P36" s="91"/>
      <c r="Q36" s="91"/>
      <c r="R36" s="94"/>
      <c r="S36" s="3"/>
      <c r="T36" s="3"/>
      <c r="U36" s="3"/>
    </row>
    <row r="37" spans="1:21" s="7" customFormat="1" ht="18.75" x14ac:dyDescent="0.25">
      <c r="A37" s="113"/>
      <c r="B37" s="95"/>
      <c r="C37" s="95"/>
      <c r="D37" s="95"/>
      <c r="E37" s="95"/>
      <c r="F37" s="95"/>
      <c r="G37" s="95"/>
      <c r="H37" s="95" t="s">
        <v>24</v>
      </c>
      <c r="I37" s="96">
        <f>SUM(I35:I36)</f>
        <v>0</v>
      </c>
      <c r="J37" s="97"/>
      <c r="K37" s="97"/>
      <c r="L37" s="95"/>
      <c r="M37" s="95"/>
      <c r="N37" s="95"/>
      <c r="O37" s="95"/>
      <c r="P37" s="95"/>
      <c r="Q37" s="95"/>
      <c r="R37" s="95"/>
    </row>
    <row r="38" spans="1:21" ht="15.75" customHeight="1" x14ac:dyDescent="0.25">
      <c r="A38" s="115">
        <v>4</v>
      </c>
      <c r="B38" s="199" t="s">
        <v>57</v>
      </c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4"/>
    </row>
    <row r="39" spans="1:21" ht="15" customHeight="1" x14ac:dyDescent="0.25">
      <c r="A39" s="113"/>
      <c r="B39" s="210" t="s">
        <v>55</v>
      </c>
      <c r="C39" s="210" t="s">
        <v>55</v>
      </c>
      <c r="D39" s="208" t="s">
        <v>95</v>
      </c>
      <c r="E39" s="208" t="s">
        <v>37</v>
      </c>
      <c r="F39" s="208" t="s">
        <v>161</v>
      </c>
      <c r="G39" s="222"/>
      <c r="H39" s="222"/>
      <c r="I39" s="221" t="s">
        <v>47</v>
      </c>
      <c r="J39" s="221"/>
      <c r="K39" s="221"/>
      <c r="L39" s="208" t="s">
        <v>51</v>
      </c>
      <c r="M39" s="208" t="s">
        <v>52</v>
      </c>
      <c r="N39" s="208" t="s">
        <v>96</v>
      </c>
      <c r="O39" s="208"/>
      <c r="P39" s="226" t="s">
        <v>80</v>
      </c>
      <c r="Q39" s="208" t="s">
        <v>73</v>
      </c>
      <c r="R39" s="208" t="s">
        <v>74</v>
      </c>
      <c r="S39" s="4"/>
    </row>
    <row r="40" spans="1:21" ht="36" customHeight="1" thickBot="1" x14ac:dyDescent="0.3">
      <c r="A40" s="113"/>
      <c r="B40" s="211"/>
      <c r="C40" s="211"/>
      <c r="D40" s="209"/>
      <c r="E40" s="209"/>
      <c r="F40" s="209"/>
      <c r="G40" s="209" t="s">
        <v>58</v>
      </c>
      <c r="H40" s="209"/>
      <c r="I40" s="75" t="s">
        <v>49</v>
      </c>
      <c r="J40" s="73" t="s">
        <v>48</v>
      </c>
      <c r="K40" s="74" t="s">
        <v>50</v>
      </c>
      <c r="L40" s="209"/>
      <c r="M40" s="209"/>
      <c r="N40" s="75" t="s">
        <v>85</v>
      </c>
      <c r="O40" s="75" t="s">
        <v>53</v>
      </c>
      <c r="P40" s="212"/>
      <c r="Q40" s="209"/>
      <c r="R40" s="209"/>
      <c r="S40" s="4"/>
    </row>
    <row r="41" spans="1:21" ht="37.5" x14ac:dyDescent="0.25">
      <c r="A41" s="113">
        <v>4.0999999999999996</v>
      </c>
      <c r="B41" s="76" t="s">
        <v>183</v>
      </c>
      <c r="C41" s="76" t="s">
        <v>136</v>
      </c>
      <c r="D41" s="98" t="s">
        <v>141</v>
      </c>
      <c r="E41" s="99"/>
      <c r="F41" s="77" t="s">
        <v>215</v>
      </c>
      <c r="G41" s="235"/>
      <c r="H41" s="235"/>
      <c r="I41" s="78">
        <v>3625000</v>
      </c>
      <c r="J41" s="79">
        <f>ROUNDDOWN(67.1034482758621%,2)</f>
        <v>0.67</v>
      </c>
      <c r="K41" s="79">
        <f>ROUNDUP(32.8965517241379%,2)</f>
        <v>0.33</v>
      </c>
      <c r="L41" s="80" t="s">
        <v>188</v>
      </c>
      <c r="M41" s="77" t="s">
        <v>35</v>
      </c>
      <c r="N41" s="123">
        <v>42401</v>
      </c>
      <c r="O41" s="123">
        <v>43282</v>
      </c>
      <c r="P41" s="77"/>
      <c r="Q41" s="77"/>
      <c r="R41" s="82" t="s">
        <v>79</v>
      </c>
      <c r="S41" s="4"/>
    </row>
    <row r="42" spans="1:21" ht="37.5" x14ac:dyDescent="0.25">
      <c r="A42" s="113">
        <v>4.2</v>
      </c>
      <c r="B42" s="83" t="s">
        <v>199</v>
      </c>
      <c r="C42" s="83" t="s">
        <v>136</v>
      </c>
      <c r="D42" s="100" t="s">
        <v>142</v>
      </c>
      <c r="E42" s="101"/>
      <c r="F42" s="84" t="s">
        <v>132</v>
      </c>
      <c r="G42" s="217"/>
      <c r="H42" s="217"/>
      <c r="I42" s="85">
        <v>4250000</v>
      </c>
      <c r="J42" s="86">
        <v>0.6650042870547932</v>
      </c>
      <c r="K42" s="86">
        <v>0.33499571294520258</v>
      </c>
      <c r="L42" s="87" t="s">
        <v>189</v>
      </c>
      <c r="M42" s="84" t="s">
        <v>35</v>
      </c>
      <c r="N42" s="122">
        <v>43313</v>
      </c>
      <c r="O42" s="122">
        <v>43617</v>
      </c>
      <c r="P42" s="84"/>
      <c r="Q42" s="84"/>
      <c r="R42" s="89" t="s">
        <v>79</v>
      </c>
      <c r="S42" s="4"/>
    </row>
    <row r="43" spans="1:21" ht="37.5" x14ac:dyDescent="0.25">
      <c r="A43" s="113">
        <v>4.3</v>
      </c>
      <c r="B43" s="83" t="s">
        <v>200</v>
      </c>
      <c r="C43" s="83" t="s">
        <v>136</v>
      </c>
      <c r="D43" s="100" t="s">
        <v>143</v>
      </c>
      <c r="E43" s="101"/>
      <c r="F43" s="84" t="s">
        <v>132</v>
      </c>
      <c r="G43" s="217"/>
      <c r="H43" s="217"/>
      <c r="I43" s="85">
        <v>1875000</v>
      </c>
      <c r="J43" s="86">
        <v>0.46000000000000008</v>
      </c>
      <c r="K43" s="86">
        <v>0.54</v>
      </c>
      <c r="L43" s="87" t="s">
        <v>190</v>
      </c>
      <c r="M43" s="84" t="s">
        <v>35</v>
      </c>
      <c r="N43" s="122">
        <v>43525</v>
      </c>
      <c r="O43" s="122">
        <v>43831</v>
      </c>
      <c r="P43" s="84"/>
      <c r="Q43" s="84"/>
      <c r="R43" s="89" t="s">
        <v>42</v>
      </c>
      <c r="S43" s="4"/>
    </row>
    <row r="44" spans="1:21" ht="37.5" x14ac:dyDescent="0.25">
      <c r="A44" s="113">
        <v>4.4000000000000004</v>
      </c>
      <c r="B44" s="83" t="s">
        <v>201</v>
      </c>
      <c r="C44" s="83" t="s">
        <v>136</v>
      </c>
      <c r="D44" s="100" t="s">
        <v>172</v>
      </c>
      <c r="E44" s="101"/>
      <c r="F44" s="84" t="s">
        <v>132</v>
      </c>
      <c r="G44" s="217"/>
      <c r="H44" s="217"/>
      <c r="I44" s="85">
        <v>950000</v>
      </c>
      <c r="J44" s="86">
        <v>0.6</v>
      </c>
      <c r="K44" s="86">
        <v>0.4</v>
      </c>
      <c r="L44" s="87" t="s">
        <v>191</v>
      </c>
      <c r="M44" s="84" t="s">
        <v>35</v>
      </c>
      <c r="N44" s="122">
        <v>43556</v>
      </c>
      <c r="O44" s="122">
        <v>43831</v>
      </c>
      <c r="P44" s="84"/>
      <c r="Q44" s="84"/>
      <c r="R44" s="89" t="s">
        <v>42</v>
      </c>
      <c r="S44" s="4"/>
    </row>
    <row r="45" spans="1:21" s="7" customFormat="1" ht="37.5" x14ac:dyDescent="0.25">
      <c r="A45" s="113">
        <v>4.4000000000000004</v>
      </c>
      <c r="B45" s="83" t="s">
        <v>201</v>
      </c>
      <c r="C45" s="83" t="s">
        <v>136</v>
      </c>
      <c r="D45" s="100" t="s">
        <v>173</v>
      </c>
      <c r="E45" s="101"/>
      <c r="F45" s="84" t="s">
        <v>132</v>
      </c>
      <c r="G45" s="217"/>
      <c r="H45" s="217"/>
      <c r="I45" s="85">
        <v>300000</v>
      </c>
      <c r="J45" s="86">
        <v>0.6</v>
      </c>
      <c r="K45" s="86">
        <v>0.4</v>
      </c>
      <c r="L45" s="125" t="s">
        <v>191</v>
      </c>
      <c r="M45" s="84" t="s">
        <v>35</v>
      </c>
      <c r="N45" s="122">
        <v>43525</v>
      </c>
      <c r="O45" s="122">
        <v>43831</v>
      </c>
      <c r="P45" s="84"/>
      <c r="Q45" s="84"/>
      <c r="R45" s="89" t="s">
        <v>42</v>
      </c>
    </row>
    <row r="46" spans="1:21" s="7" customFormat="1" ht="37.5" x14ac:dyDescent="0.25">
      <c r="A46" s="113">
        <v>4</v>
      </c>
      <c r="B46" s="156" t="s">
        <v>202</v>
      </c>
      <c r="C46" s="156" t="s">
        <v>136</v>
      </c>
      <c r="D46" s="157" t="s">
        <v>144</v>
      </c>
      <c r="E46" s="158"/>
      <c r="F46" s="159" t="s">
        <v>132</v>
      </c>
      <c r="G46" s="239"/>
      <c r="H46" s="239"/>
      <c r="I46" s="160">
        <v>625000</v>
      </c>
      <c r="J46" s="161">
        <f>ROUNDDOWN(56.64%,2)</f>
        <v>0.56000000000000005</v>
      </c>
      <c r="K46" s="161">
        <f>ROUNDUP(43.36%,2)</f>
        <v>0.44</v>
      </c>
      <c r="L46" s="162" t="s">
        <v>192</v>
      </c>
      <c r="M46" s="159" t="s">
        <v>35</v>
      </c>
      <c r="N46" s="163">
        <v>43922</v>
      </c>
      <c r="O46" s="163">
        <v>44136</v>
      </c>
      <c r="P46" s="159"/>
      <c r="Q46" s="159"/>
      <c r="R46" s="164" t="s">
        <v>1</v>
      </c>
    </row>
    <row r="47" spans="1:21" s="7" customFormat="1" ht="37.5" x14ac:dyDescent="0.25">
      <c r="A47" s="113">
        <v>4</v>
      </c>
      <c r="B47" s="156" t="s">
        <v>203</v>
      </c>
      <c r="C47" s="156" t="s">
        <v>136</v>
      </c>
      <c r="D47" s="157" t="s">
        <v>140</v>
      </c>
      <c r="E47" s="158"/>
      <c r="F47" s="159" t="s">
        <v>133</v>
      </c>
      <c r="G47" s="239"/>
      <c r="H47" s="239"/>
      <c r="I47" s="160">
        <v>125000</v>
      </c>
      <c r="J47" s="161">
        <v>0.39400000000000002</v>
      </c>
      <c r="K47" s="161">
        <v>0.60600000000000009</v>
      </c>
      <c r="L47" s="168" t="s">
        <v>193</v>
      </c>
      <c r="M47" s="159" t="s">
        <v>35</v>
      </c>
      <c r="N47" s="163">
        <v>43952</v>
      </c>
      <c r="O47" s="163">
        <v>44044</v>
      </c>
      <c r="P47" s="159"/>
      <c r="Q47" s="159"/>
      <c r="R47" s="164" t="s">
        <v>1</v>
      </c>
    </row>
    <row r="48" spans="1:21" s="7" customFormat="1" ht="56.25" x14ac:dyDescent="0.25">
      <c r="A48" s="113">
        <v>4</v>
      </c>
      <c r="B48" s="83" t="s">
        <v>210</v>
      </c>
      <c r="C48" s="83" t="s">
        <v>136</v>
      </c>
      <c r="D48" s="84" t="s">
        <v>165</v>
      </c>
      <c r="E48" s="84"/>
      <c r="F48" s="84" t="s">
        <v>132</v>
      </c>
      <c r="G48" s="232"/>
      <c r="H48" s="233"/>
      <c r="I48" s="85">
        <v>280000</v>
      </c>
      <c r="J48" s="86">
        <v>0.4</v>
      </c>
      <c r="K48" s="86">
        <v>0.6</v>
      </c>
      <c r="L48" s="144" t="s">
        <v>187</v>
      </c>
      <c r="M48" s="84" t="s">
        <v>34</v>
      </c>
      <c r="N48" s="88">
        <v>43891</v>
      </c>
      <c r="O48" s="88">
        <v>44044</v>
      </c>
      <c r="P48" s="100"/>
      <c r="Q48" s="84"/>
      <c r="R48" s="89" t="s">
        <v>1</v>
      </c>
    </row>
    <row r="49" spans="1:27" ht="57" thickBot="1" x14ac:dyDescent="0.3">
      <c r="A49" s="113">
        <v>4</v>
      </c>
      <c r="B49" s="90" t="s">
        <v>211</v>
      </c>
      <c r="C49" s="167" t="s">
        <v>136</v>
      </c>
      <c r="D49" s="91" t="s">
        <v>166</v>
      </c>
      <c r="E49" s="91"/>
      <c r="F49" s="91" t="s">
        <v>132</v>
      </c>
      <c r="G49" s="223"/>
      <c r="H49" s="224"/>
      <c r="I49" s="92">
        <v>425000</v>
      </c>
      <c r="J49" s="93">
        <v>0.4</v>
      </c>
      <c r="K49" s="93">
        <v>0.6</v>
      </c>
      <c r="L49" s="91" t="s">
        <v>187</v>
      </c>
      <c r="M49" s="91" t="s">
        <v>34</v>
      </c>
      <c r="N49" s="91">
        <v>43770</v>
      </c>
      <c r="O49" s="91">
        <v>43952</v>
      </c>
      <c r="P49" s="102"/>
      <c r="Q49" s="91"/>
      <c r="R49" s="94" t="s">
        <v>1</v>
      </c>
      <c r="S49" s="4"/>
    </row>
    <row r="50" spans="1:27" s="7" customFormat="1" ht="18.75" x14ac:dyDescent="0.25">
      <c r="A50" s="113"/>
      <c r="B50" s="95"/>
      <c r="C50" s="95"/>
      <c r="D50" s="95"/>
      <c r="E50" s="95"/>
      <c r="F50" s="95"/>
      <c r="G50" s="95"/>
      <c r="H50" s="98" t="s">
        <v>24</v>
      </c>
      <c r="I50" s="130">
        <f>SUM(I41:I49)</f>
        <v>12455000</v>
      </c>
      <c r="J50" s="96"/>
      <c r="K50" s="97"/>
      <c r="L50" s="97"/>
      <c r="M50" s="95"/>
      <c r="N50" s="95"/>
      <c r="O50" s="95"/>
      <c r="P50" s="95"/>
      <c r="Q50" s="95"/>
      <c r="R50" s="95"/>
    </row>
    <row r="51" spans="1:27" ht="15.75" customHeight="1" x14ac:dyDescent="0.25">
      <c r="A51" s="115">
        <v>5</v>
      </c>
      <c r="B51" s="199" t="s">
        <v>60</v>
      </c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5"/>
      <c r="T51" s="5"/>
      <c r="U51" s="5"/>
      <c r="V51" s="5"/>
      <c r="W51" s="5"/>
      <c r="X51" s="5"/>
      <c r="Y51" s="5"/>
      <c r="Z51" s="5"/>
      <c r="AA51" s="5"/>
    </row>
    <row r="52" spans="1:27" ht="15" customHeight="1" x14ac:dyDescent="0.25">
      <c r="A52" s="113"/>
      <c r="B52" s="210" t="s">
        <v>55</v>
      </c>
      <c r="C52" s="210" t="s">
        <v>55</v>
      </c>
      <c r="D52" s="208" t="s">
        <v>95</v>
      </c>
      <c r="E52" s="208" t="s">
        <v>37</v>
      </c>
      <c r="F52" s="208" t="s">
        <v>161</v>
      </c>
      <c r="G52" s="208" t="s">
        <v>46</v>
      </c>
      <c r="H52" s="218" t="s">
        <v>47</v>
      </c>
      <c r="I52" s="219"/>
      <c r="J52" s="219"/>
      <c r="K52" s="220"/>
      <c r="L52" s="208" t="s">
        <v>51</v>
      </c>
      <c r="M52" s="208" t="s">
        <v>52</v>
      </c>
      <c r="N52" s="208" t="s">
        <v>96</v>
      </c>
      <c r="O52" s="208"/>
      <c r="P52" s="226" t="s">
        <v>80</v>
      </c>
      <c r="Q52" s="208" t="s">
        <v>73</v>
      </c>
      <c r="R52" s="208" t="s">
        <v>74</v>
      </c>
      <c r="S52" s="5"/>
      <c r="T52" s="5"/>
      <c r="U52" s="5"/>
      <c r="V52" s="5"/>
      <c r="W52" s="5"/>
      <c r="X52" s="5"/>
      <c r="Y52" s="5"/>
      <c r="Z52" s="5"/>
      <c r="AA52" s="5"/>
    </row>
    <row r="53" spans="1:27" ht="57" thickBot="1" x14ac:dyDescent="0.3">
      <c r="A53" s="113"/>
      <c r="B53" s="211"/>
      <c r="C53" s="211"/>
      <c r="D53" s="209"/>
      <c r="E53" s="209"/>
      <c r="F53" s="209"/>
      <c r="G53" s="209"/>
      <c r="H53" s="75" t="s">
        <v>49</v>
      </c>
      <c r="I53" s="73" t="s">
        <v>48</v>
      </c>
      <c r="J53" s="74" t="s">
        <v>48</v>
      </c>
      <c r="K53" s="155" t="s">
        <v>50</v>
      </c>
      <c r="L53" s="209"/>
      <c r="M53" s="209"/>
      <c r="N53" s="75" t="s">
        <v>59</v>
      </c>
      <c r="O53" s="75" t="s">
        <v>88</v>
      </c>
      <c r="P53" s="212"/>
      <c r="Q53" s="209"/>
      <c r="R53" s="209"/>
      <c r="S53" s="5"/>
      <c r="T53" s="5"/>
      <c r="U53" s="5"/>
      <c r="V53" s="5"/>
      <c r="W53" s="5"/>
      <c r="X53" s="5"/>
      <c r="Y53" s="5"/>
      <c r="Z53" s="5"/>
      <c r="AA53" s="5"/>
    </row>
    <row r="54" spans="1:27" ht="37.5" x14ac:dyDescent="0.25">
      <c r="A54" s="113">
        <v>5.0999999999999996</v>
      </c>
      <c r="B54" s="76" t="s">
        <v>204</v>
      </c>
      <c r="C54" s="76" t="s">
        <v>136</v>
      </c>
      <c r="D54" s="77" t="s">
        <v>174</v>
      </c>
      <c r="E54" s="77"/>
      <c r="F54" s="77" t="s">
        <v>175</v>
      </c>
      <c r="G54" s="77"/>
      <c r="H54" s="77"/>
      <c r="I54" s="78">
        <v>20000</v>
      </c>
      <c r="J54" s="79">
        <v>0.4</v>
      </c>
      <c r="K54" s="79">
        <v>0.6</v>
      </c>
      <c r="L54" s="133" t="s">
        <v>194</v>
      </c>
      <c r="M54" s="77" t="s">
        <v>35</v>
      </c>
      <c r="N54" s="81">
        <v>43770</v>
      </c>
      <c r="O54" s="81">
        <v>43831</v>
      </c>
      <c r="P54" s="98"/>
      <c r="Q54" s="77"/>
      <c r="R54" s="82" t="s">
        <v>42</v>
      </c>
      <c r="S54" s="5"/>
      <c r="T54" s="5"/>
      <c r="U54" s="5"/>
      <c r="V54" s="5"/>
      <c r="W54" s="5"/>
      <c r="X54" s="5"/>
      <c r="Y54" s="5"/>
      <c r="Z54" s="5"/>
      <c r="AA54" s="5"/>
    </row>
    <row r="55" spans="1:27" s="7" customFormat="1" ht="37.5" x14ac:dyDescent="0.25">
      <c r="A55" s="113">
        <v>5.0999999999999996</v>
      </c>
      <c r="B55" s="135" t="s">
        <v>205</v>
      </c>
      <c r="C55" s="135" t="s">
        <v>136</v>
      </c>
      <c r="D55" s="131" t="s">
        <v>176</v>
      </c>
      <c r="E55" s="131"/>
      <c r="F55" s="131" t="s">
        <v>175</v>
      </c>
      <c r="G55" s="131"/>
      <c r="H55" s="131"/>
      <c r="I55" s="136">
        <v>20000</v>
      </c>
      <c r="J55" s="137">
        <v>0.4</v>
      </c>
      <c r="K55" s="137">
        <v>0.6</v>
      </c>
      <c r="L55" s="138" t="s">
        <v>194</v>
      </c>
      <c r="M55" s="131" t="s">
        <v>35</v>
      </c>
      <c r="N55" s="134">
        <v>43952</v>
      </c>
      <c r="O55" s="134">
        <v>43983</v>
      </c>
      <c r="P55" s="139"/>
      <c r="Q55" s="131"/>
      <c r="R55" s="140" t="s">
        <v>1</v>
      </c>
    </row>
    <row r="56" spans="1:27" ht="18.75" x14ac:dyDescent="0.25">
      <c r="A56" s="113">
        <v>5.2</v>
      </c>
      <c r="B56" s="83"/>
      <c r="C56" s="148"/>
      <c r="D56" s="84"/>
      <c r="E56" s="84"/>
      <c r="F56" s="84"/>
      <c r="G56" s="84"/>
      <c r="H56" s="84"/>
      <c r="I56" s="85"/>
      <c r="J56" s="86"/>
      <c r="K56" s="86"/>
      <c r="L56" s="84"/>
      <c r="M56" s="84"/>
      <c r="N56" s="84"/>
      <c r="O56" s="84"/>
      <c r="P56" s="100"/>
      <c r="Q56" s="84"/>
      <c r="R56" s="89"/>
      <c r="S56" s="5"/>
      <c r="T56" s="5"/>
      <c r="U56" s="5"/>
      <c r="V56" s="5"/>
      <c r="W56" s="5"/>
      <c r="X56" s="5"/>
      <c r="Y56" s="5"/>
      <c r="Z56" s="5"/>
      <c r="AA56" s="5"/>
    </row>
    <row r="57" spans="1:27" ht="18.75" x14ac:dyDescent="0.25">
      <c r="A57" s="113">
        <v>5.3</v>
      </c>
      <c r="B57" s="83"/>
      <c r="C57" s="148"/>
      <c r="D57" s="84"/>
      <c r="E57" s="84"/>
      <c r="F57" s="84"/>
      <c r="G57" s="84"/>
      <c r="H57" s="84"/>
      <c r="I57" s="85"/>
      <c r="J57" s="86"/>
      <c r="K57" s="86"/>
      <c r="L57" s="84"/>
      <c r="M57" s="84"/>
      <c r="N57" s="84"/>
      <c r="O57" s="84"/>
      <c r="P57" s="100"/>
      <c r="Q57" s="84"/>
      <c r="R57" s="89"/>
      <c r="S57" s="5"/>
      <c r="T57" s="5"/>
      <c r="U57" s="5"/>
      <c r="V57" s="5"/>
      <c r="W57" s="5"/>
      <c r="X57" s="5"/>
      <c r="Y57" s="5"/>
      <c r="Z57" s="5"/>
      <c r="AA57" s="5"/>
    </row>
    <row r="58" spans="1:27" ht="18.75" x14ac:dyDescent="0.25">
      <c r="A58" s="113">
        <v>5.4</v>
      </c>
      <c r="B58" s="83"/>
      <c r="C58" s="148"/>
      <c r="D58" s="84"/>
      <c r="E58" s="84"/>
      <c r="F58" s="84"/>
      <c r="G58" s="84"/>
      <c r="H58" s="84"/>
      <c r="I58" s="85"/>
      <c r="J58" s="86"/>
      <c r="K58" s="86"/>
      <c r="L58" s="84"/>
      <c r="M58" s="84"/>
      <c r="N58" s="84"/>
      <c r="O58" s="84"/>
      <c r="P58" s="100"/>
      <c r="Q58" s="84"/>
      <c r="R58" s="89"/>
      <c r="S58" s="5"/>
      <c r="T58" s="5"/>
      <c r="U58" s="5"/>
      <c r="V58" s="5"/>
      <c r="W58" s="5"/>
      <c r="X58" s="5"/>
      <c r="Y58" s="5"/>
      <c r="Z58" s="5"/>
      <c r="AA58" s="5"/>
    </row>
    <row r="59" spans="1:27" ht="19.5" thickBot="1" x14ac:dyDescent="0.3">
      <c r="A59" s="113">
        <v>5.3</v>
      </c>
      <c r="B59" s="90"/>
      <c r="C59" s="151"/>
      <c r="D59" s="91"/>
      <c r="E59" s="91"/>
      <c r="F59" s="91"/>
      <c r="G59" s="91"/>
      <c r="H59" s="91"/>
      <c r="I59" s="92"/>
      <c r="J59" s="93"/>
      <c r="K59" s="93"/>
      <c r="L59" s="91"/>
      <c r="M59" s="91"/>
      <c r="N59" s="91"/>
      <c r="O59" s="91"/>
      <c r="P59" s="102"/>
      <c r="Q59" s="91"/>
      <c r="R59" s="94"/>
      <c r="S59" s="5"/>
      <c r="T59" s="5"/>
      <c r="U59" s="5"/>
      <c r="V59" s="5"/>
      <c r="W59" s="5"/>
      <c r="X59" s="5"/>
      <c r="Y59" s="5"/>
      <c r="Z59" s="5"/>
      <c r="AA59" s="5"/>
    </row>
    <row r="60" spans="1:27" s="7" customFormat="1" ht="18.75" x14ac:dyDescent="0.25">
      <c r="A60" s="113"/>
      <c r="B60" s="95"/>
      <c r="C60" s="95"/>
      <c r="D60" s="95"/>
      <c r="E60" s="95"/>
      <c r="F60" s="95"/>
      <c r="G60" s="95"/>
      <c r="H60" s="95" t="s">
        <v>24</v>
      </c>
      <c r="I60" s="96">
        <f>SUM(I54:I59)</f>
        <v>40000</v>
      </c>
      <c r="J60" s="97"/>
      <c r="K60" s="97"/>
      <c r="L60" s="95"/>
      <c r="M60" s="95"/>
      <c r="N60" s="95"/>
      <c r="O60" s="95"/>
      <c r="P60" s="95"/>
      <c r="Q60" s="95"/>
      <c r="R60" s="95"/>
    </row>
    <row r="61" spans="1:27" ht="15.75" customHeight="1" x14ac:dyDescent="0.25">
      <c r="A61" s="115">
        <v>6</v>
      </c>
      <c r="B61" s="199" t="s">
        <v>61</v>
      </c>
      <c r="C61" s="200"/>
      <c r="D61" s="200"/>
      <c r="E61" s="200"/>
      <c r="F61" s="200"/>
      <c r="G61" s="200"/>
      <c r="H61" s="200"/>
      <c r="I61" s="200"/>
      <c r="J61" s="200"/>
      <c r="K61" s="200"/>
      <c r="L61" s="200"/>
      <c r="M61" s="200"/>
      <c r="N61" s="200"/>
      <c r="O61" s="200"/>
      <c r="P61" s="200"/>
      <c r="Q61" s="200"/>
      <c r="R61" s="200"/>
      <c r="S61" s="6"/>
      <c r="T61" s="6"/>
      <c r="U61" s="6"/>
      <c r="V61" s="6"/>
      <c r="W61" s="6"/>
      <c r="X61" s="6"/>
      <c r="Y61" s="6"/>
      <c r="Z61" s="6"/>
    </row>
    <row r="62" spans="1:27" ht="15" customHeight="1" x14ac:dyDescent="0.25">
      <c r="A62" s="113"/>
      <c r="B62" s="210" t="s">
        <v>55</v>
      </c>
      <c r="C62" s="210" t="s">
        <v>55</v>
      </c>
      <c r="D62" s="208" t="s">
        <v>95</v>
      </c>
      <c r="E62" s="208" t="s">
        <v>37</v>
      </c>
      <c r="F62" s="208" t="s">
        <v>161</v>
      </c>
      <c r="G62" s="212" t="s">
        <v>46</v>
      </c>
      <c r="H62" s="236"/>
      <c r="I62" s="221" t="s">
        <v>47</v>
      </c>
      <c r="J62" s="221"/>
      <c r="K62" s="221"/>
      <c r="L62" s="208" t="s">
        <v>51</v>
      </c>
      <c r="M62" s="208" t="s">
        <v>52</v>
      </c>
      <c r="N62" s="208" t="s">
        <v>96</v>
      </c>
      <c r="O62" s="208"/>
      <c r="P62" s="226" t="s">
        <v>80</v>
      </c>
      <c r="Q62" s="208" t="s">
        <v>73</v>
      </c>
      <c r="R62" s="208" t="s">
        <v>74</v>
      </c>
      <c r="S62" s="6"/>
      <c r="T62" s="6"/>
      <c r="U62" s="6"/>
      <c r="V62" s="6"/>
      <c r="W62" s="6"/>
      <c r="X62" s="6"/>
      <c r="Y62" s="6"/>
      <c r="Z62" s="6"/>
    </row>
    <row r="63" spans="1:27" ht="57.75" customHeight="1" thickBot="1" x14ac:dyDescent="0.3">
      <c r="A63" s="113"/>
      <c r="B63" s="211"/>
      <c r="C63" s="211"/>
      <c r="D63" s="209"/>
      <c r="E63" s="209"/>
      <c r="F63" s="209"/>
      <c r="G63" s="237"/>
      <c r="H63" s="238"/>
      <c r="I63" s="75" t="s">
        <v>49</v>
      </c>
      <c r="J63" s="73" t="s">
        <v>48</v>
      </c>
      <c r="K63" s="74" t="s">
        <v>50</v>
      </c>
      <c r="L63" s="209"/>
      <c r="M63" s="209"/>
      <c r="N63" s="75" t="s">
        <v>86</v>
      </c>
      <c r="O63" s="75" t="s">
        <v>53</v>
      </c>
      <c r="P63" s="212"/>
      <c r="Q63" s="209"/>
      <c r="R63" s="209"/>
      <c r="S63" s="6"/>
      <c r="T63" s="6"/>
      <c r="U63" s="6"/>
      <c r="V63" s="6"/>
      <c r="W63" s="6"/>
      <c r="X63" s="6"/>
      <c r="Y63" s="6"/>
      <c r="Z63" s="6"/>
    </row>
    <row r="64" spans="1:27" s="7" customFormat="1" ht="37.5" x14ac:dyDescent="0.25">
      <c r="A64" s="113">
        <v>6</v>
      </c>
      <c r="B64" s="156" t="s">
        <v>206</v>
      </c>
      <c r="C64" s="156" t="s">
        <v>136</v>
      </c>
      <c r="D64" s="157" t="s">
        <v>179</v>
      </c>
      <c r="E64" s="158"/>
      <c r="F64" s="159" t="s">
        <v>132</v>
      </c>
      <c r="G64" s="239"/>
      <c r="H64" s="239"/>
      <c r="I64" s="160">
        <v>355000</v>
      </c>
      <c r="J64" s="161">
        <v>0.4</v>
      </c>
      <c r="K64" s="161">
        <v>0.6</v>
      </c>
      <c r="L64" s="170" t="s">
        <v>187</v>
      </c>
      <c r="M64" s="159" t="s">
        <v>34</v>
      </c>
      <c r="N64" s="163">
        <v>43891</v>
      </c>
      <c r="O64" s="163">
        <v>44105</v>
      </c>
      <c r="P64" s="159"/>
      <c r="Q64" s="159"/>
      <c r="R64" s="164" t="s">
        <v>1</v>
      </c>
    </row>
    <row r="65" spans="1:28" ht="56.25" x14ac:dyDescent="0.25">
      <c r="A65" s="113">
        <v>6.2</v>
      </c>
      <c r="B65" s="83" t="s">
        <v>207</v>
      </c>
      <c r="C65" s="83" t="s">
        <v>136</v>
      </c>
      <c r="D65" s="84" t="s">
        <v>162</v>
      </c>
      <c r="E65" s="84"/>
      <c r="F65" s="84" t="s">
        <v>70</v>
      </c>
      <c r="G65" s="232"/>
      <c r="H65" s="233"/>
      <c r="I65" s="85">
        <v>100000</v>
      </c>
      <c r="J65" s="86">
        <v>0.4</v>
      </c>
      <c r="K65" s="86">
        <v>0.6</v>
      </c>
      <c r="L65" s="132" t="s">
        <v>187</v>
      </c>
      <c r="M65" s="84" t="s">
        <v>34</v>
      </c>
      <c r="N65" s="88">
        <v>44044</v>
      </c>
      <c r="O65" s="134">
        <v>44197</v>
      </c>
      <c r="P65" s="100"/>
      <c r="Q65" s="84"/>
      <c r="R65" s="89" t="s">
        <v>1</v>
      </c>
      <c r="S65" s="6"/>
      <c r="T65" s="6"/>
      <c r="U65" s="6"/>
      <c r="V65" s="6"/>
      <c r="W65" s="6"/>
      <c r="X65" s="6"/>
      <c r="Y65" s="6"/>
      <c r="Z65" s="6"/>
    </row>
    <row r="66" spans="1:28" ht="56.25" x14ac:dyDescent="0.25">
      <c r="A66" s="113">
        <v>6</v>
      </c>
      <c r="B66" s="83" t="s">
        <v>208</v>
      </c>
      <c r="C66" s="83" t="s">
        <v>136</v>
      </c>
      <c r="D66" s="84" t="s">
        <v>163</v>
      </c>
      <c r="E66" s="84"/>
      <c r="F66" s="84" t="s">
        <v>70</v>
      </c>
      <c r="G66" s="232"/>
      <c r="H66" s="233"/>
      <c r="I66" s="85">
        <v>100000</v>
      </c>
      <c r="J66" s="86">
        <v>0.4</v>
      </c>
      <c r="K66" s="86">
        <v>0.6</v>
      </c>
      <c r="L66" s="144" t="s">
        <v>187</v>
      </c>
      <c r="M66" s="84" t="s">
        <v>34</v>
      </c>
      <c r="N66" s="88">
        <v>43952</v>
      </c>
      <c r="O66" s="88">
        <v>44136</v>
      </c>
      <c r="P66" s="100"/>
      <c r="Q66" s="84"/>
      <c r="R66" s="89" t="s">
        <v>1</v>
      </c>
      <c r="S66" s="6"/>
      <c r="T66" s="6"/>
      <c r="U66" s="6"/>
      <c r="V66" s="6"/>
      <c r="W66" s="6"/>
      <c r="X66" s="6"/>
      <c r="Y66" s="6"/>
      <c r="Z66" s="6"/>
    </row>
    <row r="67" spans="1:28" s="7" customFormat="1" ht="56.25" x14ac:dyDescent="0.25">
      <c r="A67" s="113">
        <v>6</v>
      </c>
      <c r="B67" s="83" t="s">
        <v>209</v>
      </c>
      <c r="C67" s="83" t="s">
        <v>136</v>
      </c>
      <c r="D67" s="84" t="s">
        <v>164</v>
      </c>
      <c r="E67" s="84"/>
      <c r="F67" s="84" t="s">
        <v>70</v>
      </c>
      <c r="G67" s="232"/>
      <c r="H67" s="233"/>
      <c r="I67" s="85">
        <v>150000.00000000006</v>
      </c>
      <c r="J67" s="86">
        <v>0.4</v>
      </c>
      <c r="K67" s="86">
        <v>0.6</v>
      </c>
      <c r="L67" s="144" t="s">
        <v>187</v>
      </c>
      <c r="M67" s="84" t="s">
        <v>34</v>
      </c>
      <c r="N67" s="88">
        <v>43952</v>
      </c>
      <c r="O67" s="88">
        <v>44136</v>
      </c>
      <c r="P67" s="100"/>
      <c r="Q67" s="84"/>
      <c r="R67" s="89" t="s">
        <v>1</v>
      </c>
    </row>
    <row r="68" spans="1:28" ht="57" thickBot="1" x14ac:dyDescent="0.3">
      <c r="A68" s="113">
        <v>6</v>
      </c>
      <c r="B68" s="90" t="s">
        <v>212</v>
      </c>
      <c r="C68" s="90" t="s">
        <v>136</v>
      </c>
      <c r="D68" s="91" t="s">
        <v>167</v>
      </c>
      <c r="E68" s="91"/>
      <c r="F68" s="91" t="s">
        <v>70</v>
      </c>
      <c r="G68" s="223"/>
      <c r="H68" s="224"/>
      <c r="I68" s="92">
        <v>100000</v>
      </c>
      <c r="J68" s="93">
        <v>0.4</v>
      </c>
      <c r="K68" s="93">
        <v>0.6</v>
      </c>
      <c r="L68" s="169" t="s">
        <v>187</v>
      </c>
      <c r="M68" s="91" t="s">
        <v>34</v>
      </c>
      <c r="N68" s="141">
        <v>43891</v>
      </c>
      <c r="O68" s="141">
        <v>44105</v>
      </c>
      <c r="P68" s="102"/>
      <c r="Q68" s="91"/>
      <c r="R68" s="94" t="s">
        <v>1</v>
      </c>
      <c r="S68" s="6"/>
      <c r="T68" s="6"/>
      <c r="U68" s="6"/>
      <c r="V68" s="6"/>
      <c r="W68" s="6"/>
      <c r="X68" s="6"/>
      <c r="Y68" s="6"/>
      <c r="Z68" s="6"/>
    </row>
    <row r="69" spans="1:28" s="7" customFormat="1" ht="18.75" x14ac:dyDescent="0.25">
      <c r="A69" s="113"/>
      <c r="B69" s="95"/>
      <c r="C69" s="95"/>
      <c r="D69" s="95"/>
      <c r="E69" s="95"/>
      <c r="F69" s="95"/>
      <c r="G69" s="95"/>
      <c r="H69" s="95" t="s">
        <v>24</v>
      </c>
      <c r="I69" s="96">
        <f>SUM(I64:I68)</f>
        <v>805000</v>
      </c>
      <c r="J69" s="96"/>
      <c r="K69" s="97"/>
      <c r="L69" s="97"/>
      <c r="M69" s="95"/>
      <c r="N69" s="95"/>
      <c r="O69" s="95"/>
      <c r="P69" s="95"/>
      <c r="Q69" s="95"/>
      <c r="R69" s="95"/>
    </row>
    <row r="70" spans="1:28" ht="15.75" customHeight="1" x14ac:dyDescent="0.25">
      <c r="A70" s="113"/>
      <c r="B70" s="199" t="s">
        <v>62</v>
      </c>
      <c r="C70" s="200"/>
      <c r="D70" s="200"/>
      <c r="E70" s="200"/>
      <c r="F70" s="200"/>
      <c r="G70" s="200"/>
      <c r="H70" s="200"/>
      <c r="I70" s="200"/>
      <c r="J70" s="200"/>
      <c r="K70" s="200"/>
      <c r="L70" s="200"/>
      <c r="M70" s="200"/>
      <c r="N70" s="200"/>
      <c r="O70" s="200"/>
      <c r="P70" s="200"/>
      <c r="Q70" s="200"/>
      <c r="R70" s="200"/>
      <c r="S70" s="7"/>
      <c r="T70" s="7"/>
      <c r="U70" s="7"/>
      <c r="V70" s="7"/>
      <c r="W70" s="7"/>
      <c r="X70" s="7"/>
      <c r="Y70" s="7"/>
      <c r="Z70" s="7"/>
      <c r="AA70" s="7"/>
      <c r="AB70" s="7"/>
    </row>
    <row r="71" spans="1:28" ht="15" customHeight="1" x14ac:dyDescent="0.25">
      <c r="A71" s="113"/>
      <c r="B71" s="210" t="s">
        <v>55</v>
      </c>
      <c r="C71" s="210" t="s">
        <v>55</v>
      </c>
      <c r="D71" s="208" t="s">
        <v>63</v>
      </c>
      <c r="E71" s="208" t="s">
        <v>37</v>
      </c>
      <c r="F71" s="208"/>
      <c r="G71" s="208" t="s">
        <v>46</v>
      </c>
      <c r="H71" s="208"/>
      <c r="I71" s="221" t="s">
        <v>47</v>
      </c>
      <c r="J71" s="221"/>
      <c r="K71" s="221"/>
      <c r="L71" s="208" t="s">
        <v>51</v>
      </c>
      <c r="M71" s="214" t="s">
        <v>64</v>
      </c>
      <c r="N71" s="208" t="s">
        <v>96</v>
      </c>
      <c r="O71" s="208"/>
      <c r="P71" s="212" t="s">
        <v>67</v>
      </c>
      <c r="Q71" s="208" t="s">
        <v>73</v>
      </c>
      <c r="R71" s="208" t="s">
        <v>74</v>
      </c>
      <c r="S71" s="7"/>
      <c r="T71" s="7"/>
      <c r="U71" s="7"/>
      <c r="V71" s="7"/>
      <c r="W71" s="7"/>
      <c r="X71" s="7"/>
      <c r="Y71" s="7"/>
      <c r="Z71" s="7"/>
      <c r="AA71" s="7"/>
      <c r="AB71" s="7"/>
    </row>
    <row r="72" spans="1:28" ht="94.5" thickBot="1" x14ac:dyDescent="0.3">
      <c r="A72" s="113"/>
      <c r="B72" s="211"/>
      <c r="C72" s="211"/>
      <c r="D72" s="209"/>
      <c r="E72" s="209"/>
      <c r="F72" s="209"/>
      <c r="G72" s="209"/>
      <c r="H72" s="209"/>
      <c r="I72" s="75" t="s">
        <v>49</v>
      </c>
      <c r="J72" s="75" t="s">
        <v>48</v>
      </c>
      <c r="K72" s="73" t="s">
        <v>50</v>
      </c>
      <c r="L72" s="209"/>
      <c r="M72" s="215"/>
      <c r="N72" s="75" t="s">
        <v>65</v>
      </c>
      <c r="O72" s="75" t="s">
        <v>66</v>
      </c>
      <c r="P72" s="213"/>
      <c r="Q72" s="209"/>
      <c r="R72" s="209"/>
      <c r="S72" s="7"/>
      <c r="T72" s="7"/>
      <c r="U72" s="7"/>
      <c r="V72" s="7"/>
      <c r="W72" s="7"/>
      <c r="X72" s="7"/>
      <c r="Y72" s="7"/>
      <c r="Z72" s="7"/>
      <c r="AA72" s="7"/>
      <c r="AB72" s="7"/>
    </row>
    <row r="73" spans="1:28" ht="37.5" x14ac:dyDescent="0.25">
      <c r="A73" s="113"/>
      <c r="B73" s="76" t="s">
        <v>213</v>
      </c>
      <c r="C73" s="76" t="s">
        <v>136</v>
      </c>
      <c r="D73" s="77" t="s">
        <v>145</v>
      </c>
      <c r="E73" s="235"/>
      <c r="F73" s="235"/>
      <c r="G73" s="235"/>
      <c r="H73" s="235"/>
      <c r="I73" s="78">
        <v>750000</v>
      </c>
      <c r="J73" s="79">
        <v>0</v>
      </c>
      <c r="K73" s="79">
        <v>1</v>
      </c>
      <c r="L73" s="133" t="s">
        <v>195</v>
      </c>
      <c r="M73" s="79"/>
      <c r="N73" s="77"/>
      <c r="O73" s="77"/>
      <c r="P73" s="98"/>
      <c r="Q73" s="77"/>
      <c r="R73" s="82" t="s">
        <v>1</v>
      </c>
      <c r="S73" s="7"/>
      <c r="T73" s="7"/>
      <c r="U73" s="7"/>
      <c r="V73" s="7"/>
      <c r="W73" s="7"/>
      <c r="X73" s="7"/>
      <c r="Y73" s="7"/>
      <c r="Z73" s="7"/>
      <c r="AA73" s="7"/>
      <c r="AB73" s="7"/>
    </row>
    <row r="74" spans="1:28" ht="37.5" x14ac:dyDescent="0.25">
      <c r="A74" s="113"/>
      <c r="B74" s="83" t="s">
        <v>214</v>
      </c>
      <c r="C74" s="83" t="s">
        <v>136</v>
      </c>
      <c r="D74" s="84" t="s">
        <v>146</v>
      </c>
      <c r="E74" s="217"/>
      <c r="F74" s="217"/>
      <c r="G74" s="217"/>
      <c r="H74" s="217"/>
      <c r="I74" s="85">
        <v>125000</v>
      </c>
      <c r="J74" s="86">
        <v>0.3</v>
      </c>
      <c r="K74" s="86">
        <v>0.7</v>
      </c>
      <c r="L74" s="132" t="s">
        <v>196</v>
      </c>
      <c r="M74" s="86"/>
      <c r="N74" s="84"/>
      <c r="O74" s="84"/>
      <c r="P74" s="100"/>
      <c r="Q74" s="84"/>
      <c r="R74" s="89" t="s">
        <v>1</v>
      </c>
      <c r="S74" s="7"/>
      <c r="T74" s="7"/>
      <c r="U74" s="7"/>
      <c r="V74" s="7"/>
      <c r="W74" s="7"/>
      <c r="X74" s="7"/>
      <c r="Y74" s="7"/>
      <c r="Z74" s="7"/>
      <c r="AA74" s="7"/>
      <c r="AB74" s="7"/>
    </row>
    <row r="75" spans="1:28" ht="18.75" x14ac:dyDescent="0.25">
      <c r="A75" s="113"/>
      <c r="B75" s="83"/>
      <c r="C75" s="148"/>
      <c r="D75" s="84"/>
      <c r="E75" s="217"/>
      <c r="F75" s="217"/>
      <c r="G75" s="217"/>
      <c r="H75" s="217"/>
      <c r="I75" s="84"/>
      <c r="J75" s="84"/>
      <c r="K75" s="85"/>
      <c r="L75" s="86"/>
      <c r="M75" s="86"/>
      <c r="N75" s="84"/>
      <c r="O75" s="84"/>
      <c r="P75" s="100"/>
      <c r="Q75" s="84"/>
      <c r="R75" s="89"/>
      <c r="S75" s="7"/>
      <c r="T75" s="7"/>
      <c r="U75" s="7"/>
      <c r="V75" s="7"/>
      <c r="W75" s="7"/>
      <c r="X75" s="7"/>
      <c r="Y75" s="7"/>
      <c r="Z75" s="7"/>
      <c r="AA75" s="7"/>
      <c r="AB75" s="7"/>
    </row>
    <row r="76" spans="1:28" ht="18.75" x14ac:dyDescent="0.25">
      <c r="A76" s="113"/>
      <c r="B76" s="101"/>
      <c r="C76" s="165"/>
      <c r="D76" s="84"/>
      <c r="E76" s="217"/>
      <c r="F76" s="217"/>
      <c r="G76" s="217"/>
      <c r="H76" s="217"/>
      <c r="I76" s="84"/>
      <c r="J76" s="84"/>
      <c r="K76" s="85"/>
      <c r="L76" s="86"/>
      <c r="M76" s="86"/>
      <c r="N76" s="84"/>
      <c r="O76" s="84"/>
      <c r="P76" s="100"/>
      <c r="Q76" s="84"/>
      <c r="R76" s="89"/>
      <c r="S76" s="7"/>
      <c r="T76" s="7"/>
      <c r="U76" s="7"/>
      <c r="V76" s="7"/>
      <c r="W76" s="7"/>
      <c r="X76" s="7"/>
      <c r="Y76" s="7"/>
      <c r="Z76" s="7"/>
      <c r="AA76" s="7"/>
      <c r="AB76" s="7"/>
    </row>
    <row r="77" spans="1:28" ht="19.5" thickBot="1" x14ac:dyDescent="0.3">
      <c r="A77" s="113"/>
      <c r="B77" s="103"/>
      <c r="C77" s="166"/>
      <c r="D77" s="91"/>
      <c r="E77" s="231"/>
      <c r="F77" s="231"/>
      <c r="G77" s="231"/>
      <c r="H77" s="231"/>
      <c r="I77" s="91"/>
      <c r="J77" s="91"/>
      <c r="K77" s="92"/>
      <c r="L77" s="93"/>
      <c r="M77" s="93"/>
      <c r="N77" s="91"/>
      <c r="O77" s="91"/>
      <c r="P77" s="102"/>
      <c r="Q77" s="91"/>
      <c r="R77" s="94"/>
      <c r="S77" s="7"/>
      <c r="T77" s="7"/>
      <c r="U77" s="7"/>
      <c r="V77" s="7"/>
      <c r="W77" s="7"/>
      <c r="X77" s="7"/>
      <c r="Y77" s="7"/>
      <c r="Z77" s="7"/>
      <c r="AA77" s="7"/>
      <c r="AB77" s="7"/>
    </row>
    <row r="78" spans="1:28" ht="15.75" customHeight="1" x14ac:dyDescent="0.3">
      <c r="A78" s="113"/>
      <c r="B78" s="67"/>
      <c r="C78" s="67"/>
      <c r="D78" s="67"/>
      <c r="E78" s="67"/>
      <c r="F78" s="67"/>
      <c r="G78" s="67"/>
      <c r="H78" s="142" t="s">
        <v>24</v>
      </c>
      <c r="I78" s="143">
        <f>SUM(I73:I77)</f>
        <v>875000</v>
      </c>
      <c r="J78" s="69"/>
      <c r="K78" s="69"/>
      <c r="L78" s="67"/>
      <c r="M78" s="67"/>
      <c r="N78" s="67"/>
      <c r="O78" s="67"/>
      <c r="P78" s="67"/>
      <c r="Q78" s="67"/>
      <c r="R78" s="67"/>
    </row>
    <row r="79" spans="1:28" ht="18.75" x14ac:dyDescent="0.3">
      <c r="A79" s="113"/>
      <c r="B79" s="67"/>
      <c r="C79" s="67"/>
      <c r="D79" s="67"/>
      <c r="E79" s="67"/>
      <c r="F79" s="67"/>
      <c r="G79" s="67"/>
      <c r="H79" s="67"/>
      <c r="I79" s="68"/>
      <c r="J79" s="69"/>
      <c r="K79" s="69"/>
      <c r="L79" s="67"/>
      <c r="M79" s="67"/>
      <c r="N79" s="67"/>
      <c r="O79" s="67"/>
      <c r="P79" s="67"/>
      <c r="Q79" s="67"/>
      <c r="R79" s="67"/>
    </row>
    <row r="80" spans="1:28" ht="18.75" x14ac:dyDescent="0.3">
      <c r="A80" s="113"/>
      <c r="B80" s="67"/>
      <c r="C80" s="67"/>
      <c r="D80" s="67"/>
      <c r="E80" s="67"/>
      <c r="F80" s="67"/>
      <c r="G80" s="234" t="s">
        <v>147</v>
      </c>
      <c r="H80" s="234"/>
      <c r="I80" s="129">
        <f>SUM(I78,I69,I60,I50,I37,I31,I24)</f>
        <v>50000000</v>
      </c>
      <c r="J80" s="69"/>
      <c r="K80" s="69"/>
      <c r="L80" s="67"/>
      <c r="M80" s="67"/>
      <c r="N80" s="67"/>
      <c r="O80" s="67"/>
      <c r="P80" s="67"/>
      <c r="Q80" s="67"/>
      <c r="R80" s="67"/>
    </row>
    <row r="81" spans="1:18" ht="18.75" x14ac:dyDescent="0.3">
      <c r="A81" s="113"/>
      <c r="B81" s="67"/>
      <c r="C81" s="67"/>
      <c r="D81" s="67"/>
      <c r="E81" s="67"/>
      <c r="F81" s="67"/>
      <c r="G81" s="67"/>
      <c r="H81" s="67"/>
      <c r="I81" s="68"/>
      <c r="J81" s="69"/>
      <c r="K81" s="69"/>
      <c r="L81" s="67"/>
      <c r="M81" s="67"/>
      <c r="N81" s="67"/>
      <c r="O81" s="67"/>
      <c r="P81" s="67"/>
      <c r="Q81" s="67"/>
      <c r="R81" s="67"/>
    </row>
    <row r="82" spans="1:18" ht="18.75" x14ac:dyDescent="0.3">
      <c r="A82" s="113"/>
      <c r="B82" s="205" t="s">
        <v>75</v>
      </c>
      <c r="C82" s="145"/>
      <c r="D82" s="104" t="s">
        <v>36</v>
      </c>
      <c r="E82" s="67"/>
      <c r="F82" s="67"/>
      <c r="G82" s="67"/>
      <c r="H82" s="67"/>
      <c r="I82" s="68"/>
      <c r="J82" s="69"/>
      <c r="K82" s="69"/>
      <c r="L82" s="67"/>
      <c r="M82" s="67"/>
      <c r="N82" s="67"/>
      <c r="O82" s="67"/>
      <c r="P82" s="67"/>
      <c r="Q82" s="67"/>
      <c r="R82" s="67"/>
    </row>
    <row r="83" spans="1:18" ht="18.75" x14ac:dyDescent="0.3">
      <c r="A83" s="113"/>
      <c r="B83" s="206"/>
      <c r="C83" s="146"/>
      <c r="D83" s="104" t="s">
        <v>34</v>
      </c>
      <c r="E83" s="67"/>
      <c r="F83" s="67"/>
      <c r="G83" s="67"/>
      <c r="H83" s="67"/>
      <c r="I83" s="68"/>
      <c r="J83" s="69"/>
      <c r="K83" s="69"/>
      <c r="L83" s="67"/>
      <c r="M83" s="67"/>
      <c r="N83" s="67"/>
      <c r="O83" s="67"/>
      <c r="P83" s="67"/>
      <c r="Q83" s="67"/>
      <c r="R83" s="67"/>
    </row>
    <row r="84" spans="1:18" ht="18.75" x14ac:dyDescent="0.3">
      <c r="A84" s="113"/>
      <c r="B84" s="207"/>
      <c r="C84" s="147"/>
      <c r="D84" s="105" t="s">
        <v>35</v>
      </c>
      <c r="E84" s="67"/>
      <c r="F84" s="67"/>
      <c r="G84" s="67"/>
      <c r="H84" s="67"/>
      <c r="I84" s="68"/>
      <c r="J84" s="69"/>
      <c r="K84" s="69"/>
      <c r="L84" s="67"/>
      <c r="M84" s="67"/>
      <c r="N84" s="67"/>
      <c r="O84" s="67"/>
      <c r="P84" s="67"/>
      <c r="Q84" s="67"/>
      <c r="R84" s="67"/>
    </row>
    <row r="85" spans="1:18" ht="18.75" x14ac:dyDescent="0.3">
      <c r="A85" s="113"/>
      <c r="B85" s="67"/>
      <c r="C85" s="67"/>
      <c r="D85" s="67"/>
      <c r="E85" s="67"/>
      <c r="F85" s="67"/>
      <c r="G85" s="67"/>
      <c r="H85" s="67"/>
      <c r="I85" s="68"/>
      <c r="J85" s="69"/>
      <c r="K85" s="69"/>
      <c r="L85" s="67"/>
      <c r="M85" s="67"/>
      <c r="N85" s="67"/>
      <c r="O85" s="67"/>
      <c r="P85" s="67"/>
      <c r="Q85" s="67"/>
      <c r="R85" s="67"/>
    </row>
    <row r="86" spans="1:18" ht="18.75" x14ac:dyDescent="0.3">
      <c r="A86" s="113"/>
      <c r="B86" s="205" t="s">
        <v>74</v>
      </c>
      <c r="C86" s="145"/>
      <c r="D86" s="104" t="s">
        <v>1</v>
      </c>
      <c r="E86" s="67"/>
      <c r="F86" s="67"/>
      <c r="G86" s="67"/>
      <c r="H86" s="67"/>
      <c r="I86" s="68"/>
      <c r="J86" s="69"/>
      <c r="K86" s="69"/>
      <c r="L86" s="67"/>
      <c r="M86" s="67"/>
      <c r="N86" s="67"/>
      <c r="O86" s="67"/>
      <c r="P86" s="67"/>
      <c r="Q86" s="67"/>
      <c r="R86" s="67"/>
    </row>
    <row r="87" spans="1:18" ht="18.75" x14ac:dyDescent="0.3">
      <c r="A87" s="113"/>
      <c r="B87" s="206"/>
      <c r="C87" s="146"/>
      <c r="D87" s="104" t="s">
        <v>42</v>
      </c>
      <c r="E87" s="67"/>
      <c r="F87" s="67"/>
      <c r="G87" s="67"/>
      <c r="H87" s="67"/>
      <c r="I87" s="68"/>
      <c r="J87" s="69"/>
      <c r="K87" s="69"/>
      <c r="L87" s="67"/>
      <c r="M87" s="67"/>
      <c r="N87" s="67"/>
      <c r="O87" s="67"/>
      <c r="P87" s="67"/>
      <c r="Q87" s="67"/>
      <c r="R87" s="67"/>
    </row>
    <row r="88" spans="1:18" ht="18.75" x14ac:dyDescent="0.3">
      <c r="A88" s="113"/>
      <c r="B88" s="206"/>
      <c r="C88" s="146"/>
      <c r="D88" s="104" t="s">
        <v>40</v>
      </c>
      <c r="E88" s="67"/>
      <c r="F88" s="67"/>
      <c r="G88" s="67"/>
      <c r="H88" s="67"/>
      <c r="I88" s="68"/>
      <c r="J88" s="69"/>
      <c r="K88" s="69"/>
      <c r="L88" s="67"/>
      <c r="M88" s="67"/>
      <c r="N88" s="67"/>
      <c r="O88" s="67"/>
      <c r="P88" s="67"/>
      <c r="Q88" s="67"/>
      <c r="R88" s="67"/>
    </row>
    <row r="89" spans="1:18" ht="18.75" x14ac:dyDescent="0.3">
      <c r="A89" s="113"/>
      <c r="B89" s="206"/>
      <c r="C89" s="146"/>
      <c r="D89" s="104" t="s">
        <v>39</v>
      </c>
      <c r="E89" s="67"/>
      <c r="F89" s="67"/>
      <c r="G89" s="67"/>
      <c r="H89" s="67"/>
      <c r="I89" s="68"/>
      <c r="J89" s="69"/>
      <c r="K89" s="69"/>
      <c r="L89" s="67"/>
      <c r="M89" s="67"/>
      <c r="N89" s="67"/>
      <c r="O89" s="67"/>
      <c r="P89" s="67"/>
      <c r="Q89" s="67"/>
      <c r="R89" s="67"/>
    </row>
    <row r="90" spans="1:18" ht="18.75" x14ac:dyDescent="0.3">
      <c r="A90" s="113"/>
      <c r="B90" s="206"/>
      <c r="C90" s="146"/>
      <c r="D90" s="104" t="s">
        <v>41</v>
      </c>
      <c r="E90" s="67"/>
      <c r="F90" s="67"/>
      <c r="G90" s="67"/>
      <c r="H90" s="67"/>
      <c r="I90" s="68"/>
      <c r="J90" s="69"/>
      <c r="K90" s="69"/>
      <c r="L90" s="67"/>
      <c r="M90" s="67"/>
      <c r="N90" s="67"/>
      <c r="O90" s="67"/>
      <c r="P90" s="67"/>
      <c r="Q90" s="67"/>
      <c r="R90" s="67"/>
    </row>
    <row r="91" spans="1:18" ht="18.75" x14ac:dyDescent="0.3">
      <c r="A91" s="113"/>
      <c r="B91" s="206"/>
      <c r="C91" s="146"/>
      <c r="D91" s="104" t="s">
        <v>2</v>
      </c>
      <c r="E91" s="67"/>
      <c r="F91" s="67"/>
      <c r="G91" s="67"/>
      <c r="H91" s="67"/>
      <c r="I91" s="68"/>
      <c r="J91" s="69"/>
      <c r="K91" s="69"/>
      <c r="L91" s="67"/>
      <c r="M91" s="67"/>
      <c r="N91" s="67"/>
      <c r="O91" s="67"/>
      <c r="P91" s="67"/>
      <c r="Q91" s="67"/>
      <c r="R91" s="67"/>
    </row>
    <row r="92" spans="1:18" ht="18.75" x14ac:dyDescent="0.3">
      <c r="A92" s="113"/>
      <c r="B92" s="206"/>
      <c r="C92" s="146"/>
      <c r="D92" s="104" t="s">
        <v>79</v>
      </c>
      <c r="E92" s="67"/>
      <c r="F92" s="67"/>
      <c r="G92" s="67"/>
      <c r="H92" s="67"/>
      <c r="I92" s="68"/>
      <c r="J92" s="69"/>
      <c r="K92" s="69"/>
      <c r="L92" s="67"/>
      <c r="M92" s="67"/>
      <c r="N92" s="67"/>
      <c r="O92" s="67"/>
      <c r="P92" s="67"/>
      <c r="Q92" s="67"/>
      <c r="R92" s="67"/>
    </row>
    <row r="93" spans="1:18" ht="18.75" x14ac:dyDescent="0.3">
      <c r="A93" s="113"/>
      <c r="B93" s="207"/>
      <c r="C93" s="147"/>
      <c r="D93" s="104" t="s">
        <v>3</v>
      </c>
      <c r="E93" s="67"/>
      <c r="F93" s="67"/>
      <c r="G93" s="67"/>
      <c r="H93" s="67"/>
      <c r="I93" s="68"/>
      <c r="J93" s="69"/>
      <c r="K93" s="69"/>
      <c r="L93" s="67"/>
      <c r="M93" s="67"/>
      <c r="N93" s="67"/>
      <c r="O93" s="67"/>
      <c r="P93" s="67"/>
      <c r="Q93" s="67"/>
      <c r="R93" s="67"/>
    </row>
    <row r="94" spans="1:18" ht="18.75" x14ac:dyDescent="0.3">
      <c r="A94" s="113"/>
      <c r="B94" s="67"/>
      <c r="C94" s="67"/>
      <c r="D94" s="67"/>
      <c r="E94" s="67"/>
      <c r="F94" s="67"/>
      <c r="G94" s="67"/>
      <c r="H94" s="67"/>
      <c r="I94" s="68"/>
      <c r="J94" s="69"/>
      <c r="K94" s="69"/>
      <c r="L94" s="67"/>
      <c r="M94" s="67"/>
      <c r="N94" s="67"/>
      <c r="O94" s="67"/>
      <c r="P94" s="67"/>
      <c r="Q94" s="67"/>
      <c r="R94" s="67"/>
    </row>
    <row r="95" spans="1:18" ht="37.5" x14ac:dyDescent="0.3">
      <c r="A95" s="113"/>
      <c r="B95" s="202" t="s">
        <v>76</v>
      </c>
      <c r="C95" s="152"/>
      <c r="D95" s="106" t="s">
        <v>81</v>
      </c>
      <c r="E95" s="104" t="s">
        <v>132</v>
      </c>
      <c r="F95" s="67"/>
      <c r="G95" s="67"/>
      <c r="H95" s="67"/>
      <c r="I95" s="68"/>
      <c r="J95" s="69"/>
      <c r="K95" s="69"/>
      <c r="L95" s="67"/>
      <c r="M95" s="67"/>
      <c r="N95" s="67"/>
      <c r="O95" s="67"/>
      <c r="P95" s="67"/>
      <c r="Q95" s="67"/>
      <c r="R95" s="67"/>
    </row>
    <row r="96" spans="1:18" ht="37.5" x14ac:dyDescent="0.3">
      <c r="A96" s="113"/>
      <c r="B96" s="203"/>
      <c r="C96" s="153"/>
      <c r="D96" s="107"/>
      <c r="E96" s="104" t="s">
        <v>215</v>
      </c>
      <c r="F96" s="67"/>
      <c r="G96" s="67"/>
      <c r="H96" s="67"/>
      <c r="I96" s="68"/>
      <c r="J96" s="69"/>
      <c r="K96" s="69"/>
      <c r="L96" s="67"/>
      <c r="M96" s="67"/>
      <c r="N96" s="67"/>
      <c r="O96" s="67"/>
      <c r="P96" s="67"/>
      <c r="Q96" s="67"/>
      <c r="R96" s="67"/>
    </row>
    <row r="97" spans="1:18" ht="37.5" x14ac:dyDescent="0.3">
      <c r="A97" s="113"/>
      <c r="B97" s="203"/>
      <c r="C97" s="153"/>
      <c r="D97" s="107"/>
      <c r="E97" s="104" t="s">
        <v>70</v>
      </c>
      <c r="F97" s="67"/>
      <c r="G97" s="67"/>
      <c r="H97" s="67"/>
      <c r="I97" s="68"/>
      <c r="J97" s="69"/>
      <c r="K97" s="69"/>
      <c r="L97" s="67"/>
      <c r="M97" s="67"/>
      <c r="N97" s="67"/>
      <c r="O97" s="67"/>
      <c r="P97" s="67"/>
      <c r="Q97" s="67"/>
      <c r="R97" s="67"/>
    </row>
    <row r="98" spans="1:18" ht="18.75" x14ac:dyDescent="0.3">
      <c r="A98" s="113"/>
      <c r="B98" s="203"/>
      <c r="C98" s="153"/>
      <c r="D98" s="107"/>
      <c r="E98" s="104" t="s">
        <v>111</v>
      </c>
      <c r="F98" s="67"/>
      <c r="G98" s="67"/>
      <c r="H98" s="67"/>
      <c r="I98" s="68"/>
      <c r="J98" s="69"/>
      <c r="K98" s="69"/>
      <c r="L98" s="67"/>
      <c r="M98" s="67"/>
      <c r="N98" s="67"/>
      <c r="O98" s="67"/>
      <c r="P98" s="67"/>
      <c r="Q98" s="67"/>
      <c r="R98" s="67"/>
    </row>
    <row r="99" spans="1:18" ht="18.75" x14ac:dyDescent="0.3">
      <c r="A99" s="113"/>
      <c r="B99" s="203"/>
      <c r="C99" s="153"/>
      <c r="D99" s="107"/>
      <c r="E99" s="104" t="s">
        <v>114</v>
      </c>
      <c r="F99" s="67"/>
      <c r="G99" s="67"/>
      <c r="H99" s="67"/>
      <c r="I99" s="68"/>
      <c r="J99" s="69"/>
      <c r="K99" s="69"/>
      <c r="L99" s="67"/>
      <c r="M99" s="67"/>
      <c r="N99" s="67"/>
      <c r="O99" s="67"/>
      <c r="P99" s="67"/>
      <c r="Q99" s="67"/>
      <c r="R99" s="67"/>
    </row>
    <row r="100" spans="1:18" ht="37.5" x14ac:dyDescent="0.3">
      <c r="A100" s="113"/>
      <c r="B100" s="203"/>
      <c r="C100" s="153"/>
      <c r="D100" s="107"/>
      <c r="E100" s="104" t="s">
        <v>133</v>
      </c>
      <c r="F100" s="67"/>
      <c r="G100" s="67"/>
      <c r="H100" s="67"/>
      <c r="I100" s="68"/>
      <c r="J100" s="69"/>
      <c r="K100" s="69"/>
      <c r="L100" s="67"/>
      <c r="M100" s="67"/>
      <c r="N100" s="67"/>
      <c r="O100" s="67"/>
      <c r="P100" s="67"/>
      <c r="Q100" s="67"/>
      <c r="R100" s="67"/>
    </row>
    <row r="101" spans="1:18" ht="37.5" x14ac:dyDescent="0.3">
      <c r="A101" s="113"/>
      <c r="B101" s="203"/>
      <c r="C101" s="153"/>
      <c r="D101" s="108"/>
      <c r="E101" s="104" t="s">
        <v>71</v>
      </c>
      <c r="F101" s="67"/>
      <c r="G101" s="67"/>
      <c r="H101" s="67"/>
      <c r="I101" s="68"/>
      <c r="J101" s="69"/>
      <c r="K101" s="69"/>
      <c r="L101" s="67"/>
      <c r="M101" s="67"/>
      <c r="N101" s="67"/>
      <c r="O101" s="67"/>
      <c r="P101" s="67"/>
      <c r="Q101" s="67"/>
      <c r="R101" s="67"/>
    </row>
    <row r="102" spans="1:18" ht="37.5" x14ac:dyDescent="0.3">
      <c r="A102" s="113"/>
      <c r="B102" s="203"/>
      <c r="C102" s="153"/>
      <c r="D102" s="109" t="s">
        <v>77</v>
      </c>
      <c r="E102" s="104" t="s">
        <v>115</v>
      </c>
      <c r="F102" s="67"/>
      <c r="G102" s="67"/>
      <c r="H102" s="67"/>
      <c r="I102" s="68"/>
      <c r="J102" s="69"/>
      <c r="K102" s="69"/>
      <c r="L102" s="67"/>
      <c r="M102" s="67"/>
      <c r="N102" s="67"/>
      <c r="O102" s="67"/>
      <c r="P102" s="67"/>
      <c r="Q102" s="67"/>
      <c r="R102" s="67"/>
    </row>
    <row r="103" spans="1:18" ht="18.75" x14ac:dyDescent="0.3">
      <c r="A103" s="113"/>
      <c r="B103" s="203"/>
      <c r="C103" s="153"/>
      <c r="D103" s="110"/>
      <c r="E103" s="104" t="s">
        <v>116</v>
      </c>
      <c r="F103" s="67"/>
      <c r="G103" s="67"/>
      <c r="H103" s="67"/>
      <c r="I103" s="68"/>
      <c r="J103" s="69"/>
      <c r="K103" s="69"/>
      <c r="L103" s="67"/>
      <c r="M103" s="67"/>
      <c r="N103" s="67"/>
      <c r="O103" s="67"/>
      <c r="P103" s="67"/>
      <c r="Q103" s="67"/>
      <c r="R103" s="67"/>
    </row>
    <row r="104" spans="1:18" ht="18.75" x14ac:dyDescent="0.3">
      <c r="A104" s="113"/>
      <c r="B104" s="203"/>
      <c r="C104" s="153"/>
      <c r="D104" s="110"/>
      <c r="E104" s="104" t="s">
        <v>117</v>
      </c>
      <c r="F104" s="67"/>
      <c r="G104" s="67"/>
      <c r="H104" s="67"/>
      <c r="I104" s="68"/>
      <c r="J104" s="69"/>
      <c r="K104" s="69"/>
      <c r="L104" s="67"/>
      <c r="M104" s="67"/>
      <c r="N104" s="67"/>
      <c r="O104" s="67"/>
      <c r="P104" s="67"/>
      <c r="Q104" s="67"/>
      <c r="R104" s="67"/>
    </row>
    <row r="105" spans="1:18" ht="18.75" x14ac:dyDescent="0.3">
      <c r="A105" s="113"/>
      <c r="B105" s="203"/>
      <c r="C105" s="153"/>
      <c r="D105" s="110"/>
      <c r="E105" s="104" t="s">
        <v>111</v>
      </c>
      <c r="F105" s="67"/>
      <c r="G105" s="67"/>
      <c r="H105" s="67"/>
      <c r="I105" s="68"/>
      <c r="J105" s="69"/>
      <c r="K105" s="69"/>
      <c r="L105" s="67"/>
      <c r="M105" s="67"/>
      <c r="N105" s="67"/>
      <c r="O105" s="67"/>
      <c r="P105" s="67"/>
      <c r="Q105" s="67"/>
      <c r="R105" s="67"/>
    </row>
    <row r="106" spans="1:18" ht="18.75" x14ac:dyDescent="0.3">
      <c r="A106" s="113"/>
      <c r="B106" s="203"/>
      <c r="C106" s="153"/>
      <c r="D106" s="110"/>
      <c r="E106" s="104" t="s">
        <v>114</v>
      </c>
      <c r="F106" s="67"/>
      <c r="G106" s="67"/>
      <c r="H106" s="67"/>
      <c r="I106" s="68"/>
      <c r="J106" s="69"/>
      <c r="K106" s="69"/>
      <c r="L106" s="67"/>
      <c r="M106" s="67"/>
      <c r="N106" s="67"/>
      <c r="O106" s="67"/>
      <c r="P106" s="67"/>
      <c r="Q106" s="67"/>
      <c r="R106" s="67"/>
    </row>
    <row r="107" spans="1:18" ht="37.5" x14ac:dyDescent="0.3">
      <c r="A107" s="113"/>
      <c r="B107" s="203"/>
      <c r="C107" s="153"/>
      <c r="D107" s="110"/>
      <c r="E107" s="104" t="s">
        <v>134</v>
      </c>
      <c r="F107" s="67"/>
      <c r="G107" s="67"/>
      <c r="H107" s="67"/>
      <c r="I107" s="68"/>
      <c r="J107" s="69"/>
      <c r="K107" s="69"/>
      <c r="L107" s="67"/>
      <c r="M107" s="67"/>
      <c r="N107" s="67"/>
      <c r="O107" s="67"/>
      <c r="P107" s="67"/>
      <c r="Q107" s="67"/>
      <c r="R107" s="67"/>
    </row>
    <row r="108" spans="1:18" ht="37.5" x14ac:dyDescent="0.3">
      <c r="A108" s="113"/>
      <c r="B108" s="203"/>
      <c r="C108" s="153"/>
      <c r="D108" s="110"/>
      <c r="E108" s="104" t="s">
        <v>44</v>
      </c>
      <c r="F108" s="67"/>
      <c r="G108" s="67"/>
      <c r="H108" s="67"/>
      <c r="I108" s="68"/>
      <c r="J108" s="69"/>
      <c r="K108" s="69"/>
      <c r="L108" s="67"/>
      <c r="M108" s="67"/>
      <c r="N108" s="67"/>
      <c r="O108" s="67"/>
      <c r="P108" s="67"/>
      <c r="Q108" s="67"/>
      <c r="R108" s="67"/>
    </row>
    <row r="109" spans="1:18" ht="37.5" x14ac:dyDescent="0.3">
      <c r="A109" s="113"/>
      <c r="B109" s="203"/>
      <c r="C109" s="153"/>
      <c r="D109" s="110"/>
      <c r="E109" s="104" t="s">
        <v>43</v>
      </c>
      <c r="F109" s="67"/>
      <c r="G109" s="67"/>
      <c r="H109" s="67"/>
      <c r="I109" s="68"/>
      <c r="J109" s="69"/>
      <c r="K109" s="69"/>
      <c r="L109" s="67"/>
      <c r="M109" s="67"/>
      <c r="N109" s="67"/>
      <c r="O109" s="67"/>
      <c r="P109" s="67"/>
      <c r="Q109" s="67"/>
      <c r="R109" s="67"/>
    </row>
    <row r="110" spans="1:18" ht="37.5" x14ac:dyDescent="0.3">
      <c r="A110" s="113"/>
      <c r="B110" s="203"/>
      <c r="C110" s="153"/>
      <c r="D110" s="110"/>
      <c r="E110" s="104" t="s">
        <v>38</v>
      </c>
      <c r="F110" s="67"/>
      <c r="G110" s="67"/>
      <c r="H110" s="67"/>
      <c r="I110" s="68"/>
      <c r="J110" s="69"/>
      <c r="K110" s="69"/>
      <c r="L110" s="67"/>
      <c r="M110" s="67"/>
      <c r="N110" s="67"/>
      <c r="O110" s="67"/>
      <c r="P110" s="67"/>
      <c r="Q110" s="67"/>
      <c r="R110" s="67"/>
    </row>
    <row r="111" spans="1:18" ht="37.5" x14ac:dyDescent="0.3">
      <c r="A111" s="113"/>
      <c r="B111" s="203"/>
      <c r="C111" s="153"/>
      <c r="D111" s="111"/>
      <c r="E111" s="104" t="s">
        <v>69</v>
      </c>
      <c r="F111" s="67"/>
      <c r="G111" s="67"/>
      <c r="H111" s="67"/>
      <c r="I111" s="68"/>
      <c r="J111" s="69"/>
      <c r="K111" s="69"/>
      <c r="L111" s="67"/>
      <c r="M111" s="67"/>
      <c r="N111" s="67"/>
      <c r="O111" s="67"/>
      <c r="P111" s="67"/>
      <c r="Q111" s="67"/>
      <c r="R111" s="67"/>
    </row>
    <row r="112" spans="1:18" ht="37.5" x14ac:dyDescent="0.3">
      <c r="A112" s="113"/>
      <c r="B112" s="203"/>
      <c r="C112" s="153"/>
      <c r="D112" s="109" t="s">
        <v>78</v>
      </c>
      <c r="E112" s="104" t="s">
        <v>175</v>
      </c>
      <c r="F112" s="67"/>
      <c r="G112" s="67"/>
      <c r="H112" s="67"/>
      <c r="I112" s="68"/>
      <c r="J112" s="69"/>
      <c r="K112" s="69"/>
      <c r="L112" s="67"/>
      <c r="M112" s="67"/>
      <c r="N112" s="67"/>
      <c r="O112" s="67"/>
      <c r="P112" s="67"/>
      <c r="Q112" s="67"/>
      <c r="R112" s="67"/>
    </row>
    <row r="113" spans="1:18" ht="18.75" x14ac:dyDescent="0.3">
      <c r="A113" s="113"/>
      <c r="B113" s="203"/>
      <c r="C113" s="153"/>
      <c r="D113" s="110"/>
      <c r="E113" s="104" t="s">
        <v>111</v>
      </c>
      <c r="F113" s="67"/>
      <c r="G113" s="67"/>
      <c r="H113" s="67"/>
      <c r="I113" s="68"/>
      <c r="J113" s="69"/>
      <c r="K113" s="69"/>
      <c r="L113" s="67"/>
      <c r="M113" s="67"/>
      <c r="N113" s="67"/>
      <c r="O113" s="67"/>
      <c r="P113" s="67"/>
      <c r="Q113" s="67"/>
      <c r="R113" s="67"/>
    </row>
    <row r="114" spans="1:18" ht="18.75" x14ac:dyDescent="0.3">
      <c r="A114" s="113"/>
      <c r="B114" s="204"/>
      <c r="C114" s="154"/>
      <c r="D114" s="111"/>
      <c r="E114" s="104" t="s">
        <v>114</v>
      </c>
      <c r="F114" s="67"/>
      <c r="G114" s="67"/>
      <c r="H114" s="67"/>
      <c r="I114" s="68"/>
      <c r="J114" s="69"/>
      <c r="K114" s="69"/>
      <c r="L114" s="67"/>
      <c r="M114" s="67"/>
      <c r="N114" s="67"/>
      <c r="O114" s="67"/>
      <c r="P114" s="67"/>
      <c r="Q114" s="67"/>
      <c r="R114" s="67"/>
    </row>
    <row r="115" spans="1:18" ht="18.75" x14ac:dyDescent="0.3">
      <c r="A115" s="113"/>
      <c r="B115" s="67"/>
      <c r="C115" s="67"/>
      <c r="D115" s="67"/>
      <c r="E115" s="67"/>
      <c r="F115" s="67"/>
      <c r="G115" s="67"/>
      <c r="H115" s="67"/>
      <c r="I115" s="68"/>
      <c r="J115" s="69"/>
      <c r="K115" s="69"/>
      <c r="L115" s="67"/>
      <c r="M115" s="67"/>
      <c r="N115" s="67"/>
      <c r="O115" s="67"/>
      <c r="P115" s="67"/>
      <c r="Q115" s="67"/>
      <c r="R115" s="67"/>
    </row>
  </sheetData>
  <mergeCells count="130">
    <mergeCell ref="G74:H74"/>
    <mergeCell ref="G75:H75"/>
    <mergeCell ref="G62:H63"/>
    <mergeCell ref="G52:G53"/>
    <mergeCell ref="F52:F53"/>
    <mergeCell ref="G64:H64"/>
    <mergeCell ref="B13:R13"/>
    <mergeCell ref="G45:H45"/>
    <mergeCell ref="C14:C15"/>
    <mergeCell ref="C33:C34"/>
    <mergeCell ref="G41:H41"/>
    <mergeCell ref="G44:H44"/>
    <mergeCell ref="P52:P53"/>
    <mergeCell ref="L33:L34"/>
    <mergeCell ref="P62:P63"/>
    <mergeCell ref="G46:H46"/>
    <mergeCell ref="G47:H47"/>
    <mergeCell ref="N52:O52"/>
    <mergeCell ref="R71:R72"/>
    <mergeCell ref="D62:D63"/>
    <mergeCell ref="E62:E63"/>
    <mergeCell ref="F62:F63"/>
    <mergeCell ref="I62:K62"/>
    <mergeCell ref="G66:H66"/>
    <mergeCell ref="B82:B84"/>
    <mergeCell ref="G76:H76"/>
    <mergeCell ref="G77:H77"/>
    <mergeCell ref="E74:F74"/>
    <mergeCell ref="E75:F75"/>
    <mergeCell ref="E76:F76"/>
    <mergeCell ref="E77:F77"/>
    <mergeCell ref="G48:H48"/>
    <mergeCell ref="G67:H67"/>
    <mergeCell ref="G49:H49"/>
    <mergeCell ref="G80:H80"/>
    <mergeCell ref="G73:H73"/>
    <mergeCell ref="E73:F73"/>
    <mergeCell ref="B71:B72"/>
    <mergeCell ref="D71:D72"/>
    <mergeCell ref="C52:C53"/>
    <mergeCell ref="C62:C63"/>
    <mergeCell ref="C71:C72"/>
    <mergeCell ref="B61:R61"/>
    <mergeCell ref="B70:R70"/>
    <mergeCell ref="E71:F72"/>
    <mergeCell ref="G65:H65"/>
    <mergeCell ref="L62:L63"/>
    <mergeCell ref="B62:B63"/>
    <mergeCell ref="B11:I11"/>
    <mergeCell ref="B38:R38"/>
    <mergeCell ref="B51:R51"/>
    <mergeCell ref="R14:R15"/>
    <mergeCell ref="R26:R27"/>
    <mergeCell ref="R33:R34"/>
    <mergeCell ref="R39:R40"/>
    <mergeCell ref="R52:R53"/>
    <mergeCell ref="Q39:Q40"/>
    <mergeCell ref="B14:B15"/>
    <mergeCell ref="D14:D15"/>
    <mergeCell ref="E14:E15"/>
    <mergeCell ref="F14:F15"/>
    <mergeCell ref="G14:G15"/>
    <mergeCell ref="P39:P40"/>
    <mergeCell ref="G40:H40"/>
    <mergeCell ref="Q52:Q53"/>
    <mergeCell ref="L52:L53"/>
    <mergeCell ref="L14:L15"/>
    <mergeCell ref="P26:P27"/>
    <mergeCell ref="I26:K26"/>
    <mergeCell ref="P33:P34"/>
    <mergeCell ref="N26:O26"/>
    <mergeCell ref="B39:B40"/>
    <mergeCell ref="G68:H68"/>
    <mergeCell ref="G71:H72"/>
    <mergeCell ref="L71:L72"/>
    <mergeCell ref="I71:K71"/>
    <mergeCell ref="Q14:Q15"/>
    <mergeCell ref="Q26:Q27"/>
    <mergeCell ref="B33:B34"/>
    <mergeCell ref="D33:D34"/>
    <mergeCell ref="E33:E34"/>
    <mergeCell ref="I33:K33"/>
    <mergeCell ref="M33:M34"/>
    <mergeCell ref="P14:P15"/>
    <mergeCell ref="B26:B27"/>
    <mergeCell ref="D26:D27"/>
    <mergeCell ref="E26:E27"/>
    <mergeCell ref="F26:F27"/>
    <mergeCell ref="G26:G27"/>
    <mergeCell ref="H26:H27"/>
    <mergeCell ref="L26:L27"/>
    <mergeCell ref="I14:K14"/>
    <mergeCell ref="N33:O33"/>
    <mergeCell ref="H14:H15"/>
    <mergeCell ref="N14:O14"/>
    <mergeCell ref="M14:M15"/>
    <mergeCell ref="D39:D40"/>
    <mergeCell ref="E39:E40"/>
    <mergeCell ref="F39:F40"/>
    <mergeCell ref="L39:L40"/>
    <mergeCell ref="M39:M40"/>
    <mergeCell ref="F33:F34"/>
    <mergeCell ref="G33:G34"/>
    <mergeCell ref="H33:H34"/>
    <mergeCell ref="C26:C27"/>
    <mergeCell ref="C39:C40"/>
    <mergeCell ref="B25:R25"/>
    <mergeCell ref="B32:R32"/>
    <mergeCell ref="B95:B114"/>
    <mergeCell ref="B86:B93"/>
    <mergeCell ref="M52:M53"/>
    <mergeCell ref="B52:B53"/>
    <mergeCell ref="D52:D53"/>
    <mergeCell ref="Q62:Q63"/>
    <mergeCell ref="Q71:Q72"/>
    <mergeCell ref="N71:O71"/>
    <mergeCell ref="P71:P72"/>
    <mergeCell ref="M71:M72"/>
    <mergeCell ref="N62:O62"/>
    <mergeCell ref="M62:M63"/>
    <mergeCell ref="Q33:Q34"/>
    <mergeCell ref="G42:H42"/>
    <mergeCell ref="G43:H43"/>
    <mergeCell ref="R62:R63"/>
    <mergeCell ref="H52:K52"/>
    <mergeCell ref="N39:O39"/>
    <mergeCell ref="I39:K39"/>
    <mergeCell ref="G39:H39"/>
    <mergeCell ref="E52:E53"/>
    <mergeCell ref="M26:M27"/>
  </mergeCells>
  <dataValidations count="7">
    <dataValidation type="list" allowBlank="1" showInputMessage="1" showErrorMessage="1" sqref="M69 F69" xr:uid="{00000000-0002-0000-0300-000000000000}">
      <formula1>#REF!</formula1>
    </dataValidation>
    <dataValidation type="list" allowBlank="1" showInputMessage="1" showErrorMessage="1" sqref="M54:M60 M41:M50 M64:M68 M28:M31 M35:M37 M16:M24" xr:uid="{00000000-0002-0000-0300-000001000000}">
      <formula1>$D$82:$D$84</formula1>
    </dataValidation>
    <dataValidation type="list" allowBlank="1" showInputMessage="1" showErrorMessage="1" sqref="F64:F68 F41:F50" xr:uid="{00000000-0002-0000-0300-000002000000}">
      <formula1>$E$95:$E$101</formula1>
    </dataValidation>
    <dataValidation type="list" allowBlank="1" showInputMessage="1" showErrorMessage="1" sqref="F54:F60" xr:uid="{00000000-0002-0000-0300-000003000000}">
      <formula1>$E$112:$E$114</formula1>
    </dataValidation>
    <dataValidation type="list" allowBlank="1" showInputMessage="1" showErrorMessage="1" sqref="F35:F37 F28:F31 F16:F17 F19:F24" xr:uid="{00000000-0002-0000-0300-000004000000}">
      <formula1>$E$102:$E$111</formula1>
    </dataValidation>
    <dataValidation type="list" allowBlank="1" showInputMessage="1" showErrorMessage="1" sqref="R54:R60 R41:R50 R64:R68 R73:R77 R28:R31 R35:R37 R16:R24" xr:uid="{00000000-0002-0000-0300-000005000000}">
      <formula1>$D$86:$D$93</formula1>
    </dataValidation>
    <dataValidation type="list" allowBlank="1" showInputMessage="1" showErrorMessage="1" sqref="F18" xr:uid="{00000000-0002-0000-0300-000006000000}">
      <formula1>$E$103:$E$112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8" fitToHeight="0" orientation="landscape" r:id="rId1"/>
  <rowBreaks count="2" manualBreakCount="2">
    <brk id="50" max="17" man="1"/>
    <brk id="81" max="1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3708/OC-BR;</Approval_x0020_Number>
    <Phase xmlns="cdc7663a-08f0-4737-9e8c-148ce897a09c" xsi:nil="true"/>
    <Document_x0020_Author xmlns="cdc7663a-08f0-4737-9e8c-148ce897a09c">Nunes Nishiyama,Leandro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URBAN TRANSPORT INFRASTRUCTURE</TermName>
          <TermId xmlns="http://schemas.microsoft.com/office/infopath/2007/PartnerControls">302c5209-7a48-49db-8198-938a46f0cd26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34</Value>
      <Value>33</Value>
      <Value>30</Value>
      <Value>35</Value>
      <Value>7</Value>
    </TaxCatchAll>
    <Operation_x0020_Type xmlns="cdc7663a-08f0-4737-9e8c-148ce897a09c" xsi:nil="true"/>
    <Package_x0020_Code xmlns="cdc7663a-08f0-4737-9e8c-148ce897a09c" xsi:nil="true"/>
    <Identifier xmlns="cdc7663a-08f0-4737-9e8c-148ce897a09c" xsi:nil="true"/>
    <Project_x0020_Number xmlns="cdc7663a-08f0-4737-9e8c-148ce897a09c">BR-L1402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 xsi:nil="true"/>
    <_dlc_DocId xmlns="cdc7663a-08f0-4737-9e8c-148ce897a09c">EZSHARE-1867381874-183</_dlc_DocId>
    <_dlc_DocIdUrl xmlns="cdc7663a-08f0-4737-9e8c-148ce897a09c">
      <Url>https://idbg.sharepoint.com/teams/EZ-BR-LON/BR-L1402/_layouts/15/DocIdRedir.aspx?ID=EZSHARE-1867381874-183</Url>
      <Description>EZSHARE-1867381874-183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8535D8E6ACC0A46A174CE3D85DAADEC" ma:contentTypeVersion="5681" ma:contentTypeDescription="A content type to manage public (operations) IDB documents" ma:contentTypeScope="" ma:versionID="3e4985f51a1eaa3b6f1e9d3e95a35d2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fb83589fd015c15e058135e299bf6b1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40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D564517-F732-4E56-BB5A-B3C72F7C0283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office/infopath/2007/PartnerControls"/>
    <ds:schemaRef ds:uri="cdc7663a-08f0-4737-9e8c-148ce897a09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AF8A434-F165-42DC-832A-9523F536FAC0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BB109E7E-5721-406C-9943-7BD449E03F45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DC415BAC-961B-403E-A59F-4402F8B5454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9F9F8A6C-5AAB-4D5B-B518-4FA29BEFDF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Estructura del Proyecto</vt:lpstr>
      <vt:lpstr>Plan de Adquisiciones</vt:lpstr>
      <vt:lpstr>Instruções</vt:lpstr>
      <vt:lpstr>Detalhe Plano de Aquisções</vt:lpstr>
      <vt:lpstr>'Detalhe Plano de Aquisções'!Area_de_impressao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Costa</dc:creator>
  <cp:keywords/>
  <cp:lastModifiedBy>Nunes Nishiyama,Leandro</cp:lastModifiedBy>
  <cp:lastPrinted>2018-07-05T14:52:34Z</cp:lastPrinted>
  <dcterms:created xsi:type="dcterms:W3CDTF">2011-03-30T14:45:37Z</dcterms:created>
  <dcterms:modified xsi:type="dcterms:W3CDTF">2020-08-11T18:33:39Z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TaxKeywordTaxHTField">
    <vt:lpwstr/>
  </property>
  <property fmtid="{D5CDD505-2E9C-101B-9397-08002B2CF9AE}" pid="4" name="Series Operations IDB">
    <vt:lpwstr/>
  </property>
  <property fmtid="{D5CDD505-2E9C-101B-9397-08002B2CF9AE}" pid="5" name="Sub-Sector">
    <vt:lpwstr>35;#URBAN TRANSPORT INFRASTRUCTURE|302c5209-7a48-49db-8198-938a46f0cd26</vt:lpwstr>
  </property>
  <property fmtid="{D5CDD505-2E9C-101B-9397-08002B2CF9AE}" pid="6" name="Fund IDB">
    <vt:lpwstr>33;#ORC|c028a4b2-ad8b-4cf4-9cac-a2ae6a778e23</vt:lpwstr>
  </property>
  <property fmtid="{D5CDD505-2E9C-101B-9397-08002B2CF9AE}" pid="7" name="Country">
    <vt:lpwstr>30;#Brazil|7deb27ec-6837-4974-9aa8-6cfbac841ef8</vt:lpwstr>
  </property>
  <property fmtid="{D5CDD505-2E9C-101B-9397-08002B2CF9AE}" pid="8" name="Sector IDB">
    <vt:lpwstr>34;#TRANSPORT|5a25d1a8-4baf-41a8-9e3b-e167accda6ea</vt:lpwstr>
  </property>
  <property fmtid="{D5CDD505-2E9C-101B-9397-08002B2CF9AE}" pid="9" name="Function Operations IDB">
    <vt:lpwstr>7;#Goods and Services|5bfebf1b-9f1f-4411-b1dd-4c19b807b799</vt:lpwstr>
  </property>
  <property fmtid="{D5CDD505-2E9C-101B-9397-08002B2CF9AE}" pid="10" name="_dlc_DocIdItemGuid">
    <vt:lpwstr>1c24985f-5f67-42e9-a8cf-ef777ac61669</vt:lpwstr>
  </property>
  <property fmtid="{D5CDD505-2E9C-101B-9397-08002B2CF9AE}" pid="11" name="ContentTypeId">
    <vt:lpwstr>0x0101001A458A224826124E8B45B1D613300CFC00B8535D8E6ACC0A46A174CE3D85DAADEC</vt:lpwstr>
  </property>
</Properties>
</file>