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9001"/>
  <workbookPr showInkAnnotation="0" defaultThemeVersion="124226"/>
  <mc:AlternateContent xmlns:mc="http://schemas.openxmlformats.org/markup-compatibility/2006">
    <mc:Choice Requires="x15">
      <x15ac:absPath xmlns:x15ac="http://schemas.microsoft.com/office/spreadsheetml/2010/11/ac" url="C:\Users\mariejudiec\Desktop\EDU\2018\"/>
    </mc:Choice>
  </mc:AlternateContent>
  <bookViews>
    <workbookView xWindow="0" yWindow="0" windowWidth="23040" windowHeight="9060" tabRatio="833" firstSheet="2" activeTab="2" xr2:uid="{00000000-000D-0000-FFFF-FFFF00000000}"/>
  </bookViews>
  <sheets>
    <sheet name="1.Plan Annuel d'Opération" sheetId="1" r:id="rId1"/>
    <sheet name="2. Chronogramme" sheetId="7" r:id="rId2"/>
    <sheet name="3. Plan de passation de marché" sheetId="13" r:id="rId3"/>
    <sheet name="4. Tableau des engagements" sheetId="12" r:id="rId4"/>
    <sheet name="5.Prévision flux de trésorerie" sheetId="2" r:id="rId5"/>
    <sheet name="6.Exécution flux de trésorerie" sheetId="9" r:id="rId6"/>
    <sheet name="7.Ecarts flux de trésorerie" sheetId="10" r:id="rId7"/>
  </sheets>
  <definedNames>
    <definedName name="_xlnm._FilterDatabase" localSheetId="2" hidden="1">'3. Plan de passation de marché'!$A$15:$L$32</definedName>
    <definedName name="_xlnm.Print_Area" localSheetId="0">'1.Plan Annuel d''Opération'!$A$1:$M$39</definedName>
    <definedName name="_xlnm.Print_Area" localSheetId="2">'3. Plan de passation de marché'!$A$1:$L$54</definedName>
    <definedName name="_xlnm.Print_Area" localSheetId="3">'4. Tableau des engagements'!$A$1:$O$61</definedName>
  </definedNames>
  <calcPr calcId="179016"/>
</workbook>
</file>

<file path=xl/calcChain.xml><?xml version="1.0" encoding="utf-8"?>
<calcChain xmlns="http://schemas.openxmlformats.org/spreadsheetml/2006/main">
  <c r="J27" i="1" l="1"/>
  <c r="F33" i="13"/>
  <c r="F28" i="13"/>
  <c r="F17" i="13"/>
  <c r="F21" i="13"/>
  <c r="F38" i="13"/>
  <c r="J24" i="1"/>
  <c r="J10" i="1"/>
  <c r="J11" i="1"/>
  <c r="J12" i="1"/>
  <c r="J13" i="1"/>
  <c r="J14" i="1"/>
  <c r="J15" i="1"/>
  <c r="J17" i="1"/>
  <c r="J18" i="1"/>
  <c r="J19" i="1"/>
  <c r="J20" i="1"/>
  <c r="J21" i="1"/>
  <c r="J22" i="1"/>
  <c r="J23" i="1"/>
  <c r="J25" i="1"/>
  <c r="J26" i="1"/>
  <c r="J28" i="1"/>
  <c r="J29" i="1"/>
  <c r="J30" i="1"/>
  <c r="J31" i="1"/>
  <c r="J32" i="1"/>
  <c r="J8" i="1"/>
  <c r="J9" i="1"/>
  <c r="J7" i="1"/>
  <c r="G33" i="1"/>
  <c r="H33" i="1"/>
  <c r="I33" i="1"/>
  <c r="F16" i="1"/>
  <c r="F33" i="1"/>
  <c r="J16" i="1"/>
  <c r="J33" i="1"/>
  <c r="J34" i="1"/>
  <c r="A8" i="1"/>
  <c r="A9" i="1"/>
  <c r="A10" i="1"/>
  <c r="A11" i="1"/>
  <c r="A12" i="1"/>
  <c r="A13" i="1"/>
  <c r="A14" i="1"/>
  <c r="A15" i="1"/>
  <c r="A16" i="1"/>
  <c r="A17" i="1"/>
  <c r="A18" i="1"/>
  <c r="A19" i="1"/>
  <c r="A20" i="1"/>
  <c r="A21" i="1"/>
  <c r="A22" i="1"/>
  <c r="A23" i="1"/>
  <c r="A24" i="1"/>
  <c r="A25" i="1"/>
  <c r="A26" i="1"/>
  <c r="A27" i="1"/>
  <c r="A28" i="1"/>
  <c r="A29" i="1"/>
  <c r="A30" i="1"/>
  <c r="A31" i="1"/>
  <c r="A32" i="1"/>
  <c r="O38" i="2"/>
  <c r="N38" i="2"/>
  <c r="M38" i="2"/>
  <c r="Q47" i="2"/>
  <c r="Q45" i="2"/>
  <c r="Q44" i="2"/>
  <c r="N42" i="2"/>
  <c r="Q42" i="2"/>
  <c r="Q46" i="2"/>
  <c r="O41" i="2"/>
  <c r="N41" i="2"/>
  <c r="L41" i="2"/>
  <c r="N40" i="2"/>
  <c r="Q40" i="2"/>
  <c r="O39" i="2"/>
  <c r="L39" i="2"/>
  <c r="J39" i="2"/>
  <c r="Q39" i="2"/>
  <c r="Q38" i="2"/>
  <c r="Q41" i="2"/>
  <c r="F46" i="13"/>
  <c r="F47" i="13"/>
  <c r="K37" i="2"/>
  <c r="J37" i="2"/>
  <c r="I37" i="2"/>
  <c r="O15" i="2"/>
  <c r="L15" i="2"/>
  <c r="I15" i="2"/>
  <c r="H15" i="2"/>
  <c r="Q29" i="2"/>
  <c r="J31" i="2"/>
  <c r="I31" i="2"/>
  <c r="H31" i="2"/>
  <c r="D5" i="2"/>
  <c r="L8" i="2"/>
  <c r="M8" i="2"/>
  <c r="M6" i="2"/>
  <c r="N8" i="2"/>
  <c r="O8" i="2"/>
  <c r="P8" i="2"/>
  <c r="F8" i="2"/>
  <c r="G8" i="2"/>
  <c r="H8" i="2"/>
  <c r="I8" i="2"/>
  <c r="J8" i="2"/>
  <c r="K8" i="2"/>
  <c r="E8" i="2"/>
  <c r="D8" i="2"/>
  <c r="Q28" i="2"/>
  <c r="Q30" i="2"/>
  <c r="Q32" i="2"/>
  <c r="Q33" i="2"/>
  <c r="Q35" i="2"/>
  <c r="Q36" i="2"/>
  <c r="Q17" i="2"/>
  <c r="Q18" i="2"/>
  <c r="Q19" i="2"/>
  <c r="Q20" i="2"/>
  <c r="Q21" i="2"/>
  <c r="Q22" i="2"/>
  <c r="Q23" i="2"/>
  <c r="Q24" i="2"/>
  <c r="Q25" i="2"/>
  <c r="Q26" i="2"/>
  <c r="Q27" i="2"/>
  <c r="Q16" i="2"/>
  <c r="Q12" i="2"/>
  <c r="Q13" i="2"/>
  <c r="Q14" i="2"/>
  <c r="Q15" i="2"/>
  <c r="C24" i="2"/>
  <c r="C25" i="2"/>
  <c r="C26" i="2"/>
  <c r="C27" i="2"/>
  <c r="C28" i="2"/>
  <c r="C30" i="2"/>
  <c r="C32" i="2"/>
  <c r="C33" i="2"/>
  <c r="C35" i="2"/>
  <c r="C36" i="2"/>
  <c r="C12" i="2"/>
  <c r="C13" i="2"/>
  <c r="C14" i="2"/>
  <c r="C16" i="2"/>
  <c r="C17" i="2"/>
  <c r="C18" i="2"/>
  <c r="C19" i="2"/>
  <c r="C20" i="2"/>
  <c r="C21" i="2"/>
  <c r="C22" i="2"/>
  <c r="C23" i="2"/>
  <c r="Q10" i="2"/>
  <c r="C10" i="2"/>
  <c r="C10" i="9"/>
  <c r="C11" i="2"/>
  <c r="C12" i="9"/>
  <c r="C9" i="2"/>
  <c r="C9" i="10"/>
  <c r="C1" i="10"/>
  <c r="K1" i="10"/>
  <c r="C2" i="10"/>
  <c r="K2" i="10"/>
  <c r="C3" i="10"/>
  <c r="E4" i="10"/>
  <c r="F4" i="10"/>
  <c r="G4" i="10"/>
  <c r="H4" i="10"/>
  <c r="I4" i="10"/>
  <c r="J4" i="10"/>
  <c r="K4" i="10"/>
  <c r="L4" i="10"/>
  <c r="M4" i="10"/>
  <c r="N4" i="10"/>
  <c r="O4" i="10"/>
  <c r="D9" i="10"/>
  <c r="E9" i="10"/>
  <c r="F9" i="10"/>
  <c r="G9" i="10"/>
  <c r="H9" i="10"/>
  <c r="I9" i="10"/>
  <c r="J9" i="10"/>
  <c r="K9" i="10"/>
  <c r="L9" i="10"/>
  <c r="M9" i="10"/>
  <c r="N9" i="10"/>
  <c r="O9" i="10"/>
  <c r="D10" i="10"/>
  <c r="E10" i="10"/>
  <c r="F10" i="10"/>
  <c r="G10" i="10"/>
  <c r="H10" i="10"/>
  <c r="I10" i="10"/>
  <c r="J10" i="10"/>
  <c r="K10" i="10"/>
  <c r="L10" i="10"/>
  <c r="M10" i="10"/>
  <c r="N10" i="10"/>
  <c r="O10" i="10"/>
  <c r="D11" i="10"/>
  <c r="P11" i="10"/>
  <c r="E11" i="10"/>
  <c r="F11" i="10"/>
  <c r="G11" i="10"/>
  <c r="H11" i="10"/>
  <c r="I11" i="10"/>
  <c r="J11" i="10"/>
  <c r="K11" i="10"/>
  <c r="L11" i="10"/>
  <c r="M11" i="10"/>
  <c r="N11" i="10"/>
  <c r="O11" i="10"/>
  <c r="D12" i="10"/>
  <c r="E12" i="10"/>
  <c r="F12" i="10"/>
  <c r="G12" i="10"/>
  <c r="H12" i="10"/>
  <c r="I12" i="10"/>
  <c r="J12" i="10"/>
  <c r="K12" i="10"/>
  <c r="L12" i="10"/>
  <c r="M12" i="10"/>
  <c r="N12" i="10"/>
  <c r="O12" i="10"/>
  <c r="D14" i="10"/>
  <c r="E14" i="10"/>
  <c r="F14" i="10"/>
  <c r="G14" i="10"/>
  <c r="H14" i="10"/>
  <c r="I14" i="10"/>
  <c r="J14" i="10"/>
  <c r="K14" i="10"/>
  <c r="L14" i="10"/>
  <c r="M14" i="10"/>
  <c r="N14" i="10"/>
  <c r="O14" i="10"/>
  <c r="D15" i="10"/>
  <c r="E15" i="10"/>
  <c r="F15" i="10"/>
  <c r="G15" i="10"/>
  <c r="H15" i="10"/>
  <c r="I15" i="10"/>
  <c r="J15" i="10"/>
  <c r="K15" i="10"/>
  <c r="L15" i="10"/>
  <c r="M15" i="10"/>
  <c r="N15" i="10"/>
  <c r="O15" i="10"/>
  <c r="D16" i="10"/>
  <c r="E16" i="10"/>
  <c r="F16" i="10"/>
  <c r="G16" i="10"/>
  <c r="H16" i="10"/>
  <c r="I16" i="10"/>
  <c r="J16" i="10"/>
  <c r="K16" i="10"/>
  <c r="L16" i="10"/>
  <c r="M16" i="10"/>
  <c r="N16" i="10"/>
  <c r="O16" i="10"/>
  <c r="D17" i="10"/>
  <c r="E17" i="10"/>
  <c r="F17" i="10"/>
  <c r="G17" i="10"/>
  <c r="H17" i="10"/>
  <c r="I17" i="10"/>
  <c r="J17" i="10"/>
  <c r="K17" i="10"/>
  <c r="L17" i="10"/>
  <c r="M17" i="10"/>
  <c r="N17" i="10"/>
  <c r="O17" i="10"/>
  <c r="O13" i="10"/>
  <c r="D19" i="10"/>
  <c r="E19" i="10"/>
  <c r="F19" i="10"/>
  <c r="G19" i="10"/>
  <c r="H19" i="10"/>
  <c r="I19" i="10"/>
  <c r="J19" i="10"/>
  <c r="K19" i="10"/>
  <c r="L19" i="10"/>
  <c r="M19" i="10"/>
  <c r="N19" i="10"/>
  <c r="O19" i="10"/>
  <c r="D20" i="10"/>
  <c r="E20" i="10"/>
  <c r="F20" i="10"/>
  <c r="G20" i="10"/>
  <c r="H20" i="10"/>
  <c r="I20" i="10"/>
  <c r="J20" i="10"/>
  <c r="K20" i="10"/>
  <c r="L20" i="10"/>
  <c r="M20" i="10"/>
  <c r="N20" i="10"/>
  <c r="O20" i="10"/>
  <c r="D21" i="10"/>
  <c r="E21" i="10"/>
  <c r="F21" i="10"/>
  <c r="G21" i="10"/>
  <c r="H21" i="10"/>
  <c r="I21" i="10"/>
  <c r="J21" i="10"/>
  <c r="K21" i="10"/>
  <c r="L21" i="10"/>
  <c r="M21" i="10"/>
  <c r="N21" i="10"/>
  <c r="O21" i="10"/>
  <c r="D22" i="10"/>
  <c r="E22" i="10"/>
  <c r="F22" i="10"/>
  <c r="G22" i="10"/>
  <c r="H22" i="10"/>
  <c r="I22" i="10"/>
  <c r="J22" i="10"/>
  <c r="K22" i="10"/>
  <c r="L22" i="10"/>
  <c r="M22" i="10"/>
  <c r="N22" i="10"/>
  <c r="O22" i="10"/>
  <c r="D24" i="10"/>
  <c r="E24" i="10"/>
  <c r="F24" i="10"/>
  <c r="G24" i="10"/>
  <c r="H24" i="10"/>
  <c r="I24" i="10"/>
  <c r="J24" i="10"/>
  <c r="K24" i="10"/>
  <c r="L24" i="10"/>
  <c r="M24" i="10"/>
  <c r="N24" i="10"/>
  <c r="O24" i="10"/>
  <c r="D25" i="10"/>
  <c r="E25" i="10"/>
  <c r="F25" i="10"/>
  <c r="G25" i="10"/>
  <c r="H25" i="10"/>
  <c r="I25" i="10"/>
  <c r="J25" i="10"/>
  <c r="K25" i="10"/>
  <c r="L25" i="10"/>
  <c r="M25" i="10"/>
  <c r="N25" i="10"/>
  <c r="O25" i="10"/>
  <c r="D26" i="10"/>
  <c r="E26" i="10"/>
  <c r="F26" i="10"/>
  <c r="G26" i="10"/>
  <c r="H26" i="10"/>
  <c r="I26" i="10"/>
  <c r="J26" i="10"/>
  <c r="K26" i="10"/>
  <c r="L26" i="10"/>
  <c r="M26" i="10"/>
  <c r="N26" i="10"/>
  <c r="O26" i="10"/>
  <c r="D27" i="10"/>
  <c r="E27" i="10"/>
  <c r="F27" i="10"/>
  <c r="G27" i="10"/>
  <c r="H27" i="10"/>
  <c r="I27" i="10"/>
  <c r="J27" i="10"/>
  <c r="K27" i="10"/>
  <c r="L27" i="10"/>
  <c r="M27" i="10"/>
  <c r="N27" i="10"/>
  <c r="O27" i="10"/>
  <c r="C29" i="10"/>
  <c r="D29" i="10"/>
  <c r="E29" i="10"/>
  <c r="F29" i="10"/>
  <c r="G29" i="10"/>
  <c r="H29" i="10"/>
  <c r="I29" i="10"/>
  <c r="J29" i="10"/>
  <c r="K29" i="10"/>
  <c r="L29" i="10"/>
  <c r="M29" i="10"/>
  <c r="N29" i="10"/>
  <c r="O29" i="10"/>
  <c r="C30" i="10"/>
  <c r="D30" i="10"/>
  <c r="E30" i="10"/>
  <c r="F30" i="10"/>
  <c r="G30" i="10"/>
  <c r="H30" i="10"/>
  <c r="I30" i="10"/>
  <c r="J30" i="10"/>
  <c r="K30" i="10"/>
  <c r="L30" i="10"/>
  <c r="M30" i="10"/>
  <c r="N30" i="10"/>
  <c r="O30" i="10"/>
  <c r="C31" i="10"/>
  <c r="D31" i="10"/>
  <c r="E31" i="10"/>
  <c r="F31" i="10"/>
  <c r="G31" i="10"/>
  <c r="H31" i="10"/>
  <c r="I31" i="10"/>
  <c r="J31" i="10"/>
  <c r="K31" i="10"/>
  <c r="L31" i="10"/>
  <c r="M31" i="10"/>
  <c r="N31" i="10"/>
  <c r="O31" i="10"/>
  <c r="C32" i="10"/>
  <c r="D32" i="10"/>
  <c r="E32" i="10"/>
  <c r="F32" i="10"/>
  <c r="G32" i="10"/>
  <c r="H32" i="10"/>
  <c r="I32" i="10"/>
  <c r="J32" i="10"/>
  <c r="K32" i="10"/>
  <c r="L32" i="10"/>
  <c r="M32" i="10"/>
  <c r="N32" i="10"/>
  <c r="O32" i="10"/>
  <c r="D36" i="10"/>
  <c r="E36" i="10"/>
  <c r="F36" i="10"/>
  <c r="G36" i="10"/>
  <c r="H36" i="10"/>
  <c r="I36" i="10"/>
  <c r="J36" i="10"/>
  <c r="K36" i="10"/>
  <c r="L36" i="10"/>
  <c r="M36" i="10"/>
  <c r="N36" i="10"/>
  <c r="O36" i="10"/>
  <c r="D37" i="10"/>
  <c r="E37" i="10"/>
  <c r="F37" i="10"/>
  <c r="G37" i="10"/>
  <c r="H37" i="10"/>
  <c r="I37" i="10"/>
  <c r="J37" i="10"/>
  <c r="K37" i="10"/>
  <c r="L37" i="10"/>
  <c r="M37" i="10"/>
  <c r="N37" i="10"/>
  <c r="O37" i="10"/>
  <c r="D38" i="10"/>
  <c r="E38" i="10"/>
  <c r="F38" i="10"/>
  <c r="G38" i="10"/>
  <c r="H38" i="10"/>
  <c r="I38" i="10"/>
  <c r="J38" i="10"/>
  <c r="K38" i="10"/>
  <c r="L38" i="10"/>
  <c r="M38" i="10"/>
  <c r="M34" i="10"/>
  <c r="N38" i="10"/>
  <c r="O38" i="10"/>
  <c r="C1" i="9"/>
  <c r="K1" i="9"/>
  <c r="C2" i="9"/>
  <c r="K2" i="9"/>
  <c r="C3" i="9"/>
  <c r="E4" i="9"/>
  <c r="F4" i="9"/>
  <c r="G4" i="9"/>
  <c r="H4" i="9"/>
  <c r="I4" i="9"/>
  <c r="J4" i="9"/>
  <c r="K4" i="9"/>
  <c r="L4" i="9"/>
  <c r="M4" i="9"/>
  <c r="N4" i="9"/>
  <c r="O4" i="9"/>
  <c r="D8" i="9"/>
  <c r="E8" i="9"/>
  <c r="E13" i="9"/>
  <c r="E18" i="9"/>
  <c r="E28" i="9"/>
  <c r="E6" i="9"/>
  <c r="F8" i="9"/>
  <c r="F13" i="9"/>
  <c r="F18" i="9"/>
  <c r="F28" i="9"/>
  <c r="F6" i="9"/>
  <c r="G8" i="9"/>
  <c r="H8" i="9"/>
  <c r="I8" i="9"/>
  <c r="J8" i="9"/>
  <c r="J13" i="9"/>
  <c r="J18" i="9"/>
  <c r="J28" i="9"/>
  <c r="J6" i="9"/>
  <c r="K8" i="9"/>
  <c r="L8" i="9"/>
  <c r="M8" i="9"/>
  <c r="N8" i="9"/>
  <c r="N13" i="9"/>
  <c r="N18" i="9"/>
  <c r="N28" i="9"/>
  <c r="N6" i="9"/>
  <c r="O8" i="9"/>
  <c r="P9" i="9"/>
  <c r="P12" i="9"/>
  <c r="P8" i="9"/>
  <c r="D13" i="9"/>
  <c r="D18" i="9"/>
  <c r="D28" i="9"/>
  <c r="D6" i="9"/>
  <c r="G13" i="9"/>
  <c r="H13" i="9"/>
  <c r="I13" i="9"/>
  <c r="K13" i="9"/>
  <c r="L13" i="9"/>
  <c r="M13" i="9"/>
  <c r="O13" i="9"/>
  <c r="P14" i="9"/>
  <c r="P15" i="9"/>
  <c r="P16" i="9"/>
  <c r="G18" i="9"/>
  <c r="H18" i="9"/>
  <c r="I18" i="9"/>
  <c r="K18" i="9"/>
  <c r="L18" i="9"/>
  <c r="M18" i="9"/>
  <c r="M28" i="9"/>
  <c r="M6" i="9"/>
  <c r="O18" i="9"/>
  <c r="P21" i="9"/>
  <c r="P22" i="9"/>
  <c r="P18" i="9"/>
  <c r="D23" i="9"/>
  <c r="G28" i="9"/>
  <c r="H28" i="9"/>
  <c r="I28" i="9"/>
  <c r="K28" i="9"/>
  <c r="L28" i="9"/>
  <c r="O28" i="9"/>
  <c r="C29" i="9"/>
  <c r="P29" i="9"/>
  <c r="C30" i="9"/>
  <c r="P30" i="9"/>
  <c r="C31" i="9"/>
  <c r="P31" i="9"/>
  <c r="P32" i="9"/>
  <c r="P33" i="9"/>
  <c r="P28" i="9"/>
  <c r="C32" i="9"/>
  <c r="D34" i="9"/>
  <c r="E34" i="9"/>
  <c r="F34" i="9"/>
  <c r="G34" i="9"/>
  <c r="H34" i="9"/>
  <c r="I34" i="9"/>
  <c r="J34" i="9"/>
  <c r="K34" i="9"/>
  <c r="L34" i="9"/>
  <c r="M34" i="9"/>
  <c r="N34" i="9"/>
  <c r="O34" i="9"/>
  <c r="P36" i="9"/>
  <c r="P37" i="9"/>
  <c r="P38" i="9"/>
  <c r="P34" i="9"/>
  <c r="E4" i="2"/>
  <c r="F4" i="2"/>
  <c r="G4" i="2"/>
  <c r="H4" i="2"/>
  <c r="I4" i="2"/>
  <c r="J4" i="2"/>
  <c r="K4" i="2"/>
  <c r="L4" i="2"/>
  <c r="N4" i="2"/>
  <c r="O4" i="2"/>
  <c r="P4" i="2"/>
  <c r="Q9" i="2"/>
  <c r="C11" i="10"/>
  <c r="Q11" i="2"/>
  <c r="D48" i="2"/>
  <c r="E48" i="2"/>
  <c r="F48" i="2"/>
  <c r="G48" i="2"/>
  <c r="H48" i="2"/>
  <c r="I48" i="2"/>
  <c r="J48" i="2"/>
  <c r="K48" i="2"/>
  <c r="L48" i="2"/>
  <c r="N48" i="2"/>
  <c r="O48" i="2"/>
  <c r="P48" i="2"/>
  <c r="C49" i="2"/>
  <c r="C14" i="10"/>
  <c r="Q49" i="2"/>
  <c r="C50" i="2"/>
  <c r="C15" i="9"/>
  <c r="Q50" i="2"/>
  <c r="C51" i="2"/>
  <c r="C16" i="10"/>
  <c r="Q51" i="2"/>
  <c r="C52" i="2"/>
  <c r="C17" i="10"/>
  <c r="D53" i="2"/>
  <c r="E53" i="2"/>
  <c r="F53" i="2"/>
  <c r="G53" i="2"/>
  <c r="H53" i="2"/>
  <c r="I53" i="2"/>
  <c r="J53" i="2"/>
  <c r="K53" i="2"/>
  <c r="L53" i="2"/>
  <c r="N53" i="2"/>
  <c r="O53" i="2"/>
  <c r="P53" i="2"/>
  <c r="C54" i="2"/>
  <c r="C19" i="10"/>
  <c r="C55" i="2"/>
  <c r="C20" i="9"/>
  <c r="C56" i="2"/>
  <c r="C21" i="10"/>
  <c r="Q56" i="2"/>
  <c r="C57" i="2"/>
  <c r="C22" i="9"/>
  <c r="Q57" i="2"/>
  <c r="D58" i="2"/>
  <c r="C59" i="2"/>
  <c r="C24" i="9"/>
  <c r="C60" i="2"/>
  <c r="C25" i="9"/>
  <c r="C61" i="2"/>
  <c r="C26" i="10"/>
  <c r="C62" i="2"/>
  <c r="C27" i="9"/>
  <c r="D63" i="2"/>
  <c r="E63" i="2"/>
  <c r="F63" i="2"/>
  <c r="G63" i="2"/>
  <c r="H63" i="2"/>
  <c r="I63" i="2"/>
  <c r="J63" i="2"/>
  <c r="K63" i="2"/>
  <c r="L63" i="2"/>
  <c r="N63" i="2"/>
  <c r="O63" i="2"/>
  <c r="P63" i="2"/>
  <c r="Q64" i="2"/>
  <c r="Q65" i="2"/>
  <c r="Q66" i="2"/>
  <c r="Q67" i="2"/>
  <c r="Q68" i="2"/>
  <c r="D69" i="2"/>
  <c r="E69" i="2"/>
  <c r="F69" i="2"/>
  <c r="G69" i="2"/>
  <c r="H69" i="2"/>
  <c r="I69" i="2"/>
  <c r="J69" i="2"/>
  <c r="K69" i="2"/>
  <c r="L69" i="2"/>
  <c r="N69" i="2"/>
  <c r="O69" i="2"/>
  <c r="P69" i="2"/>
  <c r="Q71" i="2"/>
  <c r="Q72" i="2"/>
  <c r="Q73" i="2"/>
  <c r="H9" i="12"/>
  <c r="I9" i="12"/>
  <c r="L10" i="12"/>
  <c r="M10" i="12"/>
  <c r="L11" i="12"/>
  <c r="M11" i="12"/>
  <c r="L12" i="12"/>
  <c r="M12" i="12"/>
  <c r="L13" i="12"/>
  <c r="M13" i="12"/>
  <c r="L14" i="12"/>
  <c r="M14" i="12"/>
  <c r="L15" i="12"/>
  <c r="M15" i="12"/>
  <c r="L16" i="12"/>
  <c r="M16" i="12"/>
  <c r="L17" i="12"/>
  <c r="M17" i="12"/>
  <c r="L18" i="12"/>
  <c r="M18" i="12"/>
  <c r="L19" i="12"/>
  <c r="M19" i="12"/>
  <c r="L20" i="12"/>
  <c r="M20" i="12"/>
  <c r="L21" i="12"/>
  <c r="M21" i="12"/>
  <c r="L22" i="12"/>
  <c r="M22" i="12"/>
  <c r="H23" i="12"/>
  <c r="I23" i="12"/>
  <c r="L24" i="12"/>
  <c r="M24" i="12"/>
  <c r="L25" i="12"/>
  <c r="M25" i="12"/>
  <c r="L26" i="12"/>
  <c r="M26" i="12"/>
  <c r="L27" i="12"/>
  <c r="M27" i="12"/>
  <c r="L28" i="12"/>
  <c r="M28" i="12"/>
  <c r="L29" i="12"/>
  <c r="M29" i="12"/>
  <c r="L30" i="12"/>
  <c r="M30" i="12"/>
  <c r="L31" i="12"/>
  <c r="M31" i="12"/>
  <c r="L32" i="12"/>
  <c r="M32" i="12"/>
  <c r="L33" i="12"/>
  <c r="M33" i="12"/>
  <c r="L34" i="12"/>
  <c r="M34" i="12"/>
  <c r="L35" i="12"/>
  <c r="M35" i="12"/>
  <c r="L36" i="12"/>
  <c r="M36" i="12"/>
  <c r="L37" i="12"/>
  <c r="M37" i="12"/>
  <c r="L38" i="12"/>
  <c r="M38" i="12"/>
  <c r="L39" i="12"/>
  <c r="M39" i="12"/>
  <c r="H40" i="12"/>
  <c r="I40" i="12"/>
  <c r="S40" i="12"/>
  <c r="S49" i="12"/>
  <c r="S61" i="12"/>
  <c r="S64" i="12"/>
  <c r="T40" i="12"/>
  <c r="U40" i="12"/>
  <c r="U61" i="12"/>
  <c r="L41" i="12"/>
  <c r="M41" i="12"/>
  <c r="L42" i="12"/>
  <c r="M42" i="12"/>
  <c r="L43" i="12"/>
  <c r="M43" i="12"/>
  <c r="L44" i="12"/>
  <c r="M44" i="12"/>
  <c r="L45" i="12"/>
  <c r="M45" i="12"/>
  <c r="L46" i="12"/>
  <c r="M46" i="12"/>
  <c r="L47" i="12"/>
  <c r="M47" i="12"/>
  <c r="L48" i="12"/>
  <c r="M48" i="12"/>
  <c r="H49" i="12"/>
  <c r="H61" i="12"/>
  <c r="I49" i="12"/>
  <c r="I61" i="12"/>
  <c r="R49" i="12"/>
  <c r="R40" i="12"/>
  <c r="R61" i="12"/>
  <c r="T49" i="12"/>
  <c r="U49" i="12"/>
  <c r="V49" i="12"/>
  <c r="V40" i="12"/>
  <c r="W49" i="12"/>
  <c r="W40" i="12"/>
  <c r="X49" i="12"/>
  <c r="X40" i="12"/>
  <c r="Y49" i="12"/>
  <c r="Y40" i="12"/>
  <c r="Z49" i="12"/>
  <c r="Z40" i="12"/>
  <c r="AA49" i="12"/>
  <c r="AA40" i="12"/>
  <c r="AB49" i="12"/>
  <c r="AB40" i="12"/>
  <c r="AC49" i="12"/>
  <c r="AC40" i="12"/>
  <c r="AD49" i="12"/>
  <c r="AD40" i="12"/>
  <c r="L50" i="12"/>
  <c r="M50" i="12"/>
  <c r="L51" i="12"/>
  <c r="M51" i="12"/>
  <c r="L52" i="12"/>
  <c r="L53" i="12"/>
  <c r="M53" i="12"/>
  <c r="L54" i="12"/>
  <c r="M54" i="12"/>
  <c r="L55" i="12"/>
  <c r="M55" i="12"/>
  <c r="L56" i="12"/>
  <c r="M56" i="12"/>
  <c r="L57" i="12"/>
  <c r="M57" i="12"/>
  <c r="L58" i="12"/>
  <c r="M58" i="12"/>
  <c r="C10" i="7"/>
  <c r="C11" i="7"/>
  <c r="C12" i="7"/>
  <c r="C13" i="7"/>
  <c r="C14" i="7"/>
  <c r="C15" i="7"/>
  <c r="A18" i="7"/>
  <c r="A19" i="7"/>
  <c r="A20" i="7"/>
  <c r="A21" i="7"/>
  <c r="A22" i="7"/>
  <c r="A23" i="7"/>
  <c r="A24" i="7"/>
  <c r="A25" i="7"/>
  <c r="A26" i="7"/>
  <c r="A27" i="7"/>
  <c r="A28" i="7"/>
  <c r="A29" i="7"/>
  <c r="A30" i="7"/>
  <c r="A31" i="7"/>
  <c r="A32" i="7"/>
  <c r="A33" i="7"/>
  <c r="H6" i="9"/>
  <c r="O8" i="10"/>
  <c r="I6" i="9"/>
  <c r="M52" i="12"/>
  <c r="C11" i="9"/>
  <c r="L49" i="12"/>
  <c r="G6" i="9"/>
  <c r="D40" i="9"/>
  <c r="E5" i="9"/>
  <c r="E40" i="9"/>
  <c r="F5" i="9"/>
  <c r="F40" i="9"/>
  <c r="G5" i="9"/>
  <c r="G40" i="9"/>
  <c r="H5" i="9"/>
  <c r="H40" i="9"/>
  <c r="I5" i="9"/>
  <c r="I40" i="9"/>
  <c r="J5" i="9"/>
  <c r="J40" i="9"/>
  <c r="K5" i="9"/>
  <c r="K6" i="9"/>
  <c r="K40" i="9"/>
  <c r="L5" i="9"/>
  <c r="L6" i="9"/>
  <c r="L40" i="9"/>
  <c r="M5" i="9"/>
  <c r="M40" i="9"/>
  <c r="N5" i="9"/>
  <c r="N40" i="9"/>
  <c r="O5" i="9"/>
  <c r="O6" i="9"/>
  <c r="O40" i="9"/>
  <c r="L23" i="12"/>
  <c r="M23" i="12"/>
  <c r="P13" i="9"/>
  <c r="T61" i="12"/>
  <c r="P6" i="9"/>
  <c r="M49" i="12"/>
  <c r="M40" i="12"/>
  <c r="L40" i="12"/>
  <c r="L9" i="12"/>
  <c r="L61" i="12"/>
  <c r="M9" i="12"/>
  <c r="G34" i="10"/>
  <c r="F8" i="10"/>
  <c r="E34" i="10"/>
  <c r="Q48" i="2"/>
  <c r="G6" i="2"/>
  <c r="K13" i="10"/>
  <c r="Q8" i="2"/>
  <c r="D6" i="2"/>
  <c r="D75" i="2"/>
  <c r="E5" i="2"/>
  <c r="K6" i="2"/>
  <c r="G13" i="10"/>
  <c r="G8" i="10"/>
  <c r="E6" i="2"/>
  <c r="H6" i="2"/>
  <c r="Q69" i="2"/>
  <c r="Q63" i="2"/>
  <c r="F6" i="2"/>
  <c r="Q53" i="2"/>
  <c r="N6" i="2"/>
  <c r="D8" i="10"/>
  <c r="I6" i="2"/>
  <c r="P6" i="2"/>
  <c r="L6" i="2"/>
  <c r="D34" i="10"/>
  <c r="I34" i="10"/>
  <c r="D28" i="10"/>
  <c r="M18" i="10"/>
  <c r="J6" i="2"/>
  <c r="O6" i="2"/>
  <c r="I18" i="10"/>
  <c r="E18" i="10"/>
  <c r="I13" i="10"/>
  <c r="E8" i="10"/>
  <c r="D18" i="10"/>
  <c r="F34" i="10"/>
  <c r="J18" i="10"/>
  <c r="N13" i="10"/>
  <c r="J13" i="10"/>
  <c r="F13" i="10"/>
  <c r="N8" i="10"/>
  <c r="J8" i="10"/>
  <c r="H34" i="10"/>
  <c r="P36" i="10"/>
  <c r="O28" i="10"/>
  <c r="P25" i="10"/>
  <c r="D23" i="10"/>
  <c r="P20" i="10"/>
  <c r="L18" i="10"/>
  <c r="H18" i="10"/>
  <c r="L13" i="10"/>
  <c r="N34" i="10"/>
  <c r="P30" i="10"/>
  <c r="K8" i="10"/>
  <c r="C17" i="9"/>
  <c r="C22" i="10"/>
  <c r="C15" i="10"/>
  <c r="C26" i="9"/>
  <c r="C16" i="9"/>
  <c r="C24" i="10"/>
  <c r="D13" i="10"/>
  <c r="P12" i="10"/>
  <c r="P10" i="10"/>
  <c r="H8" i="10"/>
  <c r="O34" i="10"/>
  <c r="L28" i="10"/>
  <c r="P31" i="10"/>
  <c r="J28" i="10"/>
  <c r="P26" i="10"/>
  <c r="O18" i="10"/>
  <c r="G18" i="10"/>
  <c r="C12" i="10"/>
  <c r="L34" i="10"/>
  <c r="P16" i="10"/>
  <c r="P15" i="10"/>
  <c r="M13" i="10"/>
  <c r="E13" i="10"/>
  <c r="M8" i="10"/>
  <c r="I8" i="10"/>
  <c r="P9" i="10"/>
  <c r="P17" i="10"/>
  <c r="H13" i="10"/>
  <c r="L8" i="10"/>
  <c r="P37" i="10"/>
  <c r="K34" i="10"/>
  <c r="H28" i="10"/>
  <c r="I28" i="10"/>
  <c r="N28" i="10"/>
  <c r="F28" i="10"/>
  <c r="K18" i="10"/>
  <c r="P38" i="10"/>
  <c r="J34" i="10"/>
  <c r="P32" i="10"/>
  <c r="K28" i="10"/>
  <c r="G28" i="10"/>
  <c r="M28" i="10"/>
  <c r="E28" i="10"/>
  <c r="P27" i="10"/>
  <c r="P24" i="10"/>
  <c r="P22" i="10"/>
  <c r="P21" i="10"/>
  <c r="N18" i="10"/>
  <c r="P19" i="10"/>
  <c r="C25" i="10"/>
  <c r="C27" i="10"/>
  <c r="P14" i="10"/>
  <c r="F18" i="10"/>
  <c r="C9" i="9"/>
  <c r="P29" i="10"/>
  <c r="C21" i="9"/>
  <c r="C14" i="9"/>
  <c r="C10" i="10"/>
  <c r="C20" i="10"/>
  <c r="C19" i="9"/>
  <c r="M61" i="12"/>
  <c r="P23" i="10"/>
  <c r="D6" i="10"/>
  <c r="D40" i="10"/>
  <c r="E5" i="10"/>
  <c r="E75" i="2"/>
  <c r="F5" i="2"/>
  <c r="F75" i="2"/>
  <c r="G5" i="2"/>
  <c r="G75" i="2"/>
  <c r="H5" i="2"/>
  <c r="H75" i="2"/>
  <c r="I5" i="2"/>
  <c r="I75" i="2"/>
  <c r="J5" i="2"/>
  <c r="J75" i="2"/>
  <c r="K5" i="2"/>
  <c r="K75" i="2"/>
  <c r="L5" i="2"/>
  <c r="L75" i="2"/>
  <c r="M5" i="2"/>
  <c r="M75" i="2"/>
  <c r="N5" i="2"/>
  <c r="N75" i="2"/>
  <c r="O5" i="2"/>
  <c r="O75" i="2"/>
  <c r="P5" i="2"/>
  <c r="P75" i="2"/>
  <c r="O6" i="10"/>
  <c r="Q6" i="2"/>
  <c r="H6" i="10"/>
  <c r="P8" i="10"/>
  <c r="J6" i="10"/>
  <c r="P18" i="10"/>
  <c r="E6" i="10"/>
  <c r="L6" i="10"/>
  <c r="I6" i="10"/>
  <c r="G6" i="10"/>
  <c r="P28" i="10"/>
  <c r="N6" i="10"/>
  <c r="K6" i="10"/>
  <c r="M6" i="10"/>
  <c r="F6" i="10"/>
  <c r="P34" i="10"/>
  <c r="P13" i="10"/>
  <c r="P6" i="10"/>
  <c r="E40" i="10"/>
  <c r="F5" i="10"/>
  <c r="F40" i="10"/>
  <c r="G5" i="10"/>
  <c r="G40" i="10"/>
  <c r="H5" i="10"/>
  <c r="H40" i="10"/>
  <c r="I5" i="10"/>
  <c r="I40" i="10"/>
  <c r="J5" i="10"/>
  <c r="J40" i="10"/>
  <c r="K5" i="10"/>
  <c r="K40" i="10"/>
  <c r="L5" i="10"/>
  <c r="L40" i="10"/>
  <c r="M5" i="10"/>
  <c r="M40" i="10"/>
  <c r="N5" i="10"/>
  <c r="N40" i="10"/>
  <c r="O5" i="10"/>
  <c r="O4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Michel-Ange</author>
  </authors>
  <commentList>
    <comment ref="D6" authorId="0" shapeId="0" xr:uid="{00000000-0006-0000-0000-000001000000}">
      <text>
        <r>
          <rPr>
            <b/>
            <sz val="9"/>
            <color indexed="81"/>
            <rFont val="Tahoma"/>
            <charset val="1"/>
          </rPr>
          <t>Michel-Ange:</t>
        </r>
        <r>
          <rPr>
            <sz val="9"/>
            <color indexed="81"/>
            <rFont val="Tahoma"/>
            <charset val="1"/>
          </rPr>
          <t xml:space="preserve">
Quel montant à inscrire ici</t>
        </r>
      </text>
    </comment>
    <comment ref="F17" authorId="0" shapeId="0" xr:uid="{00000000-0006-0000-0000-000002000000}">
      <text>
        <r>
          <rPr>
            <b/>
            <sz val="9"/>
            <color indexed="81"/>
            <rFont val="Tahoma"/>
            <charset val="1"/>
          </rPr>
          <t>Michel-Ange:</t>
        </r>
        <r>
          <rPr>
            <sz val="9"/>
            <color indexed="81"/>
            <rFont val="Tahoma"/>
            <charset val="1"/>
          </rPr>
          <t xml:space="preserve">
à vérifier</t>
        </r>
      </text>
    </comment>
    <comment ref="F18" authorId="0" shapeId="0" xr:uid="{00000000-0006-0000-0000-000003000000}">
      <text>
        <r>
          <rPr>
            <b/>
            <sz val="9"/>
            <color indexed="81"/>
            <rFont val="Tahoma"/>
            <charset val="1"/>
          </rPr>
          <t>Michel-Ange:</t>
        </r>
        <r>
          <rPr>
            <sz val="9"/>
            <color indexed="81"/>
            <rFont val="Tahoma"/>
            <charset val="1"/>
          </rPr>
          <t xml:space="preserve">
à vérifier</t>
        </r>
      </text>
    </comment>
    <comment ref="F31" authorId="0" shapeId="0" xr:uid="{00000000-0006-0000-0000-000004000000}">
      <text>
        <r>
          <rPr>
            <b/>
            <sz val="9"/>
            <color indexed="81"/>
            <rFont val="Tahoma"/>
            <charset val="1"/>
          </rPr>
          <t>Michel-Ange:</t>
        </r>
        <r>
          <rPr>
            <sz val="9"/>
            <color indexed="81"/>
            <rFont val="Tahoma"/>
            <charset val="1"/>
          </rPr>
          <t xml:space="preserve">
Voir le contrat pour les modalités de paiement</t>
        </r>
      </text>
    </comment>
  </commentList>
</comments>
</file>

<file path=xl/sharedStrings.xml><?xml version="1.0" encoding="utf-8"?>
<sst xmlns="http://schemas.openxmlformats.org/spreadsheetml/2006/main" count="451" uniqueCount="251">
  <si>
    <t>Unité d'exécution</t>
  </si>
  <si>
    <t>EPT</t>
  </si>
  <si>
    <t>Nom du Programme</t>
  </si>
  <si>
    <t>Appui Pour le Renforcement de l'Éducation en Haiti (APREH)</t>
  </si>
  <si>
    <t>Numéro programme</t>
  </si>
  <si>
    <t>HA-L1077</t>
  </si>
  <si>
    <t>Numéro d'opération</t>
  </si>
  <si>
    <t>3355/GR-HA-2</t>
  </si>
  <si>
    <t>Date de préparation</t>
  </si>
  <si>
    <t>Composantes /Produits/Activités</t>
  </si>
  <si>
    <t>Coût total  budgétisé sur toute la période d'exécution du projet (activités, produits, composantes)</t>
  </si>
  <si>
    <t>Solde financier disponible en début d'année</t>
  </si>
  <si>
    <t>Dépenses prévisionnelles année en cours</t>
  </si>
  <si>
    <t>État d'avancement des produits (supplément de produit obtenu par semestre, en valeur absolue ou en % par rapport à ligne de base)</t>
  </si>
  <si>
    <t>Extrants (milestone dans PMR)</t>
  </si>
  <si>
    <t>Libellé</t>
  </si>
  <si>
    <t>Trimestre 1</t>
  </si>
  <si>
    <t>Trimestre 2</t>
  </si>
  <si>
    <t>Trimestre 3</t>
  </si>
  <si>
    <t>Trimestre 4</t>
  </si>
  <si>
    <t>Dépenses totales</t>
  </si>
  <si>
    <t>1er semestre</t>
  </si>
  <si>
    <t>2ème semestre</t>
  </si>
  <si>
    <t>Composante II</t>
  </si>
  <si>
    <t>Composante II: Un enseignement de base gratuit et de qualité pour 70,000 enfants</t>
  </si>
  <si>
    <t>Montant a dépenser entre janvier 18 à avril18</t>
  </si>
  <si>
    <t>Paiement de la deuxième tranche (40%) de la subvention 2017-2018</t>
  </si>
  <si>
    <t>Mission d'information dans les DDE sur le nouveau projet</t>
  </si>
  <si>
    <t>Recrutement d'une firmespour la vérification du programme de subvention 2017-2018</t>
  </si>
  <si>
    <t>Missions de suivi du fonctionnement du programme de subvention 17-18</t>
  </si>
  <si>
    <t>Appui technique aux ecoles publiques construites par la BID dans le Nord'Ouest (ADEMA)</t>
  </si>
  <si>
    <t>Acquisition de mobiliers de bureaux</t>
  </si>
  <si>
    <t>Acquisition de matériels informatiques et équipement de bureaux pour la Coordination du Projet</t>
  </si>
  <si>
    <t>Achat de pneus pour véhicules tout terrain</t>
  </si>
  <si>
    <t>Fonctionnement du Projet </t>
  </si>
  <si>
    <t>Paiement du specialiste en passation des marches</t>
  </si>
  <si>
    <t>Paiement de mobiliers (lot Sud)</t>
  </si>
  <si>
    <t>Paiement de mobiliers (lot Nippes)</t>
  </si>
  <si>
    <t>paiement Cantine Grand Sud</t>
  </si>
  <si>
    <t>Paiement des professeurs des écoles du Nord-Ouest</t>
  </si>
  <si>
    <t>Achats de 5 véhicules</t>
  </si>
  <si>
    <t xml:space="preserve">Entreposage des kits et manuels scolaires </t>
  </si>
  <si>
    <t>Transport des manuels scolaires</t>
  </si>
  <si>
    <t>Recrutement  specialiste en education</t>
  </si>
  <si>
    <t>Etudes et conception du plan d'amenagement des ecoles selectionnees pour la 5e operation</t>
  </si>
  <si>
    <t>Evaluation nutritionnelle et anthropometrique d'un echantillon d'eleves</t>
  </si>
  <si>
    <t>Collecte de donnees du SAQ</t>
  </si>
  <si>
    <t>Formation des cadres EPT</t>
  </si>
  <si>
    <t>Recrutement d'une firme pour l'évaluation d'impact des interventions sous le projet PEQH dans le Grand Nord</t>
  </si>
  <si>
    <t>Analyse des données du SAQ des écoles reconstruites par la BID</t>
  </si>
  <si>
    <t>Paiment Consultant Steam</t>
  </si>
  <si>
    <t>Recrutement d'un traducteur pour accongner le consultant STEAM</t>
  </si>
  <si>
    <t>TOTAL</t>
  </si>
  <si>
    <t>BALANCE</t>
  </si>
  <si>
    <t>NOTE IMPORTANTE : un résultat s'obtient en additionnant des produits, un produit en additionnant des activités. Il n'est donc pas nécessaire de remplir TOUTES les cases, beaucoup se déduisent par sommation.</t>
  </si>
  <si>
    <t>Les règles de sommation se déduisent de la matrice de résultat de chaque projet ; dans cet exemple, on considère que l'on a un résultat attendu par composante .</t>
  </si>
  <si>
    <t>Ceci  n'est absolument pas la règle, chaque composante / catégorie d'investissement devant plutôt correspondre à une modalité d'exécution, et toujours à une somme de produits.</t>
  </si>
  <si>
    <t>Cette présentation permet d'être en totale cohérence avec le PMR et facilitera ainsi le reporting (copiés-collés).</t>
  </si>
  <si>
    <t xml:space="preserve">Produit = </t>
  </si>
  <si>
    <t>Output</t>
  </si>
  <si>
    <t>État d'avancement des produits</t>
  </si>
  <si>
    <t>Résultat =</t>
  </si>
  <si>
    <t>Outcome</t>
  </si>
  <si>
    <t>Extrant =</t>
  </si>
  <si>
    <t>Milestone</t>
  </si>
  <si>
    <t>Accès à une Education de Qualité en Haiti (ACEQH)</t>
  </si>
  <si>
    <t>2863/GR-HA-3</t>
  </si>
  <si>
    <t xml:space="preserve">Date début </t>
  </si>
  <si>
    <t>Date fin</t>
  </si>
  <si>
    <t>Chronogramme prévisionnel
2015-2016</t>
  </si>
  <si>
    <t>mois /année</t>
  </si>
  <si>
    <t>mois/année</t>
  </si>
  <si>
    <t>Octobre
2016</t>
  </si>
  <si>
    <t>novembre
2016</t>
  </si>
  <si>
    <t>Décembre
2016</t>
  </si>
  <si>
    <t>Produits et activités par composante</t>
  </si>
  <si>
    <t>Composante I</t>
  </si>
  <si>
    <t>Produit 1</t>
  </si>
  <si>
    <t>Activité 1.1</t>
  </si>
  <si>
    <t>Activité 1.2</t>
  </si>
  <si>
    <t>Produit 2</t>
  </si>
  <si>
    <t>Activité 2.1</t>
  </si>
  <si>
    <t>Activité 2.2</t>
  </si>
  <si>
    <t>Agence d'Exécution</t>
  </si>
  <si>
    <t>Equipe de Gestion / Projet Education Pour Tous-II</t>
  </si>
  <si>
    <t>Unité d'Exécution</t>
  </si>
  <si>
    <t>Projet Education Pour Tous (EPT-II)</t>
  </si>
  <si>
    <t>Numéro et nom du programme</t>
  </si>
  <si>
    <t>EPT DON APREH 3355/GR-HA-2</t>
  </si>
  <si>
    <t>Date d'actualisation</t>
  </si>
  <si>
    <t>13 decembre 2017</t>
  </si>
  <si>
    <t>Période couverte par le PPM</t>
  </si>
  <si>
    <t xml:space="preserve"> 1er janvier 2018 au 31 décembre 2018</t>
  </si>
  <si>
    <t>Ongoing</t>
  </si>
  <si>
    <t>Coût estimatif (USD):</t>
  </si>
  <si>
    <t xml:space="preserve"> % BID:</t>
  </si>
  <si>
    <t>% Contrepartie:</t>
  </si>
  <si>
    <t>Publication de l'avis spécifique (Biens - Travaux- SNC) ou de l'Appel à Manifestation d'intérêt (Firmes )</t>
  </si>
  <si>
    <t>Date de signature du contrat</t>
  </si>
  <si>
    <t>Re-Tendering</t>
  </si>
  <si>
    <t>National Competitive Bidding</t>
  </si>
  <si>
    <t>Shopping</t>
  </si>
  <si>
    <t>Direct Contracting</t>
  </si>
  <si>
    <t>National System</t>
  </si>
  <si>
    <t>Numéro de référence du marché (1)</t>
  </si>
  <si>
    <t>Composante et Activité</t>
  </si>
  <si>
    <t>Description du marché</t>
  </si>
  <si>
    <t>Méthode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</si>
  <si>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</si>
  <si>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</si>
  <si>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</si>
  <si>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</si>
  <si>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</si>
  <si>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Limited Competitive Bidding</t>
  </si>
  <si>
    <t xml:space="preserve">Publication de l'avis spécifique (Biens - Travaux- SNC) ou de l'Appel à Manifestation d'intérêt   (Firmes) </t>
  </si>
  <si>
    <t>CP/3355/2018/B-001</t>
  </si>
  <si>
    <t>Composante III</t>
  </si>
  <si>
    <t xml:space="preserve">Acquisition de 5 vehicules tout terrain </t>
  </si>
  <si>
    <t>Price Comparison</t>
  </si>
  <si>
    <t>Ex post</t>
  </si>
  <si>
    <t>Janvier 2018</t>
  </si>
  <si>
    <t>En attente</t>
  </si>
  <si>
    <t>Least cost Selection</t>
  </si>
  <si>
    <t>ED/3355/2018/B-002</t>
  </si>
  <si>
    <t>Prestation de cantines scolaires dans les Dept. : Centre -Artibonite - Ouest - GA- Nippes</t>
  </si>
  <si>
    <t>Single Source Selection</t>
  </si>
  <si>
    <t>Ex ante</t>
  </si>
  <si>
    <t>Firme : BND
GN 2349-9 clauses : 3.6 a) et 3.6 e)</t>
  </si>
  <si>
    <t xml:space="preserve">En cours </t>
  </si>
  <si>
    <t>CP/3355/2018/B-003</t>
  </si>
  <si>
    <t>Fevrier 2017</t>
  </si>
  <si>
    <t>Mars 2017</t>
  </si>
  <si>
    <t>CP/3355/2018/B-004</t>
  </si>
  <si>
    <t>Acquisition de matériels informatiques et équipements de bureaux pour la coordination du projet</t>
  </si>
  <si>
    <t>Comparison of Qualifications - National Individual Consultant</t>
  </si>
  <si>
    <t>Bureaux de services- Conseils (CF)</t>
  </si>
  <si>
    <t>SFQC/3355/2018/CF-005</t>
  </si>
  <si>
    <t>Recrutement d'une firme pour l'Etude et la conception du plan d'amenagement des ecoles selectionnees pour la 5e operation</t>
  </si>
  <si>
    <t>Quality and coast based selection</t>
  </si>
  <si>
    <t>Avril 2018</t>
  </si>
  <si>
    <t xml:space="preserve">En attente </t>
  </si>
  <si>
    <t>AON</t>
  </si>
  <si>
    <t>SFQC/3355/2018/CF-006</t>
  </si>
  <si>
    <t>Recrutement d'une firme pour l'evaluation nutritionnelle et anthropometrique d'un echantillon d'eleves</t>
  </si>
  <si>
    <t>Aout 2017</t>
  </si>
  <si>
    <t>Fevrier 2018</t>
  </si>
  <si>
    <t>En cours</t>
  </si>
  <si>
    <t>SFQC/3355/2018/CF-007</t>
  </si>
  <si>
    <t>Recrutement d'une firme pour l'Evaluation d'impact des interventions sur le projet PEQH dans le Grand Nord</t>
  </si>
  <si>
    <t>Septembre 2017</t>
  </si>
  <si>
    <t>QC/3355/2018/CF-008</t>
  </si>
  <si>
    <t>Recrutement d'une firme pour l'analyse des donnees du SAQ des ecoles reconstruites par la BID</t>
  </si>
  <si>
    <t>Qualifcation Consultants</t>
  </si>
  <si>
    <t>Decembre 2017</t>
  </si>
  <si>
    <t xml:space="preserve">CONSULTANTS INDIVIDUELS         (CI)                                                                                                                                                              </t>
  </si>
  <si>
    <t>Méthode de de passation de marché (2)</t>
  </si>
  <si>
    <t>Date d'aprobation des TDR et de la grille d'évaluation</t>
  </si>
  <si>
    <t>Date de siganture du contrat</t>
  </si>
  <si>
    <t>QCNI/3355/2018/CI-009</t>
  </si>
  <si>
    <t>Recrutement de specialiste en education pour le Projet</t>
  </si>
  <si>
    <t>Turnkey</t>
  </si>
  <si>
    <t>Services (S)</t>
  </si>
  <si>
    <t>Comparison of Qualifications - International Individual Consultant</t>
  </si>
  <si>
    <t>GRAND TOTAL</t>
  </si>
  <si>
    <r>
      <rPr>
        <b/>
        <sz val="10"/>
        <rFont val="Times New Roman"/>
        <family val="1"/>
      </rPr>
      <t>(2) METHODE DE PDM</t>
    </r>
    <r>
      <rPr>
        <sz val="10"/>
        <rFont val="Times New Roman"/>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</si>
  <si>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10"/>
        <rFont val="Times New Roman"/>
        <family val="1"/>
      </rPr>
      <t>(3) ENTENTE DIRECTE</t>
    </r>
    <r>
      <rPr>
        <sz val="10"/>
        <rFont val="Times New Roman"/>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</si>
  <si>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10"/>
        <rFont val="Times New Roman"/>
        <family val="1"/>
      </rPr>
      <t>(4) STATUT</t>
    </r>
    <r>
      <rPr>
        <sz val="10"/>
        <rFont val="Times New Roman"/>
        <family val="1"/>
      </rPr>
      <t>: En attente - Processus pas encore commencé ; En cours - Processus de passation des marchés en cours ; Adjugé non-objection de la Banque obtenue pour l'adjudication ; Annulé - Processus annulé ; Clôturé - Contrat dûment exécuté - dernier paiement exécuté</t>
    </r>
  </si>
  <si>
    <t>SFQC/3355/2017/CF-024</t>
  </si>
  <si>
    <t>Evaluation des capacité des institutions de formation des enseignants</t>
  </si>
  <si>
    <t>Octobre 2017</t>
  </si>
  <si>
    <t>SED/3355/2017/CF-025</t>
  </si>
  <si>
    <t>Pilote du projet radio interative</t>
  </si>
  <si>
    <t>Novembre 2017</t>
  </si>
  <si>
    <t xml:space="preserve">Firme : Education Development Center
Clauses : 
En conformité avec l’article 3.10 alinéa d) lorsqu’une entreprise est la seule à posséder les qualifications voulues ou présente une expérience d’un intérêt exceptionnel pour la mission considérée. 
Dans un souci d’améliorer la qualité de l’éducation en Haïti, le MENFP par le biais du projet EPT a jugé important de faire l’expérience d’un modèle d’enseignement visible et interatif pour certaines matières clés de l’enseignement (science, mathématiques, langue).  En effet, ce programme, a été développé par la firme Education Development Center et  été expérimenté au Belize et au Panama par cette même firme.  
Afin de bénéficier des compétences particulières de cette firme pour cette mission spécialisée, le MENFP et l’EPT ont jugé opportun de faire appel à cette firme sans appel à concurrence. 
</t>
  </si>
  <si>
    <t>Price Comparison for Works</t>
  </si>
  <si>
    <t>Procurement for Works</t>
  </si>
  <si>
    <t>Procurement for Smaller Works</t>
  </si>
  <si>
    <t>Prequalification for Procurement of Works</t>
  </si>
  <si>
    <t>Terms of Reference</t>
  </si>
  <si>
    <t>Procurement of Non-Consulting Services</t>
  </si>
  <si>
    <t>Technical Specifications</t>
  </si>
  <si>
    <t>Request for Proposals and Terms of Reference</t>
  </si>
  <si>
    <t>Lump-Sum</t>
  </si>
  <si>
    <t>Time-Based</t>
  </si>
  <si>
    <t>3CV</t>
  </si>
  <si>
    <t>Tableau d'Engagement</t>
  </si>
  <si>
    <t>Requete de Décaissements</t>
  </si>
  <si>
    <t>Nom du Programme:</t>
  </si>
  <si>
    <t>Numero du Programme:</t>
  </si>
  <si>
    <t>Date de dernier decaissement:</t>
  </si>
  <si>
    <t>Date de non objection</t>
  </si>
  <si>
    <t>Consultant / Firme d'Exécution</t>
  </si>
  <si>
    <t>DESCRIPTION</t>
  </si>
  <si>
    <t>PRISME</t>
  </si>
  <si>
    <t>Non-objection No. Lettre</t>
  </si>
  <si>
    <t>Contrat</t>
  </si>
  <si>
    <t xml:space="preserve">Montant Engagé </t>
  </si>
  <si>
    <t>Montant Décaissé à Date</t>
  </si>
  <si>
    <t>Montant Disponible Contrat</t>
  </si>
  <si>
    <t>Categories Budgetaire</t>
  </si>
  <si>
    <t xml:space="preserve">Balance Dispoinble sur la Catégorie Budgétaire </t>
  </si>
  <si>
    <t>No. Requete de Décaissement ____</t>
  </si>
  <si>
    <t>Date Debut</t>
  </si>
  <si>
    <t>Date Fin</t>
  </si>
  <si>
    <t>HTG</t>
  </si>
  <si>
    <t>Montant USD Equiv.</t>
  </si>
  <si>
    <t>Montant de Garantie</t>
  </si>
  <si>
    <t>Date d'Expiration de la Garantie</t>
  </si>
  <si>
    <t>Depenses presentées ventillées par 
Categories Budgetaires</t>
  </si>
  <si>
    <t xml:space="preserve">Catégorie 1.00 </t>
  </si>
  <si>
    <t xml:space="preserve">Catégorie 2.00 - </t>
  </si>
  <si>
    <t xml:space="preserve">Catégorie 3.00- </t>
  </si>
  <si>
    <t>Category 4.00   CONTINGENCIES</t>
  </si>
  <si>
    <t>Montant du Fonds de Roulement / Advance</t>
  </si>
  <si>
    <t>Période</t>
  </si>
  <si>
    <t>Solde initial des fonds disponibles (Fonds BID)</t>
  </si>
  <si>
    <t>Total des dépenses de la période par catégories budgétaires :</t>
  </si>
  <si>
    <t>Developpement d'un cadre methodologique d'intervention dans les ecoles SAQ du Nord'Ouest</t>
  </si>
  <si>
    <t>Recrutement d'un specialiste en passation des marches</t>
  </si>
  <si>
    <t>Verification des criteres des ecoles pre listees du Grand Nord</t>
  </si>
  <si>
    <t>Achat de 8 motocyclettes</t>
  </si>
  <si>
    <t>Entreposage de kits et manuels scolaires</t>
  </si>
  <si>
    <t xml:space="preserve">Recrutement de 2 specialistes en Education </t>
  </si>
  <si>
    <t>Evaluation institutionnelle EPT</t>
  </si>
  <si>
    <t xml:space="preserve">Etudes et conception du plan d'amenagement des ecoles selectionnees pour la 5e operation </t>
  </si>
  <si>
    <t>Collecte des donnees du SAQ</t>
  </si>
  <si>
    <t>Appui technique aux ecoles publiques des 4 departements du Grand Nord</t>
  </si>
  <si>
    <t>Pilote du projet radio interactive</t>
  </si>
  <si>
    <t>Evaluation des capacites des institutions de formations de enseignants</t>
  </si>
  <si>
    <t>Acquisition de 2 vehicules</t>
  </si>
  <si>
    <t>Activité 3.1</t>
  </si>
  <si>
    <t>Activité 3.2</t>
  </si>
  <si>
    <t>Activité 4.1</t>
  </si>
  <si>
    <t>Activité 4.2</t>
  </si>
  <si>
    <t>Activité 5.1</t>
  </si>
  <si>
    <t>Activité 5.2</t>
  </si>
  <si>
    <t>Activité 6.1</t>
  </si>
  <si>
    <t>Activité 6.2</t>
  </si>
  <si>
    <t>Composante IV</t>
  </si>
  <si>
    <t>Activité 7.1</t>
  </si>
  <si>
    <t>Activité 7.2</t>
  </si>
  <si>
    <t>Activité 8.1</t>
  </si>
  <si>
    <t>Activité 8.2</t>
  </si>
  <si>
    <t>Frais d' administration - audits</t>
  </si>
  <si>
    <t xml:space="preserve">Activité </t>
  </si>
  <si>
    <t>Activité</t>
  </si>
  <si>
    <t xml:space="preserve">Montant fonds totaux reçus </t>
  </si>
  <si>
    <t>Décaissement d' Avance de Fonds</t>
  </si>
  <si>
    <t>Remboursement de paiement effectués</t>
  </si>
  <si>
    <t>Paiement direct au fournisseur</t>
  </si>
  <si>
    <t>Solde final fonds disponibles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</si>
</sst>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 #,##0.00_ ;_ * \-#,##0.00_ ;_ * &quot;-&quot;??_ ;_ @_ "/>
    <numFmt numFmtId="165" formatCode="[$-409]mmm\-yy;@"/>
    <numFmt numFmtId="166" formatCode="[$-409]d\-mmm\-yy;@"/>
    <numFmt numFmtId="167" formatCode="_-[$$-409]* #,##0.00_ ;_-[$$-409]* \-#,##0.00\ ;_-[$$-409]* &quot;-&quot;??_ ;_-@_ "/>
    <numFmt numFmtId="168" formatCode="_([$$-409]* #,##0.00_);_([$$-409]* \(#,##0.00\);_([$$-409]* &quot;-&quot;??_);_(@_)"/>
  </numFmts>
  <fonts count="72" x14ac:knownFonts="1">
    <font>
      <sz val="11"/>
      <color theme="1"/>
      <name val="Calibri"/>
      <family val="2"/>
      <scheme val="minor"/>
    </font>
    <font>
      <sz val="10"/>
      <name val="Calibri"/>
      <family val="2"/>
    </font>
    <font>
      <sz val="10"/>
      <color indexed="8"/>
      <name val="Calibri"/>
      <family val="2"/>
    </font>
    <font>
      <sz val="10"/>
      <name val="Arial"/>
      <family val="2"/>
    </font>
    <font>
      <b/>
      <sz val="10"/>
      <name val="Arial"/>
      <family val="2"/>
    </font>
    <font>
      <sz val="9"/>
      <color indexed="8"/>
      <name val="Calibri"/>
      <family val="2"/>
    </font>
    <font>
      <b/>
      <sz val="10"/>
      <name val="Calibri"/>
      <family val="2"/>
    </font>
    <font>
      <sz val="10"/>
      <name val="Arial Narrow"/>
      <family val="2"/>
    </font>
    <font>
      <i/>
      <sz val="10"/>
      <color indexed="8"/>
      <name val="Calibri"/>
      <family val="2"/>
    </font>
    <font>
      <sz val="10"/>
      <name val="Arial"/>
      <family val="2"/>
    </font>
    <font>
      <b/>
      <sz val="12"/>
      <color indexed="48"/>
      <name val="Times New Roman"/>
      <family val="1"/>
    </font>
    <font>
      <sz val="11"/>
      <name val="Arial Narrow"/>
      <family val="2"/>
    </font>
    <font>
      <b/>
      <sz val="11"/>
      <color indexed="48"/>
      <name val="Arial Narrow"/>
      <family val="2"/>
    </font>
    <font>
      <sz val="12"/>
      <name val="Times New Roman"/>
      <family val="1"/>
    </font>
    <font>
      <b/>
      <sz val="12"/>
      <color indexed="8"/>
      <name val="Times New Roman"/>
      <family val="1"/>
    </font>
    <font>
      <sz val="12"/>
      <color indexed="12"/>
      <name val="Times New Roman"/>
      <family val="1"/>
    </font>
    <font>
      <b/>
      <sz val="10"/>
      <name val="Arial Narrow"/>
      <family val="2"/>
    </font>
    <font>
      <b/>
      <sz val="12"/>
      <name val="Times New Roman"/>
      <family val="1"/>
    </font>
    <font>
      <b/>
      <sz val="10"/>
      <name val="Times New Roman"/>
      <family val="1"/>
    </font>
    <font>
      <b/>
      <sz val="10"/>
      <color indexed="12"/>
      <name val="Times New Roman"/>
      <family val="1"/>
    </font>
    <font>
      <b/>
      <sz val="12"/>
      <color indexed="12"/>
      <name val="Times New Roman"/>
      <family val="1"/>
    </font>
    <font>
      <b/>
      <sz val="11"/>
      <color indexed="12"/>
      <name val="Times New Roman"/>
      <family val="1"/>
    </font>
    <font>
      <sz val="10"/>
      <color indexed="12"/>
      <name val="Times New Roman"/>
      <family val="1"/>
    </font>
    <font>
      <sz val="11"/>
      <color indexed="12"/>
      <name val="Times New Roman"/>
      <family val="1"/>
    </font>
    <font>
      <sz val="11"/>
      <name val="Arial"/>
      <family val="2"/>
    </font>
    <font>
      <sz val="11"/>
      <color indexed="12"/>
      <name val="Arial"/>
      <family val="2"/>
    </font>
    <font>
      <sz val="12"/>
      <color indexed="57"/>
      <name val="Times New Roman"/>
      <family val="1"/>
    </font>
    <font>
      <b/>
      <i/>
      <sz val="10"/>
      <color indexed="12"/>
      <name val="Times New Roman"/>
      <family val="1"/>
    </font>
    <font>
      <b/>
      <i/>
      <sz val="12"/>
      <color indexed="12"/>
      <name val="Times New Roman"/>
      <family val="1"/>
    </font>
    <font>
      <b/>
      <u/>
      <sz val="12"/>
      <color indexed="12"/>
      <name val="Times New Roman"/>
      <family val="1"/>
    </font>
    <font>
      <sz val="12"/>
      <color indexed="20"/>
      <name val="Times New Roman"/>
      <family val="1"/>
    </font>
    <font>
      <b/>
      <sz val="12"/>
      <color indexed="20"/>
      <name val="Times New Roman"/>
      <family val="1"/>
    </font>
    <font>
      <b/>
      <sz val="10"/>
      <color indexed="20"/>
      <name val="Times New Roman"/>
      <family val="1"/>
    </font>
    <font>
      <b/>
      <sz val="11"/>
      <color indexed="20"/>
      <name val="Times New Roman"/>
      <family val="1"/>
    </font>
    <font>
      <sz val="11"/>
      <name val="Times New Roman"/>
      <family val="1"/>
    </font>
    <font>
      <sz val="10"/>
      <name val="Times New Roman"/>
      <family val="1"/>
    </font>
    <font>
      <b/>
      <sz val="10"/>
      <color indexed="9"/>
      <name val="Calibri"/>
      <family val="2"/>
    </font>
    <font>
      <b/>
      <i/>
      <sz val="10"/>
      <name val="Calibri"/>
      <family val="2"/>
    </font>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b/>
      <sz val="10"/>
      <color theme="0"/>
      <name val="Calibri"/>
      <family val="2"/>
    </font>
    <font>
      <b/>
      <sz val="9"/>
      <color theme="0"/>
      <name val="Calibri"/>
      <family val="2"/>
    </font>
    <font>
      <i/>
      <sz val="9"/>
      <color theme="1"/>
      <name val="Calibri"/>
      <family val="2"/>
      <scheme val="minor"/>
    </font>
    <font>
      <b/>
      <sz val="10"/>
      <color rgb="FFFF0000"/>
      <name val="Calibri"/>
      <family val="2"/>
      <scheme val="minor"/>
    </font>
    <font>
      <b/>
      <sz val="10"/>
      <color theme="0"/>
      <name val="Calibri"/>
      <family val="2"/>
      <scheme val="minor"/>
    </font>
    <font>
      <b/>
      <sz val="9"/>
      <color theme="1"/>
      <name val="Calibri"/>
      <family val="2"/>
      <scheme val="minor"/>
    </font>
    <font>
      <sz val="10"/>
      <name val="Calibri"/>
      <family val="2"/>
      <scheme val="minor"/>
    </font>
    <font>
      <b/>
      <sz val="10"/>
      <name val="Calibri"/>
      <family val="2"/>
      <scheme val="minor"/>
    </font>
    <font>
      <b/>
      <i/>
      <sz val="10"/>
      <color theme="1"/>
      <name val="Calibri"/>
      <family val="2"/>
      <scheme val="minor"/>
    </font>
    <font>
      <b/>
      <i/>
      <sz val="10"/>
      <color theme="1"/>
      <name val="Calibri"/>
      <family val="2"/>
    </font>
    <font>
      <sz val="11"/>
      <name val="Calibri"/>
      <family val="2"/>
      <scheme val="minor"/>
    </font>
    <font>
      <sz val="10"/>
      <color rgb="FFFF0000"/>
      <name val="Times New Roman"/>
      <family val="1"/>
    </font>
    <font>
      <sz val="10"/>
      <color theme="1"/>
      <name val="Times New Roman"/>
      <family val="1"/>
    </font>
    <font>
      <b/>
      <sz val="10"/>
      <color indexed="9"/>
      <name val="Times New Roman"/>
      <family val="1"/>
    </font>
    <font>
      <b/>
      <sz val="10"/>
      <color theme="1"/>
      <name val="Times New Roman"/>
      <family val="1"/>
    </font>
    <font>
      <sz val="10"/>
      <color indexed="9"/>
      <name val="Times New Roman"/>
      <family val="1"/>
    </font>
    <font>
      <sz val="11"/>
      <color theme="1"/>
      <name val="Times New Roman"/>
      <family val="1"/>
    </font>
    <font>
      <b/>
      <sz val="10"/>
      <color theme="0"/>
      <name val="Times New Roman"/>
      <family val="1"/>
    </font>
    <font>
      <i/>
      <sz val="10"/>
      <color rgb="FF000000"/>
      <name val="Calibri"/>
      <family val="2"/>
    </font>
    <font>
      <sz val="9"/>
      <color indexed="8"/>
      <name val="Times New Roman"/>
      <family val="1"/>
    </font>
    <font>
      <b/>
      <sz val="9"/>
      <color theme="0"/>
      <name val="Times New Roman"/>
      <family val="1"/>
    </font>
    <font>
      <sz val="10"/>
      <color indexed="8"/>
      <name val="Times New Roman"/>
      <family val="1"/>
    </font>
    <font>
      <sz val="10"/>
      <color theme="1"/>
      <name val="Calibri"/>
      <family val="2"/>
    </font>
    <font>
      <b/>
      <sz val="11"/>
      <color theme="1"/>
      <name val="Times New Roman"/>
      <family val="1"/>
    </font>
    <font>
      <sz val="11"/>
      <color theme="0"/>
      <name val="Times New Roman"/>
      <family val="1"/>
    </font>
    <font>
      <sz val="11"/>
      <color indexed="9"/>
      <name val="Times New Roman"/>
      <family val="1"/>
    </font>
    <font>
      <sz val="11"/>
      <color rgb="FFFF0000"/>
      <name val="Times New Roman"/>
      <family val="1"/>
    </font>
    <font>
      <i/>
      <sz val="11"/>
      <color rgb="FF000000"/>
      <name val="Times New Roman"/>
      <family val="1"/>
    </font>
    <font>
      <b/>
      <sz val="9"/>
      <color indexed="81"/>
      <name val="Tahoma"/>
      <charset val="1"/>
    </font>
    <font>
      <sz val="9"/>
      <color indexed="81"/>
      <name val="Tahoma"/>
      <charset val="1"/>
    </font>
  </fonts>
  <fills count="23">
    <fill>
      <patternFill patternType="none"/>
    </fill>
    <fill>
      <patternFill patternType="gray125"/>
    </fill>
    <fill>
      <patternFill patternType="solid">
        <fgColor indexed="9"/>
        <bgColor indexed="64"/>
      </patternFill>
    </fill>
    <fill>
      <patternFill patternType="solid">
        <fgColor indexed="23"/>
        <bgColor indexed="64"/>
      </patternFill>
    </fill>
    <fill>
      <patternFill patternType="solid">
        <fgColor indexed="30"/>
        <bgColor indexed="64"/>
      </patternFill>
    </fill>
    <fill>
      <patternFill patternType="solid">
        <fgColor indexed="45"/>
        <bgColor indexed="64"/>
      </patternFill>
    </fill>
    <fill>
      <patternFill patternType="solid">
        <fgColor theme="3" tint="0.59999389629810485"/>
        <bgColor indexed="64"/>
      </patternFill>
    </fill>
    <fill>
      <patternFill patternType="solid">
        <fgColor rgb="FF000099"/>
        <bgColor indexed="64"/>
      </patternFill>
    </fill>
    <fill>
      <patternFill patternType="solid">
        <fgColor rgb="FF001E74"/>
        <bgColor indexed="64"/>
      </patternFill>
    </fill>
    <fill>
      <patternFill patternType="solid">
        <fgColor rgb="FF003399"/>
        <bgColor indexed="64"/>
      </patternFill>
    </fill>
    <fill>
      <patternFill patternType="solid">
        <fgColor theme="4" tint="-0.249977111117893"/>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theme="0"/>
        <bgColor indexed="64"/>
      </patternFill>
    </fill>
    <fill>
      <patternFill patternType="solid">
        <fgColor theme="1" tint="0.49998474074526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92D050"/>
        <bgColor indexed="64"/>
      </patternFill>
    </fill>
    <fill>
      <patternFill patternType="solid">
        <fgColor indexed="48"/>
        <bgColor indexed="64"/>
      </patternFill>
    </fill>
    <fill>
      <patternFill patternType="solid">
        <fgColor rgb="FF0066FF"/>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ck">
        <color theme="0" tint="-0.34998626667073579"/>
      </right>
      <top/>
      <bottom style="double">
        <color indexed="64"/>
      </bottom>
      <diagonal/>
    </border>
    <border>
      <left style="thick">
        <color theme="0" tint="-0.34998626667073579"/>
      </left>
      <right style="thick">
        <color theme="0" tint="-0.34998626667073579"/>
      </right>
      <top/>
      <bottom style="double">
        <color indexed="64"/>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thin">
        <color theme="0" tint="-0.24994659260841701"/>
      </left>
      <right style="thin">
        <color theme="0" tint="-0.24994659260841701"/>
      </right>
      <top/>
      <bottom style="thin">
        <color theme="0" tint="-0.24994659260841701"/>
      </bottom>
      <diagonal/>
    </border>
    <border>
      <left style="medium">
        <color theme="0" tint="-0.24994659260841701"/>
      </left>
      <right style="medium">
        <color theme="0" tint="-0.24994659260841701"/>
      </right>
      <top/>
      <bottom style="medium">
        <color theme="0" tint="-0.24994659260841701"/>
      </bottom>
      <diagonal/>
    </border>
    <border>
      <left style="medium">
        <color theme="0" tint="-0.24994659260841701"/>
      </left>
      <right/>
      <top style="medium">
        <color theme="0" tint="-0.24994659260841701"/>
      </top>
      <bottom style="medium">
        <color theme="0" tint="-0.24994659260841701"/>
      </bottom>
      <diagonal/>
    </border>
    <border>
      <left/>
      <right style="medium">
        <color theme="0" tint="-0.24994659260841701"/>
      </right>
      <top style="medium">
        <color theme="0" tint="-0.24994659260841701"/>
      </top>
      <bottom style="medium">
        <color theme="0" tint="-0.24994659260841701"/>
      </bottom>
      <diagonal/>
    </border>
    <border>
      <left style="medium">
        <color indexed="64"/>
      </left>
      <right style="thin">
        <color indexed="64"/>
      </right>
      <top style="thin">
        <color indexed="64"/>
      </top>
      <bottom/>
      <diagonal/>
    </border>
    <border>
      <left style="medium">
        <color indexed="64"/>
      </left>
      <right/>
      <top/>
      <bottom/>
      <diagonal/>
    </border>
  </borders>
  <cellStyleXfs count="9">
    <xf numFmtId="0" fontId="0" fillId="0" borderId="0"/>
    <xf numFmtId="43" fontId="38" fillId="0" borderId="0" applyFont="0" applyFill="0" applyBorder="0" applyAlignment="0" applyProtection="0"/>
    <xf numFmtId="43" fontId="9" fillId="0" borderId="0" applyFont="0" applyFill="0" applyBorder="0" applyAlignment="0" applyProtection="0"/>
    <xf numFmtId="44" fontId="38" fillId="0" borderId="0" applyFont="0" applyFill="0" applyBorder="0" applyAlignment="0" applyProtection="0"/>
    <xf numFmtId="0" fontId="9" fillId="0" borderId="0"/>
    <xf numFmtId="0" fontId="3" fillId="0" borderId="0"/>
    <xf numFmtId="9" fontId="38" fillId="0" borderId="0" applyFont="0" applyFill="0" applyBorder="0" applyAlignment="0" applyProtection="0"/>
    <xf numFmtId="43" fontId="3" fillId="0" borderId="0" applyFont="0" applyFill="0" applyBorder="0" applyAlignment="0" applyProtection="0"/>
    <xf numFmtId="0" fontId="3" fillId="0" borderId="0"/>
  </cellStyleXfs>
  <cellXfs count="538">
    <xf numFmtId="0" fontId="0" fillId="0" borderId="0" xfId="0"/>
    <xf numFmtId="0" fontId="4" fillId="0" borderId="0" xfId="0" applyFont="1" applyBorder="1"/>
    <xf numFmtId="0" fontId="40" fillId="6" borderId="1" xfId="0" applyFont="1" applyFill="1" applyBorder="1" applyAlignment="1">
      <alignment horizontal="center" vertical="center" wrapText="1"/>
    </xf>
    <xf numFmtId="0" fontId="41" fillId="0" borderId="0" xfId="0" applyFont="1" applyAlignment="1">
      <alignment horizontal="center" vertical="center" wrapText="1"/>
    </xf>
    <xf numFmtId="0" fontId="41" fillId="0" borderId="0" xfId="0" applyFont="1"/>
    <xf numFmtId="0" fontId="41" fillId="0" borderId="0" xfId="0" applyFont="1" applyAlignment="1"/>
    <xf numFmtId="0" fontId="41" fillId="0" borderId="0" xfId="0" applyFont="1" applyBorder="1"/>
    <xf numFmtId="0" fontId="41" fillId="0" borderId="0" xfId="0" applyFont="1" applyAlignment="1">
      <alignment vertical="center"/>
    </xf>
    <xf numFmtId="0" fontId="39" fillId="0" borderId="0" xfId="0" applyFont="1" applyAlignment="1">
      <alignment vertical="center"/>
    </xf>
    <xf numFmtId="0" fontId="42" fillId="7" borderId="28" xfId="0" applyFont="1" applyFill="1" applyBorder="1" applyAlignment="1">
      <alignment horizontal="left"/>
    </xf>
    <xf numFmtId="44" fontId="42" fillId="7" borderId="29" xfId="3" applyFont="1" applyFill="1" applyBorder="1"/>
    <xf numFmtId="0" fontId="41" fillId="0" borderId="30" xfId="0" applyFont="1" applyBorder="1"/>
    <xf numFmtId="0" fontId="42" fillId="7" borderId="30" xfId="0" applyFont="1" applyFill="1" applyBorder="1" applyAlignment="1">
      <alignment horizontal="right" vertical="top" wrapText="1"/>
    </xf>
    <xf numFmtId="165" fontId="42" fillId="7" borderId="30" xfId="0" applyNumberFormat="1" applyFont="1" applyFill="1" applyBorder="1" applyAlignment="1">
      <alignment horizontal="center" vertical="center" wrapText="1"/>
    </xf>
    <xf numFmtId="0" fontId="42" fillId="7" borderId="30" xfId="0" applyFont="1" applyFill="1" applyBorder="1" applyAlignment="1">
      <alignment horizontal="left" vertical="center" wrapText="1"/>
    </xf>
    <xf numFmtId="44" fontId="43" fillId="7" borderId="30" xfId="3" applyFont="1" applyFill="1" applyBorder="1" applyAlignment="1">
      <alignment horizontal="center" vertical="center" wrapText="1"/>
    </xf>
    <xf numFmtId="0" fontId="42" fillId="7" borderId="30" xfId="0" applyFont="1" applyFill="1" applyBorder="1" applyAlignment="1">
      <alignment horizontal="left" vertical="top" wrapText="1"/>
    </xf>
    <xf numFmtId="4" fontId="43" fillId="7" borderId="30" xfId="0" applyNumberFormat="1" applyFont="1" applyFill="1" applyBorder="1" applyAlignment="1">
      <alignment horizontal="center" vertical="center" wrapText="1"/>
    </xf>
    <xf numFmtId="164" fontId="43" fillId="7" borderId="30" xfId="0" applyNumberFormat="1" applyFont="1" applyFill="1" applyBorder="1" applyAlignment="1">
      <alignment horizontal="center" vertical="center" wrapText="1"/>
    </xf>
    <xf numFmtId="44" fontId="42" fillId="7" borderId="30" xfId="3" applyFont="1" applyFill="1" applyBorder="1" applyAlignment="1">
      <alignment horizontal="center" vertical="center" wrapText="1"/>
    </xf>
    <xf numFmtId="0" fontId="42" fillId="7" borderId="30" xfId="0" applyFont="1" applyFill="1" applyBorder="1" applyAlignment="1">
      <alignment vertical="top" wrapText="1"/>
    </xf>
    <xf numFmtId="43" fontId="43" fillId="7" borderId="30" xfId="1" applyFont="1" applyFill="1" applyBorder="1" applyAlignment="1">
      <alignment vertical="top" wrapText="1"/>
    </xf>
    <xf numFmtId="44" fontId="42" fillId="7" borderId="30" xfId="3" applyFont="1" applyFill="1" applyBorder="1" applyAlignment="1">
      <alignment vertical="top" wrapText="1"/>
    </xf>
    <xf numFmtId="0" fontId="2" fillId="0" borderId="30" xfId="0" applyFont="1" applyFill="1" applyBorder="1" applyAlignment="1">
      <alignment vertical="top" wrapText="1"/>
    </xf>
    <xf numFmtId="0" fontId="5" fillId="0" borderId="30" xfId="0" applyFont="1" applyBorder="1" applyAlignment="1">
      <alignment vertical="top" wrapText="1"/>
    </xf>
    <xf numFmtId="2" fontId="5" fillId="0" borderId="30" xfId="0" applyNumberFormat="1" applyFont="1" applyBorder="1" applyAlignment="1">
      <alignment vertical="top" wrapText="1"/>
    </xf>
    <xf numFmtId="44" fontId="41" fillId="0" borderId="30" xfId="3" applyFont="1" applyBorder="1"/>
    <xf numFmtId="0" fontId="41" fillId="0" borderId="30" xfId="0" applyFont="1" applyBorder="1" applyAlignment="1"/>
    <xf numFmtId="0" fontId="42" fillId="8" borderId="30" xfId="0" applyFont="1" applyFill="1" applyBorder="1"/>
    <xf numFmtId="44" fontId="42" fillId="8" borderId="30" xfId="3" applyFont="1" applyFill="1" applyBorder="1" applyAlignment="1">
      <alignment horizontal="right" vertical="center"/>
    </xf>
    <xf numFmtId="3" fontId="42" fillId="8" borderId="30" xfId="0" applyNumberFormat="1" applyFont="1" applyFill="1" applyBorder="1" applyAlignment="1">
      <alignment horizontal="right" vertical="center"/>
    </xf>
    <xf numFmtId="0" fontId="1" fillId="2" borderId="30" xfId="0" applyFont="1" applyFill="1" applyBorder="1" applyAlignment="1">
      <alignment horizontal="right"/>
    </xf>
    <xf numFmtId="44" fontId="3" fillId="2" borderId="30" xfId="3" applyFont="1" applyFill="1" applyBorder="1"/>
    <xf numFmtId="0" fontId="1" fillId="2" borderId="30" xfId="0" applyFont="1" applyFill="1" applyBorder="1"/>
    <xf numFmtId="0" fontId="41" fillId="9" borderId="30" xfId="0" applyFont="1" applyFill="1" applyBorder="1"/>
    <xf numFmtId="0" fontId="41" fillId="9" borderId="30" xfId="0" applyFont="1" applyFill="1" applyBorder="1" applyAlignment="1"/>
    <xf numFmtId="0" fontId="41" fillId="9" borderId="31" xfId="0" applyFont="1" applyFill="1" applyBorder="1"/>
    <xf numFmtId="0" fontId="5" fillId="9" borderId="30" xfId="0" applyFont="1" applyFill="1" applyBorder="1" applyAlignment="1">
      <alignment vertical="top" wrapText="1"/>
    </xf>
    <xf numFmtId="44" fontId="41" fillId="9" borderId="30" xfId="3" applyFont="1" applyFill="1" applyBorder="1"/>
    <xf numFmtId="0" fontId="42" fillId="9" borderId="30" xfId="0" applyFont="1" applyFill="1" applyBorder="1" applyAlignment="1">
      <alignment vertical="top" wrapText="1"/>
    </xf>
    <xf numFmtId="0" fontId="40" fillId="0" borderId="1" xfId="0" applyFont="1" applyFill="1" applyBorder="1" applyAlignment="1">
      <alignment horizontal="center" vertical="center" wrapText="1"/>
    </xf>
    <xf numFmtId="0" fontId="41" fillId="0" borderId="0" xfId="0" applyFont="1" applyFill="1" applyAlignment="1">
      <alignment horizontal="center" vertical="center" wrapText="1"/>
    </xf>
    <xf numFmtId="0" fontId="44" fillId="0" borderId="1" xfId="0" applyFont="1" applyBorder="1"/>
    <xf numFmtId="0" fontId="41" fillId="0" borderId="1" xfId="0" applyFont="1" applyFill="1" applyBorder="1"/>
    <xf numFmtId="0" fontId="41" fillId="0" borderId="0" xfId="0" applyFont="1" applyFill="1"/>
    <xf numFmtId="0" fontId="44" fillId="0" borderId="1" xfId="0" applyFont="1" applyFill="1" applyBorder="1"/>
    <xf numFmtId="0" fontId="41" fillId="0" borderId="30" xfId="0" applyFont="1" applyFill="1" applyBorder="1"/>
    <xf numFmtId="0" fontId="42" fillId="0" borderId="30" xfId="0" applyFont="1" applyFill="1" applyBorder="1" applyAlignment="1">
      <alignment horizontal="left" vertical="top" wrapText="1"/>
    </xf>
    <xf numFmtId="4" fontId="43" fillId="0" borderId="30" xfId="0" applyNumberFormat="1" applyFont="1" applyFill="1" applyBorder="1" applyAlignment="1">
      <alignment horizontal="center" vertical="center" wrapText="1"/>
    </xf>
    <xf numFmtId="164" fontId="43" fillId="0" borderId="30" xfId="0" applyNumberFormat="1" applyFont="1" applyFill="1" applyBorder="1" applyAlignment="1">
      <alignment horizontal="center" vertical="center" wrapText="1"/>
    </xf>
    <xf numFmtId="44" fontId="42" fillId="0" borderId="30" xfId="3" applyFont="1" applyFill="1" applyBorder="1" applyAlignment="1">
      <alignment horizontal="center" vertical="center" wrapText="1"/>
    </xf>
    <xf numFmtId="0" fontId="8" fillId="0" borderId="30" xfId="0" applyFont="1" applyFill="1" applyBorder="1" applyAlignment="1">
      <alignment vertical="top" wrapText="1"/>
    </xf>
    <xf numFmtId="0" fontId="45" fillId="0" borderId="1" xfId="0" applyFont="1" applyBorder="1" applyAlignment="1">
      <alignment horizontal="center"/>
    </xf>
    <xf numFmtId="44" fontId="41" fillId="10" borderId="1" xfId="3" applyFont="1" applyFill="1" applyBorder="1" applyAlignment="1">
      <alignment horizontal="center" vertical="center" wrapText="1"/>
    </xf>
    <xf numFmtId="0" fontId="46" fillId="12" borderId="2" xfId="0" applyFont="1" applyFill="1" applyBorder="1" applyAlignment="1"/>
    <xf numFmtId="0" fontId="46" fillId="12" borderId="1" xfId="0" applyFont="1" applyFill="1" applyBorder="1"/>
    <xf numFmtId="0" fontId="41" fillId="12" borderId="0" xfId="0" applyFont="1" applyFill="1"/>
    <xf numFmtId="0" fontId="45" fillId="10" borderId="2" xfId="0" applyFont="1" applyFill="1" applyBorder="1"/>
    <xf numFmtId="0" fontId="41" fillId="10" borderId="2" xfId="0" applyFont="1" applyFill="1" applyBorder="1"/>
    <xf numFmtId="0" fontId="41" fillId="10" borderId="1" xfId="0" applyFont="1" applyFill="1" applyBorder="1"/>
    <xf numFmtId="0" fontId="46" fillId="10" borderId="2" xfId="0" applyFont="1" applyFill="1" applyBorder="1"/>
    <xf numFmtId="0" fontId="46" fillId="12" borderId="1" xfId="0" applyNumberFormat="1" applyFont="1" applyFill="1" applyBorder="1"/>
    <xf numFmtId="165" fontId="46" fillId="12" borderId="1" xfId="0" applyNumberFormat="1" applyFont="1" applyFill="1" applyBorder="1" applyAlignment="1">
      <alignment horizontal="center"/>
    </xf>
    <xf numFmtId="0" fontId="40" fillId="13" borderId="1" xfId="0" applyFont="1" applyFill="1" applyBorder="1"/>
    <xf numFmtId="0" fontId="41" fillId="13" borderId="0" xfId="0" applyFont="1" applyFill="1"/>
    <xf numFmtId="0" fontId="44" fillId="13" borderId="1" xfId="0" applyFont="1" applyFill="1" applyBorder="1" applyAlignment="1">
      <alignment vertical="center"/>
    </xf>
    <xf numFmtId="0" fontId="41" fillId="13" borderId="1" xfId="0" applyNumberFormat="1" applyFont="1" applyFill="1" applyBorder="1"/>
    <xf numFmtId="0" fontId="44" fillId="13" borderId="1" xfId="0" applyFont="1" applyFill="1" applyBorder="1"/>
    <xf numFmtId="0" fontId="47" fillId="13" borderId="1" xfId="0" applyFont="1" applyFill="1" applyBorder="1"/>
    <xf numFmtId="0" fontId="41" fillId="13" borderId="1" xfId="0" applyFont="1" applyFill="1" applyBorder="1"/>
    <xf numFmtId="0" fontId="6" fillId="0" borderId="30" xfId="0" applyFont="1" applyFill="1" applyBorder="1" applyAlignment="1">
      <alignment horizontal="center" vertical="top" wrapText="1"/>
    </xf>
    <xf numFmtId="0" fontId="40" fillId="0" borderId="30" xfId="0" applyFont="1" applyBorder="1" applyAlignment="1">
      <alignment horizontal="center" vertical="center"/>
    </xf>
    <xf numFmtId="0" fontId="1" fillId="2" borderId="30" xfId="0" applyFont="1" applyFill="1" applyBorder="1" applyAlignment="1">
      <alignment horizontal="left"/>
    </xf>
    <xf numFmtId="44" fontId="5" fillId="0" borderId="30" xfId="0" applyNumberFormat="1" applyFont="1" applyBorder="1" applyAlignment="1">
      <alignment vertical="top" wrapText="1"/>
    </xf>
    <xf numFmtId="0" fontId="39" fillId="0" borderId="1" xfId="0" applyFont="1" applyBorder="1" applyAlignment="1">
      <alignment vertical="center"/>
    </xf>
    <xf numFmtId="0" fontId="42" fillId="7" borderId="32" xfId="0" applyFont="1" applyFill="1" applyBorder="1" applyAlignment="1">
      <alignment horizontal="right" vertical="top" wrapText="1"/>
    </xf>
    <xf numFmtId="1" fontId="39" fillId="0" borderId="1" xfId="0" applyNumberFormat="1" applyFont="1" applyBorder="1" applyAlignment="1">
      <alignment vertical="center"/>
    </xf>
    <xf numFmtId="165" fontId="40" fillId="13" borderId="1" xfId="0" applyNumberFormat="1" applyFont="1" applyFill="1" applyBorder="1" applyAlignment="1">
      <alignment horizontal="center" vertical="center"/>
    </xf>
    <xf numFmtId="165" fontId="41" fillId="13" borderId="1" xfId="0" applyNumberFormat="1" applyFont="1" applyFill="1" applyBorder="1" applyAlignment="1">
      <alignment horizontal="center" vertical="center"/>
    </xf>
    <xf numFmtId="165" fontId="41" fillId="0" borderId="1" xfId="0" applyNumberFormat="1" applyFont="1" applyFill="1" applyBorder="1" applyAlignment="1">
      <alignment horizontal="center" vertical="center"/>
    </xf>
    <xf numFmtId="165" fontId="41" fillId="0" borderId="1" xfId="0" applyNumberFormat="1" applyFont="1" applyBorder="1" applyAlignment="1">
      <alignment horizontal="center" vertical="center"/>
    </xf>
    <xf numFmtId="39" fontId="11" fillId="0" borderId="0" xfId="4" applyNumberFormat="1" applyFont="1" applyFill="1" applyBorder="1" applyAlignment="1" applyProtection="1">
      <protection locked="0"/>
    </xf>
    <xf numFmtId="0" fontId="9" fillId="0" borderId="0" xfId="4"/>
    <xf numFmtId="15" fontId="13" fillId="0" borderId="0" xfId="4" applyNumberFormat="1" applyFont="1" applyAlignment="1" applyProtection="1">
      <protection locked="0"/>
    </xf>
    <xf numFmtId="39" fontId="13" fillId="0" borderId="0" xfId="4" applyNumberFormat="1" applyFont="1" applyAlignment="1" applyProtection="1">
      <protection locked="0"/>
    </xf>
    <xf numFmtId="15" fontId="13" fillId="0" borderId="0" xfId="4" applyNumberFormat="1" applyFont="1" applyAlignment="1" applyProtection="1">
      <alignment horizontal="center"/>
      <protection locked="0"/>
    </xf>
    <xf numFmtId="43" fontId="13" fillId="0" borderId="0" xfId="2" applyFont="1" applyAlignment="1" applyProtection="1">
      <alignment horizontal="center"/>
      <protection locked="0"/>
    </xf>
    <xf numFmtId="39" fontId="14" fillId="0" borderId="0" xfId="4" applyNumberFormat="1" applyFont="1" applyAlignment="1" applyProtection="1">
      <protection locked="0"/>
    </xf>
    <xf numFmtId="39" fontId="15" fillId="2" borderId="0" xfId="4" applyNumberFormat="1" applyFont="1" applyFill="1" applyAlignment="1" applyProtection="1">
      <protection locked="0"/>
    </xf>
    <xf numFmtId="39" fontId="16" fillId="0" borderId="0" xfId="4" applyNumberFormat="1" applyFont="1" applyAlignment="1" applyProtection="1">
      <protection locked="0"/>
    </xf>
    <xf numFmtId="39" fontId="7" fillId="0" borderId="0" xfId="4" applyNumberFormat="1" applyFont="1" applyAlignment="1" applyProtection="1">
      <protection locked="0"/>
    </xf>
    <xf numFmtId="15" fontId="17" fillId="0" borderId="0" xfId="4" applyNumberFormat="1" applyFont="1" applyAlignment="1" applyProtection="1">
      <protection locked="0"/>
    </xf>
    <xf numFmtId="39" fontId="18" fillId="0" borderId="0" xfId="4" applyNumberFormat="1" applyFont="1" applyFill="1" applyBorder="1" applyAlignment="1" applyProtection="1">
      <protection locked="0"/>
    </xf>
    <xf numFmtId="37" fontId="18" fillId="0" borderId="1" xfId="4" applyNumberFormat="1" applyFont="1" applyBorder="1" applyAlignment="1" applyProtection="1">
      <alignment horizontal="center"/>
      <protection locked="0"/>
    </xf>
    <xf numFmtId="37" fontId="18" fillId="0" borderId="2" xfId="4" applyNumberFormat="1" applyFont="1" applyBorder="1" applyAlignment="1" applyProtection="1">
      <alignment horizontal="center"/>
      <protection locked="0"/>
    </xf>
    <xf numFmtId="15" fontId="18" fillId="0" borderId="13" xfId="4" applyNumberFormat="1" applyFont="1" applyBorder="1" applyAlignment="1" applyProtection="1">
      <alignment horizontal="center" wrapText="1"/>
      <protection locked="0"/>
    </xf>
    <xf numFmtId="43" fontId="18" fillId="0" borderId="13" xfId="2" applyFont="1" applyBorder="1" applyAlignment="1" applyProtection="1">
      <alignment horizontal="center" wrapText="1"/>
      <protection locked="0"/>
    </xf>
    <xf numFmtId="37" fontId="18" fillId="2" borderId="1" xfId="4" applyNumberFormat="1" applyFont="1" applyFill="1" applyBorder="1" applyAlignment="1" applyProtection="1">
      <alignment horizontal="center" wrapText="1"/>
      <protection locked="0"/>
    </xf>
    <xf numFmtId="37" fontId="18" fillId="2" borderId="1" xfId="4" applyNumberFormat="1" applyFont="1" applyFill="1" applyBorder="1" applyAlignment="1" applyProtection="1">
      <alignment horizontal="center"/>
      <protection locked="0"/>
    </xf>
    <xf numFmtId="15" fontId="20" fillId="5" borderId="13" xfId="4" applyNumberFormat="1" applyFont="1" applyFill="1" applyBorder="1" applyAlignment="1" applyProtection="1">
      <alignment horizontal="left" indent="1"/>
      <protection locked="0"/>
    </xf>
    <xf numFmtId="39" fontId="20" fillId="5" borderId="13" xfId="4" applyNumberFormat="1" applyFont="1" applyFill="1" applyBorder="1" applyAlignment="1" applyProtection="1">
      <protection locked="0"/>
    </xf>
    <xf numFmtId="15" fontId="20" fillId="5" borderId="13" xfId="4" applyNumberFormat="1" applyFont="1" applyFill="1" applyBorder="1" applyAlignment="1" applyProtection="1">
      <alignment horizontal="center"/>
      <protection locked="0"/>
    </xf>
    <xf numFmtId="39" fontId="20" fillId="5" borderId="13" xfId="4" applyNumberFormat="1" applyFont="1" applyFill="1" applyBorder="1" applyAlignment="1"/>
    <xf numFmtId="39" fontId="19" fillId="0" borderId="0" xfId="4" applyNumberFormat="1" applyFont="1" applyFill="1" applyBorder="1" applyAlignment="1"/>
    <xf numFmtId="39" fontId="21" fillId="5" borderId="1" xfId="4" applyNumberFormat="1" applyFont="1" applyFill="1" applyBorder="1" applyAlignment="1"/>
    <xf numFmtId="39" fontId="19" fillId="5" borderId="1" xfId="4" applyNumberFormat="1" applyFont="1" applyFill="1" applyBorder="1" applyAlignment="1"/>
    <xf numFmtId="15" fontId="15" fillId="0" borderId="13" xfId="4" applyNumberFormat="1" applyFont="1" applyBorder="1" applyAlignment="1" applyProtection="1">
      <alignment horizontal="center"/>
      <protection locked="0"/>
    </xf>
    <xf numFmtId="39" fontId="15" fillId="0" borderId="13" xfId="4" applyNumberFormat="1" applyFont="1" applyFill="1" applyBorder="1" applyAlignment="1">
      <alignment wrapText="1"/>
    </xf>
    <xf numFmtId="39" fontId="15" fillId="0" borderId="13" xfId="4" applyNumberFormat="1" applyFont="1" applyFill="1" applyBorder="1" applyAlignment="1"/>
    <xf numFmtId="39" fontId="15" fillId="0" borderId="13" xfId="4" applyNumberFormat="1" applyFont="1" applyBorder="1" applyAlignment="1" applyProtection="1">
      <protection locked="0"/>
    </xf>
    <xf numFmtId="39" fontId="15" fillId="0" borderId="13" xfId="4" applyNumberFormat="1" applyFont="1" applyBorder="1" applyAlignment="1" applyProtection="1">
      <alignment horizontal="center"/>
      <protection locked="0"/>
    </xf>
    <xf numFmtId="43" fontId="15" fillId="0" borderId="13" xfId="2" applyFont="1" applyBorder="1" applyAlignment="1" applyProtection="1">
      <alignment horizontal="center"/>
      <protection locked="0"/>
    </xf>
    <xf numFmtId="39" fontId="15" fillId="2" borderId="13" xfId="4" applyNumberFormat="1" applyFont="1" applyFill="1" applyBorder="1" applyAlignment="1" applyProtection="1">
      <protection locked="0"/>
    </xf>
    <xf numFmtId="39" fontId="15" fillId="2" borderId="13" xfId="4" applyNumberFormat="1" applyFont="1" applyFill="1" applyBorder="1" applyAlignment="1"/>
    <xf numFmtId="39" fontId="15" fillId="3" borderId="13" xfId="4" applyNumberFormat="1" applyFont="1" applyFill="1" applyBorder="1" applyAlignment="1" applyProtection="1">
      <protection locked="0"/>
    </xf>
    <xf numFmtId="39" fontId="15" fillId="3" borderId="13" xfId="4" applyNumberFormat="1" applyFont="1" applyFill="1" applyBorder="1" applyAlignment="1"/>
    <xf numFmtId="39" fontId="22" fillId="0" borderId="0" xfId="4" applyNumberFormat="1" applyFont="1" applyFill="1" applyBorder="1" applyAlignment="1"/>
    <xf numFmtId="39" fontId="23" fillId="2" borderId="1" xfId="4" applyNumberFormat="1" applyFont="1" applyFill="1" applyBorder="1" applyAlignment="1"/>
    <xf numFmtId="39" fontId="22" fillId="2" borderId="1" xfId="4" applyNumberFormat="1" applyFont="1" applyFill="1" applyBorder="1" applyAlignment="1"/>
    <xf numFmtId="39" fontId="19" fillId="2" borderId="1" xfId="4" applyNumberFormat="1" applyFont="1" applyFill="1" applyBorder="1" applyAlignment="1"/>
    <xf numFmtId="39" fontId="15" fillId="0" borderId="14" xfId="4" applyNumberFormat="1" applyFont="1" applyBorder="1" applyAlignment="1" applyProtection="1">
      <alignment horizontal="left" wrapText="1"/>
      <protection locked="0"/>
    </xf>
    <xf numFmtId="0" fontId="15" fillId="0" borderId="0" xfId="4" applyFont="1" applyAlignment="1">
      <alignment horizontal="center"/>
    </xf>
    <xf numFmtId="39" fontId="15" fillId="0" borderId="13" xfId="4" applyNumberFormat="1" applyFont="1" applyBorder="1" applyAlignment="1" applyProtection="1">
      <alignment horizontal="center" wrapText="1"/>
      <protection locked="0"/>
    </xf>
    <xf numFmtId="15" fontId="15" fillId="0" borderId="13" xfId="4" applyNumberFormat="1" applyFont="1" applyBorder="1" applyAlignment="1" applyProtection="1">
      <alignment wrapText="1"/>
      <protection locked="0"/>
    </xf>
    <xf numFmtId="39" fontId="15" fillId="0" borderId="13" xfId="4" applyNumberFormat="1" applyFont="1" applyBorder="1" applyAlignment="1" applyProtection="1">
      <alignment wrapText="1"/>
      <protection locked="0"/>
    </xf>
    <xf numFmtId="0" fontId="24" fillId="0" borderId="1" xfId="4" applyFont="1" applyBorder="1"/>
    <xf numFmtId="0" fontId="24" fillId="0" borderId="0" xfId="4" applyFont="1"/>
    <xf numFmtId="15" fontId="20" fillId="2" borderId="13" xfId="4" applyNumberFormat="1" applyFont="1" applyFill="1" applyBorder="1" applyAlignment="1" applyProtection="1">
      <alignment horizontal="center"/>
      <protection locked="0"/>
    </xf>
    <xf numFmtId="39" fontId="15" fillId="2" borderId="13" xfId="4" applyNumberFormat="1" applyFont="1" applyFill="1" applyBorder="1" applyAlignment="1" applyProtection="1">
      <alignment wrapText="1"/>
      <protection locked="0"/>
    </xf>
    <xf numFmtId="39" fontId="15" fillId="2" borderId="13" xfId="4" applyNumberFormat="1" applyFont="1" applyFill="1" applyBorder="1" applyAlignment="1" applyProtection="1">
      <alignment horizontal="center"/>
      <protection locked="0"/>
    </xf>
    <xf numFmtId="39" fontId="15" fillId="2" borderId="13" xfId="4" applyNumberFormat="1" applyFont="1" applyFill="1" applyBorder="1" applyAlignment="1" applyProtection="1">
      <alignment horizontal="center" wrapText="1"/>
      <protection locked="0"/>
    </xf>
    <xf numFmtId="15" fontId="15" fillId="2" borderId="13" xfId="4" applyNumberFormat="1" applyFont="1" applyFill="1" applyBorder="1" applyAlignment="1" applyProtection="1">
      <alignment horizontal="center"/>
      <protection locked="0"/>
    </xf>
    <xf numFmtId="43" fontId="15" fillId="2" borderId="13" xfId="2" applyFont="1" applyFill="1" applyBorder="1" applyAlignment="1" applyProtection="1">
      <alignment horizontal="center"/>
      <protection locked="0"/>
    </xf>
    <xf numFmtId="39" fontId="20" fillId="3" borderId="13" xfId="4" applyNumberFormat="1" applyFont="1" applyFill="1" applyBorder="1" applyAlignment="1"/>
    <xf numFmtId="15" fontId="15" fillId="0" borderId="13" xfId="4" applyNumberFormat="1" applyFont="1" applyBorder="1" applyAlignment="1" applyProtection="1">
      <alignment horizontal="left" indent="2"/>
      <protection locked="0"/>
    </xf>
    <xf numFmtId="15" fontId="15" fillId="0" borderId="13" xfId="4" applyNumberFormat="1" applyFont="1" applyBorder="1" applyAlignment="1" applyProtection="1">
      <protection locked="0"/>
    </xf>
    <xf numFmtId="39" fontId="20" fillId="5" borderId="13" xfId="4" applyNumberFormat="1" applyFont="1" applyFill="1" applyBorder="1" applyAlignment="1" applyProtection="1">
      <alignment horizontal="center"/>
      <protection locked="0"/>
    </xf>
    <xf numFmtId="39" fontId="21" fillId="2" borderId="1" xfId="4" applyNumberFormat="1" applyFont="1" applyFill="1" applyBorder="1" applyAlignment="1"/>
    <xf numFmtId="15" fontId="15" fillId="2" borderId="14" xfId="4" applyNumberFormat="1" applyFont="1" applyFill="1" applyBorder="1" applyAlignment="1" applyProtection="1">
      <alignment horizontal="center"/>
      <protection locked="0"/>
    </xf>
    <xf numFmtId="15" fontId="15" fillId="2" borderId="14" xfId="4" applyNumberFormat="1" applyFont="1" applyFill="1" applyBorder="1" applyAlignment="1" applyProtection="1">
      <alignment vertical="center" wrapText="1"/>
      <protection locked="0"/>
    </xf>
    <xf numFmtId="0" fontId="25" fillId="0" borderId="1" xfId="4" applyFont="1" applyBorder="1"/>
    <xf numFmtId="0" fontId="15" fillId="0" borderId="15" xfId="4" applyFont="1" applyBorder="1"/>
    <xf numFmtId="0" fontId="15" fillId="0" borderId="13" xfId="4" applyFont="1" applyBorder="1"/>
    <xf numFmtId="166" fontId="15" fillId="2" borderId="13" xfId="4" applyNumberFormat="1" applyFont="1" applyFill="1" applyBorder="1" applyAlignment="1" applyProtection="1">
      <alignment horizontal="center"/>
      <protection locked="0"/>
    </xf>
    <xf numFmtId="15" fontId="26" fillId="2" borderId="14" xfId="4" applyNumberFormat="1" applyFont="1" applyFill="1" applyBorder="1" applyAlignment="1" applyProtection="1">
      <alignment horizontal="center" vertical="center" wrapText="1"/>
      <protection locked="0"/>
    </xf>
    <xf numFmtId="39" fontId="26" fillId="2" borderId="14" xfId="4" applyNumberFormat="1" applyFont="1" applyFill="1" applyBorder="1" applyAlignment="1" applyProtection="1">
      <alignment horizontal="left"/>
      <protection locked="0"/>
    </xf>
    <xf numFmtId="39" fontId="26" fillId="2" borderId="13" xfId="4" applyNumberFormat="1" applyFont="1" applyFill="1" applyBorder="1" applyAlignment="1" applyProtection="1">
      <alignment horizontal="left"/>
      <protection locked="0"/>
    </xf>
    <xf numFmtId="15" fontId="15" fillId="0" borderId="14" xfId="4" applyNumberFormat="1" applyFont="1" applyBorder="1" applyAlignment="1" applyProtection="1">
      <alignment horizontal="center" vertical="center" wrapText="1"/>
      <protection locked="0"/>
    </xf>
    <xf numFmtId="39" fontId="15" fillId="2" borderId="13" xfId="4" applyNumberFormat="1" applyFont="1" applyFill="1" applyBorder="1" applyAlignment="1" applyProtection="1">
      <alignment horizontal="left"/>
      <protection locked="0"/>
    </xf>
    <xf numFmtId="15" fontId="15" fillId="2" borderId="13" xfId="4" applyNumberFormat="1" applyFont="1" applyFill="1" applyBorder="1" applyAlignment="1" applyProtection="1">
      <alignment horizontal="center" wrapText="1"/>
      <protection locked="0"/>
    </xf>
    <xf numFmtId="15" fontId="15" fillId="0" borderId="13" xfId="4" applyNumberFormat="1" applyFont="1" applyBorder="1" applyAlignment="1" applyProtection="1">
      <alignment vertical="center" wrapText="1"/>
      <protection locked="0"/>
    </xf>
    <xf numFmtId="39" fontId="15" fillId="2" borderId="13" xfId="4" applyNumberFormat="1" applyFont="1" applyFill="1" applyBorder="1" applyAlignment="1" applyProtection="1">
      <alignment horizontal="left" wrapText="1"/>
      <protection locked="0"/>
    </xf>
    <xf numFmtId="15" fontId="15" fillId="0" borderId="16" xfId="4" applyNumberFormat="1" applyFont="1" applyBorder="1" applyAlignment="1" applyProtection="1">
      <alignment vertical="center" wrapText="1"/>
      <protection locked="0"/>
    </xf>
    <xf numFmtId="15" fontId="15" fillId="0" borderId="13" xfId="4" applyNumberFormat="1" applyFont="1" applyFill="1" applyBorder="1" applyAlignment="1" applyProtection="1">
      <alignment horizontal="center"/>
      <protection locked="0"/>
    </xf>
    <xf numFmtId="39" fontId="15" fillId="0" borderId="13" xfId="4" applyNumberFormat="1" applyFont="1" applyFill="1" applyBorder="1" applyAlignment="1" applyProtection="1">
      <protection locked="0"/>
    </xf>
    <xf numFmtId="39" fontId="20" fillId="3" borderId="13" xfId="4" applyNumberFormat="1" applyFont="1" applyFill="1" applyBorder="1" applyAlignment="1" applyProtection="1">
      <protection locked="0"/>
    </xf>
    <xf numFmtId="39" fontId="27" fillId="0" borderId="0" xfId="4" applyNumberFormat="1" applyFont="1" applyFill="1" applyBorder="1" applyAlignment="1"/>
    <xf numFmtId="39" fontId="21" fillId="2" borderId="1" xfId="4" applyNumberFormat="1" applyFont="1" applyFill="1" applyBorder="1" applyAlignment="1" applyProtection="1">
      <protection locked="0"/>
    </xf>
    <xf numFmtId="39" fontId="19" fillId="2" borderId="1" xfId="4" applyNumberFormat="1" applyFont="1" applyFill="1" applyBorder="1" applyAlignment="1" applyProtection="1">
      <protection locked="0"/>
    </xf>
    <xf numFmtId="15" fontId="20" fillId="0" borderId="13" xfId="4" applyNumberFormat="1" applyFont="1" applyFill="1" applyBorder="1" applyAlignment="1" applyProtection="1">
      <alignment horizontal="center"/>
      <protection locked="0"/>
    </xf>
    <xf numFmtId="39" fontId="20" fillId="0" borderId="13" xfId="4" applyNumberFormat="1" applyFont="1" applyFill="1" applyBorder="1" applyAlignment="1" applyProtection="1">
      <alignment horizontal="center"/>
      <protection locked="0"/>
    </xf>
    <xf numFmtId="39" fontId="28" fillId="0" borderId="13" xfId="4" applyNumberFormat="1" applyFont="1" applyFill="1" applyBorder="1" applyAlignment="1" applyProtection="1">
      <alignment horizontal="center" wrapText="1"/>
      <protection locked="0"/>
    </xf>
    <xf numFmtId="15" fontId="28" fillId="0" borderId="13" xfId="4" applyNumberFormat="1" applyFont="1" applyFill="1" applyBorder="1" applyAlignment="1" applyProtection="1">
      <alignment horizontal="center"/>
      <protection locked="0"/>
    </xf>
    <xf numFmtId="43" fontId="28" fillId="0" borderId="13" xfId="2" applyFont="1" applyFill="1" applyBorder="1" applyAlignment="1" applyProtection="1">
      <alignment horizontal="center"/>
      <protection locked="0"/>
    </xf>
    <xf numFmtId="39" fontId="20" fillId="0" borderId="13" xfId="4" applyNumberFormat="1" applyFont="1" applyFill="1" applyBorder="1" applyAlignment="1" applyProtection="1">
      <protection locked="0"/>
    </xf>
    <xf numFmtId="39" fontId="23" fillId="5" borderId="1" xfId="4" applyNumberFormat="1" applyFont="1" applyFill="1" applyBorder="1" applyAlignment="1"/>
    <xf numFmtId="39" fontId="22" fillId="5" borderId="1" xfId="4" applyNumberFormat="1" applyFont="1" applyFill="1" applyBorder="1" applyAlignment="1"/>
    <xf numFmtId="39" fontId="20" fillId="0" borderId="13" xfId="4" applyNumberFormat="1" applyFont="1" applyFill="1" applyBorder="1" applyAlignment="1"/>
    <xf numFmtId="15" fontId="15" fillId="0" borderId="13" xfId="4" applyNumberFormat="1" applyFont="1" applyBorder="1" applyAlignment="1" applyProtection="1">
      <alignment horizontal="left"/>
      <protection locked="0"/>
    </xf>
    <xf numFmtId="39" fontId="15" fillId="0" borderId="13" xfId="4" applyNumberFormat="1" applyFont="1" applyFill="1" applyBorder="1" applyAlignment="1" applyProtection="1">
      <alignment horizontal="center"/>
      <protection locked="0"/>
    </xf>
    <xf numFmtId="39" fontId="15" fillId="0" borderId="13" xfId="4" applyNumberFormat="1" applyFont="1" applyFill="1" applyBorder="1" applyAlignment="1">
      <alignment horizontal="right"/>
    </xf>
    <xf numFmtId="15" fontId="15" fillId="0" borderId="13" xfId="4" applyNumberFormat="1" applyFont="1" applyFill="1" applyBorder="1" applyAlignment="1" applyProtection="1">
      <alignment horizontal="left" indent="1"/>
      <protection locked="0"/>
    </xf>
    <xf numFmtId="37" fontId="15" fillId="0" borderId="13" xfId="4" applyNumberFormat="1" applyFont="1" applyFill="1" applyBorder="1" applyAlignment="1" applyProtection="1">
      <alignment horizontal="center"/>
      <protection locked="0"/>
    </xf>
    <xf numFmtId="43" fontId="15" fillId="0" borderId="13" xfId="2" applyFont="1" applyFill="1" applyBorder="1" applyAlignment="1" applyProtection="1">
      <alignment horizontal="center"/>
      <protection locked="0"/>
    </xf>
    <xf numFmtId="15" fontId="29" fillId="0" borderId="13" xfId="4" applyNumberFormat="1" applyFont="1" applyFill="1" applyBorder="1" applyAlignment="1" applyProtection="1">
      <alignment horizontal="left" indent="1"/>
      <protection locked="0"/>
    </xf>
    <xf numFmtId="15" fontId="30" fillId="0" borderId="13" xfId="4" applyNumberFormat="1" applyFont="1" applyFill="1" applyBorder="1" applyAlignment="1" applyProtection="1">
      <alignment horizontal="left" indent="1"/>
      <protection locked="0"/>
    </xf>
    <xf numFmtId="39" fontId="30" fillId="0" borderId="13" xfId="4" applyNumberFormat="1" applyFont="1" applyFill="1" applyBorder="1" applyAlignment="1" applyProtection="1">
      <alignment horizontal="left"/>
      <protection locked="0"/>
    </xf>
    <xf numFmtId="39" fontId="30" fillId="0" borderId="13" xfId="4" applyNumberFormat="1" applyFont="1" applyFill="1" applyBorder="1" applyAlignment="1" applyProtection="1">
      <protection locked="0"/>
    </xf>
    <xf numFmtId="37" fontId="30" fillId="0" borderId="13" xfId="4" applyNumberFormat="1" applyFont="1" applyFill="1" applyBorder="1" applyAlignment="1" applyProtection="1">
      <alignment horizontal="center"/>
      <protection locked="0"/>
    </xf>
    <xf numFmtId="15" fontId="30" fillId="0" borderId="13" xfId="4" applyNumberFormat="1" applyFont="1" applyFill="1" applyBorder="1" applyAlignment="1" applyProtection="1">
      <alignment horizontal="center"/>
      <protection locked="0"/>
    </xf>
    <xf numFmtId="43" fontId="30" fillId="0" borderId="13" xfId="2" applyFont="1" applyFill="1" applyBorder="1" applyAlignment="1" applyProtection="1">
      <alignment horizontal="center"/>
      <protection locked="0"/>
    </xf>
    <xf numFmtId="39" fontId="30" fillId="0" borderId="13" xfId="4" applyNumberFormat="1" applyFont="1" applyFill="1" applyBorder="1" applyAlignment="1"/>
    <xf numFmtId="39" fontId="31" fillId="3" borderId="13" xfId="4" applyNumberFormat="1" applyFont="1" applyFill="1" applyBorder="1" applyAlignment="1" applyProtection="1">
      <protection locked="0"/>
    </xf>
    <xf numFmtId="39" fontId="31" fillId="3" borderId="13" xfId="4" applyNumberFormat="1" applyFont="1" applyFill="1" applyBorder="1" applyAlignment="1"/>
    <xf numFmtId="39" fontId="32" fillId="0" borderId="0" xfId="4" applyNumberFormat="1" applyFont="1" applyFill="1" applyBorder="1" applyAlignment="1"/>
    <xf numFmtId="39" fontId="33" fillId="2" borderId="1" xfId="4" applyNumberFormat="1" applyFont="1" applyFill="1" applyBorder="1" applyAlignment="1"/>
    <xf numFmtId="39" fontId="32" fillId="2" borderId="1" xfId="4" applyNumberFormat="1" applyFont="1" applyFill="1" applyBorder="1" applyAlignment="1"/>
    <xf numFmtId="39" fontId="32" fillId="0" borderId="17" xfId="4" applyNumberFormat="1" applyFont="1" applyFill="1" applyBorder="1" applyAlignment="1"/>
    <xf numFmtId="39" fontId="32" fillId="0" borderId="18" xfId="4" applyNumberFormat="1" applyFont="1" applyFill="1" applyBorder="1" applyAlignment="1"/>
    <xf numFmtId="15" fontId="15" fillId="0" borderId="13" xfId="4" applyNumberFormat="1" applyFont="1" applyFill="1" applyBorder="1" applyAlignment="1" applyProtection="1">
      <protection locked="0"/>
    </xf>
    <xf numFmtId="39" fontId="15" fillId="0" borderId="13" xfId="4" applyNumberFormat="1" applyFont="1" applyFill="1" applyBorder="1" applyAlignment="1" applyProtection="1">
      <alignment wrapText="1"/>
      <protection locked="0"/>
    </xf>
    <xf numFmtId="15" fontId="15" fillId="0" borderId="13" xfId="4" applyNumberFormat="1" applyFont="1" applyFill="1" applyBorder="1" applyAlignment="1"/>
    <xf numFmtId="0" fontId="15" fillId="0" borderId="13" xfId="4" applyFont="1" applyBorder="1" applyAlignment="1">
      <alignment horizontal="left" vertical="center" wrapText="1"/>
    </xf>
    <xf numFmtId="0" fontId="15" fillId="0" borderId="13" xfId="4" applyFont="1" applyBorder="1" applyAlignment="1">
      <alignment wrapText="1"/>
    </xf>
    <xf numFmtId="0" fontId="15" fillId="0" borderId="13" xfId="4" applyFont="1" applyBorder="1" applyAlignment="1">
      <alignment horizontal="center"/>
    </xf>
    <xf numFmtId="39" fontId="15" fillId="2" borderId="13" xfId="4" applyNumberFormat="1" applyFont="1" applyFill="1" applyBorder="1" applyAlignment="1">
      <alignment horizontal="right"/>
    </xf>
    <xf numFmtId="0" fontId="15" fillId="0" borderId="13" xfId="4" applyFont="1" applyBorder="1" applyAlignment="1">
      <alignment horizontal="left" wrapText="1"/>
    </xf>
    <xf numFmtId="15" fontId="20" fillId="0" borderId="13" xfId="4" applyNumberFormat="1" applyFont="1" applyFill="1" applyBorder="1" applyAlignment="1" applyProtection="1">
      <alignment horizontal="left" indent="1"/>
      <protection locked="0"/>
    </xf>
    <xf numFmtId="39" fontId="30" fillId="0" borderId="13" xfId="4" applyNumberFormat="1" applyFont="1" applyFill="1" applyBorder="1" applyAlignment="1" applyProtection="1">
      <alignment wrapText="1"/>
      <protection locked="0"/>
    </xf>
    <xf numFmtId="39" fontId="15" fillId="5" borderId="13" xfId="4" applyNumberFormat="1" applyFont="1" applyFill="1" applyBorder="1" applyAlignment="1" applyProtection="1">
      <alignment wrapText="1"/>
      <protection locked="0"/>
    </xf>
    <xf numFmtId="39" fontId="15" fillId="5" borderId="13" xfId="4" applyNumberFormat="1" applyFont="1" applyFill="1" applyBorder="1" applyAlignment="1" applyProtection="1">
      <protection locked="0"/>
    </xf>
    <xf numFmtId="39" fontId="15" fillId="5" borderId="13" xfId="4" applyNumberFormat="1" applyFont="1" applyFill="1" applyBorder="1" applyAlignment="1" applyProtection="1">
      <alignment horizontal="center"/>
      <protection locked="0"/>
    </xf>
    <xf numFmtId="15" fontId="15" fillId="5" borderId="13" xfId="4" applyNumberFormat="1" applyFont="1" applyFill="1" applyBorder="1" applyAlignment="1" applyProtection="1">
      <alignment horizontal="center"/>
      <protection locked="0"/>
    </xf>
    <xf numFmtId="39" fontId="15" fillId="5" borderId="13" xfId="4" applyNumberFormat="1" applyFont="1" applyFill="1" applyBorder="1" applyAlignment="1"/>
    <xf numFmtId="39" fontId="22" fillId="2" borderId="0" xfId="4" applyNumberFormat="1" applyFont="1" applyFill="1" applyBorder="1" applyAlignment="1"/>
    <xf numFmtId="39" fontId="15" fillId="0" borderId="19" xfId="4" applyNumberFormat="1" applyFont="1" applyBorder="1" applyAlignment="1" applyProtection="1">
      <alignment wrapText="1"/>
      <protection locked="0"/>
    </xf>
    <xf numFmtId="39" fontId="15" fillId="0" borderId="19" xfId="4" applyNumberFormat="1" applyFont="1" applyBorder="1" applyAlignment="1" applyProtection="1">
      <protection locked="0"/>
    </xf>
    <xf numFmtId="39" fontId="15" fillId="0" borderId="19" xfId="4" applyNumberFormat="1" applyFont="1" applyBorder="1" applyAlignment="1" applyProtection="1">
      <alignment horizontal="center"/>
      <protection locked="0"/>
    </xf>
    <xf numFmtId="15" fontId="15" fillId="0" borderId="19" xfId="4" applyNumberFormat="1" applyFont="1" applyBorder="1" applyAlignment="1" applyProtection="1">
      <alignment horizontal="center"/>
      <protection locked="0"/>
    </xf>
    <xf numFmtId="43" fontId="15" fillId="0" borderId="19" xfId="2" applyFont="1" applyBorder="1" applyAlignment="1" applyProtection="1">
      <alignment horizontal="center"/>
      <protection locked="0"/>
    </xf>
    <xf numFmtId="39" fontId="15" fillId="2" borderId="19" xfId="4" applyNumberFormat="1" applyFont="1" applyFill="1" applyBorder="1" applyAlignment="1"/>
    <xf numFmtId="39" fontId="15" fillId="3" borderId="19" xfId="4" applyNumberFormat="1" applyFont="1" applyFill="1" applyBorder="1" applyAlignment="1" applyProtection="1">
      <protection locked="0"/>
    </xf>
    <xf numFmtId="39" fontId="20" fillId="3" borderId="19" xfId="4" applyNumberFormat="1" applyFont="1" applyFill="1" applyBorder="1" applyAlignment="1"/>
    <xf numFmtId="15" fontId="17" fillId="0" borderId="19" xfId="4" applyNumberFormat="1" applyFont="1" applyBorder="1" applyAlignment="1" applyProtection="1">
      <protection locked="0"/>
    </xf>
    <xf numFmtId="39" fontId="17" fillId="0" borderId="19" xfId="4" applyNumberFormat="1" applyFont="1" applyBorder="1" applyAlignment="1" applyProtection="1">
      <alignment horizontal="center"/>
      <protection locked="0"/>
    </xf>
    <xf numFmtId="39" fontId="17" fillId="0" borderId="20" xfId="4" applyNumberFormat="1" applyFont="1" applyBorder="1" applyAlignment="1" applyProtection="1">
      <alignment horizontal="center"/>
      <protection locked="0"/>
    </xf>
    <xf numFmtId="39" fontId="17" fillId="0" borderId="20" xfId="4" applyNumberFormat="1" applyFont="1" applyBorder="1" applyAlignment="1" applyProtection="1">
      <protection locked="0"/>
    </xf>
    <xf numFmtId="39" fontId="17" fillId="0" borderId="20" xfId="4" applyNumberFormat="1" applyFont="1" applyBorder="1" applyAlignment="1">
      <alignment horizontal="center"/>
    </xf>
    <xf numFmtId="39" fontId="17" fillId="0" borderId="20" xfId="4" applyNumberFormat="1" applyFont="1" applyBorder="1" applyAlignment="1"/>
    <xf numFmtId="39" fontId="9" fillId="0" borderId="0" xfId="4" applyNumberFormat="1"/>
    <xf numFmtId="15" fontId="20" fillId="6" borderId="13" xfId="4" applyNumberFormat="1" applyFont="1" applyFill="1" applyBorder="1" applyAlignment="1" applyProtection="1">
      <alignment horizontal="left" indent="1"/>
      <protection locked="0"/>
    </xf>
    <xf numFmtId="39" fontId="20" fillId="6" borderId="13" xfId="4" applyNumberFormat="1" applyFont="1" applyFill="1" applyBorder="1" applyAlignment="1" applyProtection="1">
      <protection locked="0"/>
    </xf>
    <xf numFmtId="15" fontId="20" fillId="6" borderId="13" xfId="4" applyNumberFormat="1" applyFont="1" applyFill="1" applyBorder="1" applyAlignment="1" applyProtection="1">
      <alignment horizontal="center"/>
      <protection locked="0"/>
    </xf>
    <xf numFmtId="39" fontId="20" fillId="6" borderId="13" xfId="4" applyNumberFormat="1" applyFont="1" applyFill="1" applyBorder="1" applyAlignment="1"/>
    <xf numFmtId="39" fontId="20" fillId="6" borderId="13" xfId="4" applyNumberFormat="1" applyFont="1" applyFill="1" applyBorder="1" applyAlignment="1" applyProtection="1">
      <alignment horizontal="center"/>
      <protection locked="0"/>
    </xf>
    <xf numFmtId="39" fontId="21" fillId="6" borderId="1" xfId="4" applyNumberFormat="1" applyFont="1" applyFill="1" applyBorder="1" applyAlignment="1"/>
    <xf numFmtId="39" fontId="19" fillId="6" borderId="1" xfId="4" applyNumberFormat="1" applyFont="1" applyFill="1" applyBorder="1" applyAlignment="1"/>
    <xf numFmtId="39" fontId="23" fillId="6" borderId="1" xfId="4" applyNumberFormat="1" applyFont="1" applyFill="1" applyBorder="1" applyAlignment="1"/>
    <xf numFmtId="39" fontId="22" fillId="6" borderId="1" xfId="4" applyNumberFormat="1" applyFont="1" applyFill="1" applyBorder="1" applyAlignment="1"/>
    <xf numFmtId="0" fontId="41" fillId="13" borderId="1" xfId="3" applyNumberFormat="1" applyFont="1" applyFill="1" applyBorder="1" applyAlignment="1">
      <alignment horizontal="center" vertical="center" wrapText="1"/>
    </xf>
    <xf numFmtId="0" fontId="48" fillId="13" borderId="1" xfId="0" applyNumberFormat="1" applyFont="1" applyFill="1" applyBorder="1"/>
    <xf numFmtId="0" fontId="36" fillId="4" borderId="23" xfId="0" applyFont="1" applyFill="1" applyBorder="1" applyAlignment="1">
      <alignment wrapText="1"/>
    </xf>
    <xf numFmtId="0" fontId="50" fillId="0" borderId="0" xfId="0" applyFont="1" applyAlignment="1">
      <alignment wrapText="1"/>
    </xf>
    <xf numFmtId="0" fontId="51" fillId="0" borderId="0" xfId="0" applyFont="1" applyAlignment="1">
      <alignment wrapText="1"/>
    </xf>
    <xf numFmtId="0" fontId="51" fillId="0" borderId="1" xfId="0" applyFont="1" applyBorder="1" applyAlignment="1">
      <alignment wrapText="1"/>
    </xf>
    <xf numFmtId="0" fontId="51" fillId="0" borderId="1" xfId="0" applyFont="1" applyBorder="1" applyAlignment="1">
      <alignment horizontal="justify" vertical="top" wrapText="1"/>
    </xf>
    <xf numFmtId="0" fontId="50" fillId="0" borderId="1" xfId="0" applyFont="1" applyBorder="1" applyAlignment="1">
      <alignment wrapText="1"/>
    </xf>
    <xf numFmtId="165" fontId="49" fillId="0" borderId="1" xfId="0" applyNumberFormat="1" applyFont="1" applyFill="1" applyBorder="1" applyAlignment="1">
      <alignment horizontal="center" vertical="center"/>
    </xf>
    <xf numFmtId="0" fontId="48" fillId="0" borderId="1" xfId="0" applyNumberFormat="1" applyFont="1" applyFill="1" applyBorder="1"/>
    <xf numFmtId="0" fontId="51" fillId="13" borderId="1" xfId="0" applyFont="1" applyFill="1" applyBorder="1" applyAlignment="1">
      <alignment horizontal="justify"/>
    </xf>
    <xf numFmtId="0" fontId="51" fillId="0" borderId="0" xfId="0" applyFont="1" applyBorder="1" applyAlignment="1">
      <alignment wrapText="1"/>
    </xf>
    <xf numFmtId="0" fontId="37" fillId="0" borderId="1" xfId="0" applyFont="1" applyBorder="1" applyAlignment="1">
      <alignment horizontal="justify" vertical="top" wrapText="1"/>
    </xf>
    <xf numFmtId="17" fontId="40" fillId="0" borderId="1" xfId="0" applyNumberFormat="1" applyFont="1" applyFill="1" applyBorder="1" applyAlignment="1">
      <alignment horizontal="center" vertical="center" wrapText="1"/>
    </xf>
    <xf numFmtId="17" fontId="40" fillId="0" borderId="3" xfId="0" applyNumberFormat="1" applyFont="1" applyFill="1" applyBorder="1" applyAlignment="1">
      <alignment horizontal="center" vertical="center" wrapText="1"/>
    </xf>
    <xf numFmtId="0" fontId="46" fillId="12" borderId="1" xfId="0" applyFont="1" applyFill="1" applyBorder="1" applyAlignment="1">
      <alignment horizontal="center" vertical="center"/>
    </xf>
    <xf numFmtId="0" fontId="49" fillId="12" borderId="1" xfId="0" applyFont="1" applyFill="1" applyBorder="1"/>
    <xf numFmtId="0" fontId="49" fillId="12" borderId="2" xfId="0" applyFont="1" applyFill="1" applyBorder="1" applyAlignment="1">
      <alignment horizontal="center" vertical="center"/>
    </xf>
    <xf numFmtId="0" fontId="41" fillId="0" borderId="5" xfId="0" applyFont="1" applyBorder="1"/>
    <xf numFmtId="0" fontId="41" fillId="0" borderId="6" xfId="0" applyFont="1" applyBorder="1"/>
    <xf numFmtId="0" fontId="41" fillId="0" borderId="8" xfId="0" applyFont="1" applyBorder="1"/>
    <xf numFmtId="0" fontId="41" fillId="0" borderId="10" xfId="0" applyFont="1" applyBorder="1"/>
    <xf numFmtId="0" fontId="41" fillId="0" borderId="11" xfId="0" applyFont="1" applyBorder="1"/>
    <xf numFmtId="0" fontId="41" fillId="0" borderId="4" xfId="0" applyFont="1" applyBorder="1"/>
    <xf numFmtId="0" fontId="41" fillId="0" borderId="7" xfId="0" applyFont="1" applyBorder="1"/>
    <xf numFmtId="0" fontId="41" fillId="0" borderId="9" xfId="0" applyFont="1" applyBorder="1"/>
    <xf numFmtId="0" fontId="53" fillId="0" borderId="0" xfId="5" applyFont="1" applyFill="1" applyBorder="1" applyAlignment="1">
      <alignment vertical="center" wrapText="1"/>
    </xf>
    <xf numFmtId="0" fontId="35" fillId="0" borderId="0" xfId="4" applyFont="1"/>
    <xf numFmtId="0" fontId="35" fillId="0" borderId="0" xfId="5" applyFont="1" applyFill="1" applyBorder="1" applyAlignment="1">
      <alignment vertical="center" wrapText="1"/>
    </xf>
    <xf numFmtId="0" fontId="35" fillId="0" borderId="0" xfId="5" applyFont="1" applyBorder="1"/>
    <xf numFmtId="0" fontId="35" fillId="0" borderId="0" xfId="5" applyFont="1"/>
    <xf numFmtId="0" fontId="35" fillId="0" borderId="0" xfId="5" applyFont="1" applyFill="1" applyBorder="1" applyAlignment="1">
      <alignment horizontal="left" vertical="center" wrapText="1"/>
    </xf>
    <xf numFmtId="0" fontId="35" fillId="13" borderId="0" xfId="5" applyFont="1" applyFill="1" applyBorder="1" applyAlignment="1">
      <alignment horizontal="left" vertical="center" wrapText="1"/>
    </xf>
    <xf numFmtId="0" fontId="35" fillId="0" borderId="1" xfId="5" applyFont="1" applyFill="1" applyBorder="1" applyAlignment="1">
      <alignment vertical="center" wrapText="1"/>
    </xf>
    <xf numFmtId="0" fontId="35" fillId="0" borderId="1" xfId="0" applyNumberFormat="1" applyFont="1" applyFill="1" applyBorder="1" applyAlignment="1">
      <alignment horizontal="justify" vertical="distributed"/>
    </xf>
    <xf numFmtId="0" fontId="35" fillId="0" borderId="1" xfId="4" applyFont="1" applyFill="1" applyBorder="1" applyAlignment="1">
      <alignment vertical="center" wrapText="1"/>
    </xf>
    <xf numFmtId="44" fontId="43" fillId="0" borderId="30" xfId="3" applyFont="1" applyFill="1" applyBorder="1" applyAlignment="1">
      <alignment horizontal="center" vertical="center" wrapText="1"/>
    </xf>
    <xf numFmtId="44" fontId="43" fillId="7" borderId="30" xfId="3" applyFont="1" applyFill="1" applyBorder="1" applyAlignment="1">
      <alignment vertical="top" wrapText="1"/>
    </xf>
    <xf numFmtId="0" fontId="54" fillId="13" borderId="1" xfId="0" applyFont="1" applyFill="1" applyBorder="1" applyAlignment="1">
      <alignment horizontal="left" vertical="center" wrapText="1"/>
    </xf>
    <xf numFmtId="0" fontId="35" fillId="13" borderId="1" xfId="4" applyFont="1" applyFill="1" applyBorder="1" applyAlignment="1">
      <alignment vertical="center" wrapText="1"/>
    </xf>
    <xf numFmtId="0" fontId="48" fillId="13" borderId="0" xfId="5" applyFont="1" applyFill="1" applyBorder="1" applyAlignment="1">
      <alignment vertical="center" wrapText="1"/>
    </xf>
    <xf numFmtId="0" fontId="41" fillId="0" borderId="1" xfId="0" applyFont="1" applyBorder="1"/>
    <xf numFmtId="0" fontId="41" fillId="0" borderId="0" xfId="0" applyFont="1"/>
    <xf numFmtId="0" fontId="41" fillId="13" borderId="0" xfId="0" applyFont="1" applyFill="1"/>
    <xf numFmtId="44" fontId="41" fillId="0" borderId="1" xfId="0" applyNumberFormat="1" applyFont="1" applyFill="1" applyBorder="1" applyAlignment="1">
      <alignment horizontal="left"/>
    </xf>
    <xf numFmtId="0" fontId="48" fillId="0" borderId="0" xfId="5" applyFont="1" applyFill="1" applyBorder="1" applyAlignment="1">
      <alignment vertical="center" wrapText="1"/>
    </xf>
    <xf numFmtId="0" fontId="35" fillId="13" borderId="1" xfId="5" applyFont="1" applyFill="1" applyBorder="1" applyAlignment="1">
      <alignment horizontal="center" vertical="center" wrapText="1"/>
    </xf>
    <xf numFmtId="0" fontId="54" fillId="0" borderId="0" xfId="0" applyFont="1"/>
    <xf numFmtId="0" fontId="56" fillId="17" borderId="1" xfId="0" applyFont="1" applyFill="1" applyBorder="1"/>
    <xf numFmtId="0" fontId="35" fillId="0" borderId="0" xfId="0" applyFont="1"/>
    <xf numFmtId="43" fontId="35" fillId="0" borderId="0" xfId="0" applyNumberFormat="1" applyFont="1"/>
    <xf numFmtId="43" fontId="41" fillId="0" borderId="0" xfId="0" applyNumberFormat="1" applyFont="1"/>
    <xf numFmtId="0" fontId="56" fillId="17" borderId="1" xfId="0" applyFont="1" applyFill="1" applyBorder="1" applyAlignment="1">
      <alignment wrapText="1"/>
    </xf>
    <xf numFmtId="0" fontId="54" fillId="0" borderId="0" xfId="0" applyFont="1" applyBorder="1"/>
    <xf numFmtId="0" fontId="57" fillId="18" borderId="25" xfId="4" applyFont="1" applyFill="1" applyBorder="1" applyAlignment="1">
      <alignment horizontal="center" vertical="center" wrapText="1"/>
    </xf>
    <xf numFmtId="0" fontId="57" fillId="18" borderId="1" xfId="4" applyFont="1" applyFill="1" applyBorder="1" applyAlignment="1">
      <alignment horizontal="center" vertical="center" wrapText="1"/>
    </xf>
    <xf numFmtId="0" fontId="57" fillId="18" borderId="16" xfId="4" applyFont="1" applyFill="1" applyBorder="1" applyAlignment="1">
      <alignment horizontal="center" vertical="center" wrapText="1"/>
    </xf>
    <xf numFmtId="0" fontId="57" fillId="18" borderId="24" xfId="4" applyFont="1" applyFill="1" applyBorder="1" applyAlignment="1">
      <alignment horizontal="center" vertical="center" wrapText="1"/>
    </xf>
    <xf numFmtId="0" fontId="57" fillId="18" borderId="2" xfId="4" applyFont="1" applyFill="1" applyBorder="1" applyAlignment="1">
      <alignment horizontal="center" vertical="center" wrapText="1"/>
    </xf>
    <xf numFmtId="0" fontId="57" fillId="18" borderId="20" xfId="4" applyFont="1" applyFill="1" applyBorder="1" applyAlignment="1">
      <alignment horizontal="center" vertical="center" wrapText="1"/>
    </xf>
    <xf numFmtId="0" fontId="35" fillId="0" borderId="25" xfId="4" applyFont="1" applyFill="1" applyBorder="1" applyAlignment="1">
      <alignment vertical="center" wrapText="1"/>
    </xf>
    <xf numFmtId="0" fontId="35" fillId="0" borderId="2" xfId="4" applyFont="1" applyFill="1" applyBorder="1" applyAlignment="1">
      <alignment vertical="center" wrapText="1"/>
    </xf>
    <xf numFmtId="0" fontId="35" fillId="0" borderId="1" xfId="4" applyFont="1" applyBorder="1"/>
    <xf numFmtId="0" fontId="35" fillId="0" borderId="35" xfId="4" applyFont="1" applyFill="1" applyBorder="1" applyAlignment="1">
      <alignment vertical="center" wrapText="1"/>
    </xf>
    <xf numFmtId="0" fontId="35" fillId="0" borderId="24" xfId="4" applyFont="1" applyFill="1" applyBorder="1" applyAlignment="1">
      <alignment vertical="center" wrapText="1"/>
    </xf>
    <xf numFmtId="0" fontId="35" fillId="0" borderId="4" xfId="4" applyFont="1" applyFill="1" applyBorder="1" applyAlignment="1">
      <alignment vertical="center" wrapText="1"/>
    </xf>
    <xf numFmtId="0" fontId="54" fillId="0" borderId="1" xfId="0" applyFont="1" applyFill="1" applyBorder="1" applyAlignment="1">
      <alignment wrapText="1"/>
    </xf>
    <xf numFmtId="0" fontId="54" fillId="13" borderId="0" xfId="0" applyFont="1" applyFill="1"/>
    <xf numFmtId="0" fontId="3" fillId="0" borderId="0" xfId="5" applyFont="1"/>
    <xf numFmtId="0" fontId="3" fillId="13" borderId="0" xfId="5" applyFont="1" applyFill="1"/>
    <xf numFmtId="167" fontId="18" fillId="16" borderId="1" xfId="4" applyNumberFormat="1" applyFont="1" applyFill="1" applyBorder="1" applyAlignment="1">
      <alignment vertical="center" wrapText="1"/>
    </xf>
    <xf numFmtId="0" fontId="18" fillId="16" borderId="1" xfId="4" applyFont="1" applyFill="1" applyBorder="1" applyAlignment="1">
      <alignment vertical="center" wrapText="1"/>
    </xf>
    <xf numFmtId="167" fontId="18" fillId="20" borderId="1" xfId="4" applyNumberFormat="1" applyFont="1" applyFill="1" applyBorder="1" applyAlignment="1">
      <alignment vertical="center" wrapText="1"/>
    </xf>
    <xf numFmtId="0" fontId="18" fillId="20" borderId="1" xfId="4" applyFont="1" applyFill="1" applyBorder="1" applyAlignment="1">
      <alignment vertical="center" wrapText="1"/>
    </xf>
    <xf numFmtId="0" fontId="54" fillId="13" borderId="0" xfId="0" applyFont="1" applyFill="1" applyBorder="1"/>
    <xf numFmtId="0" fontId="35" fillId="16" borderId="0" xfId="4" applyFont="1" applyFill="1" applyBorder="1" applyAlignment="1">
      <alignment vertical="center" wrapText="1"/>
    </xf>
    <xf numFmtId="0" fontId="54" fillId="16" borderId="0" xfId="0" applyFont="1" applyFill="1"/>
    <xf numFmtId="43" fontId="54" fillId="0" borderId="0" xfId="1" applyFont="1"/>
    <xf numFmtId="0" fontId="35" fillId="0" borderId="1" xfId="0" applyNumberFormat="1" applyFont="1" applyBorder="1" applyAlignment="1">
      <alignment horizontal="justify" vertical="distributed"/>
    </xf>
    <xf numFmtId="167" fontId="35" fillId="0" borderId="1" xfId="0" applyNumberFormat="1" applyFont="1" applyBorder="1" applyAlignment="1">
      <alignment horizontal="justify" vertical="distributed"/>
    </xf>
    <xf numFmtId="9" fontId="35" fillId="13" borderId="1" xfId="0" applyNumberFormat="1" applyFont="1" applyFill="1" applyBorder="1" applyAlignment="1">
      <alignment horizontal="justify" vertical="distributed"/>
    </xf>
    <xf numFmtId="0" fontId="35" fillId="0" borderId="1" xfId="0" applyFont="1" applyFill="1" applyBorder="1" applyAlignment="1">
      <alignment wrapText="1"/>
    </xf>
    <xf numFmtId="0" fontId="35" fillId="13" borderId="1" xfId="0" applyNumberFormat="1" applyFont="1" applyFill="1" applyBorder="1" applyAlignment="1">
      <alignment horizontal="center" vertical="distributed"/>
    </xf>
    <xf numFmtId="167" fontId="35" fillId="13" borderId="1" xfId="0" applyNumberFormat="1" applyFont="1" applyFill="1" applyBorder="1" applyAlignment="1">
      <alignment horizontal="justify" vertical="distributed"/>
    </xf>
    <xf numFmtId="0" fontId="35" fillId="0" borderId="1" xfId="0" applyNumberFormat="1" applyFont="1" applyBorder="1" applyAlignment="1">
      <alignment horizontal="center" vertical="distributed"/>
    </xf>
    <xf numFmtId="0" fontId="35" fillId="13" borderId="1" xfId="0" applyFont="1" applyFill="1" applyBorder="1" applyAlignment="1">
      <alignment horizontal="left" vertical="center" wrapText="1"/>
    </xf>
    <xf numFmtId="0" fontId="35" fillId="13" borderId="1" xfId="0" applyNumberFormat="1" applyFont="1" applyFill="1" applyBorder="1" applyAlignment="1">
      <alignment horizontal="justify" vertical="distributed"/>
    </xf>
    <xf numFmtId="0" fontId="35" fillId="13" borderId="1" xfId="0" applyNumberFormat="1" applyFont="1" applyFill="1" applyBorder="1" applyAlignment="1">
      <alignment horizontal="left" vertical="distributed"/>
    </xf>
    <xf numFmtId="167" fontId="35" fillId="13" borderId="20" xfId="0" applyNumberFormat="1" applyFont="1" applyFill="1" applyBorder="1" applyAlignment="1">
      <alignment horizontal="justify" vertical="distributed"/>
    </xf>
    <xf numFmtId="44" fontId="54" fillId="13" borderId="1" xfId="0" applyNumberFormat="1" applyFont="1" applyFill="1" applyBorder="1" applyAlignment="1">
      <alignment horizontal="left"/>
    </xf>
    <xf numFmtId="0" fontId="54" fillId="13" borderId="1" xfId="0" applyFont="1" applyFill="1" applyBorder="1" applyAlignment="1">
      <alignment horizontal="justify" vertical="top" wrapText="1"/>
    </xf>
    <xf numFmtId="0" fontId="41" fillId="11" borderId="1" xfId="0" applyFont="1" applyFill="1" applyBorder="1" applyAlignment="1">
      <alignment horizontal="left"/>
    </xf>
    <xf numFmtId="0" fontId="41" fillId="0" borderId="1" xfId="0" applyFont="1" applyFill="1" applyBorder="1" applyAlignment="1">
      <alignment horizontal="left"/>
    </xf>
    <xf numFmtId="0" fontId="60" fillId="0" borderId="1" xfId="0" applyFont="1" applyBorder="1" applyAlignment="1">
      <alignment wrapText="1"/>
    </xf>
    <xf numFmtId="0" fontId="54" fillId="0" borderId="30" xfId="0" applyFont="1" applyBorder="1"/>
    <xf numFmtId="44" fontId="61" fillId="0" borderId="30" xfId="3" applyFont="1" applyBorder="1" applyAlignment="1">
      <alignment vertical="top" wrapText="1"/>
    </xf>
    <xf numFmtId="44" fontId="54" fillId="0" borderId="30" xfId="3" applyFont="1" applyBorder="1"/>
    <xf numFmtId="0" fontId="61" fillId="0" borderId="30" xfId="0" applyFont="1" applyBorder="1" applyAlignment="1">
      <alignment vertical="top" wrapText="1"/>
    </xf>
    <xf numFmtId="0" fontId="54" fillId="9" borderId="30" xfId="0" applyFont="1" applyFill="1" applyBorder="1"/>
    <xf numFmtId="0" fontId="59" fillId="7" borderId="30" xfId="0" applyFont="1" applyFill="1" applyBorder="1" applyAlignment="1">
      <alignment vertical="top" wrapText="1"/>
    </xf>
    <xf numFmtId="43" fontId="62" fillId="7" borderId="30" xfId="1" applyFont="1" applyFill="1" applyBorder="1" applyAlignment="1">
      <alignment vertical="top" wrapText="1"/>
    </xf>
    <xf numFmtId="44" fontId="59" fillId="7" borderId="30" xfId="3" applyFont="1" applyFill="1" applyBorder="1" applyAlignment="1">
      <alignment vertical="top" wrapText="1"/>
    </xf>
    <xf numFmtId="0" fontId="63" fillId="0" borderId="30" xfId="0" applyFont="1" applyFill="1" applyBorder="1" applyAlignment="1">
      <alignment vertical="top" wrapText="1"/>
    </xf>
    <xf numFmtId="0" fontId="59" fillId="9" borderId="30" xfId="0" applyFont="1" applyFill="1" applyBorder="1" applyAlignment="1">
      <alignment vertical="top" wrapText="1"/>
    </xf>
    <xf numFmtId="0" fontId="61" fillId="9" borderId="30" xfId="0" applyFont="1" applyFill="1" applyBorder="1" applyAlignment="1">
      <alignment vertical="top" wrapText="1"/>
    </xf>
    <xf numFmtId="44" fontId="54" fillId="9" borderId="30" xfId="3" applyFont="1" applyFill="1" applyBorder="1"/>
    <xf numFmtId="0" fontId="54" fillId="9" borderId="30" xfId="0" applyFont="1" applyFill="1" applyBorder="1" applyAlignment="1"/>
    <xf numFmtId="0" fontId="59" fillId="8" borderId="30" xfId="0" applyFont="1" applyFill="1" applyBorder="1"/>
    <xf numFmtId="44" fontId="59" fillId="8" borderId="30" xfId="3" applyFont="1" applyFill="1" applyBorder="1" applyAlignment="1">
      <alignment horizontal="right" vertical="center"/>
    </xf>
    <xf numFmtId="0" fontId="54" fillId="0" borderId="0" xfId="0" applyFont="1" applyAlignment="1"/>
    <xf numFmtId="3" fontId="59" fillId="8" borderId="30" xfId="0" applyNumberFormat="1" applyFont="1" applyFill="1" applyBorder="1" applyAlignment="1">
      <alignment horizontal="right" vertical="center"/>
    </xf>
    <xf numFmtId="0" fontId="54" fillId="0" borderId="30" xfId="0" applyFont="1" applyBorder="1" applyAlignment="1"/>
    <xf numFmtId="0" fontId="35" fillId="2" borderId="30" xfId="0" applyFont="1" applyFill="1" applyBorder="1" applyAlignment="1">
      <alignment horizontal="left"/>
    </xf>
    <xf numFmtId="0" fontId="35" fillId="2" borderId="30" xfId="0" applyFont="1" applyFill="1" applyBorder="1" applyAlignment="1">
      <alignment horizontal="right"/>
    </xf>
    <xf numFmtId="44" fontId="35" fillId="2" borderId="30" xfId="3" applyFont="1" applyFill="1" applyBorder="1"/>
    <xf numFmtId="0" fontId="35" fillId="2" borderId="30" xfId="0" applyFont="1" applyFill="1" applyBorder="1"/>
    <xf numFmtId="0" fontId="54" fillId="9" borderId="31" xfId="0" applyFont="1" applyFill="1" applyBorder="1"/>
    <xf numFmtId="0" fontId="59" fillId="7" borderId="28" xfId="0" applyFont="1" applyFill="1" applyBorder="1" applyAlignment="1">
      <alignment horizontal="left"/>
    </xf>
    <xf numFmtId="44" fontId="59" fillId="7" borderId="29" xfId="3" applyFont="1" applyFill="1" applyBorder="1"/>
    <xf numFmtId="0" fontId="35" fillId="13" borderId="1" xfId="0" applyFont="1" applyFill="1" applyBorder="1" applyAlignment="1">
      <alignment vertical="center" wrapText="1"/>
    </xf>
    <xf numFmtId="0" fontId="63" fillId="22" borderId="30" xfId="0" applyFont="1" applyFill="1" applyBorder="1" applyAlignment="1">
      <alignment vertical="top" wrapText="1"/>
    </xf>
    <xf numFmtId="0" fontId="64" fillId="13" borderId="1" xfId="0" applyFont="1" applyFill="1" applyBorder="1" applyAlignment="1">
      <alignment horizontal="justify" vertical="top" wrapText="1"/>
    </xf>
    <xf numFmtId="0" fontId="54" fillId="13" borderId="30" xfId="0" applyFont="1" applyFill="1" applyBorder="1"/>
    <xf numFmtId="0" fontId="63" fillId="13" borderId="30" xfId="0" applyFont="1" applyFill="1" applyBorder="1" applyAlignment="1">
      <alignment vertical="top" wrapText="1"/>
    </xf>
    <xf numFmtId="44" fontId="61" fillId="13" borderId="30" xfId="3" applyFont="1" applyFill="1" applyBorder="1" applyAlignment="1">
      <alignment vertical="top" wrapText="1"/>
    </xf>
    <xf numFmtId="44" fontId="54" fillId="13" borderId="30" xfId="3" applyFont="1" applyFill="1" applyBorder="1"/>
    <xf numFmtId="43" fontId="61" fillId="0" borderId="30" xfId="1" applyFont="1" applyBorder="1" applyAlignment="1">
      <alignment vertical="top" wrapText="1"/>
    </xf>
    <xf numFmtId="17" fontId="35" fillId="13" borderId="1" xfId="0" applyNumberFormat="1" applyFont="1" applyFill="1" applyBorder="1" applyAlignment="1">
      <alignment horizontal="justify" vertical="distributed"/>
    </xf>
    <xf numFmtId="0" fontId="35" fillId="0" borderId="1" xfId="0" applyFont="1" applyBorder="1" applyAlignment="1">
      <alignment vertical="center"/>
    </xf>
    <xf numFmtId="0" fontId="35" fillId="13" borderId="1" xfId="0" applyFont="1" applyFill="1" applyBorder="1" applyAlignment="1">
      <alignment vertical="center"/>
    </xf>
    <xf numFmtId="0" fontId="48" fillId="13" borderId="0" xfId="0" applyFont="1" applyFill="1"/>
    <xf numFmtId="0" fontId="35" fillId="13" borderId="22" xfId="0" applyFont="1" applyFill="1" applyBorder="1" applyAlignment="1">
      <alignment horizontal="left" vertical="center" wrapText="1"/>
    </xf>
    <xf numFmtId="0" fontId="54" fillId="0" borderId="0" xfId="0" applyFont="1" applyAlignment="1">
      <alignment vertical="center"/>
    </xf>
    <xf numFmtId="0" fontId="54" fillId="0" borderId="0" xfId="0" applyFont="1" applyAlignment="1">
      <alignment vertical="top"/>
    </xf>
    <xf numFmtId="0" fontId="35" fillId="0" borderId="0" xfId="5" applyFont="1" applyFill="1" applyBorder="1" applyAlignment="1">
      <alignment vertical="top" wrapText="1"/>
    </xf>
    <xf numFmtId="0" fontId="35" fillId="13" borderId="1" xfId="0" applyFont="1" applyFill="1" applyBorder="1" applyAlignment="1">
      <alignment vertical="top" wrapText="1"/>
    </xf>
    <xf numFmtId="0" fontId="65" fillId="0" borderId="1" xfId="0" applyFont="1" applyFill="1" applyBorder="1" applyAlignment="1">
      <alignment horizontal="center" vertical="center" wrapText="1"/>
    </xf>
    <xf numFmtId="0" fontId="65" fillId="0" borderId="0" xfId="0" applyFont="1" applyFill="1" applyAlignment="1">
      <alignment horizontal="center" vertical="center" wrapText="1"/>
    </xf>
    <xf numFmtId="0" fontId="65" fillId="0" borderId="2" xfId="0" applyFont="1" applyFill="1" applyBorder="1" applyAlignment="1">
      <alignment horizontal="center" vertical="center" wrapText="1"/>
    </xf>
    <xf numFmtId="0" fontId="65" fillId="0" borderId="3" xfId="0" applyFont="1" applyFill="1" applyBorder="1" applyAlignment="1">
      <alignment horizontal="center" vertical="center" wrapText="1"/>
    </xf>
    <xf numFmtId="0" fontId="67" fillId="4" borderId="23" xfId="0" applyFont="1" applyFill="1" applyBorder="1" applyAlignment="1">
      <alignment wrapText="1"/>
    </xf>
    <xf numFmtId="44" fontId="66" fillId="12" borderId="1" xfId="0" applyNumberFormat="1" applyFont="1" applyFill="1" applyBorder="1"/>
    <xf numFmtId="44" fontId="66" fillId="12" borderId="1" xfId="0" applyNumberFormat="1" applyFont="1" applyFill="1" applyBorder="1" applyAlignment="1">
      <alignment wrapText="1"/>
    </xf>
    <xf numFmtId="0" fontId="66" fillId="11" borderId="1" xfId="0" applyFont="1" applyFill="1" applyBorder="1"/>
    <xf numFmtId="0" fontId="66" fillId="14" borderId="1" xfId="0" applyFont="1" applyFill="1" applyBorder="1"/>
    <xf numFmtId="44" fontId="58" fillId="13" borderId="1" xfId="0" applyNumberFormat="1" applyFont="1" applyFill="1" applyBorder="1" applyAlignment="1">
      <alignment horizontal="left"/>
    </xf>
    <xf numFmtId="0" fontId="58" fillId="0" borderId="1" xfId="0" applyFont="1" applyFill="1" applyBorder="1" applyAlignment="1">
      <alignment horizontal="left"/>
    </xf>
    <xf numFmtId="0" fontId="58" fillId="11" borderId="1" xfId="0" applyFont="1" applyFill="1" applyBorder="1" applyAlignment="1">
      <alignment horizontal="left"/>
    </xf>
    <xf numFmtId="0" fontId="58" fillId="0" borderId="1" xfId="0" applyFont="1" applyFill="1" applyBorder="1"/>
    <xf numFmtId="0" fontId="58" fillId="0" borderId="1" xfId="0" applyFont="1" applyBorder="1" applyAlignment="1">
      <alignment wrapText="1"/>
    </xf>
    <xf numFmtId="44" fontId="58" fillId="0" borderId="1" xfId="0" applyNumberFormat="1" applyFont="1" applyFill="1" applyBorder="1" applyAlignment="1">
      <alignment horizontal="left"/>
    </xf>
    <xf numFmtId="0" fontId="58" fillId="0" borderId="1" xfId="0" applyFont="1" applyBorder="1" applyAlignment="1">
      <alignment vertical="center" wrapText="1"/>
    </xf>
    <xf numFmtId="0" fontId="68" fillId="0" borderId="1" xfId="0" applyFont="1" applyFill="1" applyBorder="1" applyAlignment="1">
      <alignment horizontal="left" wrapText="1"/>
    </xf>
    <xf numFmtId="0" fontId="58" fillId="13" borderId="1" xfId="0" applyFont="1" applyFill="1" applyBorder="1" applyAlignment="1">
      <alignment horizontal="left" vertical="center" wrapText="1"/>
    </xf>
    <xf numFmtId="44" fontId="58" fillId="0" borderId="3" xfId="0" applyNumberFormat="1" applyFont="1" applyFill="1" applyBorder="1" applyAlignment="1">
      <alignment horizontal="left"/>
    </xf>
    <xf numFmtId="0" fontId="58" fillId="13" borderId="1" xfId="0" applyFont="1" applyFill="1" applyBorder="1" applyAlignment="1">
      <alignment wrapText="1"/>
    </xf>
    <xf numFmtId="43" fontId="58" fillId="0" borderId="1" xfId="1" applyFont="1" applyFill="1" applyBorder="1" applyAlignment="1">
      <alignment horizontal="left"/>
    </xf>
    <xf numFmtId="43" fontId="58" fillId="0" borderId="1" xfId="0" applyNumberFormat="1" applyFont="1" applyFill="1" applyBorder="1" applyAlignment="1">
      <alignment horizontal="left"/>
    </xf>
    <xf numFmtId="0" fontId="58" fillId="13" borderId="1" xfId="0" applyFont="1" applyFill="1" applyBorder="1" applyAlignment="1">
      <alignment horizontal="justify" vertical="top" wrapText="1"/>
    </xf>
    <xf numFmtId="9" fontId="68" fillId="13" borderId="1" xfId="6" applyFont="1" applyFill="1" applyBorder="1" applyAlignment="1">
      <alignment horizontal="left" wrapText="1"/>
    </xf>
    <xf numFmtId="9" fontId="58" fillId="13" borderId="1" xfId="6" applyFont="1" applyFill="1" applyBorder="1" applyAlignment="1">
      <alignment horizontal="left"/>
    </xf>
    <xf numFmtId="9" fontId="58" fillId="11" borderId="1" xfId="6" applyFont="1" applyFill="1" applyBorder="1" applyAlignment="1">
      <alignment horizontal="left"/>
    </xf>
    <xf numFmtId="0" fontId="58" fillId="13" borderId="1" xfId="0" applyFont="1" applyFill="1" applyBorder="1" applyAlignment="1">
      <alignment horizontal="left"/>
    </xf>
    <xf numFmtId="44" fontId="58" fillId="13" borderId="1" xfId="0" applyNumberFormat="1" applyFont="1" applyFill="1" applyBorder="1" applyAlignment="1">
      <alignment horizontal="left" wrapText="1"/>
    </xf>
    <xf numFmtId="43" fontId="58" fillId="13" borderId="1" xfId="1" applyFont="1" applyFill="1" applyBorder="1" applyAlignment="1">
      <alignment horizontal="left" wrapText="1"/>
    </xf>
    <xf numFmtId="0" fontId="58" fillId="13" borderId="1" xfId="0" applyFont="1" applyFill="1" applyBorder="1" applyAlignment="1">
      <alignment horizontal="left" wrapText="1"/>
    </xf>
    <xf numFmtId="0" fontId="34" fillId="13" borderId="1" xfId="0" applyFont="1" applyFill="1" applyBorder="1" applyAlignment="1">
      <alignment horizontal="justify" vertical="top" wrapText="1"/>
    </xf>
    <xf numFmtId="0" fontId="58" fillId="13" borderId="1" xfId="0" applyFont="1" applyFill="1" applyBorder="1"/>
    <xf numFmtId="0" fontId="69" fillId="15" borderId="1" xfId="0" applyFont="1" applyFill="1" applyBorder="1" applyAlignment="1">
      <alignment wrapText="1"/>
    </xf>
    <xf numFmtId="44" fontId="58" fillId="15" borderId="1" xfId="0" applyNumberFormat="1" applyFont="1" applyFill="1" applyBorder="1" applyAlignment="1">
      <alignment horizontal="left"/>
    </xf>
    <xf numFmtId="0" fontId="58" fillId="0" borderId="1" xfId="0" applyFont="1" applyFill="1" applyBorder="1" applyAlignment="1">
      <alignment horizontal="justify" wrapText="1"/>
    </xf>
    <xf numFmtId="0" fontId="58" fillId="0" borderId="1" xfId="0" applyFont="1" applyFill="1" applyBorder="1" applyAlignment="1">
      <alignment wrapText="1"/>
    </xf>
    <xf numFmtId="0" fontId="58" fillId="0" borderId="1" xfId="0" applyFont="1" applyFill="1" applyBorder="1" applyAlignment="1">
      <alignment horizontal="justify" vertical="top" wrapText="1"/>
    </xf>
    <xf numFmtId="0" fontId="34" fillId="0" borderId="1" xfId="0" applyFont="1" applyFill="1" applyBorder="1" applyAlignment="1">
      <alignment horizontal="justify" vertical="top" wrapText="1"/>
    </xf>
    <xf numFmtId="44" fontId="68" fillId="16" borderId="1" xfId="0" applyNumberFormat="1" applyFont="1" applyFill="1" applyBorder="1"/>
    <xf numFmtId="0" fontId="35" fillId="13" borderId="1" xfId="8" applyFont="1" applyFill="1" applyBorder="1" applyAlignment="1">
      <alignment vertical="center" wrapText="1"/>
    </xf>
    <xf numFmtId="0" fontId="35" fillId="13" borderId="1" xfId="0" applyFont="1" applyFill="1" applyBorder="1" applyAlignment="1">
      <alignment wrapText="1"/>
    </xf>
    <xf numFmtId="0" fontId="35" fillId="13" borderId="1" xfId="0" applyFont="1" applyFill="1" applyBorder="1"/>
    <xf numFmtId="168" fontId="35" fillId="13" borderId="1" xfId="8" applyNumberFormat="1" applyFont="1" applyFill="1" applyBorder="1" applyAlignment="1">
      <alignment vertical="center" wrapText="1"/>
    </xf>
    <xf numFmtId="167" fontId="18" fillId="21" borderId="1" xfId="8" applyNumberFormat="1" applyFont="1" applyFill="1" applyBorder="1" applyAlignment="1">
      <alignment vertical="center" wrapText="1"/>
    </xf>
    <xf numFmtId="0" fontId="18" fillId="21" borderId="1" xfId="8" applyFont="1" applyFill="1" applyBorder="1" applyAlignment="1">
      <alignment vertical="center" wrapText="1"/>
    </xf>
    <xf numFmtId="0" fontId="18" fillId="13" borderId="36" xfId="8" applyFont="1" applyFill="1" applyBorder="1" applyAlignment="1">
      <alignment vertical="center" wrapText="1"/>
    </xf>
    <xf numFmtId="0" fontId="18" fillId="13" borderId="0" xfId="8" applyFont="1" applyFill="1" applyBorder="1" applyAlignment="1">
      <alignment vertical="center" wrapText="1"/>
    </xf>
    <xf numFmtId="167" fontId="18" fillId="13" borderId="0" xfId="8" applyNumberFormat="1" applyFont="1" applyFill="1" applyBorder="1" applyAlignment="1">
      <alignment vertical="center" wrapText="1"/>
    </xf>
    <xf numFmtId="0" fontId="35" fillId="19" borderId="1" xfId="8" applyFont="1" applyFill="1" applyBorder="1"/>
    <xf numFmtId="0" fontId="35" fillId="0" borderId="1" xfId="8" applyFont="1" applyFill="1" applyBorder="1" applyAlignment="1">
      <alignment vertical="center" wrapText="1"/>
    </xf>
    <xf numFmtId="167" fontId="18" fillId="16" borderId="1" xfId="8" applyNumberFormat="1" applyFont="1" applyFill="1" applyBorder="1" applyAlignment="1">
      <alignment vertical="center" wrapText="1"/>
    </xf>
    <xf numFmtId="0" fontId="18" fillId="16" borderId="1" xfId="8" applyFont="1" applyFill="1" applyBorder="1" applyAlignment="1">
      <alignment vertical="center" wrapText="1"/>
    </xf>
    <xf numFmtId="0" fontId="57" fillId="18" borderId="24" xfId="8" applyFont="1" applyFill="1" applyBorder="1" applyAlignment="1">
      <alignment horizontal="center" vertical="center" wrapText="1"/>
    </xf>
    <xf numFmtId="167" fontId="18" fillId="20" borderId="1" xfId="8" applyNumberFormat="1" applyFont="1" applyFill="1" applyBorder="1" applyAlignment="1">
      <alignment vertical="center" wrapText="1"/>
    </xf>
    <xf numFmtId="0" fontId="18" fillId="20" borderId="1" xfId="8" applyFont="1" applyFill="1" applyBorder="1" applyAlignment="1">
      <alignment vertical="center" wrapText="1"/>
    </xf>
    <xf numFmtId="0" fontId="35" fillId="16" borderId="0" xfId="8" applyFont="1" applyFill="1" applyBorder="1" applyAlignment="1">
      <alignment vertical="center" wrapText="1"/>
    </xf>
    <xf numFmtId="0" fontId="65" fillId="6" borderId="2" xfId="0" applyFont="1" applyFill="1" applyBorder="1" applyAlignment="1">
      <alignment horizontal="center" vertical="center" wrapText="1"/>
    </xf>
    <xf numFmtId="0" fontId="65" fillId="6" borderId="1" xfId="0" applyFont="1" applyFill="1" applyBorder="1" applyAlignment="1">
      <alignment horizontal="center" vertical="center" wrapText="1"/>
    </xf>
    <xf numFmtId="0" fontId="58" fillId="0" borderId="1" xfId="0" applyFont="1" applyBorder="1"/>
    <xf numFmtId="0" fontId="39" fillId="0" borderId="0" xfId="0" applyFont="1" applyAlignment="1">
      <alignment horizontal="right" vertical="center"/>
    </xf>
    <xf numFmtId="0" fontId="57" fillId="18" borderId="1" xfId="8" applyFont="1" applyFill="1" applyBorder="1" applyAlignment="1">
      <alignment horizontal="center" vertical="center" wrapText="1"/>
    </xf>
    <xf numFmtId="0" fontId="57" fillId="18" borderId="2" xfId="8" applyFont="1" applyFill="1" applyBorder="1" applyAlignment="1">
      <alignment horizontal="center" vertical="center" wrapText="1"/>
    </xf>
    <xf numFmtId="0" fontId="35" fillId="18" borderId="1" xfId="8" applyFont="1" applyFill="1" applyBorder="1" applyAlignment="1">
      <alignment horizontal="center" vertical="center" wrapText="1"/>
    </xf>
    <xf numFmtId="39" fontId="18" fillId="0" borderId="12" xfId="4" applyNumberFormat="1" applyFont="1" applyBorder="1" applyAlignment="1" applyProtection="1">
      <alignment horizontal="center" wrapText="1"/>
      <protection locked="0"/>
    </xf>
    <xf numFmtId="39" fontId="18" fillId="0" borderId="13" xfId="4" applyNumberFormat="1" applyFont="1" applyBorder="1" applyAlignment="1" applyProtection="1">
      <alignment horizontal="center" wrapText="1"/>
      <protection locked="0"/>
    </xf>
    <xf numFmtId="15" fontId="15" fillId="0" borderId="14" xfId="4" applyNumberFormat="1" applyFont="1" applyBorder="1" applyAlignment="1" applyProtection="1">
      <alignment horizontal="left" vertical="center" wrapText="1"/>
      <protection locked="0"/>
    </xf>
    <xf numFmtId="0" fontId="0" fillId="0" borderId="1" xfId="0" applyFont="1" applyBorder="1" applyAlignment="1">
      <alignment horizontal="center" vertical="center"/>
    </xf>
    <xf numFmtId="0" fontId="66" fillId="12" borderId="2" xfId="0" applyFont="1" applyFill="1" applyBorder="1" applyAlignment="1">
      <alignment horizontal="center" vertical="center"/>
    </xf>
    <xf numFmtId="0" fontId="66" fillId="12" borderId="21" xfId="0" applyFont="1" applyFill="1" applyBorder="1" applyAlignment="1">
      <alignment horizontal="center" vertical="center"/>
    </xf>
    <xf numFmtId="0" fontId="65" fillId="6" borderId="2" xfId="0" applyFont="1" applyFill="1" applyBorder="1" applyAlignment="1">
      <alignment horizontal="center" vertical="center" wrapText="1"/>
    </xf>
    <xf numFmtId="0" fontId="65" fillId="6" borderId="3" xfId="0" applyFont="1" applyFill="1" applyBorder="1" applyAlignment="1">
      <alignment horizontal="center" vertical="center" wrapText="1"/>
    </xf>
    <xf numFmtId="0" fontId="65" fillId="6" borderId="22" xfId="0" applyFont="1" applyFill="1" applyBorder="1" applyAlignment="1">
      <alignment horizontal="center" vertical="center" wrapText="1"/>
    </xf>
    <xf numFmtId="0" fontId="65" fillId="6" borderId="1" xfId="0" applyFont="1" applyFill="1" applyBorder="1" applyAlignment="1">
      <alignment horizontal="center" vertical="center" wrapText="1"/>
    </xf>
    <xf numFmtId="0" fontId="58" fillId="0" borderId="1" xfId="0" applyFont="1" applyBorder="1" applyAlignment="1"/>
    <xf numFmtId="0" fontId="52" fillId="0" borderId="2" xfId="0" applyFont="1" applyBorder="1" applyAlignment="1">
      <alignment horizontal="center" vertical="center"/>
    </xf>
    <xf numFmtId="0" fontId="52" fillId="0" borderId="22" xfId="0" applyFont="1" applyBorder="1" applyAlignment="1">
      <alignment horizontal="center" vertical="center"/>
    </xf>
    <xf numFmtId="0" fontId="52" fillId="0" borderId="3" xfId="0" applyFont="1" applyBorder="1" applyAlignment="1">
      <alignment horizontal="center" vertical="center"/>
    </xf>
    <xf numFmtId="0" fontId="39" fillId="0" borderId="7" xfId="0" applyFont="1" applyBorder="1" applyAlignment="1">
      <alignment horizontal="right" vertical="center"/>
    </xf>
    <xf numFmtId="0" fontId="39" fillId="0" borderId="8" xfId="0" applyFont="1" applyBorder="1" applyAlignment="1">
      <alignment horizontal="right" vertical="center"/>
    </xf>
    <xf numFmtId="0" fontId="0" fillId="0" borderId="1" xfId="0" applyBorder="1" applyAlignment="1">
      <alignment horizontal="left" vertical="center"/>
    </xf>
    <xf numFmtId="0" fontId="0" fillId="0" borderId="1" xfId="0" applyFont="1" applyBorder="1" applyAlignment="1">
      <alignment horizontal="left" vertical="center"/>
    </xf>
    <xf numFmtId="0" fontId="40" fillId="6" borderId="2" xfId="0" applyFont="1" applyFill="1" applyBorder="1" applyAlignment="1">
      <alignment horizontal="center" vertical="center" wrapText="1"/>
    </xf>
    <xf numFmtId="0" fontId="40" fillId="6" borderId="22" xfId="0" applyFont="1" applyFill="1" applyBorder="1" applyAlignment="1">
      <alignment horizontal="center" vertical="center" wrapText="1"/>
    </xf>
    <xf numFmtId="0" fontId="40" fillId="6" borderId="3" xfId="0" applyFont="1" applyFill="1" applyBorder="1" applyAlignment="1">
      <alignment horizontal="center" vertical="center" wrapText="1"/>
    </xf>
    <xf numFmtId="0" fontId="46" fillId="12" borderId="2" xfId="0" applyFont="1" applyFill="1" applyBorder="1" applyAlignment="1">
      <alignment horizontal="center" vertical="center"/>
    </xf>
    <xf numFmtId="0" fontId="46" fillId="12" borderId="21" xfId="0" applyFont="1" applyFill="1" applyBorder="1" applyAlignment="1">
      <alignment horizontal="center" vertical="center"/>
    </xf>
    <xf numFmtId="0" fontId="0" fillId="0" borderId="3" xfId="0" applyBorder="1" applyAlignment="1"/>
    <xf numFmtId="0" fontId="0" fillId="0" borderId="1" xfId="0" applyBorder="1" applyAlignment="1">
      <alignment horizontal="center" vertical="center"/>
    </xf>
    <xf numFmtId="0" fontId="39" fillId="0" borderId="0" xfId="0" applyFont="1" applyAlignment="1">
      <alignment horizontal="right" vertical="center"/>
    </xf>
    <xf numFmtId="0" fontId="35" fillId="16" borderId="2" xfId="8" applyFont="1" applyFill="1" applyBorder="1" applyAlignment="1">
      <alignment vertical="center" wrapText="1"/>
    </xf>
    <xf numFmtId="0" fontId="35" fillId="16" borderId="22" xfId="8" applyFont="1" applyFill="1" applyBorder="1" applyAlignment="1">
      <alignment vertical="center" wrapText="1"/>
    </xf>
    <xf numFmtId="0" fontId="35" fillId="16" borderId="3" xfId="8" applyFont="1" applyFill="1" applyBorder="1" applyAlignment="1">
      <alignment vertical="center" wrapText="1"/>
    </xf>
    <xf numFmtId="0" fontId="35" fillId="16" borderId="2" xfId="8" applyFont="1" applyFill="1" applyBorder="1" applyAlignment="1">
      <alignment horizontal="center" vertical="center" wrapText="1"/>
    </xf>
    <xf numFmtId="0" fontId="35" fillId="16" borderId="22" xfId="8" applyFont="1" applyFill="1" applyBorder="1" applyAlignment="1">
      <alignment horizontal="center" vertical="center" wrapText="1"/>
    </xf>
    <xf numFmtId="0" fontId="35" fillId="16" borderId="3" xfId="8" applyFont="1" applyFill="1" applyBorder="1" applyAlignment="1">
      <alignment horizontal="center" vertical="center" wrapText="1"/>
    </xf>
    <xf numFmtId="0" fontId="35" fillId="16" borderId="1" xfId="8" applyFont="1" applyFill="1" applyBorder="1" applyAlignment="1">
      <alignment horizontal="left" vertical="center" wrapText="1"/>
    </xf>
    <xf numFmtId="0" fontId="57" fillId="18" borderId="1" xfId="8" applyFont="1" applyFill="1" applyBorder="1" applyAlignment="1">
      <alignment horizontal="center" vertical="center" wrapText="1"/>
    </xf>
    <xf numFmtId="0" fontId="57" fillId="18" borderId="9" xfId="8" applyFont="1" applyFill="1" applyBorder="1" applyAlignment="1">
      <alignment horizontal="center" vertical="center" wrapText="1"/>
    </xf>
    <xf numFmtId="0" fontId="57" fillId="18" borderId="2" xfId="8" applyFont="1" applyFill="1" applyBorder="1" applyAlignment="1">
      <alignment horizontal="center" vertical="center" wrapText="1"/>
    </xf>
    <xf numFmtId="0" fontId="18" fillId="16" borderId="2" xfId="8" applyFont="1" applyFill="1" applyBorder="1" applyAlignment="1">
      <alignment horizontal="center" vertical="center" wrapText="1"/>
    </xf>
    <xf numFmtId="0" fontId="18" fillId="16" borderId="22" xfId="8" applyFont="1" applyFill="1" applyBorder="1" applyAlignment="1">
      <alignment horizontal="center" vertical="center" wrapText="1"/>
    </xf>
    <xf numFmtId="0" fontId="18" fillId="16" borderId="3" xfId="8" applyFont="1" applyFill="1" applyBorder="1" applyAlignment="1">
      <alignment horizontal="center" vertical="center" wrapText="1"/>
    </xf>
    <xf numFmtId="0" fontId="18" fillId="20" borderId="2" xfId="8" applyFont="1" applyFill="1" applyBorder="1" applyAlignment="1">
      <alignment horizontal="center" vertical="center" wrapText="1"/>
    </xf>
    <xf numFmtId="0" fontId="18" fillId="20" borderId="22" xfId="8" applyFont="1" applyFill="1" applyBorder="1" applyAlignment="1">
      <alignment horizontal="center" vertical="center" wrapText="1"/>
    </xf>
    <xf numFmtId="0" fontId="18" fillId="20" borderId="3" xfId="8" applyFont="1" applyFill="1" applyBorder="1" applyAlignment="1">
      <alignment horizontal="center" vertical="center" wrapText="1"/>
    </xf>
    <xf numFmtId="0" fontId="18" fillId="21" borderId="2" xfId="8" applyFont="1" applyFill="1" applyBorder="1" applyAlignment="1">
      <alignment horizontal="center" vertical="center" wrapText="1"/>
    </xf>
    <xf numFmtId="0" fontId="18" fillId="21" borderId="22" xfId="8" applyFont="1" applyFill="1" applyBorder="1" applyAlignment="1">
      <alignment horizontal="center" vertical="center" wrapText="1"/>
    </xf>
    <xf numFmtId="0" fontId="18" fillId="21" borderId="3" xfId="8" applyFont="1" applyFill="1" applyBorder="1" applyAlignment="1">
      <alignment horizontal="center" vertical="center" wrapText="1"/>
    </xf>
    <xf numFmtId="0" fontId="55" fillId="18" borderId="1" xfId="8" applyFont="1" applyFill="1" applyBorder="1" applyAlignment="1">
      <alignment horizontal="left" vertical="center" wrapText="1"/>
    </xf>
    <xf numFmtId="0" fontId="57" fillId="18" borderId="23" xfId="8" applyFont="1" applyFill="1" applyBorder="1" applyAlignment="1">
      <alignment horizontal="center" vertical="center" wrapText="1"/>
    </xf>
    <xf numFmtId="0" fontId="57" fillId="18" borderId="25" xfId="8" applyFont="1" applyFill="1" applyBorder="1" applyAlignment="1">
      <alignment horizontal="center" vertical="center" wrapText="1"/>
    </xf>
    <xf numFmtId="0" fontId="57" fillId="18" borderId="20" xfId="8" applyFont="1" applyFill="1" applyBorder="1" applyAlignment="1">
      <alignment horizontal="center" vertical="center" wrapText="1"/>
    </xf>
    <xf numFmtId="0" fontId="57" fillId="18" borderId="16" xfId="8" applyFont="1" applyFill="1" applyBorder="1" applyAlignment="1">
      <alignment horizontal="center" vertical="center" wrapText="1"/>
    </xf>
    <xf numFmtId="0" fontId="57" fillId="18" borderId="2" xfId="8" applyFont="1" applyFill="1" applyBorder="1" applyAlignment="1">
      <alignment horizontal="center" vertical="center"/>
    </xf>
    <xf numFmtId="0" fontId="57" fillId="18" borderId="22" xfId="8" applyFont="1" applyFill="1" applyBorder="1" applyAlignment="1">
      <alignment horizontal="center" vertical="center"/>
    </xf>
    <xf numFmtId="0" fontId="57" fillId="18" borderId="3" xfId="8" applyFont="1" applyFill="1" applyBorder="1" applyAlignment="1">
      <alignment horizontal="center" vertical="center"/>
    </xf>
    <xf numFmtId="0" fontId="56" fillId="16" borderId="1" xfId="0" applyFont="1" applyFill="1" applyBorder="1" applyAlignment="1"/>
    <xf numFmtId="0" fontId="35" fillId="18" borderId="1" xfId="8" applyFont="1" applyFill="1" applyBorder="1" applyAlignment="1">
      <alignment horizontal="center" vertical="center" wrapText="1"/>
    </xf>
    <xf numFmtId="0" fontId="35" fillId="18" borderId="1" xfId="8" applyFont="1" applyFill="1" applyBorder="1" applyAlignment="1">
      <alignment horizontal="center" vertical="center"/>
    </xf>
    <xf numFmtId="0" fontId="54" fillId="17" borderId="2" xfId="0" applyFont="1" applyFill="1" applyBorder="1" applyAlignment="1">
      <alignment horizontal="center" wrapText="1"/>
    </xf>
    <xf numFmtId="0" fontId="54" fillId="17" borderId="22" xfId="0" applyFont="1" applyFill="1" applyBorder="1" applyAlignment="1">
      <alignment horizontal="center" wrapText="1"/>
    </xf>
    <xf numFmtId="0" fontId="54" fillId="17" borderId="3" xfId="0" applyFont="1" applyFill="1" applyBorder="1" applyAlignment="1">
      <alignment horizontal="center" wrapText="1"/>
    </xf>
    <xf numFmtId="0" fontId="54" fillId="17" borderId="1" xfId="0" applyFont="1" applyFill="1" applyBorder="1" applyAlignment="1">
      <alignment horizontal="center" wrapText="1"/>
    </xf>
    <xf numFmtId="0" fontId="54" fillId="17" borderId="1" xfId="0" applyFont="1" applyFill="1" applyBorder="1" applyAlignment="1">
      <alignment horizontal="center"/>
    </xf>
    <xf numFmtId="0" fontId="54" fillId="17" borderId="2" xfId="0" applyFont="1" applyFill="1" applyBorder="1" applyAlignment="1">
      <alignment horizontal="center" vertical="center" wrapText="1"/>
    </xf>
    <xf numFmtId="0" fontId="54" fillId="17" borderId="22" xfId="0" applyFont="1" applyFill="1" applyBorder="1" applyAlignment="1">
      <alignment horizontal="center" vertical="center" wrapText="1"/>
    </xf>
    <xf numFmtId="0" fontId="54" fillId="17" borderId="3" xfId="0" applyFont="1" applyFill="1" applyBorder="1" applyAlignment="1">
      <alignment horizontal="center" vertical="center" wrapText="1"/>
    </xf>
    <xf numFmtId="0" fontId="18" fillId="16" borderId="2" xfId="4" applyFont="1" applyFill="1" applyBorder="1" applyAlignment="1">
      <alignment horizontal="center" vertical="center" wrapText="1"/>
    </xf>
    <xf numFmtId="0" fontId="18" fillId="16" borderId="22" xfId="4" applyFont="1" applyFill="1" applyBorder="1" applyAlignment="1">
      <alignment horizontal="center" vertical="center" wrapText="1"/>
    </xf>
    <xf numFmtId="0" fontId="18" fillId="16" borderId="3" xfId="4" applyFont="1" applyFill="1" applyBorder="1" applyAlignment="1">
      <alignment horizontal="center" vertical="center" wrapText="1"/>
    </xf>
    <xf numFmtId="0" fontId="35" fillId="16" borderId="1" xfId="4" applyFont="1" applyFill="1" applyBorder="1" applyAlignment="1">
      <alignment horizontal="left" vertical="center" wrapText="1"/>
    </xf>
    <xf numFmtId="0" fontId="18" fillId="20" borderId="2" xfId="4" applyFont="1" applyFill="1" applyBorder="1" applyAlignment="1">
      <alignment horizontal="center" vertical="center" wrapText="1"/>
    </xf>
    <xf numFmtId="0" fontId="18" fillId="20" borderId="22" xfId="4" applyFont="1" applyFill="1" applyBorder="1" applyAlignment="1">
      <alignment horizontal="center" vertical="center" wrapText="1"/>
    </xf>
    <xf numFmtId="0" fontId="18" fillId="20" borderId="3" xfId="4" applyFont="1" applyFill="1" applyBorder="1" applyAlignment="1">
      <alignment horizontal="center" vertical="center" wrapText="1"/>
    </xf>
    <xf numFmtId="0" fontId="35" fillId="16" borderId="1" xfId="4" applyFont="1" applyFill="1" applyBorder="1" applyAlignment="1">
      <alignment vertical="center" wrapText="1"/>
    </xf>
    <xf numFmtId="0" fontId="35" fillId="16" borderId="1" xfId="4" applyFont="1" applyFill="1" applyBorder="1" applyAlignment="1">
      <alignment horizontal="center" vertical="center" wrapText="1"/>
    </xf>
    <xf numFmtId="39" fontId="23" fillId="2" borderId="1" xfId="4" applyNumberFormat="1" applyFont="1" applyFill="1" applyBorder="1" applyAlignment="1">
      <alignment horizontal="center"/>
    </xf>
    <xf numFmtId="0" fontId="34" fillId="2" borderId="1" xfId="4" applyFont="1" applyFill="1" applyBorder="1" applyAlignment="1"/>
    <xf numFmtId="39" fontId="10" fillId="0" borderId="0" xfId="4" applyNumberFormat="1" applyFont="1" applyAlignment="1" applyProtection="1">
      <alignment horizontal="center"/>
      <protection locked="0"/>
    </xf>
    <xf numFmtId="39" fontId="12" fillId="0" borderId="0" xfId="4" applyNumberFormat="1" applyFont="1" applyAlignment="1" applyProtection="1">
      <alignment horizontal="center"/>
      <protection locked="0"/>
    </xf>
    <xf numFmtId="15" fontId="17" fillId="0" borderId="12" xfId="4" applyNumberFormat="1" applyFont="1" applyBorder="1" applyAlignment="1" applyProtection="1">
      <alignment horizontal="center" wrapText="1"/>
      <protection locked="0"/>
    </xf>
    <xf numFmtId="15" fontId="17" fillId="0" borderId="13" xfId="4" applyNumberFormat="1" applyFont="1" applyBorder="1" applyAlignment="1" applyProtection="1">
      <alignment horizontal="center" wrapText="1"/>
      <protection locked="0"/>
    </xf>
    <xf numFmtId="39" fontId="18" fillId="0" borderId="12" xfId="4" applyNumberFormat="1" applyFont="1" applyBorder="1" applyAlignment="1" applyProtection="1">
      <alignment horizontal="center" wrapText="1"/>
      <protection locked="0"/>
    </xf>
    <xf numFmtId="39" fontId="18" fillId="0" borderId="13" xfId="4" applyNumberFormat="1" applyFont="1" applyBorder="1" applyAlignment="1" applyProtection="1">
      <alignment horizontal="center" wrapText="1"/>
      <protection locked="0"/>
    </xf>
    <xf numFmtId="15" fontId="18" fillId="0" borderId="12" xfId="4" applyNumberFormat="1" applyFont="1" applyBorder="1" applyAlignment="1" applyProtection="1">
      <alignment horizontal="center" wrapText="1"/>
      <protection locked="0"/>
    </xf>
    <xf numFmtId="39" fontId="22" fillId="2" borderId="1" xfId="4" applyNumberFormat="1" applyFont="1" applyFill="1" applyBorder="1" applyAlignment="1">
      <alignment horizontal="center"/>
    </xf>
    <xf numFmtId="0" fontId="35" fillId="2" borderId="1" xfId="4" applyFont="1" applyFill="1" applyBorder="1" applyAlignment="1"/>
    <xf numFmtId="39" fontId="19" fillId="2" borderId="12" xfId="4" applyNumberFormat="1" applyFont="1" applyFill="1" applyBorder="1" applyAlignment="1" applyProtection="1">
      <alignment horizontal="center" wrapText="1"/>
      <protection locked="0"/>
    </xf>
    <xf numFmtId="0" fontId="9" fillId="0" borderId="13" xfId="4" applyBorder="1" applyAlignment="1"/>
    <xf numFmtId="15" fontId="15" fillId="0" borderId="27" xfId="4" applyNumberFormat="1" applyFont="1" applyBorder="1" applyAlignment="1" applyProtection="1">
      <alignment horizontal="center"/>
      <protection locked="0"/>
    </xf>
    <xf numFmtId="15" fontId="15" fillId="0" borderId="16" xfId="4" applyNumberFormat="1" applyFont="1" applyBorder="1" applyAlignment="1" applyProtection="1">
      <alignment horizontal="center"/>
      <protection locked="0"/>
    </xf>
    <xf numFmtId="15" fontId="15" fillId="0" borderId="14" xfId="4" applyNumberFormat="1" applyFont="1" applyBorder="1" applyAlignment="1" applyProtection="1">
      <alignment horizontal="center"/>
      <protection locked="0"/>
    </xf>
    <xf numFmtId="15" fontId="15" fillId="0" borderId="27" xfId="4" applyNumberFormat="1" applyFont="1" applyBorder="1" applyAlignment="1" applyProtection="1">
      <alignment horizontal="left" vertical="center" wrapText="1"/>
      <protection locked="0"/>
    </xf>
    <xf numFmtId="15" fontId="15" fillId="0" borderId="16" xfId="4" applyNumberFormat="1" applyFont="1" applyBorder="1" applyAlignment="1" applyProtection="1">
      <alignment horizontal="left" vertical="center" wrapText="1"/>
      <protection locked="0"/>
    </xf>
    <xf numFmtId="15" fontId="15" fillId="0" borderId="14" xfId="4" applyNumberFormat="1" applyFont="1" applyBorder="1" applyAlignment="1" applyProtection="1">
      <alignment horizontal="left" vertical="center" wrapText="1"/>
      <protection locked="0"/>
    </xf>
    <xf numFmtId="15" fontId="20" fillId="5" borderId="15" xfId="4" applyNumberFormat="1" applyFont="1" applyFill="1" applyBorder="1" applyAlignment="1" applyProtection="1">
      <alignment horizontal="left"/>
      <protection locked="0"/>
    </xf>
    <xf numFmtId="15" fontId="20" fillId="5" borderId="26" xfId="4" applyNumberFormat="1" applyFont="1" applyFill="1" applyBorder="1" applyAlignment="1" applyProtection="1">
      <alignment horizontal="left"/>
      <protection locked="0"/>
    </xf>
    <xf numFmtId="39" fontId="22" fillId="2" borderId="1" xfId="4" applyNumberFormat="1" applyFont="1" applyFill="1" applyBorder="1" applyAlignment="1">
      <alignment horizontal="right"/>
    </xf>
    <xf numFmtId="39" fontId="23" fillId="2" borderId="1" xfId="4" applyNumberFormat="1" applyFont="1" applyFill="1" applyBorder="1" applyAlignment="1">
      <alignment horizontal="right"/>
    </xf>
    <xf numFmtId="0" fontId="35" fillId="2" borderId="1" xfId="4" applyFont="1" applyFill="1" applyBorder="1" applyAlignment="1">
      <alignment horizontal="right"/>
    </xf>
    <xf numFmtId="0" fontId="4" fillId="0" borderId="0" xfId="0" applyFont="1" applyBorder="1" applyAlignment="1">
      <alignment horizontal="center"/>
    </xf>
    <xf numFmtId="0" fontId="7" fillId="0" borderId="0" xfId="0" applyFont="1" applyBorder="1" applyAlignment="1">
      <alignment horizontal="left"/>
    </xf>
    <xf numFmtId="0" fontId="41" fillId="0" borderId="0" xfId="0" applyFont="1" applyBorder="1" applyAlignment="1">
      <alignment horizontal="center"/>
    </xf>
    <xf numFmtId="0" fontId="59" fillId="7" borderId="33" xfId="0" applyFont="1" applyFill="1" applyBorder="1" applyAlignment="1">
      <alignment horizontal="left" vertical="top" wrapText="1"/>
    </xf>
    <xf numFmtId="0" fontId="59" fillId="7" borderId="34" xfId="0" applyFont="1" applyFill="1" applyBorder="1" applyAlignment="1">
      <alignment horizontal="left" vertical="top" wrapText="1"/>
    </xf>
    <xf numFmtId="0" fontId="41" fillId="0" borderId="1" xfId="0" applyFont="1" applyBorder="1" applyAlignment="1">
      <alignment horizontal="center" vertical="center"/>
    </xf>
    <xf numFmtId="0" fontId="0" fillId="0" borderId="0" xfId="0" applyFont="1" applyAlignment="1">
      <alignment horizontal="center" vertical="center"/>
    </xf>
    <xf numFmtId="0" fontId="39" fillId="0" borderId="0" xfId="0" applyFont="1" applyAlignment="1">
      <alignment horizontal="left" vertical="center"/>
    </xf>
    <xf numFmtId="0" fontId="42" fillId="7" borderId="33" xfId="0" applyFont="1" applyFill="1" applyBorder="1" applyAlignment="1">
      <alignment horizontal="left" vertical="top" wrapText="1"/>
    </xf>
    <xf numFmtId="0" fontId="42" fillId="7" borderId="34" xfId="0" applyFont="1" applyFill="1" applyBorder="1" applyAlignment="1">
      <alignment horizontal="left" vertical="top" wrapText="1"/>
    </xf>
    <xf numFmtId="0" fontId="41" fillId="0" borderId="2" xfId="0" applyFont="1" applyBorder="1" applyAlignment="1">
      <alignment horizontal="center" vertical="center"/>
    </xf>
    <xf numFmtId="0" fontId="41" fillId="0" borderId="22" xfId="0" applyFont="1" applyBorder="1" applyAlignment="1">
      <alignment horizontal="center" vertical="center"/>
    </xf>
    <xf numFmtId="0" fontId="41" fillId="0" borderId="3" xfId="0" applyFont="1" applyBorder="1" applyAlignment="1">
      <alignment horizontal="center" vertical="center"/>
    </xf>
  </cellXfs>
  <cellStyles count="9">
    <cellStyle name="Comma" xfId="1" builtinId="3"/>
    <cellStyle name="Comma 2" xfId="2" xr:uid="{00000000-0005-0000-0000-000001000000}"/>
    <cellStyle name="Comma 2 2" xfId="7" xr:uid="{00000000-0005-0000-0000-000002000000}"/>
    <cellStyle name="Currency" xfId="3" builtinId="4"/>
    <cellStyle name="Normal" xfId="0" builtinId="0"/>
    <cellStyle name="Normal 2" xfId="4" xr:uid="{00000000-0005-0000-0000-000005000000}"/>
    <cellStyle name="Normal 2 2" xfId="8" xr:uid="{00000000-0005-0000-0000-000006000000}"/>
    <cellStyle name="Normal 3" xfId="5" xr:uid="{00000000-0005-0000-0000-00000700000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43"/>
  <sheetViews>
    <sheetView showGridLines="0" topLeftCell="A13" zoomScale="90" zoomScaleNormal="90" zoomScalePageLayoutView="80" workbookViewId="0">
      <selection activeCell="G6" sqref="G6"/>
    </sheetView>
  </sheetViews>
  <sheetFormatPr defaultColWidth="8.6640625" defaultRowHeight="14.4" x14ac:dyDescent="0.3"/>
  <cols>
    <col min="1" max="1" width="5.33203125" customWidth="1"/>
    <col min="2" max="2" width="5.6640625" customWidth="1"/>
    <col min="3" max="3" width="56.44140625" customWidth="1"/>
    <col min="4" max="4" width="18.33203125" customWidth="1"/>
    <col min="5" max="5" width="12.44140625" customWidth="1"/>
    <col min="6" max="6" width="16.109375" customWidth="1"/>
    <col min="7" max="7" width="14.33203125" customWidth="1"/>
    <col min="8" max="8" width="13.33203125" customWidth="1"/>
    <col min="9" max="9" width="12.44140625" customWidth="1"/>
    <col min="10" max="10" width="15.6640625" customWidth="1"/>
    <col min="11" max="11" width="10.44140625" customWidth="1"/>
    <col min="12" max="12" width="13.6640625" customWidth="1"/>
    <col min="13" max="13" width="10.44140625" customWidth="1"/>
    <col min="14" max="14" width="2.6640625" customWidth="1"/>
  </cols>
  <sheetData>
    <row r="1" spans="1:255" ht="24" customHeight="1" x14ac:dyDescent="0.3">
      <c r="C1" s="424" t="s">
        <v>0</v>
      </c>
      <c r="D1" s="439" t="s">
        <v>1</v>
      </c>
      <c r="E1" s="440"/>
      <c r="F1" s="441"/>
      <c r="G1" s="442" t="s">
        <v>2</v>
      </c>
      <c r="H1" s="443"/>
      <c r="I1" s="444" t="s">
        <v>3</v>
      </c>
      <c r="J1" s="445"/>
      <c r="K1" s="445"/>
      <c r="L1" s="445"/>
      <c r="M1" s="445"/>
    </row>
    <row r="2" spans="1:255" ht="22.5" customHeight="1" x14ac:dyDescent="0.3">
      <c r="C2" s="424" t="s">
        <v>4</v>
      </c>
      <c r="D2" s="439" t="s">
        <v>5</v>
      </c>
      <c r="E2" s="440"/>
      <c r="F2" s="441"/>
      <c r="G2" s="442" t="s">
        <v>6</v>
      </c>
      <c r="H2" s="443"/>
      <c r="I2" s="444" t="s">
        <v>7</v>
      </c>
      <c r="J2" s="445"/>
      <c r="K2" s="445"/>
      <c r="L2" s="445"/>
      <c r="M2" s="445"/>
    </row>
    <row r="3" spans="1:255" ht="24.75" customHeight="1" x14ac:dyDescent="0.3">
      <c r="C3" s="424" t="s">
        <v>8</v>
      </c>
      <c r="D3" s="431"/>
      <c r="E3" s="431"/>
      <c r="F3" s="431"/>
      <c r="G3" s="7"/>
      <c r="H3" s="7"/>
      <c r="I3" s="7"/>
      <c r="J3" s="7"/>
      <c r="K3" s="7"/>
      <c r="L3" s="7"/>
      <c r="M3" s="7"/>
    </row>
    <row r="4" spans="1:255" s="3" customFormat="1" ht="114" customHeight="1" x14ac:dyDescent="0.25">
      <c r="A4" s="422"/>
      <c r="B4" s="437" t="s">
        <v>9</v>
      </c>
      <c r="C4" s="438"/>
      <c r="D4" s="421" t="s">
        <v>10</v>
      </c>
      <c r="E4" s="421" t="s">
        <v>11</v>
      </c>
      <c r="F4" s="434" t="s">
        <v>12</v>
      </c>
      <c r="G4" s="436"/>
      <c r="H4" s="436"/>
      <c r="I4" s="436"/>
      <c r="J4" s="435"/>
      <c r="K4" s="434" t="s">
        <v>13</v>
      </c>
      <c r="L4" s="435"/>
      <c r="M4" s="422" t="s">
        <v>14</v>
      </c>
    </row>
    <row r="5" spans="1:255" s="41" customFormat="1" ht="25.5" customHeight="1" x14ac:dyDescent="0.3">
      <c r="A5" s="365"/>
      <c r="B5" s="365"/>
      <c r="C5" s="365" t="s">
        <v>15</v>
      </c>
      <c r="D5" s="365"/>
      <c r="E5" s="365"/>
      <c r="F5" s="365" t="s">
        <v>16</v>
      </c>
      <c r="G5" s="365" t="s">
        <v>17</v>
      </c>
      <c r="H5" s="365" t="s">
        <v>18</v>
      </c>
      <c r="I5" s="366" t="s">
        <v>19</v>
      </c>
      <c r="J5" s="365" t="s">
        <v>20</v>
      </c>
      <c r="K5" s="367" t="s">
        <v>21</v>
      </c>
      <c r="L5" s="368" t="s">
        <v>22</v>
      </c>
      <c r="M5" s="365"/>
    </row>
    <row r="6" spans="1:255" s="56" customFormat="1" ht="55.8" x14ac:dyDescent="0.3">
      <c r="A6" s="432" t="s">
        <v>23</v>
      </c>
      <c r="B6" s="433"/>
      <c r="C6" s="369" t="s">
        <v>24</v>
      </c>
      <c r="D6" s="403">
        <v>14036062</v>
      </c>
      <c r="E6" s="370"/>
      <c r="F6" s="371" t="s">
        <v>25</v>
      </c>
      <c r="G6" s="370"/>
      <c r="H6" s="370"/>
      <c r="I6" s="370"/>
      <c r="J6" s="370"/>
      <c r="K6" s="372"/>
      <c r="L6" s="372"/>
      <c r="M6" s="373"/>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71"/>
      <c r="AQ6" s="271"/>
      <c r="AR6" s="271"/>
      <c r="AS6" s="271"/>
      <c r="AT6" s="271"/>
      <c r="AU6" s="271"/>
      <c r="AV6" s="271"/>
      <c r="AW6" s="271"/>
      <c r="AX6" s="271"/>
      <c r="AY6" s="271"/>
      <c r="AZ6" s="271"/>
      <c r="BA6" s="271"/>
      <c r="BB6" s="271"/>
      <c r="BC6" s="271"/>
      <c r="BD6" s="271"/>
      <c r="BE6" s="271"/>
      <c r="BF6" s="271"/>
      <c r="BG6" s="271"/>
      <c r="BH6" s="271"/>
      <c r="BI6" s="271"/>
      <c r="BJ6" s="271"/>
      <c r="BK6" s="271"/>
      <c r="BL6" s="271"/>
      <c r="BM6" s="271"/>
      <c r="BN6" s="271"/>
      <c r="BO6" s="271"/>
      <c r="BP6" s="271"/>
      <c r="BQ6" s="271"/>
      <c r="BR6" s="271"/>
      <c r="BS6" s="271"/>
      <c r="BT6" s="271"/>
      <c r="BU6" s="271"/>
      <c r="BV6" s="271"/>
      <c r="BW6" s="271"/>
      <c r="BX6" s="271"/>
      <c r="BY6" s="271"/>
      <c r="BZ6" s="271"/>
      <c r="CA6" s="271"/>
      <c r="CB6" s="271"/>
      <c r="CC6" s="271"/>
      <c r="CD6" s="271"/>
      <c r="CE6" s="271"/>
      <c r="CF6" s="271"/>
      <c r="CG6" s="271"/>
      <c r="CH6" s="271"/>
      <c r="CI6" s="271"/>
      <c r="CJ6" s="271"/>
      <c r="CK6" s="271"/>
      <c r="CL6" s="271"/>
      <c r="CM6" s="271"/>
      <c r="CN6" s="271"/>
      <c r="CO6" s="271"/>
      <c r="CP6" s="271"/>
      <c r="CQ6" s="271"/>
      <c r="CR6" s="271"/>
      <c r="CS6" s="271"/>
      <c r="CT6" s="271"/>
      <c r="CU6" s="271"/>
      <c r="CV6" s="271"/>
      <c r="CW6" s="271"/>
      <c r="CX6" s="271"/>
      <c r="CY6" s="271"/>
      <c r="CZ6" s="271"/>
      <c r="DA6" s="271"/>
      <c r="DB6" s="271"/>
      <c r="DC6" s="271"/>
      <c r="DD6" s="271"/>
      <c r="DE6" s="271"/>
      <c r="DF6" s="271"/>
      <c r="DG6" s="271"/>
      <c r="DH6" s="271"/>
      <c r="DI6" s="271"/>
      <c r="DJ6" s="271"/>
      <c r="DK6" s="271"/>
      <c r="DL6" s="271"/>
      <c r="DM6" s="271"/>
      <c r="DN6" s="271"/>
      <c r="DO6" s="271"/>
      <c r="DP6" s="271"/>
      <c r="DQ6" s="271"/>
      <c r="DR6" s="271"/>
      <c r="DS6" s="271"/>
      <c r="DT6" s="271"/>
      <c r="DU6" s="271"/>
      <c r="DV6" s="271"/>
      <c r="DW6" s="271"/>
      <c r="DX6" s="271"/>
      <c r="DY6" s="271"/>
      <c r="DZ6" s="271"/>
      <c r="EA6" s="271"/>
      <c r="EB6" s="271"/>
      <c r="EC6" s="271"/>
      <c r="ED6" s="271"/>
      <c r="EE6" s="271"/>
      <c r="EF6" s="271"/>
      <c r="EG6" s="271"/>
      <c r="EH6" s="271"/>
      <c r="EI6" s="271"/>
      <c r="EJ6" s="271"/>
      <c r="EK6" s="271"/>
      <c r="EL6" s="271"/>
      <c r="EM6" s="271"/>
      <c r="EN6" s="271"/>
      <c r="EO6" s="271"/>
      <c r="EP6" s="271"/>
      <c r="EQ6" s="271"/>
      <c r="ER6" s="271"/>
      <c r="ES6" s="271"/>
      <c r="ET6" s="271"/>
      <c r="EU6" s="271"/>
      <c r="EV6" s="271"/>
      <c r="EW6" s="271"/>
      <c r="EX6" s="271"/>
      <c r="EY6" s="271"/>
      <c r="EZ6" s="271"/>
      <c r="FA6" s="271"/>
      <c r="FB6" s="271"/>
      <c r="FC6" s="271"/>
      <c r="FD6" s="271"/>
      <c r="FE6" s="271"/>
      <c r="FF6" s="271"/>
      <c r="FG6" s="271"/>
      <c r="FH6" s="271"/>
      <c r="FI6" s="271"/>
      <c r="FJ6" s="271"/>
      <c r="FK6" s="271"/>
      <c r="FL6" s="271"/>
      <c r="FM6" s="271"/>
      <c r="FN6" s="271"/>
      <c r="FO6" s="271"/>
      <c r="FP6" s="271"/>
      <c r="FQ6" s="271"/>
      <c r="FR6" s="271"/>
      <c r="FS6" s="271"/>
      <c r="FT6" s="271"/>
      <c r="FU6" s="271"/>
      <c r="FV6" s="271"/>
      <c r="FW6" s="271"/>
      <c r="FX6" s="271"/>
      <c r="FY6" s="271"/>
      <c r="FZ6" s="271"/>
      <c r="GA6" s="271"/>
      <c r="GB6" s="271"/>
      <c r="GC6" s="271"/>
      <c r="GD6" s="271"/>
      <c r="GE6" s="271"/>
      <c r="GF6" s="271"/>
      <c r="GG6" s="271"/>
      <c r="GH6" s="271"/>
      <c r="GI6" s="271"/>
      <c r="GJ6" s="271"/>
      <c r="GK6" s="271"/>
      <c r="GL6" s="271"/>
      <c r="GM6" s="271"/>
      <c r="GN6" s="271"/>
      <c r="GO6" s="271"/>
      <c r="GP6" s="271"/>
      <c r="GQ6" s="271"/>
      <c r="GR6" s="271"/>
      <c r="GS6" s="271"/>
      <c r="GT6" s="271"/>
      <c r="GU6" s="271"/>
      <c r="GV6" s="271"/>
      <c r="GW6" s="271"/>
      <c r="GX6" s="271"/>
      <c r="GY6" s="271"/>
      <c r="GZ6" s="271"/>
      <c r="HA6" s="271"/>
      <c r="HB6" s="271"/>
      <c r="HC6" s="271"/>
      <c r="HD6" s="271"/>
      <c r="HE6" s="271"/>
      <c r="HF6" s="271"/>
      <c r="HG6" s="271"/>
      <c r="HH6" s="271"/>
      <c r="HI6" s="271"/>
      <c r="HJ6" s="271"/>
      <c r="HK6" s="271"/>
      <c r="HL6" s="271"/>
      <c r="HM6" s="271"/>
      <c r="HN6" s="271"/>
      <c r="HO6" s="271"/>
      <c r="HP6" s="271"/>
      <c r="HQ6" s="271"/>
      <c r="HR6" s="271"/>
      <c r="HS6" s="271"/>
      <c r="HT6" s="271"/>
      <c r="HU6" s="271"/>
      <c r="HV6" s="271"/>
      <c r="HW6" s="271"/>
      <c r="HX6" s="271"/>
      <c r="HY6" s="271"/>
      <c r="HZ6" s="271"/>
      <c r="IA6" s="271"/>
      <c r="IB6" s="271"/>
      <c r="IC6" s="271"/>
      <c r="ID6" s="271"/>
      <c r="IE6" s="271"/>
      <c r="IF6" s="271"/>
      <c r="IG6" s="271"/>
      <c r="IH6" s="271"/>
      <c r="II6" s="271"/>
      <c r="IJ6" s="271"/>
      <c r="IK6" s="271"/>
      <c r="IL6" s="271"/>
      <c r="IM6" s="271"/>
      <c r="IN6" s="271"/>
      <c r="IO6" s="271"/>
      <c r="IP6" s="271"/>
      <c r="IQ6" s="271"/>
      <c r="IR6" s="271"/>
      <c r="IS6" s="271"/>
      <c r="IT6" s="271"/>
      <c r="IU6" s="271"/>
    </row>
    <row r="7" spans="1:255" s="4" customFormat="1" ht="28.5" customHeight="1" x14ac:dyDescent="0.3">
      <c r="A7" s="377">
        <v>1</v>
      </c>
      <c r="B7" s="377"/>
      <c r="C7" s="399" t="s">
        <v>26</v>
      </c>
      <c r="D7" s="379"/>
      <c r="E7" s="379"/>
      <c r="F7" s="379"/>
      <c r="G7" s="379">
        <v>320000</v>
      </c>
      <c r="H7" s="379"/>
      <c r="I7" s="379"/>
      <c r="J7" s="379">
        <f>SUM(F7:I7)</f>
        <v>320000</v>
      </c>
      <c r="K7" s="375"/>
      <c r="L7" s="375"/>
      <c r="M7" s="376"/>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c r="AW7" s="271"/>
      <c r="AX7" s="271"/>
      <c r="AY7" s="271"/>
      <c r="AZ7" s="271"/>
      <c r="BA7" s="271"/>
      <c r="BB7" s="271"/>
      <c r="BC7" s="271"/>
      <c r="BD7" s="271"/>
      <c r="BE7" s="271"/>
      <c r="BF7" s="271"/>
      <c r="BG7" s="271"/>
      <c r="BH7" s="271"/>
      <c r="BI7" s="271"/>
      <c r="BJ7" s="271"/>
      <c r="BK7" s="271"/>
      <c r="BL7" s="271"/>
      <c r="BM7" s="271"/>
      <c r="BN7" s="271"/>
      <c r="BO7" s="271"/>
      <c r="BP7" s="271"/>
      <c r="BQ7" s="271"/>
      <c r="BR7" s="271"/>
      <c r="BS7" s="271"/>
      <c r="BT7" s="271"/>
      <c r="BU7" s="271"/>
      <c r="BV7" s="271"/>
      <c r="BW7" s="271"/>
      <c r="BX7" s="271"/>
      <c r="BY7" s="271"/>
      <c r="BZ7" s="271"/>
      <c r="CA7" s="271"/>
      <c r="CB7" s="271"/>
      <c r="CC7" s="271"/>
      <c r="CD7" s="271"/>
      <c r="CE7" s="271"/>
      <c r="CF7" s="271"/>
      <c r="CG7" s="271"/>
      <c r="CH7" s="271"/>
      <c r="CI7" s="271"/>
      <c r="CJ7" s="271"/>
      <c r="CK7" s="271"/>
      <c r="CL7" s="271"/>
      <c r="CM7" s="271"/>
      <c r="CN7" s="271"/>
      <c r="CO7" s="271"/>
      <c r="CP7" s="271"/>
      <c r="CQ7" s="271"/>
      <c r="CR7" s="271"/>
      <c r="CS7" s="271"/>
      <c r="CT7" s="271"/>
      <c r="CU7" s="271"/>
      <c r="CV7" s="271"/>
      <c r="CW7" s="271"/>
      <c r="CX7" s="271"/>
      <c r="CY7" s="271"/>
      <c r="CZ7" s="271"/>
      <c r="DA7" s="271"/>
      <c r="DB7" s="271"/>
      <c r="DC7" s="271"/>
      <c r="DD7" s="271"/>
      <c r="DE7" s="271"/>
      <c r="DF7" s="271"/>
      <c r="DG7" s="271"/>
      <c r="DH7" s="271"/>
      <c r="DI7" s="271"/>
      <c r="DJ7" s="271"/>
      <c r="DK7" s="271"/>
      <c r="DL7" s="271"/>
      <c r="DM7" s="271"/>
      <c r="DN7" s="271"/>
      <c r="DO7" s="271"/>
      <c r="DP7" s="271"/>
      <c r="DQ7" s="271"/>
      <c r="DR7" s="271"/>
      <c r="DS7" s="271"/>
      <c r="DT7" s="271"/>
      <c r="DU7" s="271"/>
      <c r="DV7" s="271"/>
      <c r="DW7" s="271"/>
      <c r="DX7" s="271"/>
      <c r="DY7" s="271"/>
      <c r="DZ7" s="271"/>
      <c r="EA7" s="271"/>
      <c r="EB7" s="271"/>
      <c r="EC7" s="271"/>
      <c r="ED7" s="271"/>
      <c r="EE7" s="271"/>
      <c r="EF7" s="271"/>
      <c r="EG7" s="271"/>
      <c r="EH7" s="271"/>
      <c r="EI7" s="271"/>
      <c r="EJ7" s="271"/>
      <c r="EK7" s="271"/>
      <c r="EL7" s="271"/>
      <c r="EM7" s="271"/>
      <c r="EN7" s="271"/>
      <c r="EO7" s="271"/>
      <c r="EP7" s="271"/>
      <c r="EQ7" s="271"/>
      <c r="ER7" s="271"/>
      <c r="ES7" s="271"/>
      <c r="ET7" s="271"/>
      <c r="EU7" s="271"/>
      <c r="EV7" s="271"/>
      <c r="EW7" s="271"/>
      <c r="EX7" s="271"/>
      <c r="EY7" s="271"/>
      <c r="EZ7" s="271"/>
      <c r="FA7" s="271"/>
      <c r="FB7" s="271"/>
      <c r="FC7" s="271"/>
      <c r="FD7" s="271"/>
      <c r="FE7" s="271"/>
      <c r="FF7" s="271"/>
      <c r="FG7" s="271"/>
      <c r="FH7" s="271"/>
      <c r="FI7" s="271"/>
      <c r="FJ7" s="271"/>
      <c r="FK7" s="271"/>
      <c r="FL7" s="271"/>
      <c r="FM7" s="271"/>
      <c r="FN7" s="271"/>
      <c r="FO7" s="271"/>
      <c r="FP7" s="271"/>
      <c r="FQ7" s="271"/>
      <c r="FR7" s="271"/>
      <c r="FS7" s="271"/>
      <c r="FT7" s="271"/>
      <c r="FU7" s="271"/>
      <c r="FV7" s="271"/>
      <c r="FW7" s="271"/>
      <c r="FX7" s="271"/>
      <c r="FY7" s="271"/>
      <c r="FZ7" s="271"/>
      <c r="GA7" s="271"/>
      <c r="GB7" s="271"/>
      <c r="GC7" s="271"/>
      <c r="GD7" s="271"/>
      <c r="GE7" s="271"/>
      <c r="GF7" s="271"/>
      <c r="GG7" s="271"/>
      <c r="GH7" s="271"/>
      <c r="GI7" s="271"/>
      <c r="GJ7" s="271"/>
      <c r="GK7" s="271"/>
      <c r="GL7" s="271"/>
      <c r="GM7" s="271"/>
      <c r="GN7" s="271"/>
      <c r="GO7" s="271"/>
      <c r="GP7" s="271"/>
      <c r="GQ7" s="271"/>
      <c r="GR7" s="271"/>
      <c r="GS7" s="271"/>
      <c r="GT7" s="271"/>
      <c r="GU7" s="271"/>
      <c r="GV7" s="271"/>
      <c r="GW7" s="271"/>
      <c r="GX7" s="271"/>
      <c r="GY7" s="271"/>
      <c r="GZ7" s="271"/>
      <c r="HA7" s="271"/>
      <c r="HB7" s="271"/>
      <c r="HC7" s="271"/>
      <c r="HD7" s="271"/>
      <c r="HE7" s="271"/>
      <c r="HF7" s="271"/>
      <c r="HG7" s="271"/>
      <c r="HH7" s="271"/>
      <c r="HI7" s="271"/>
      <c r="HJ7" s="271"/>
      <c r="HK7" s="271"/>
      <c r="HL7" s="271"/>
      <c r="HM7" s="271"/>
      <c r="HN7" s="271"/>
      <c r="HO7" s="271"/>
      <c r="HP7" s="271"/>
      <c r="HQ7" s="271"/>
      <c r="HR7" s="271"/>
      <c r="HS7" s="271"/>
      <c r="HT7" s="271"/>
      <c r="HU7" s="271"/>
      <c r="HV7" s="271"/>
      <c r="HW7" s="271"/>
      <c r="HX7" s="271"/>
      <c r="HY7" s="271"/>
      <c r="HZ7" s="271"/>
      <c r="IA7" s="271"/>
      <c r="IB7" s="271"/>
      <c r="IC7" s="271"/>
      <c r="ID7" s="271"/>
      <c r="IE7" s="271"/>
      <c r="IF7" s="271"/>
      <c r="IG7" s="271"/>
      <c r="IH7" s="271"/>
      <c r="II7" s="271"/>
      <c r="IJ7" s="271"/>
      <c r="IK7" s="271"/>
      <c r="IL7" s="271"/>
      <c r="IM7" s="271"/>
      <c r="IN7" s="271"/>
      <c r="IO7" s="271"/>
      <c r="IP7" s="271"/>
      <c r="IQ7" s="271"/>
      <c r="IR7" s="271"/>
      <c r="IS7" s="271"/>
      <c r="IT7" s="271"/>
      <c r="IU7" s="271"/>
    </row>
    <row r="8" spans="1:255" s="4" customFormat="1" ht="28.5" customHeight="1" x14ac:dyDescent="0.3">
      <c r="A8" s="423">
        <f>A7+1</f>
        <v>2</v>
      </c>
      <c r="B8" s="377"/>
      <c r="C8" s="378" t="s">
        <v>27</v>
      </c>
      <c r="D8" s="379"/>
      <c r="E8" s="379"/>
      <c r="F8" s="374">
        <v>3000</v>
      </c>
      <c r="G8" s="379">
        <v>5000</v>
      </c>
      <c r="H8" s="379">
        <v>5000</v>
      </c>
      <c r="I8" s="379">
        <v>2000</v>
      </c>
      <c r="J8" s="379">
        <f t="shared" ref="J8:J32" si="0">SUM(F8:I8)</f>
        <v>15000</v>
      </c>
      <c r="K8" s="375"/>
      <c r="L8" s="375"/>
      <c r="M8" s="376"/>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c r="AW8" s="271"/>
      <c r="AX8" s="271"/>
      <c r="AY8" s="271"/>
      <c r="AZ8" s="271"/>
      <c r="BA8" s="271"/>
      <c r="BB8" s="271"/>
      <c r="BC8" s="271"/>
      <c r="BD8" s="271"/>
      <c r="BE8" s="271"/>
      <c r="BF8" s="271"/>
      <c r="BG8" s="271"/>
      <c r="BH8" s="271"/>
      <c r="BI8" s="271"/>
      <c r="BJ8" s="271"/>
      <c r="BK8" s="271"/>
      <c r="BL8" s="271"/>
      <c r="BM8" s="271"/>
      <c r="BN8" s="271"/>
      <c r="BO8" s="271"/>
      <c r="BP8" s="271"/>
      <c r="BQ8" s="271"/>
      <c r="BR8" s="271"/>
      <c r="BS8" s="271"/>
      <c r="BT8" s="271"/>
      <c r="BU8" s="271"/>
      <c r="BV8" s="271"/>
      <c r="BW8" s="271"/>
      <c r="BX8" s="271"/>
      <c r="BY8" s="271"/>
      <c r="BZ8" s="271"/>
      <c r="CA8" s="271"/>
      <c r="CB8" s="271"/>
      <c r="CC8" s="271"/>
      <c r="CD8" s="271"/>
      <c r="CE8" s="271"/>
      <c r="CF8" s="271"/>
      <c r="CG8" s="271"/>
      <c r="CH8" s="271"/>
      <c r="CI8" s="271"/>
      <c r="CJ8" s="271"/>
      <c r="CK8" s="271"/>
      <c r="CL8" s="271"/>
      <c r="CM8" s="271"/>
      <c r="CN8" s="271"/>
      <c r="CO8" s="271"/>
      <c r="CP8" s="271"/>
      <c r="CQ8" s="271"/>
      <c r="CR8" s="271"/>
      <c r="CS8" s="271"/>
      <c r="CT8" s="271"/>
      <c r="CU8" s="271"/>
      <c r="CV8" s="271"/>
      <c r="CW8" s="271"/>
      <c r="CX8" s="271"/>
      <c r="CY8" s="271"/>
      <c r="CZ8" s="271"/>
      <c r="DA8" s="271"/>
      <c r="DB8" s="271"/>
      <c r="DC8" s="271"/>
      <c r="DD8" s="271"/>
      <c r="DE8" s="271"/>
      <c r="DF8" s="271"/>
      <c r="DG8" s="271"/>
      <c r="DH8" s="271"/>
      <c r="DI8" s="271"/>
      <c r="DJ8" s="271"/>
      <c r="DK8" s="271"/>
      <c r="DL8" s="271"/>
      <c r="DM8" s="271"/>
      <c r="DN8" s="271"/>
      <c r="DO8" s="271"/>
      <c r="DP8" s="271"/>
      <c r="DQ8" s="271"/>
      <c r="DR8" s="271"/>
      <c r="DS8" s="271"/>
      <c r="DT8" s="271"/>
      <c r="DU8" s="271"/>
      <c r="DV8" s="271"/>
      <c r="DW8" s="271"/>
      <c r="DX8" s="271"/>
      <c r="DY8" s="271"/>
      <c r="DZ8" s="271"/>
      <c r="EA8" s="271"/>
      <c r="EB8" s="271"/>
      <c r="EC8" s="271"/>
      <c r="ED8" s="271"/>
      <c r="EE8" s="271"/>
      <c r="EF8" s="271"/>
      <c r="EG8" s="271"/>
      <c r="EH8" s="271"/>
      <c r="EI8" s="271"/>
      <c r="EJ8" s="271"/>
      <c r="EK8" s="271"/>
      <c r="EL8" s="271"/>
      <c r="EM8" s="271"/>
      <c r="EN8" s="271"/>
      <c r="EO8" s="271"/>
      <c r="EP8" s="271"/>
      <c r="EQ8" s="271"/>
      <c r="ER8" s="271"/>
      <c r="ES8" s="271"/>
      <c r="ET8" s="271"/>
      <c r="EU8" s="271"/>
      <c r="EV8" s="271"/>
      <c r="EW8" s="271"/>
      <c r="EX8" s="271"/>
      <c r="EY8" s="271"/>
      <c r="EZ8" s="271"/>
      <c r="FA8" s="271"/>
      <c r="FB8" s="271"/>
      <c r="FC8" s="271"/>
      <c r="FD8" s="271"/>
      <c r="FE8" s="271"/>
      <c r="FF8" s="271"/>
      <c r="FG8" s="271"/>
      <c r="FH8" s="271"/>
      <c r="FI8" s="271"/>
      <c r="FJ8" s="271"/>
      <c r="FK8" s="271"/>
      <c r="FL8" s="271"/>
      <c r="FM8" s="271"/>
      <c r="FN8" s="271"/>
      <c r="FO8" s="271"/>
      <c r="FP8" s="271"/>
      <c r="FQ8" s="271"/>
      <c r="FR8" s="271"/>
      <c r="FS8" s="271"/>
      <c r="FT8" s="271"/>
      <c r="FU8" s="271"/>
      <c r="FV8" s="271"/>
      <c r="FW8" s="271"/>
      <c r="FX8" s="271"/>
      <c r="FY8" s="271"/>
      <c r="FZ8" s="271"/>
      <c r="GA8" s="271"/>
      <c r="GB8" s="271"/>
      <c r="GC8" s="271"/>
      <c r="GD8" s="271"/>
      <c r="GE8" s="271"/>
      <c r="GF8" s="271"/>
      <c r="GG8" s="271"/>
      <c r="GH8" s="271"/>
      <c r="GI8" s="271"/>
      <c r="GJ8" s="271"/>
      <c r="GK8" s="271"/>
      <c r="GL8" s="271"/>
      <c r="GM8" s="271"/>
      <c r="GN8" s="271"/>
      <c r="GO8" s="271"/>
      <c r="GP8" s="271"/>
      <c r="GQ8" s="271"/>
      <c r="GR8" s="271"/>
      <c r="GS8" s="271"/>
      <c r="GT8" s="271"/>
      <c r="GU8" s="271"/>
      <c r="GV8" s="271"/>
      <c r="GW8" s="271"/>
      <c r="GX8" s="271"/>
      <c r="GY8" s="271"/>
      <c r="GZ8" s="271"/>
      <c r="HA8" s="271"/>
      <c r="HB8" s="271"/>
      <c r="HC8" s="271"/>
      <c r="HD8" s="271"/>
      <c r="HE8" s="271"/>
      <c r="HF8" s="271"/>
      <c r="HG8" s="271"/>
      <c r="HH8" s="271"/>
      <c r="HI8" s="271"/>
      <c r="HJ8" s="271"/>
      <c r="HK8" s="271"/>
      <c r="HL8" s="271"/>
      <c r="HM8" s="271"/>
      <c r="HN8" s="271"/>
      <c r="HO8" s="271"/>
      <c r="HP8" s="271"/>
      <c r="HQ8" s="271"/>
      <c r="HR8" s="271"/>
      <c r="HS8" s="271"/>
      <c r="HT8" s="271"/>
      <c r="HU8" s="271"/>
      <c r="HV8" s="271"/>
      <c r="HW8" s="271"/>
      <c r="HX8" s="271"/>
      <c r="HY8" s="271"/>
      <c r="HZ8" s="271"/>
      <c r="IA8" s="271"/>
      <c r="IB8" s="271"/>
      <c r="IC8" s="271"/>
      <c r="ID8" s="271"/>
      <c r="IE8" s="271"/>
      <c r="IF8" s="271"/>
      <c r="IG8" s="271"/>
      <c r="IH8" s="271"/>
      <c r="II8" s="271"/>
      <c r="IJ8" s="271"/>
      <c r="IK8" s="271"/>
      <c r="IL8" s="271"/>
      <c r="IM8" s="271"/>
      <c r="IN8" s="271"/>
      <c r="IO8" s="271"/>
      <c r="IP8" s="271"/>
      <c r="IQ8" s="271"/>
      <c r="IR8" s="271"/>
      <c r="IS8" s="271"/>
      <c r="IT8" s="271"/>
      <c r="IU8" s="271"/>
    </row>
    <row r="9" spans="1:255" s="4" customFormat="1" ht="28.5" customHeight="1" x14ac:dyDescent="0.3">
      <c r="A9" s="423">
        <f t="shared" ref="A9:A32" si="1">A8+1</f>
        <v>3</v>
      </c>
      <c r="B9" s="396"/>
      <c r="C9" s="380" t="s">
        <v>28</v>
      </c>
      <c r="D9" s="379"/>
      <c r="E9" s="379"/>
      <c r="F9" s="374">
        <v>85000</v>
      </c>
      <c r="G9" s="379">
        <v>50000</v>
      </c>
      <c r="H9" s="379">
        <v>30000</v>
      </c>
      <c r="I9" s="379"/>
      <c r="J9" s="379">
        <f t="shared" si="0"/>
        <v>165000</v>
      </c>
      <c r="K9" s="381"/>
      <c r="L9" s="375"/>
      <c r="M9" s="376"/>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c r="AW9" s="271"/>
      <c r="AX9" s="271"/>
      <c r="AY9" s="271"/>
      <c r="AZ9" s="271"/>
      <c r="BA9" s="271"/>
      <c r="BB9" s="271"/>
      <c r="BC9" s="271"/>
      <c r="BD9" s="271"/>
      <c r="BE9" s="271"/>
      <c r="BF9" s="271"/>
      <c r="BG9" s="271"/>
      <c r="BH9" s="271"/>
      <c r="BI9" s="271"/>
      <c r="BJ9" s="271"/>
      <c r="BK9" s="271"/>
      <c r="BL9" s="271"/>
      <c r="BM9" s="271"/>
      <c r="BN9" s="271"/>
      <c r="BO9" s="271"/>
      <c r="BP9" s="271"/>
      <c r="BQ9" s="271"/>
      <c r="BR9" s="271"/>
      <c r="BS9" s="271"/>
      <c r="BT9" s="271"/>
      <c r="BU9" s="271"/>
      <c r="BV9" s="271"/>
      <c r="BW9" s="271"/>
      <c r="BX9" s="271"/>
      <c r="BY9" s="271"/>
      <c r="BZ9" s="271"/>
      <c r="CA9" s="271"/>
      <c r="CB9" s="271"/>
      <c r="CC9" s="271"/>
      <c r="CD9" s="271"/>
      <c r="CE9" s="271"/>
      <c r="CF9" s="271"/>
      <c r="CG9" s="271"/>
      <c r="CH9" s="271"/>
      <c r="CI9" s="271"/>
      <c r="CJ9" s="271"/>
      <c r="CK9" s="271"/>
      <c r="CL9" s="271"/>
      <c r="CM9" s="271"/>
      <c r="CN9" s="271"/>
      <c r="CO9" s="271"/>
      <c r="CP9" s="271"/>
      <c r="CQ9" s="271"/>
      <c r="CR9" s="271"/>
      <c r="CS9" s="271"/>
      <c r="CT9" s="271"/>
      <c r="CU9" s="271"/>
      <c r="CV9" s="271"/>
      <c r="CW9" s="271"/>
      <c r="CX9" s="271"/>
      <c r="CY9" s="271"/>
      <c r="CZ9" s="271"/>
      <c r="DA9" s="271"/>
      <c r="DB9" s="271"/>
      <c r="DC9" s="271"/>
      <c r="DD9" s="271"/>
      <c r="DE9" s="271"/>
      <c r="DF9" s="271"/>
      <c r="DG9" s="271"/>
      <c r="DH9" s="271"/>
      <c r="DI9" s="271"/>
      <c r="DJ9" s="271"/>
      <c r="DK9" s="271"/>
      <c r="DL9" s="271"/>
      <c r="DM9" s="271"/>
      <c r="DN9" s="271"/>
      <c r="DO9" s="271"/>
      <c r="DP9" s="271"/>
      <c r="DQ9" s="271"/>
      <c r="DR9" s="271"/>
      <c r="DS9" s="271"/>
      <c r="DT9" s="271"/>
      <c r="DU9" s="271"/>
      <c r="DV9" s="271"/>
      <c r="DW9" s="271"/>
      <c r="DX9" s="271"/>
      <c r="DY9" s="271"/>
      <c r="DZ9" s="271"/>
      <c r="EA9" s="271"/>
      <c r="EB9" s="271"/>
      <c r="EC9" s="271"/>
      <c r="ED9" s="271"/>
      <c r="EE9" s="271"/>
      <c r="EF9" s="271"/>
      <c r="EG9" s="271"/>
      <c r="EH9" s="271"/>
      <c r="EI9" s="271"/>
      <c r="EJ9" s="271"/>
      <c r="EK9" s="271"/>
      <c r="EL9" s="271"/>
      <c r="EM9" s="271"/>
      <c r="EN9" s="271"/>
      <c r="EO9" s="271"/>
      <c r="EP9" s="271"/>
      <c r="EQ9" s="271"/>
      <c r="ER9" s="271"/>
      <c r="ES9" s="271"/>
      <c r="ET9" s="271"/>
      <c r="EU9" s="271"/>
      <c r="EV9" s="271"/>
      <c r="EW9" s="271"/>
      <c r="EX9" s="271"/>
      <c r="EY9" s="271"/>
      <c r="EZ9" s="271"/>
      <c r="FA9" s="271"/>
      <c r="FB9" s="271"/>
      <c r="FC9" s="271"/>
      <c r="FD9" s="271"/>
      <c r="FE9" s="271"/>
      <c r="FF9" s="271"/>
      <c r="FG9" s="271"/>
      <c r="FH9" s="271"/>
      <c r="FI9" s="271"/>
      <c r="FJ9" s="271"/>
      <c r="FK9" s="271"/>
      <c r="FL9" s="271"/>
      <c r="FM9" s="271"/>
      <c r="FN9" s="271"/>
      <c r="FO9" s="271"/>
      <c r="FP9" s="271"/>
      <c r="FQ9" s="271"/>
      <c r="FR9" s="271"/>
      <c r="FS9" s="271"/>
      <c r="FT9" s="271"/>
      <c r="FU9" s="271"/>
      <c r="FV9" s="271"/>
      <c r="FW9" s="271"/>
      <c r="FX9" s="271"/>
      <c r="FY9" s="271"/>
      <c r="FZ9" s="271"/>
      <c r="GA9" s="271"/>
      <c r="GB9" s="271"/>
      <c r="GC9" s="271"/>
      <c r="GD9" s="271"/>
      <c r="GE9" s="271"/>
      <c r="GF9" s="271"/>
      <c r="GG9" s="271"/>
      <c r="GH9" s="271"/>
      <c r="GI9" s="271"/>
      <c r="GJ9" s="271"/>
      <c r="GK9" s="271"/>
      <c r="GL9" s="271"/>
      <c r="GM9" s="271"/>
      <c r="GN9" s="271"/>
      <c r="GO9" s="271"/>
      <c r="GP9" s="271"/>
      <c r="GQ9" s="271"/>
      <c r="GR9" s="271"/>
      <c r="GS9" s="271"/>
      <c r="GT9" s="271"/>
      <c r="GU9" s="271"/>
      <c r="GV9" s="271"/>
      <c r="GW9" s="271"/>
      <c r="GX9" s="271"/>
      <c r="GY9" s="271"/>
      <c r="GZ9" s="271"/>
      <c r="HA9" s="271"/>
      <c r="HB9" s="271"/>
      <c r="HC9" s="271"/>
      <c r="HD9" s="271"/>
      <c r="HE9" s="271"/>
      <c r="HF9" s="271"/>
      <c r="HG9" s="271"/>
      <c r="HH9" s="271"/>
      <c r="HI9" s="271"/>
      <c r="HJ9" s="271"/>
      <c r="HK9" s="271"/>
      <c r="HL9" s="271"/>
      <c r="HM9" s="271"/>
      <c r="HN9" s="271"/>
      <c r="HO9" s="271"/>
      <c r="HP9" s="271"/>
      <c r="HQ9" s="271"/>
      <c r="HR9" s="271"/>
      <c r="HS9" s="271"/>
      <c r="HT9" s="271"/>
      <c r="HU9" s="271"/>
      <c r="HV9" s="271"/>
      <c r="HW9" s="271"/>
      <c r="HX9" s="271"/>
      <c r="HY9" s="271"/>
      <c r="HZ9" s="271"/>
      <c r="IA9" s="271"/>
      <c r="IB9" s="271"/>
      <c r="IC9" s="271"/>
      <c r="ID9" s="271"/>
      <c r="IE9" s="271"/>
      <c r="IF9" s="271"/>
      <c r="IG9" s="271"/>
      <c r="IH9" s="271"/>
      <c r="II9" s="271"/>
      <c r="IJ9" s="271"/>
      <c r="IK9" s="271"/>
      <c r="IL9" s="271"/>
      <c r="IM9" s="271"/>
      <c r="IN9" s="271"/>
      <c r="IO9" s="271"/>
      <c r="IP9" s="271"/>
      <c r="IQ9" s="271"/>
      <c r="IR9" s="271"/>
      <c r="IS9" s="271"/>
      <c r="IT9" s="271"/>
      <c r="IU9" s="271"/>
    </row>
    <row r="10" spans="1:255" s="4" customFormat="1" ht="31.95" customHeight="1" x14ac:dyDescent="0.3">
      <c r="A10" s="423">
        <f t="shared" si="1"/>
        <v>4</v>
      </c>
      <c r="B10" s="377"/>
      <c r="C10" s="400" t="s">
        <v>29</v>
      </c>
      <c r="D10" s="379"/>
      <c r="E10" s="379"/>
      <c r="F10" s="379">
        <v>5000</v>
      </c>
      <c r="G10" s="379">
        <v>5000</v>
      </c>
      <c r="H10" s="379"/>
      <c r="I10" s="379"/>
      <c r="J10" s="379">
        <f t="shared" si="0"/>
        <v>10000</v>
      </c>
      <c r="K10" s="375"/>
      <c r="L10" s="375"/>
      <c r="M10" s="376"/>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c r="AW10" s="271"/>
      <c r="AX10" s="271"/>
      <c r="AY10" s="271"/>
      <c r="AZ10" s="271"/>
      <c r="BA10" s="271"/>
      <c r="BB10" s="271"/>
      <c r="BC10" s="271"/>
      <c r="BD10" s="271"/>
      <c r="BE10" s="271"/>
      <c r="BF10" s="271"/>
      <c r="BG10" s="271"/>
      <c r="BH10" s="271"/>
      <c r="BI10" s="271"/>
      <c r="BJ10" s="271"/>
      <c r="BK10" s="271"/>
      <c r="BL10" s="271"/>
      <c r="BM10" s="271"/>
      <c r="BN10" s="271"/>
      <c r="BO10" s="271"/>
      <c r="BP10" s="271"/>
      <c r="BQ10" s="271"/>
      <c r="BR10" s="271"/>
      <c r="BS10" s="271"/>
      <c r="BT10" s="271"/>
      <c r="BU10" s="271"/>
      <c r="BV10" s="271"/>
      <c r="BW10" s="271"/>
      <c r="BX10" s="271"/>
      <c r="BY10" s="271"/>
      <c r="BZ10" s="271"/>
      <c r="CA10" s="271"/>
      <c r="CB10" s="271"/>
      <c r="CC10" s="271"/>
      <c r="CD10" s="271"/>
      <c r="CE10" s="271"/>
      <c r="CF10" s="271"/>
      <c r="CG10" s="271"/>
      <c r="CH10" s="271"/>
      <c r="CI10" s="271"/>
      <c r="CJ10" s="271"/>
      <c r="CK10" s="271"/>
      <c r="CL10" s="271"/>
      <c r="CM10" s="271"/>
      <c r="CN10" s="271"/>
      <c r="CO10" s="271"/>
      <c r="CP10" s="271"/>
      <c r="CQ10" s="271"/>
      <c r="CR10" s="271"/>
      <c r="CS10" s="271"/>
      <c r="CT10" s="271"/>
      <c r="CU10" s="271"/>
      <c r="CV10" s="271"/>
      <c r="CW10" s="271"/>
      <c r="CX10" s="271"/>
      <c r="CY10" s="271"/>
      <c r="CZ10" s="271"/>
      <c r="DA10" s="271"/>
      <c r="DB10" s="271"/>
      <c r="DC10" s="271"/>
      <c r="DD10" s="271"/>
      <c r="DE10" s="271"/>
      <c r="DF10" s="271"/>
      <c r="DG10" s="271"/>
      <c r="DH10" s="271"/>
      <c r="DI10" s="271"/>
      <c r="DJ10" s="271"/>
      <c r="DK10" s="271"/>
      <c r="DL10" s="271"/>
      <c r="DM10" s="271"/>
      <c r="DN10" s="271"/>
      <c r="DO10" s="271"/>
      <c r="DP10" s="271"/>
      <c r="DQ10" s="271"/>
      <c r="DR10" s="271"/>
      <c r="DS10" s="271"/>
      <c r="DT10" s="271"/>
      <c r="DU10" s="271"/>
      <c r="DV10" s="271"/>
      <c r="DW10" s="271"/>
      <c r="DX10" s="271"/>
      <c r="DY10" s="271"/>
      <c r="DZ10" s="271"/>
      <c r="EA10" s="271"/>
      <c r="EB10" s="271"/>
      <c r="EC10" s="271"/>
      <c r="ED10" s="271"/>
      <c r="EE10" s="271"/>
      <c r="EF10" s="271"/>
      <c r="EG10" s="271"/>
      <c r="EH10" s="271"/>
      <c r="EI10" s="271"/>
      <c r="EJ10" s="271"/>
      <c r="EK10" s="271"/>
      <c r="EL10" s="271"/>
      <c r="EM10" s="271"/>
      <c r="EN10" s="271"/>
      <c r="EO10" s="271"/>
      <c r="EP10" s="271"/>
      <c r="EQ10" s="271"/>
      <c r="ER10" s="271"/>
      <c r="ES10" s="271"/>
      <c r="ET10" s="271"/>
      <c r="EU10" s="271"/>
      <c r="EV10" s="271"/>
      <c r="EW10" s="271"/>
      <c r="EX10" s="271"/>
      <c r="EY10" s="271"/>
      <c r="EZ10" s="271"/>
      <c r="FA10" s="271"/>
      <c r="FB10" s="271"/>
      <c r="FC10" s="271"/>
      <c r="FD10" s="271"/>
      <c r="FE10" s="271"/>
      <c r="FF10" s="271"/>
      <c r="FG10" s="271"/>
      <c r="FH10" s="271"/>
      <c r="FI10" s="271"/>
      <c r="FJ10" s="271"/>
      <c r="FK10" s="271"/>
      <c r="FL10" s="271"/>
      <c r="FM10" s="271"/>
      <c r="FN10" s="271"/>
      <c r="FO10" s="271"/>
      <c r="FP10" s="271"/>
      <c r="FQ10" s="271"/>
      <c r="FR10" s="271"/>
      <c r="FS10" s="271"/>
      <c r="FT10" s="271"/>
      <c r="FU10" s="271"/>
      <c r="FV10" s="271"/>
      <c r="FW10" s="271"/>
      <c r="FX10" s="271"/>
      <c r="FY10" s="271"/>
      <c r="FZ10" s="271"/>
      <c r="GA10" s="271"/>
      <c r="GB10" s="271"/>
      <c r="GC10" s="271"/>
      <c r="GD10" s="271"/>
      <c r="GE10" s="271"/>
      <c r="GF10" s="271"/>
      <c r="GG10" s="271"/>
      <c r="GH10" s="271"/>
      <c r="GI10" s="271"/>
      <c r="GJ10" s="271"/>
      <c r="GK10" s="271"/>
      <c r="GL10" s="271"/>
      <c r="GM10" s="271"/>
      <c r="GN10" s="271"/>
      <c r="GO10" s="271"/>
      <c r="GP10" s="271"/>
      <c r="GQ10" s="271"/>
      <c r="GR10" s="271"/>
      <c r="GS10" s="271"/>
      <c r="GT10" s="271"/>
      <c r="GU10" s="271"/>
      <c r="GV10" s="271"/>
      <c r="GW10" s="271"/>
      <c r="GX10" s="271"/>
      <c r="GY10" s="271"/>
      <c r="GZ10" s="271"/>
      <c r="HA10" s="271"/>
      <c r="HB10" s="271"/>
      <c r="HC10" s="271"/>
      <c r="HD10" s="271"/>
      <c r="HE10" s="271"/>
      <c r="HF10" s="271"/>
      <c r="HG10" s="271"/>
      <c r="HH10" s="271"/>
      <c r="HI10" s="271"/>
      <c r="HJ10" s="271"/>
      <c r="HK10" s="271"/>
      <c r="HL10" s="271"/>
      <c r="HM10" s="271"/>
      <c r="HN10" s="271"/>
      <c r="HO10" s="271"/>
      <c r="HP10" s="271"/>
      <c r="HQ10" s="271"/>
      <c r="HR10" s="271"/>
      <c r="HS10" s="271"/>
      <c r="HT10" s="271"/>
      <c r="HU10" s="271"/>
      <c r="HV10" s="271"/>
      <c r="HW10" s="271"/>
      <c r="HX10" s="271"/>
      <c r="HY10" s="271"/>
      <c r="HZ10" s="271"/>
      <c r="IA10" s="271"/>
      <c r="IB10" s="271"/>
      <c r="IC10" s="271"/>
      <c r="ID10" s="271"/>
      <c r="IE10" s="271"/>
      <c r="IF10" s="271"/>
      <c r="IG10" s="271"/>
      <c r="IH10" s="271"/>
      <c r="II10" s="271"/>
      <c r="IJ10" s="271"/>
      <c r="IK10" s="271"/>
      <c r="IL10" s="271"/>
      <c r="IM10" s="271"/>
      <c r="IN10" s="271"/>
      <c r="IO10" s="271"/>
      <c r="IP10" s="271"/>
      <c r="IQ10" s="271"/>
      <c r="IR10" s="271"/>
      <c r="IS10" s="271"/>
      <c r="IT10" s="271"/>
      <c r="IU10" s="271"/>
    </row>
    <row r="11" spans="1:255" s="4" customFormat="1" ht="28.5" customHeight="1" x14ac:dyDescent="0.3">
      <c r="A11" s="423">
        <f t="shared" si="1"/>
        <v>5</v>
      </c>
      <c r="B11" s="377"/>
      <c r="C11" s="382" t="s">
        <v>30</v>
      </c>
      <c r="D11" s="383"/>
      <c r="E11" s="379"/>
      <c r="F11" s="374">
        <v>120000</v>
      </c>
      <c r="G11" s="374">
        <v>68000</v>
      </c>
      <c r="H11" s="379">
        <v>68000</v>
      </c>
      <c r="I11" s="379">
        <v>33000</v>
      </c>
      <c r="J11" s="379">
        <f t="shared" si="0"/>
        <v>289000</v>
      </c>
      <c r="K11" s="381"/>
      <c r="L11" s="375"/>
      <c r="M11" s="376"/>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c r="AW11" s="271"/>
      <c r="AX11" s="271"/>
      <c r="AY11" s="271"/>
      <c r="AZ11" s="271"/>
      <c r="BA11" s="271"/>
      <c r="BB11" s="271"/>
      <c r="BC11" s="271"/>
      <c r="BD11" s="271"/>
      <c r="BE11" s="271"/>
      <c r="BF11" s="271"/>
      <c r="BG11" s="271"/>
      <c r="BH11" s="271"/>
      <c r="BI11" s="271"/>
      <c r="BJ11" s="271"/>
      <c r="BK11" s="271"/>
      <c r="BL11" s="271"/>
      <c r="BM11" s="271"/>
      <c r="BN11" s="271"/>
      <c r="BO11" s="271"/>
      <c r="BP11" s="271"/>
      <c r="BQ11" s="271"/>
      <c r="BR11" s="271"/>
      <c r="BS11" s="271"/>
      <c r="BT11" s="271"/>
      <c r="BU11" s="271"/>
      <c r="BV11" s="271"/>
      <c r="BW11" s="271"/>
      <c r="BX11" s="271"/>
      <c r="BY11" s="271"/>
      <c r="BZ11" s="271"/>
      <c r="CA11" s="271"/>
      <c r="CB11" s="271"/>
      <c r="CC11" s="271"/>
      <c r="CD11" s="271"/>
      <c r="CE11" s="271"/>
      <c r="CF11" s="271"/>
      <c r="CG11" s="271"/>
      <c r="CH11" s="271"/>
      <c r="CI11" s="271"/>
      <c r="CJ11" s="271"/>
      <c r="CK11" s="271"/>
      <c r="CL11" s="271"/>
      <c r="CM11" s="271"/>
      <c r="CN11" s="271"/>
      <c r="CO11" s="271"/>
      <c r="CP11" s="271"/>
      <c r="CQ11" s="271"/>
      <c r="CR11" s="271"/>
      <c r="CS11" s="271"/>
      <c r="CT11" s="271"/>
      <c r="CU11" s="271"/>
      <c r="CV11" s="271"/>
      <c r="CW11" s="271"/>
      <c r="CX11" s="271"/>
      <c r="CY11" s="271"/>
      <c r="CZ11" s="271"/>
      <c r="DA11" s="271"/>
      <c r="DB11" s="271"/>
      <c r="DC11" s="271"/>
      <c r="DD11" s="271"/>
      <c r="DE11" s="271"/>
      <c r="DF11" s="271"/>
      <c r="DG11" s="271"/>
      <c r="DH11" s="271"/>
      <c r="DI11" s="271"/>
      <c r="DJ11" s="271"/>
      <c r="DK11" s="271"/>
      <c r="DL11" s="271"/>
      <c r="DM11" s="271"/>
      <c r="DN11" s="271"/>
      <c r="DO11" s="271"/>
      <c r="DP11" s="271"/>
      <c r="DQ11" s="271"/>
      <c r="DR11" s="271"/>
      <c r="DS11" s="271"/>
      <c r="DT11" s="271"/>
      <c r="DU11" s="271"/>
      <c r="DV11" s="271"/>
      <c r="DW11" s="271"/>
      <c r="DX11" s="271"/>
      <c r="DY11" s="271"/>
      <c r="DZ11" s="271"/>
      <c r="EA11" s="271"/>
      <c r="EB11" s="271"/>
      <c r="EC11" s="271"/>
      <c r="ED11" s="271"/>
      <c r="EE11" s="271"/>
      <c r="EF11" s="271"/>
      <c r="EG11" s="271"/>
      <c r="EH11" s="271"/>
      <c r="EI11" s="271"/>
      <c r="EJ11" s="271"/>
      <c r="EK11" s="271"/>
      <c r="EL11" s="271"/>
      <c r="EM11" s="271"/>
      <c r="EN11" s="271"/>
      <c r="EO11" s="271"/>
      <c r="EP11" s="271"/>
      <c r="EQ11" s="271"/>
      <c r="ER11" s="271"/>
      <c r="ES11" s="271"/>
      <c r="ET11" s="271"/>
      <c r="EU11" s="271"/>
      <c r="EV11" s="271"/>
      <c r="EW11" s="271"/>
      <c r="EX11" s="271"/>
      <c r="EY11" s="271"/>
      <c r="EZ11" s="271"/>
      <c r="FA11" s="271"/>
      <c r="FB11" s="271"/>
      <c r="FC11" s="271"/>
      <c r="FD11" s="271"/>
      <c r="FE11" s="271"/>
      <c r="FF11" s="271"/>
      <c r="FG11" s="271"/>
      <c r="FH11" s="271"/>
      <c r="FI11" s="271"/>
      <c r="FJ11" s="271"/>
      <c r="FK11" s="271"/>
      <c r="FL11" s="271"/>
      <c r="FM11" s="271"/>
      <c r="FN11" s="271"/>
      <c r="FO11" s="271"/>
      <c r="FP11" s="271"/>
      <c r="FQ11" s="271"/>
      <c r="FR11" s="271"/>
      <c r="FS11" s="271"/>
      <c r="FT11" s="271"/>
      <c r="FU11" s="271"/>
      <c r="FV11" s="271"/>
      <c r="FW11" s="271"/>
      <c r="FX11" s="271"/>
      <c r="FY11" s="271"/>
      <c r="FZ11" s="271"/>
      <c r="GA11" s="271"/>
      <c r="GB11" s="271"/>
      <c r="GC11" s="271"/>
      <c r="GD11" s="271"/>
      <c r="GE11" s="271"/>
      <c r="GF11" s="271"/>
      <c r="GG11" s="271"/>
      <c r="GH11" s="271"/>
      <c r="GI11" s="271"/>
      <c r="GJ11" s="271"/>
      <c r="GK11" s="271"/>
      <c r="GL11" s="271"/>
      <c r="GM11" s="271"/>
      <c r="GN11" s="271"/>
      <c r="GO11" s="271"/>
      <c r="GP11" s="271"/>
      <c r="GQ11" s="271"/>
      <c r="GR11" s="271"/>
      <c r="GS11" s="271"/>
      <c r="GT11" s="271"/>
      <c r="GU11" s="271"/>
      <c r="GV11" s="271"/>
      <c r="GW11" s="271"/>
      <c r="GX11" s="271"/>
      <c r="GY11" s="271"/>
      <c r="GZ11" s="271"/>
      <c r="HA11" s="271"/>
      <c r="HB11" s="271"/>
      <c r="HC11" s="271"/>
      <c r="HD11" s="271"/>
      <c r="HE11" s="271"/>
      <c r="HF11" s="271"/>
      <c r="HG11" s="271"/>
      <c r="HH11" s="271"/>
      <c r="HI11" s="271"/>
      <c r="HJ11" s="271"/>
      <c r="HK11" s="271"/>
      <c r="HL11" s="271"/>
      <c r="HM11" s="271"/>
      <c r="HN11" s="271"/>
      <c r="HO11" s="271"/>
      <c r="HP11" s="271"/>
      <c r="HQ11" s="271"/>
      <c r="HR11" s="271"/>
      <c r="HS11" s="271"/>
      <c r="HT11" s="271"/>
      <c r="HU11" s="271"/>
      <c r="HV11" s="271"/>
      <c r="HW11" s="271"/>
      <c r="HX11" s="271"/>
      <c r="HY11" s="271"/>
      <c r="HZ11" s="271"/>
      <c r="IA11" s="271"/>
      <c r="IB11" s="271"/>
      <c r="IC11" s="271"/>
      <c r="ID11" s="271"/>
      <c r="IE11" s="271"/>
      <c r="IF11" s="271"/>
      <c r="IG11" s="271"/>
      <c r="IH11" s="271"/>
      <c r="II11" s="271"/>
      <c r="IJ11" s="271"/>
      <c r="IK11" s="271"/>
      <c r="IL11" s="271"/>
      <c r="IM11" s="271"/>
      <c r="IN11" s="271"/>
      <c r="IO11" s="271"/>
      <c r="IP11" s="271"/>
      <c r="IQ11" s="271"/>
      <c r="IR11" s="271"/>
      <c r="IS11" s="271"/>
      <c r="IT11" s="271"/>
      <c r="IU11" s="271"/>
    </row>
    <row r="12" spans="1:255" s="4" customFormat="1" ht="28.2" customHeight="1" x14ac:dyDescent="0.3">
      <c r="A12" s="423">
        <f t="shared" si="1"/>
        <v>6</v>
      </c>
      <c r="B12" s="377"/>
      <c r="C12" s="384" t="s">
        <v>31</v>
      </c>
      <c r="D12" s="379"/>
      <c r="E12" s="379"/>
      <c r="F12" s="374">
        <v>10000</v>
      </c>
      <c r="G12" s="270"/>
      <c r="H12" s="379">
        <v>10000</v>
      </c>
      <c r="I12" s="379"/>
      <c r="J12" s="379">
        <f t="shared" si="0"/>
        <v>20000</v>
      </c>
      <c r="K12" s="375"/>
      <c r="L12" s="375"/>
      <c r="M12" s="376"/>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c r="AW12" s="271"/>
      <c r="AX12" s="271"/>
      <c r="AY12" s="271"/>
      <c r="AZ12" s="271"/>
      <c r="BA12" s="271"/>
      <c r="BB12" s="271"/>
      <c r="BC12" s="271"/>
      <c r="BD12" s="271"/>
      <c r="BE12" s="271"/>
      <c r="BF12" s="271"/>
      <c r="BG12" s="271"/>
      <c r="BH12" s="271"/>
      <c r="BI12" s="271"/>
      <c r="BJ12" s="271"/>
      <c r="BK12" s="271"/>
      <c r="BL12" s="271"/>
      <c r="BM12" s="271"/>
      <c r="BN12" s="271"/>
      <c r="BO12" s="271"/>
      <c r="BP12" s="271"/>
      <c r="BQ12" s="271"/>
      <c r="BR12" s="271"/>
      <c r="BS12" s="271"/>
      <c r="BT12" s="271"/>
      <c r="BU12" s="271"/>
      <c r="BV12" s="271"/>
      <c r="BW12" s="271"/>
      <c r="BX12" s="271"/>
      <c r="BY12" s="271"/>
      <c r="BZ12" s="271"/>
      <c r="CA12" s="271"/>
      <c r="CB12" s="271"/>
      <c r="CC12" s="271"/>
      <c r="CD12" s="271"/>
      <c r="CE12" s="271"/>
      <c r="CF12" s="271"/>
      <c r="CG12" s="271"/>
      <c r="CH12" s="271"/>
      <c r="CI12" s="271"/>
      <c r="CJ12" s="271"/>
      <c r="CK12" s="271"/>
      <c r="CL12" s="271"/>
      <c r="CM12" s="271"/>
      <c r="CN12" s="271"/>
      <c r="CO12" s="271"/>
      <c r="CP12" s="271"/>
      <c r="CQ12" s="271"/>
      <c r="CR12" s="271"/>
      <c r="CS12" s="271"/>
      <c r="CT12" s="271"/>
      <c r="CU12" s="271"/>
      <c r="CV12" s="271"/>
      <c r="CW12" s="271"/>
      <c r="CX12" s="271"/>
      <c r="CY12" s="271"/>
      <c r="CZ12" s="271"/>
      <c r="DA12" s="271"/>
      <c r="DB12" s="271"/>
      <c r="DC12" s="271"/>
      <c r="DD12" s="271"/>
      <c r="DE12" s="271"/>
      <c r="DF12" s="271"/>
      <c r="DG12" s="271"/>
      <c r="DH12" s="271"/>
      <c r="DI12" s="271"/>
      <c r="DJ12" s="271"/>
      <c r="DK12" s="271"/>
      <c r="DL12" s="271"/>
      <c r="DM12" s="271"/>
      <c r="DN12" s="271"/>
      <c r="DO12" s="271"/>
      <c r="DP12" s="271"/>
      <c r="DQ12" s="271"/>
      <c r="DR12" s="271"/>
      <c r="DS12" s="271"/>
      <c r="DT12" s="271"/>
      <c r="DU12" s="271"/>
      <c r="DV12" s="271"/>
      <c r="DW12" s="271"/>
      <c r="DX12" s="271"/>
      <c r="DY12" s="271"/>
      <c r="DZ12" s="271"/>
      <c r="EA12" s="271"/>
      <c r="EB12" s="271"/>
      <c r="EC12" s="271"/>
      <c r="ED12" s="271"/>
      <c r="EE12" s="271"/>
      <c r="EF12" s="271"/>
      <c r="EG12" s="271"/>
      <c r="EH12" s="271"/>
      <c r="EI12" s="271"/>
      <c r="EJ12" s="271"/>
      <c r="EK12" s="271"/>
      <c r="EL12" s="271"/>
      <c r="EM12" s="271"/>
      <c r="EN12" s="271"/>
      <c r="EO12" s="271"/>
      <c r="EP12" s="271"/>
      <c r="EQ12" s="271"/>
      <c r="ER12" s="271"/>
      <c r="ES12" s="271"/>
      <c r="ET12" s="271"/>
      <c r="EU12" s="271"/>
      <c r="EV12" s="271"/>
      <c r="EW12" s="271"/>
      <c r="EX12" s="271"/>
      <c r="EY12" s="271"/>
      <c r="EZ12" s="271"/>
      <c r="FA12" s="271"/>
      <c r="FB12" s="271"/>
      <c r="FC12" s="271"/>
      <c r="FD12" s="271"/>
      <c r="FE12" s="271"/>
      <c r="FF12" s="271"/>
      <c r="FG12" s="271"/>
      <c r="FH12" s="271"/>
      <c r="FI12" s="271"/>
      <c r="FJ12" s="271"/>
      <c r="FK12" s="271"/>
      <c r="FL12" s="271"/>
      <c r="FM12" s="271"/>
      <c r="FN12" s="271"/>
      <c r="FO12" s="271"/>
      <c r="FP12" s="271"/>
      <c r="FQ12" s="271"/>
      <c r="FR12" s="271"/>
      <c r="FS12" s="271"/>
      <c r="FT12" s="271"/>
      <c r="FU12" s="271"/>
      <c r="FV12" s="271"/>
      <c r="FW12" s="271"/>
      <c r="FX12" s="271"/>
      <c r="FY12" s="271"/>
      <c r="FZ12" s="271"/>
      <c r="GA12" s="271"/>
      <c r="GB12" s="271"/>
      <c r="GC12" s="271"/>
      <c r="GD12" s="271"/>
      <c r="GE12" s="271"/>
      <c r="GF12" s="271"/>
      <c r="GG12" s="271"/>
      <c r="GH12" s="271"/>
      <c r="GI12" s="271"/>
      <c r="GJ12" s="271"/>
      <c r="GK12" s="271"/>
      <c r="GL12" s="271"/>
      <c r="GM12" s="271"/>
      <c r="GN12" s="271"/>
      <c r="GO12" s="271"/>
      <c r="GP12" s="271"/>
      <c r="GQ12" s="271"/>
      <c r="GR12" s="271"/>
      <c r="GS12" s="271"/>
      <c r="GT12" s="271"/>
      <c r="GU12" s="271"/>
      <c r="GV12" s="271"/>
      <c r="GW12" s="271"/>
      <c r="GX12" s="271"/>
      <c r="GY12" s="271"/>
      <c r="GZ12" s="271"/>
      <c r="HA12" s="271"/>
      <c r="HB12" s="271"/>
      <c r="HC12" s="271"/>
      <c r="HD12" s="271"/>
      <c r="HE12" s="271"/>
      <c r="HF12" s="271"/>
      <c r="HG12" s="271"/>
      <c r="HH12" s="271"/>
      <c r="HI12" s="271"/>
      <c r="HJ12" s="271"/>
      <c r="HK12" s="271"/>
      <c r="HL12" s="271"/>
      <c r="HM12" s="271"/>
      <c r="HN12" s="271"/>
      <c r="HO12" s="271"/>
      <c r="HP12" s="271"/>
      <c r="HQ12" s="271"/>
      <c r="HR12" s="271"/>
      <c r="HS12" s="271"/>
      <c r="HT12" s="271"/>
      <c r="HU12" s="271"/>
      <c r="HV12" s="271"/>
      <c r="HW12" s="271"/>
      <c r="HX12" s="271"/>
      <c r="HY12" s="271"/>
      <c r="HZ12" s="271"/>
      <c r="IA12" s="271"/>
      <c r="IB12" s="271"/>
      <c r="IC12" s="271"/>
      <c r="ID12" s="271"/>
      <c r="IE12" s="271"/>
      <c r="IF12" s="271"/>
      <c r="IG12" s="271"/>
      <c r="IH12" s="271"/>
      <c r="II12" s="271"/>
      <c r="IJ12" s="271"/>
      <c r="IK12" s="271"/>
      <c r="IL12" s="271"/>
      <c r="IM12" s="271"/>
      <c r="IN12" s="271"/>
      <c r="IO12" s="271"/>
      <c r="IP12" s="271"/>
      <c r="IQ12" s="271"/>
      <c r="IR12" s="271"/>
      <c r="IS12" s="271"/>
      <c r="IT12" s="271"/>
      <c r="IU12" s="271"/>
    </row>
    <row r="13" spans="1:255" s="4" customFormat="1" ht="30" customHeight="1" x14ac:dyDescent="0.3">
      <c r="A13" s="423">
        <f t="shared" si="1"/>
        <v>7</v>
      </c>
      <c r="B13" s="377"/>
      <c r="C13" s="384" t="s">
        <v>32</v>
      </c>
      <c r="D13" s="379"/>
      <c r="E13" s="379"/>
      <c r="F13" s="374">
        <v>30000</v>
      </c>
      <c r="G13" s="374"/>
      <c r="H13" s="379"/>
      <c r="I13" s="379"/>
      <c r="J13" s="379">
        <f t="shared" si="0"/>
        <v>30000</v>
      </c>
      <c r="K13" s="375"/>
      <c r="L13" s="385"/>
      <c r="M13" s="376"/>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c r="AW13" s="271"/>
      <c r="AX13" s="271"/>
      <c r="AY13" s="271"/>
      <c r="AZ13" s="271"/>
      <c r="BA13" s="271"/>
      <c r="BB13" s="271"/>
      <c r="BC13" s="271"/>
      <c r="BD13" s="271"/>
      <c r="BE13" s="271"/>
      <c r="BF13" s="271"/>
      <c r="BG13" s="271"/>
      <c r="BH13" s="271"/>
      <c r="BI13" s="271"/>
      <c r="BJ13" s="271"/>
      <c r="BK13" s="271"/>
      <c r="BL13" s="271"/>
      <c r="BM13" s="271"/>
      <c r="BN13" s="271"/>
      <c r="BO13" s="271"/>
      <c r="BP13" s="271"/>
      <c r="BQ13" s="271"/>
      <c r="BR13" s="271"/>
      <c r="BS13" s="271"/>
      <c r="BT13" s="271"/>
      <c r="BU13" s="271"/>
      <c r="BV13" s="271"/>
      <c r="BW13" s="271"/>
      <c r="BX13" s="271"/>
      <c r="BY13" s="271"/>
      <c r="BZ13" s="271"/>
      <c r="CA13" s="271"/>
      <c r="CB13" s="271"/>
      <c r="CC13" s="271"/>
      <c r="CD13" s="271"/>
      <c r="CE13" s="271"/>
      <c r="CF13" s="271"/>
      <c r="CG13" s="271"/>
      <c r="CH13" s="271"/>
      <c r="CI13" s="271"/>
      <c r="CJ13" s="271"/>
      <c r="CK13" s="271"/>
      <c r="CL13" s="271"/>
      <c r="CM13" s="271"/>
      <c r="CN13" s="271"/>
      <c r="CO13" s="271"/>
      <c r="CP13" s="271"/>
      <c r="CQ13" s="271"/>
      <c r="CR13" s="271"/>
      <c r="CS13" s="271"/>
      <c r="CT13" s="271"/>
      <c r="CU13" s="271"/>
      <c r="CV13" s="271"/>
      <c r="CW13" s="271"/>
      <c r="CX13" s="271"/>
      <c r="CY13" s="271"/>
      <c r="CZ13" s="271"/>
      <c r="DA13" s="271"/>
      <c r="DB13" s="271"/>
      <c r="DC13" s="271"/>
      <c r="DD13" s="271"/>
      <c r="DE13" s="271"/>
      <c r="DF13" s="271"/>
      <c r="DG13" s="271"/>
      <c r="DH13" s="271"/>
      <c r="DI13" s="271"/>
      <c r="DJ13" s="271"/>
      <c r="DK13" s="271"/>
      <c r="DL13" s="271"/>
      <c r="DM13" s="271"/>
      <c r="DN13" s="271"/>
      <c r="DO13" s="271"/>
      <c r="DP13" s="271"/>
      <c r="DQ13" s="271"/>
      <c r="DR13" s="271"/>
      <c r="DS13" s="271"/>
      <c r="DT13" s="271"/>
      <c r="DU13" s="271"/>
      <c r="DV13" s="271"/>
      <c r="DW13" s="271"/>
      <c r="DX13" s="271"/>
      <c r="DY13" s="271"/>
      <c r="DZ13" s="271"/>
      <c r="EA13" s="271"/>
      <c r="EB13" s="271"/>
      <c r="EC13" s="271"/>
      <c r="ED13" s="271"/>
      <c r="EE13" s="271"/>
      <c r="EF13" s="271"/>
      <c r="EG13" s="271"/>
      <c r="EH13" s="271"/>
      <c r="EI13" s="271"/>
      <c r="EJ13" s="271"/>
      <c r="EK13" s="271"/>
      <c r="EL13" s="271"/>
      <c r="EM13" s="271"/>
      <c r="EN13" s="271"/>
      <c r="EO13" s="271"/>
      <c r="EP13" s="271"/>
      <c r="EQ13" s="271"/>
      <c r="ER13" s="271"/>
      <c r="ES13" s="271"/>
      <c r="ET13" s="271"/>
      <c r="EU13" s="271"/>
      <c r="EV13" s="271"/>
      <c r="EW13" s="271"/>
      <c r="EX13" s="271"/>
      <c r="EY13" s="271"/>
      <c r="EZ13" s="271"/>
      <c r="FA13" s="271"/>
      <c r="FB13" s="271"/>
      <c r="FC13" s="271"/>
      <c r="FD13" s="271"/>
      <c r="FE13" s="271"/>
      <c r="FF13" s="271"/>
      <c r="FG13" s="271"/>
      <c r="FH13" s="271"/>
      <c r="FI13" s="271"/>
      <c r="FJ13" s="271"/>
      <c r="FK13" s="271"/>
      <c r="FL13" s="271"/>
      <c r="FM13" s="271"/>
      <c r="FN13" s="271"/>
      <c r="FO13" s="271"/>
      <c r="FP13" s="271"/>
      <c r="FQ13" s="271"/>
      <c r="FR13" s="271"/>
      <c r="FS13" s="271"/>
      <c r="FT13" s="271"/>
      <c r="FU13" s="271"/>
      <c r="FV13" s="271"/>
      <c r="FW13" s="271"/>
      <c r="FX13" s="271"/>
      <c r="FY13" s="271"/>
      <c r="FZ13" s="271"/>
      <c r="GA13" s="271"/>
      <c r="GB13" s="271"/>
      <c r="GC13" s="271"/>
      <c r="GD13" s="271"/>
      <c r="GE13" s="271"/>
      <c r="GF13" s="271"/>
      <c r="GG13" s="271"/>
      <c r="GH13" s="271"/>
      <c r="GI13" s="271"/>
      <c r="GJ13" s="271"/>
      <c r="GK13" s="271"/>
      <c r="GL13" s="271"/>
      <c r="GM13" s="271"/>
      <c r="GN13" s="271"/>
      <c r="GO13" s="271"/>
      <c r="GP13" s="271"/>
      <c r="GQ13" s="271"/>
      <c r="GR13" s="271"/>
      <c r="GS13" s="271"/>
      <c r="GT13" s="271"/>
      <c r="GU13" s="271"/>
      <c r="GV13" s="271"/>
      <c r="GW13" s="271"/>
      <c r="GX13" s="271"/>
      <c r="GY13" s="271"/>
      <c r="GZ13" s="271"/>
      <c r="HA13" s="271"/>
      <c r="HB13" s="271"/>
      <c r="HC13" s="271"/>
      <c r="HD13" s="271"/>
      <c r="HE13" s="271"/>
      <c r="HF13" s="271"/>
      <c r="HG13" s="271"/>
      <c r="HH13" s="271"/>
      <c r="HI13" s="271"/>
      <c r="HJ13" s="271"/>
      <c r="HK13" s="271"/>
      <c r="HL13" s="271"/>
      <c r="HM13" s="271"/>
      <c r="HN13" s="271"/>
      <c r="HO13" s="271"/>
      <c r="HP13" s="271"/>
      <c r="HQ13" s="271"/>
      <c r="HR13" s="271"/>
      <c r="HS13" s="271"/>
      <c r="HT13" s="271"/>
      <c r="HU13" s="271"/>
      <c r="HV13" s="271"/>
      <c r="HW13" s="271"/>
      <c r="HX13" s="271"/>
      <c r="HY13" s="271"/>
      <c r="HZ13" s="271"/>
      <c r="IA13" s="271"/>
      <c r="IB13" s="271"/>
      <c r="IC13" s="271"/>
      <c r="ID13" s="271"/>
      <c r="IE13" s="271"/>
      <c r="IF13" s="271"/>
      <c r="IG13" s="271"/>
      <c r="IH13" s="271"/>
      <c r="II13" s="271"/>
      <c r="IJ13" s="271"/>
      <c r="IK13" s="271"/>
      <c r="IL13" s="271"/>
      <c r="IM13" s="271"/>
      <c r="IN13" s="271"/>
      <c r="IO13" s="271"/>
      <c r="IP13" s="271"/>
      <c r="IQ13" s="271"/>
      <c r="IR13" s="271"/>
      <c r="IS13" s="271"/>
      <c r="IT13" s="271"/>
      <c r="IU13" s="271"/>
    </row>
    <row r="14" spans="1:255" s="4" customFormat="1" ht="28.5" customHeight="1" x14ac:dyDescent="0.3">
      <c r="A14" s="423">
        <f t="shared" si="1"/>
        <v>8</v>
      </c>
      <c r="B14" s="377"/>
      <c r="C14" s="384" t="s">
        <v>33</v>
      </c>
      <c r="D14" s="379"/>
      <c r="E14" s="379"/>
      <c r="F14" s="374">
        <v>5000</v>
      </c>
      <c r="G14" s="374"/>
      <c r="H14" s="379">
        <v>5000</v>
      </c>
      <c r="I14" s="379"/>
      <c r="J14" s="379">
        <f t="shared" si="0"/>
        <v>10000</v>
      </c>
      <c r="K14" s="375"/>
      <c r="L14" s="386"/>
      <c r="M14" s="376"/>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c r="AW14" s="271"/>
      <c r="AX14" s="271"/>
      <c r="AY14" s="271"/>
      <c r="AZ14" s="271"/>
      <c r="BA14" s="271"/>
      <c r="BB14" s="271"/>
      <c r="BC14" s="271"/>
      <c r="BD14" s="271"/>
      <c r="BE14" s="271"/>
      <c r="BF14" s="271"/>
      <c r="BG14" s="271"/>
      <c r="BH14" s="271"/>
      <c r="BI14" s="271"/>
      <c r="BJ14" s="271"/>
      <c r="BK14" s="271"/>
      <c r="BL14" s="271"/>
      <c r="BM14" s="271"/>
      <c r="BN14" s="271"/>
      <c r="BO14" s="271"/>
      <c r="BP14" s="271"/>
      <c r="BQ14" s="271"/>
      <c r="BR14" s="271"/>
      <c r="BS14" s="271"/>
      <c r="BT14" s="271"/>
      <c r="BU14" s="271"/>
      <c r="BV14" s="271"/>
      <c r="BW14" s="271"/>
      <c r="BX14" s="271"/>
      <c r="BY14" s="271"/>
      <c r="BZ14" s="271"/>
      <c r="CA14" s="271"/>
      <c r="CB14" s="271"/>
      <c r="CC14" s="271"/>
      <c r="CD14" s="271"/>
      <c r="CE14" s="271"/>
      <c r="CF14" s="271"/>
      <c r="CG14" s="271"/>
      <c r="CH14" s="271"/>
      <c r="CI14" s="271"/>
      <c r="CJ14" s="271"/>
      <c r="CK14" s="271"/>
      <c r="CL14" s="271"/>
      <c r="CM14" s="271"/>
      <c r="CN14" s="271"/>
      <c r="CO14" s="271"/>
      <c r="CP14" s="271"/>
      <c r="CQ14" s="271"/>
      <c r="CR14" s="271"/>
      <c r="CS14" s="271"/>
      <c r="CT14" s="271"/>
      <c r="CU14" s="271"/>
      <c r="CV14" s="271"/>
      <c r="CW14" s="271"/>
      <c r="CX14" s="271"/>
      <c r="CY14" s="271"/>
      <c r="CZ14" s="271"/>
      <c r="DA14" s="271"/>
      <c r="DB14" s="271"/>
      <c r="DC14" s="271"/>
      <c r="DD14" s="271"/>
      <c r="DE14" s="271"/>
      <c r="DF14" s="271"/>
      <c r="DG14" s="271"/>
      <c r="DH14" s="271"/>
      <c r="DI14" s="271"/>
      <c r="DJ14" s="271"/>
      <c r="DK14" s="271"/>
      <c r="DL14" s="271"/>
      <c r="DM14" s="271"/>
      <c r="DN14" s="271"/>
      <c r="DO14" s="271"/>
      <c r="DP14" s="271"/>
      <c r="DQ14" s="271"/>
      <c r="DR14" s="271"/>
      <c r="DS14" s="271"/>
      <c r="DT14" s="271"/>
      <c r="DU14" s="271"/>
      <c r="DV14" s="271"/>
      <c r="DW14" s="271"/>
      <c r="DX14" s="271"/>
      <c r="DY14" s="271"/>
      <c r="DZ14" s="271"/>
      <c r="EA14" s="271"/>
      <c r="EB14" s="271"/>
      <c r="EC14" s="271"/>
      <c r="ED14" s="271"/>
      <c r="EE14" s="271"/>
      <c r="EF14" s="271"/>
      <c r="EG14" s="271"/>
      <c r="EH14" s="271"/>
      <c r="EI14" s="271"/>
      <c r="EJ14" s="271"/>
      <c r="EK14" s="271"/>
      <c r="EL14" s="271"/>
      <c r="EM14" s="271"/>
      <c r="EN14" s="271"/>
      <c r="EO14" s="271"/>
      <c r="EP14" s="271"/>
      <c r="EQ14" s="271"/>
      <c r="ER14" s="271"/>
      <c r="ES14" s="271"/>
      <c r="ET14" s="271"/>
      <c r="EU14" s="271"/>
      <c r="EV14" s="271"/>
      <c r="EW14" s="271"/>
      <c r="EX14" s="271"/>
      <c r="EY14" s="271"/>
      <c r="EZ14" s="271"/>
      <c r="FA14" s="271"/>
      <c r="FB14" s="271"/>
      <c r="FC14" s="271"/>
      <c r="FD14" s="271"/>
      <c r="FE14" s="271"/>
      <c r="FF14" s="271"/>
      <c r="FG14" s="271"/>
      <c r="FH14" s="271"/>
      <c r="FI14" s="271"/>
      <c r="FJ14" s="271"/>
      <c r="FK14" s="271"/>
      <c r="FL14" s="271"/>
      <c r="FM14" s="271"/>
      <c r="FN14" s="271"/>
      <c r="FO14" s="271"/>
      <c r="FP14" s="271"/>
      <c r="FQ14" s="271"/>
      <c r="FR14" s="271"/>
      <c r="FS14" s="271"/>
      <c r="FT14" s="271"/>
      <c r="FU14" s="271"/>
      <c r="FV14" s="271"/>
      <c r="FW14" s="271"/>
      <c r="FX14" s="271"/>
      <c r="FY14" s="271"/>
      <c r="FZ14" s="271"/>
      <c r="GA14" s="271"/>
      <c r="GB14" s="271"/>
      <c r="GC14" s="271"/>
      <c r="GD14" s="271"/>
      <c r="GE14" s="271"/>
      <c r="GF14" s="271"/>
      <c r="GG14" s="271"/>
      <c r="GH14" s="271"/>
      <c r="GI14" s="271"/>
      <c r="GJ14" s="271"/>
      <c r="GK14" s="271"/>
      <c r="GL14" s="271"/>
      <c r="GM14" s="271"/>
      <c r="GN14" s="271"/>
      <c r="GO14" s="271"/>
      <c r="GP14" s="271"/>
      <c r="GQ14" s="271"/>
      <c r="GR14" s="271"/>
      <c r="GS14" s="271"/>
      <c r="GT14" s="271"/>
      <c r="GU14" s="271"/>
      <c r="GV14" s="271"/>
      <c r="GW14" s="271"/>
      <c r="GX14" s="271"/>
      <c r="GY14" s="271"/>
      <c r="GZ14" s="271"/>
      <c r="HA14" s="271"/>
      <c r="HB14" s="271"/>
      <c r="HC14" s="271"/>
      <c r="HD14" s="271"/>
      <c r="HE14" s="271"/>
      <c r="HF14" s="271"/>
      <c r="HG14" s="271"/>
      <c r="HH14" s="271"/>
      <c r="HI14" s="271"/>
      <c r="HJ14" s="271"/>
      <c r="HK14" s="271"/>
      <c r="HL14" s="271"/>
      <c r="HM14" s="271"/>
      <c r="HN14" s="271"/>
      <c r="HO14" s="271"/>
      <c r="HP14" s="271"/>
      <c r="HQ14" s="271"/>
      <c r="HR14" s="271"/>
      <c r="HS14" s="271"/>
      <c r="HT14" s="271"/>
      <c r="HU14" s="271"/>
      <c r="HV14" s="271"/>
      <c r="HW14" s="271"/>
      <c r="HX14" s="271"/>
      <c r="HY14" s="271"/>
      <c r="HZ14" s="271"/>
      <c r="IA14" s="271"/>
      <c r="IB14" s="271"/>
      <c r="IC14" s="271"/>
      <c r="ID14" s="271"/>
      <c r="IE14" s="271"/>
      <c r="IF14" s="271"/>
      <c r="IG14" s="271"/>
      <c r="IH14" s="271"/>
      <c r="II14" s="271"/>
      <c r="IJ14" s="271"/>
      <c r="IK14" s="271"/>
      <c r="IL14" s="271"/>
      <c r="IM14" s="271"/>
      <c r="IN14" s="271"/>
      <c r="IO14" s="271"/>
      <c r="IP14" s="271"/>
      <c r="IQ14" s="271"/>
      <c r="IR14" s="271"/>
      <c r="IS14" s="271"/>
      <c r="IT14" s="271"/>
      <c r="IU14" s="271"/>
    </row>
    <row r="15" spans="1:255" s="4" customFormat="1" ht="24.75" customHeight="1" x14ac:dyDescent="0.3">
      <c r="A15" s="423">
        <f t="shared" si="1"/>
        <v>9</v>
      </c>
      <c r="B15" s="377"/>
      <c r="C15" s="378" t="s">
        <v>34</v>
      </c>
      <c r="D15" s="383"/>
      <c r="E15" s="379"/>
      <c r="F15" s="374">
        <v>25000</v>
      </c>
      <c r="G15" s="379">
        <v>25000</v>
      </c>
      <c r="H15" s="379">
        <v>25000</v>
      </c>
      <c r="I15" s="379">
        <v>25000</v>
      </c>
      <c r="J15" s="379">
        <f t="shared" si="0"/>
        <v>100000</v>
      </c>
      <c r="K15" s="375"/>
      <c r="L15" s="375"/>
      <c r="M15" s="376"/>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1"/>
      <c r="BB15" s="271"/>
      <c r="BC15" s="271"/>
      <c r="BD15" s="271"/>
      <c r="BE15" s="271"/>
      <c r="BF15" s="271"/>
      <c r="BG15" s="271"/>
      <c r="BH15" s="271"/>
      <c r="BI15" s="271"/>
      <c r="BJ15" s="271"/>
      <c r="BK15" s="271"/>
      <c r="BL15" s="271"/>
      <c r="BM15" s="271"/>
      <c r="BN15" s="271"/>
      <c r="BO15" s="271"/>
      <c r="BP15" s="271"/>
      <c r="BQ15" s="271"/>
      <c r="BR15" s="271"/>
      <c r="BS15" s="271"/>
      <c r="BT15" s="271"/>
      <c r="BU15" s="271"/>
      <c r="BV15" s="271"/>
      <c r="BW15" s="271"/>
      <c r="BX15" s="271"/>
      <c r="BY15" s="271"/>
      <c r="BZ15" s="271"/>
      <c r="CA15" s="271"/>
      <c r="CB15" s="271"/>
      <c r="CC15" s="271"/>
      <c r="CD15" s="271"/>
      <c r="CE15" s="271"/>
      <c r="CF15" s="271"/>
      <c r="CG15" s="271"/>
      <c r="CH15" s="271"/>
      <c r="CI15" s="271"/>
      <c r="CJ15" s="271"/>
      <c r="CK15" s="271"/>
      <c r="CL15" s="271"/>
      <c r="CM15" s="271"/>
      <c r="CN15" s="271"/>
      <c r="CO15" s="271"/>
      <c r="CP15" s="271"/>
      <c r="CQ15" s="271"/>
      <c r="CR15" s="271"/>
      <c r="CS15" s="271"/>
      <c r="CT15" s="271"/>
      <c r="CU15" s="271"/>
      <c r="CV15" s="271"/>
      <c r="CW15" s="271"/>
      <c r="CX15" s="271"/>
      <c r="CY15" s="271"/>
      <c r="CZ15" s="271"/>
      <c r="DA15" s="271"/>
      <c r="DB15" s="271"/>
      <c r="DC15" s="271"/>
      <c r="DD15" s="271"/>
      <c r="DE15" s="271"/>
      <c r="DF15" s="271"/>
      <c r="DG15" s="271"/>
      <c r="DH15" s="271"/>
      <c r="DI15" s="271"/>
      <c r="DJ15" s="271"/>
      <c r="DK15" s="271"/>
      <c r="DL15" s="271"/>
      <c r="DM15" s="271"/>
      <c r="DN15" s="271"/>
      <c r="DO15" s="271"/>
      <c r="DP15" s="271"/>
      <c r="DQ15" s="271"/>
      <c r="DR15" s="271"/>
      <c r="DS15" s="271"/>
      <c r="DT15" s="271"/>
      <c r="DU15" s="271"/>
      <c r="DV15" s="271"/>
      <c r="DW15" s="271"/>
      <c r="DX15" s="271"/>
      <c r="DY15" s="271"/>
      <c r="DZ15" s="271"/>
      <c r="EA15" s="271"/>
      <c r="EB15" s="271"/>
      <c r="EC15" s="271"/>
      <c r="ED15" s="271"/>
      <c r="EE15" s="271"/>
      <c r="EF15" s="271"/>
      <c r="EG15" s="271"/>
      <c r="EH15" s="271"/>
      <c r="EI15" s="271"/>
      <c r="EJ15" s="271"/>
      <c r="EK15" s="271"/>
      <c r="EL15" s="271"/>
      <c r="EM15" s="271"/>
      <c r="EN15" s="271"/>
      <c r="EO15" s="271"/>
      <c r="EP15" s="271"/>
      <c r="EQ15" s="271"/>
      <c r="ER15" s="271"/>
      <c r="ES15" s="271"/>
      <c r="ET15" s="271"/>
      <c r="EU15" s="271"/>
      <c r="EV15" s="271"/>
      <c r="EW15" s="271"/>
      <c r="EX15" s="271"/>
      <c r="EY15" s="271"/>
      <c r="EZ15" s="271"/>
      <c r="FA15" s="271"/>
      <c r="FB15" s="271"/>
      <c r="FC15" s="271"/>
      <c r="FD15" s="271"/>
      <c r="FE15" s="271"/>
      <c r="FF15" s="271"/>
      <c r="FG15" s="271"/>
      <c r="FH15" s="271"/>
      <c r="FI15" s="271"/>
      <c r="FJ15" s="271"/>
      <c r="FK15" s="271"/>
      <c r="FL15" s="271"/>
      <c r="FM15" s="271"/>
      <c r="FN15" s="271"/>
      <c r="FO15" s="271"/>
      <c r="FP15" s="271"/>
      <c r="FQ15" s="271"/>
      <c r="FR15" s="271"/>
      <c r="FS15" s="271"/>
      <c r="FT15" s="271"/>
      <c r="FU15" s="271"/>
      <c r="FV15" s="271"/>
      <c r="FW15" s="271"/>
      <c r="FX15" s="271"/>
      <c r="FY15" s="271"/>
      <c r="FZ15" s="271"/>
      <c r="GA15" s="271"/>
      <c r="GB15" s="271"/>
      <c r="GC15" s="271"/>
      <c r="GD15" s="271"/>
      <c r="GE15" s="271"/>
      <c r="GF15" s="271"/>
      <c r="GG15" s="271"/>
      <c r="GH15" s="271"/>
      <c r="GI15" s="271"/>
      <c r="GJ15" s="271"/>
      <c r="GK15" s="271"/>
      <c r="GL15" s="271"/>
      <c r="GM15" s="271"/>
      <c r="GN15" s="271"/>
      <c r="GO15" s="271"/>
      <c r="GP15" s="271"/>
      <c r="GQ15" s="271"/>
      <c r="GR15" s="271"/>
      <c r="GS15" s="271"/>
      <c r="GT15" s="271"/>
      <c r="GU15" s="271"/>
      <c r="GV15" s="271"/>
      <c r="GW15" s="271"/>
      <c r="GX15" s="271"/>
      <c r="GY15" s="271"/>
      <c r="GZ15" s="271"/>
      <c r="HA15" s="271"/>
      <c r="HB15" s="271"/>
      <c r="HC15" s="271"/>
      <c r="HD15" s="271"/>
      <c r="HE15" s="271"/>
      <c r="HF15" s="271"/>
      <c r="HG15" s="271"/>
      <c r="HH15" s="271"/>
      <c r="HI15" s="271"/>
      <c r="HJ15" s="271"/>
      <c r="HK15" s="271"/>
      <c r="HL15" s="271"/>
      <c r="HM15" s="271"/>
      <c r="HN15" s="271"/>
      <c r="HO15" s="271"/>
      <c r="HP15" s="271"/>
      <c r="HQ15" s="271"/>
      <c r="HR15" s="271"/>
      <c r="HS15" s="271"/>
      <c r="HT15" s="271"/>
      <c r="HU15" s="271"/>
      <c r="HV15" s="271"/>
      <c r="HW15" s="271"/>
      <c r="HX15" s="271"/>
      <c r="HY15" s="271"/>
      <c r="HZ15" s="271"/>
      <c r="IA15" s="271"/>
      <c r="IB15" s="271"/>
      <c r="IC15" s="271"/>
      <c r="ID15" s="271"/>
      <c r="IE15" s="271"/>
      <c r="IF15" s="271"/>
      <c r="IG15" s="271"/>
      <c r="IH15" s="271"/>
      <c r="II15" s="271"/>
      <c r="IJ15" s="271"/>
      <c r="IK15" s="271"/>
      <c r="IL15" s="271"/>
      <c r="IM15" s="271"/>
      <c r="IN15" s="271"/>
      <c r="IO15" s="271"/>
      <c r="IP15" s="271"/>
      <c r="IQ15" s="271"/>
      <c r="IR15" s="271"/>
      <c r="IS15" s="271"/>
      <c r="IT15" s="271"/>
      <c r="IU15" s="271"/>
    </row>
    <row r="16" spans="1:255" s="4" customFormat="1" ht="17.100000000000001" customHeight="1" x14ac:dyDescent="0.3">
      <c r="A16" s="423">
        <f t="shared" si="1"/>
        <v>10</v>
      </c>
      <c r="B16" s="377"/>
      <c r="C16" s="387" t="s">
        <v>35</v>
      </c>
      <c r="D16" s="379"/>
      <c r="E16" s="379"/>
      <c r="F16" s="374">
        <f>4*4100</f>
        <v>16400</v>
      </c>
      <c r="G16" s="379">
        <v>12300</v>
      </c>
      <c r="H16" s="374">
        <v>12300</v>
      </c>
      <c r="I16" s="374">
        <v>8200</v>
      </c>
      <c r="J16" s="379">
        <f t="shared" si="0"/>
        <v>49200</v>
      </c>
      <c r="K16" s="388"/>
      <c r="L16" s="389"/>
      <c r="M16" s="390"/>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c r="AW16" s="271"/>
      <c r="AX16" s="271"/>
      <c r="AY16" s="271"/>
      <c r="AZ16" s="271"/>
      <c r="BA16" s="271"/>
      <c r="BB16" s="271"/>
      <c r="BC16" s="271"/>
      <c r="BD16" s="271"/>
      <c r="BE16" s="271"/>
      <c r="BF16" s="271"/>
      <c r="BG16" s="271"/>
      <c r="BH16" s="271"/>
      <c r="BI16" s="271"/>
      <c r="BJ16" s="271"/>
      <c r="BK16" s="271"/>
      <c r="BL16" s="271"/>
      <c r="BM16" s="271"/>
      <c r="BN16" s="271"/>
      <c r="BO16" s="271"/>
      <c r="BP16" s="271"/>
      <c r="BQ16" s="271"/>
      <c r="BR16" s="271"/>
      <c r="BS16" s="271"/>
      <c r="BT16" s="271"/>
      <c r="BU16" s="271"/>
      <c r="BV16" s="271"/>
      <c r="BW16" s="271"/>
      <c r="BX16" s="271"/>
      <c r="BY16" s="271"/>
      <c r="BZ16" s="271"/>
      <c r="CA16" s="271"/>
      <c r="CB16" s="271"/>
      <c r="CC16" s="271"/>
      <c r="CD16" s="271"/>
      <c r="CE16" s="271"/>
      <c r="CF16" s="271"/>
      <c r="CG16" s="271"/>
      <c r="CH16" s="271"/>
      <c r="CI16" s="271"/>
      <c r="CJ16" s="271"/>
      <c r="CK16" s="271"/>
      <c r="CL16" s="271"/>
      <c r="CM16" s="271"/>
      <c r="CN16" s="271"/>
      <c r="CO16" s="271"/>
      <c r="CP16" s="271"/>
      <c r="CQ16" s="271"/>
      <c r="CR16" s="271"/>
      <c r="CS16" s="271"/>
      <c r="CT16" s="271"/>
      <c r="CU16" s="271"/>
      <c r="CV16" s="271"/>
      <c r="CW16" s="271"/>
      <c r="CX16" s="271"/>
      <c r="CY16" s="271"/>
      <c r="CZ16" s="271"/>
      <c r="DA16" s="271"/>
      <c r="DB16" s="271"/>
      <c r="DC16" s="271"/>
      <c r="DD16" s="271"/>
      <c r="DE16" s="271"/>
      <c r="DF16" s="271"/>
      <c r="DG16" s="271"/>
      <c r="DH16" s="271"/>
      <c r="DI16" s="271"/>
      <c r="DJ16" s="271"/>
      <c r="DK16" s="271"/>
      <c r="DL16" s="271"/>
      <c r="DM16" s="271"/>
      <c r="DN16" s="271"/>
      <c r="DO16" s="271"/>
      <c r="DP16" s="271"/>
      <c r="DQ16" s="271"/>
      <c r="DR16" s="271"/>
      <c r="DS16" s="271"/>
      <c r="DT16" s="271"/>
      <c r="DU16" s="271"/>
      <c r="DV16" s="271"/>
      <c r="DW16" s="271"/>
      <c r="DX16" s="271"/>
      <c r="DY16" s="271"/>
      <c r="DZ16" s="271"/>
      <c r="EA16" s="271"/>
      <c r="EB16" s="271"/>
      <c r="EC16" s="271"/>
      <c r="ED16" s="271"/>
      <c r="EE16" s="271"/>
      <c r="EF16" s="271"/>
      <c r="EG16" s="271"/>
      <c r="EH16" s="271"/>
      <c r="EI16" s="271"/>
      <c r="EJ16" s="271"/>
      <c r="EK16" s="271"/>
      <c r="EL16" s="271"/>
      <c r="EM16" s="271"/>
      <c r="EN16" s="271"/>
      <c r="EO16" s="271"/>
      <c r="EP16" s="271"/>
      <c r="EQ16" s="271"/>
      <c r="ER16" s="271"/>
      <c r="ES16" s="271"/>
      <c r="ET16" s="271"/>
      <c r="EU16" s="271"/>
      <c r="EV16" s="271"/>
      <c r="EW16" s="271"/>
      <c r="EX16" s="271"/>
      <c r="EY16" s="271"/>
      <c r="EZ16" s="271"/>
      <c r="FA16" s="271"/>
      <c r="FB16" s="271"/>
      <c r="FC16" s="271"/>
      <c r="FD16" s="271"/>
      <c r="FE16" s="271"/>
      <c r="FF16" s="271"/>
      <c r="FG16" s="271"/>
      <c r="FH16" s="271"/>
      <c r="FI16" s="271"/>
      <c r="FJ16" s="271"/>
      <c r="FK16" s="271"/>
      <c r="FL16" s="271"/>
      <c r="FM16" s="271"/>
      <c r="FN16" s="271"/>
      <c r="FO16" s="271"/>
      <c r="FP16" s="271"/>
      <c r="FQ16" s="271"/>
      <c r="FR16" s="271"/>
      <c r="FS16" s="271"/>
      <c r="FT16" s="271"/>
      <c r="FU16" s="271"/>
      <c r="FV16" s="271"/>
      <c r="FW16" s="271"/>
      <c r="FX16" s="271"/>
      <c r="FY16" s="271"/>
      <c r="FZ16" s="271"/>
      <c r="GA16" s="271"/>
      <c r="GB16" s="271"/>
      <c r="GC16" s="271"/>
      <c r="GD16" s="271"/>
      <c r="GE16" s="271"/>
      <c r="GF16" s="271"/>
      <c r="GG16" s="271"/>
      <c r="GH16" s="271"/>
      <c r="GI16" s="271"/>
      <c r="GJ16" s="271"/>
      <c r="GK16" s="271"/>
      <c r="GL16" s="271"/>
      <c r="GM16" s="271"/>
      <c r="GN16" s="271"/>
      <c r="GO16" s="271"/>
      <c r="GP16" s="271"/>
      <c r="GQ16" s="271"/>
      <c r="GR16" s="271"/>
      <c r="GS16" s="271"/>
      <c r="GT16" s="271"/>
      <c r="GU16" s="271"/>
      <c r="GV16" s="271"/>
      <c r="GW16" s="271"/>
      <c r="GX16" s="271"/>
      <c r="GY16" s="271"/>
      <c r="GZ16" s="271"/>
      <c r="HA16" s="271"/>
      <c r="HB16" s="271"/>
      <c r="HC16" s="271"/>
      <c r="HD16" s="271"/>
      <c r="HE16" s="271"/>
      <c r="HF16" s="271"/>
      <c r="HG16" s="271"/>
      <c r="HH16" s="271"/>
      <c r="HI16" s="271"/>
      <c r="HJ16" s="271"/>
      <c r="HK16" s="271"/>
      <c r="HL16" s="271"/>
      <c r="HM16" s="271"/>
      <c r="HN16" s="271"/>
      <c r="HO16" s="271"/>
      <c r="HP16" s="271"/>
      <c r="HQ16" s="271"/>
      <c r="HR16" s="271"/>
      <c r="HS16" s="271"/>
      <c r="HT16" s="271"/>
      <c r="HU16" s="271"/>
      <c r="HV16" s="271"/>
      <c r="HW16" s="271"/>
      <c r="HX16" s="271"/>
      <c r="HY16" s="271"/>
      <c r="HZ16" s="271"/>
      <c r="IA16" s="271"/>
      <c r="IB16" s="271"/>
      <c r="IC16" s="271"/>
      <c r="ID16" s="271"/>
      <c r="IE16" s="271"/>
      <c r="IF16" s="271"/>
      <c r="IG16" s="271"/>
      <c r="IH16" s="271"/>
      <c r="II16" s="271"/>
      <c r="IJ16" s="271"/>
      <c r="IK16" s="271"/>
      <c r="IL16" s="271"/>
      <c r="IM16" s="271"/>
      <c r="IN16" s="271"/>
      <c r="IO16" s="271"/>
      <c r="IP16" s="271"/>
      <c r="IQ16" s="271"/>
      <c r="IR16" s="271"/>
      <c r="IS16" s="271"/>
      <c r="IT16" s="271"/>
      <c r="IU16" s="271"/>
    </row>
    <row r="17" spans="1:13" s="4" customFormat="1" ht="28.2" customHeight="1" x14ac:dyDescent="0.3">
      <c r="A17" s="423">
        <f t="shared" si="1"/>
        <v>11</v>
      </c>
      <c r="B17" s="377"/>
      <c r="C17" s="387" t="s">
        <v>36</v>
      </c>
      <c r="D17" s="379"/>
      <c r="E17" s="379"/>
      <c r="F17" s="374">
        <v>101365</v>
      </c>
      <c r="G17" s="379"/>
      <c r="H17" s="374"/>
      <c r="I17" s="374"/>
      <c r="J17" s="379">
        <f t="shared" si="0"/>
        <v>101365</v>
      </c>
      <c r="K17" s="388"/>
      <c r="L17" s="389"/>
      <c r="M17" s="390"/>
    </row>
    <row r="18" spans="1:13" s="4" customFormat="1" ht="31.2" customHeight="1" x14ac:dyDescent="0.3">
      <c r="A18" s="423">
        <f t="shared" si="1"/>
        <v>12</v>
      </c>
      <c r="B18" s="377"/>
      <c r="C18" s="387" t="s">
        <v>37</v>
      </c>
      <c r="D18" s="379"/>
      <c r="E18" s="379"/>
      <c r="F18" s="374">
        <v>226020</v>
      </c>
      <c r="G18" s="379"/>
      <c r="H18" s="374"/>
      <c r="I18" s="374"/>
      <c r="J18" s="379">
        <f t="shared" si="0"/>
        <v>226020</v>
      </c>
      <c r="K18" s="388"/>
      <c r="L18" s="389"/>
      <c r="M18" s="390"/>
    </row>
    <row r="19" spans="1:13" s="4" customFormat="1" ht="27.45" customHeight="1" x14ac:dyDescent="0.3">
      <c r="A19" s="423">
        <f t="shared" si="1"/>
        <v>13</v>
      </c>
      <c r="B19" s="377"/>
      <c r="C19" s="387" t="s">
        <v>38</v>
      </c>
      <c r="D19" s="379"/>
      <c r="E19" s="379"/>
      <c r="F19" s="374">
        <v>3000000</v>
      </c>
      <c r="G19" s="379">
        <v>2169000</v>
      </c>
      <c r="H19" s="379"/>
      <c r="I19" s="379"/>
      <c r="J19" s="379">
        <f t="shared" si="0"/>
        <v>5169000</v>
      </c>
      <c r="K19" s="391"/>
      <c r="L19" s="391"/>
      <c r="M19" s="376"/>
    </row>
    <row r="20" spans="1:13" s="4" customFormat="1" ht="21" customHeight="1" x14ac:dyDescent="0.3">
      <c r="A20" s="423">
        <f t="shared" si="1"/>
        <v>14</v>
      </c>
      <c r="B20" s="377"/>
      <c r="C20" s="387" t="s">
        <v>39</v>
      </c>
      <c r="D20" s="379"/>
      <c r="E20" s="379"/>
      <c r="F20" s="374">
        <v>1000000</v>
      </c>
      <c r="G20" s="379"/>
      <c r="H20" s="379"/>
      <c r="I20" s="379"/>
      <c r="J20" s="379">
        <f t="shared" si="0"/>
        <v>1000000</v>
      </c>
      <c r="K20" s="391"/>
      <c r="L20" s="391"/>
      <c r="M20" s="376"/>
    </row>
    <row r="21" spans="1:13" s="4" customFormat="1" ht="27" customHeight="1" x14ac:dyDescent="0.3">
      <c r="A21" s="423">
        <f t="shared" si="1"/>
        <v>15</v>
      </c>
      <c r="B21" s="377"/>
      <c r="C21" s="401" t="s">
        <v>40</v>
      </c>
      <c r="D21" s="379"/>
      <c r="E21" s="379"/>
      <c r="F21" s="379">
        <v>250000</v>
      </c>
      <c r="G21" s="379"/>
      <c r="H21" s="379"/>
      <c r="I21" s="379"/>
      <c r="J21" s="379">
        <f t="shared" si="0"/>
        <v>250000</v>
      </c>
      <c r="K21" s="391"/>
      <c r="L21" s="391"/>
      <c r="M21" s="376"/>
    </row>
    <row r="22" spans="1:13" s="4" customFormat="1" ht="25.95" customHeight="1" x14ac:dyDescent="0.3">
      <c r="A22" s="423">
        <f t="shared" si="1"/>
        <v>16</v>
      </c>
      <c r="B22" s="377"/>
      <c r="C22" s="387" t="s">
        <v>41</v>
      </c>
      <c r="D22" s="379"/>
      <c r="E22" s="379"/>
      <c r="F22" s="374">
        <v>5000</v>
      </c>
      <c r="G22" s="379"/>
      <c r="H22" s="379"/>
      <c r="I22" s="379"/>
      <c r="J22" s="379">
        <f t="shared" si="0"/>
        <v>5000</v>
      </c>
      <c r="K22" s="392"/>
      <c r="L22" s="393"/>
      <c r="M22" s="376"/>
    </row>
    <row r="23" spans="1:13" s="4" customFormat="1" ht="28.2" customHeight="1" x14ac:dyDescent="0.3">
      <c r="A23" s="423">
        <f t="shared" si="1"/>
        <v>17</v>
      </c>
      <c r="B23" s="377"/>
      <c r="C23" s="401" t="s">
        <v>42</v>
      </c>
      <c r="D23" s="379"/>
      <c r="E23" s="379"/>
      <c r="F23" s="379">
        <v>46470</v>
      </c>
      <c r="G23" s="379"/>
      <c r="H23" s="379"/>
      <c r="I23" s="379"/>
      <c r="J23" s="379">
        <f t="shared" si="0"/>
        <v>46470</v>
      </c>
      <c r="K23" s="394"/>
      <c r="L23" s="394"/>
      <c r="M23" s="376"/>
    </row>
    <row r="24" spans="1:13" s="4" customFormat="1" ht="23.1" customHeight="1" x14ac:dyDescent="0.3">
      <c r="A24" s="423">
        <f t="shared" si="1"/>
        <v>18</v>
      </c>
      <c r="B24" s="396"/>
      <c r="C24" s="395" t="s">
        <v>43</v>
      </c>
      <c r="D24" s="374"/>
      <c r="E24" s="374"/>
      <c r="F24" s="374"/>
      <c r="G24" s="374">
        <v>15000</v>
      </c>
      <c r="H24" s="374">
        <v>15000</v>
      </c>
      <c r="I24" s="374">
        <v>15000</v>
      </c>
      <c r="J24" s="379">
        <f t="shared" si="0"/>
        <v>45000</v>
      </c>
      <c r="K24" s="394"/>
      <c r="L24" s="394"/>
      <c r="M24" s="376"/>
    </row>
    <row r="25" spans="1:13" s="4" customFormat="1" ht="34.950000000000003" customHeight="1" x14ac:dyDescent="0.3">
      <c r="A25" s="423">
        <f t="shared" si="1"/>
        <v>19</v>
      </c>
      <c r="B25" s="377"/>
      <c r="C25" s="402" t="s">
        <v>44</v>
      </c>
      <c r="D25" s="379"/>
      <c r="E25" s="379"/>
      <c r="F25" s="379">
        <v>40000</v>
      </c>
      <c r="G25" s="379">
        <v>20000</v>
      </c>
      <c r="H25" s="379">
        <v>20000</v>
      </c>
      <c r="I25" s="379"/>
      <c r="J25" s="379">
        <f t="shared" si="0"/>
        <v>80000</v>
      </c>
      <c r="K25" s="391"/>
      <c r="L25" s="391"/>
      <c r="M25" s="376"/>
    </row>
    <row r="26" spans="1:13" s="4" customFormat="1" ht="17.25" customHeight="1" x14ac:dyDescent="0.3">
      <c r="A26" s="423">
        <f t="shared" si="1"/>
        <v>20</v>
      </c>
      <c r="B26" s="377"/>
      <c r="C26" s="402" t="s">
        <v>45</v>
      </c>
      <c r="D26" s="379"/>
      <c r="E26" s="379"/>
      <c r="F26" s="379">
        <v>150000</v>
      </c>
      <c r="G26" s="379">
        <v>50000</v>
      </c>
      <c r="H26" s="379">
        <v>50000</v>
      </c>
      <c r="I26" s="379"/>
      <c r="J26" s="379">
        <f t="shared" si="0"/>
        <v>250000</v>
      </c>
      <c r="K26" s="391"/>
      <c r="L26" s="391"/>
      <c r="M26" s="376"/>
    </row>
    <row r="27" spans="1:13" s="4" customFormat="1" ht="22.95" customHeight="1" x14ac:dyDescent="0.3">
      <c r="A27" s="423">
        <f t="shared" si="1"/>
        <v>21</v>
      </c>
      <c r="B27" s="377"/>
      <c r="C27" s="395" t="s">
        <v>46</v>
      </c>
      <c r="D27" s="379"/>
      <c r="E27" s="379"/>
      <c r="F27" s="374">
        <v>200000</v>
      </c>
      <c r="G27" s="379">
        <v>110000</v>
      </c>
      <c r="H27" s="379">
        <v>110000</v>
      </c>
      <c r="I27" s="379"/>
      <c r="J27" s="379">
        <f>SUM(F27:I27)</f>
        <v>420000</v>
      </c>
      <c r="K27" s="394"/>
      <c r="L27" s="391"/>
      <c r="M27" s="376"/>
    </row>
    <row r="28" spans="1:13" s="4" customFormat="1" ht="24.75" customHeight="1" x14ac:dyDescent="0.3">
      <c r="A28" s="423">
        <f t="shared" si="1"/>
        <v>22</v>
      </c>
      <c r="B28" s="396"/>
      <c r="C28" s="387" t="s">
        <v>47</v>
      </c>
      <c r="D28" s="374"/>
      <c r="E28" s="374"/>
      <c r="F28" s="374">
        <v>20000</v>
      </c>
      <c r="G28" s="374">
        <v>20000</v>
      </c>
      <c r="H28" s="374">
        <v>10000</v>
      </c>
      <c r="I28" s="374"/>
      <c r="J28" s="379">
        <f t="shared" si="0"/>
        <v>50000</v>
      </c>
      <c r="K28" s="391"/>
      <c r="L28" s="391"/>
      <c r="M28" s="391"/>
    </row>
    <row r="29" spans="1:13" s="4" customFormat="1" ht="15" customHeight="1" x14ac:dyDescent="0.3">
      <c r="A29" s="423">
        <f t="shared" si="1"/>
        <v>23</v>
      </c>
      <c r="B29" s="396"/>
      <c r="C29" s="387" t="s">
        <v>48</v>
      </c>
      <c r="D29" s="374"/>
      <c r="E29" s="374"/>
      <c r="F29" s="374"/>
      <c r="G29" s="374">
        <v>500000</v>
      </c>
      <c r="H29" s="374">
        <v>500000</v>
      </c>
      <c r="I29" s="374">
        <v>500000</v>
      </c>
      <c r="J29" s="379">
        <f t="shared" si="0"/>
        <v>1500000</v>
      </c>
      <c r="K29" s="391"/>
      <c r="L29" s="391"/>
      <c r="M29" s="391"/>
    </row>
    <row r="30" spans="1:13" s="271" customFormat="1" x14ac:dyDescent="0.3">
      <c r="A30" s="423">
        <f t="shared" si="1"/>
        <v>24</v>
      </c>
      <c r="B30" s="396"/>
      <c r="C30" s="387" t="s">
        <v>49</v>
      </c>
      <c r="D30" s="374"/>
      <c r="E30" s="374"/>
      <c r="F30" s="374">
        <v>60000</v>
      </c>
      <c r="G30" s="374"/>
      <c r="H30" s="374"/>
      <c r="I30" s="374"/>
      <c r="J30" s="379">
        <f t="shared" si="0"/>
        <v>60000</v>
      </c>
      <c r="K30" s="391"/>
      <c r="L30" s="391"/>
      <c r="M30" s="391"/>
    </row>
    <row r="31" spans="1:13" s="271" customFormat="1" ht="23.7" customHeight="1" x14ac:dyDescent="0.3">
      <c r="A31" s="423">
        <f t="shared" si="1"/>
        <v>25</v>
      </c>
      <c r="B31" s="396"/>
      <c r="C31" s="374" t="s">
        <v>50</v>
      </c>
      <c r="D31" s="374"/>
      <c r="E31" s="374"/>
      <c r="F31" s="374">
        <v>20000</v>
      </c>
      <c r="G31" s="374">
        <v>21238</v>
      </c>
      <c r="H31" s="374"/>
      <c r="I31" s="374"/>
      <c r="J31" s="379">
        <f t="shared" si="0"/>
        <v>41238</v>
      </c>
      <c r="K31" s="394"/>
      <c r="L31" s="391"/>
      <c r="M31" s="391"/>
    </row>
    <row r="32" spans="1:13" s="271" customFormat="1" ht="23.7" customHeight="1" x14ac:dyDescent="0.3">
      <c r="A32" s="423">
        <f t="shared" si="1"/>
        <v>26</v>
      </c>
      <c r="B32" s="396"/>
      <c r="C32" s="319" t="s">
        <v>51</v>
      </c>
      <c r="D32" s="318"/>
      <c r="E32" s="318"/>
      <c r="F32" s="318">
        <v>6000</v>
      </c>
      <c r="G32" s="318"/>
      <c r="I32" s="318"/>
      <c r="J32" s="379">
        <f t="shared" si="0"/>
        <v>6000</v>
      </c>
      <c r="K32" s="394"/>
      <c r="L32" s="391"/>
      <c r="M32" s="391"/>
    </row>
    <row r="33" spans="1:13" s="4" customFormat="1" x14ac:dyDescent="0.3">
      <c r="A33" s="423"/>
      <c r="B33" s="377"/>
      <c r="C33" s="397" t="s">
        <v>52</v>
      </c>
      <c r="D33" s="398"/>
      <c r="E33" s="398"/>
      <c r="F33" s="374">
        <f>SUM(F7:F32)</f>
        <v>5424255</v>
      </c>
      <c r="G33" s="374">
        <f>SUM(G7:G32)</f>
        <v>3390538</v>
      </c>
      <c r="H33" s="374">
        <f>SUM(H7:H32)</f>
        <v>860300</v>
      </c>
      <c r="I33" s="374">
        <f>SUM(I7:I32)</f>
        <v>583200</v>
      </c>
      <c r="J33" s="398">
        <f>SUM(J7:J32)</f>
        <v>10258293</v>
      </c>
      <c r="K33" s="375"/>
      <c r="L33" s="375"/>
      <c r="M33" s="376"/>
    </row>
    <row r="34" spans="1:13" s="4" customFormat="1" x14ac:dyDescent="0.3">
      <c r="A34" s="423"/>
      <c r="B34" s="377"/>
      <c r="C34" s="397" t="s">
        <v>53</v>
      </c>
      <c r="D34" s="398"/>
      <c r="E34" s="398"/>
      <c r="F34" s="398"/>
      <c r="G34" s="398"/>
      <c r="H34" s="398"/>
      <c r="I34" s="398"/>
      <c r="J34" s="398">
        <f>D6-J33</f>
        <v>3777769</v>
      </c>
      <c r="K34" s="375"/>
      <c r="L34" s="375"/>
      <c r="M34" s="376"/>
    </row>
    <row r="35" spans="1:13" s="4" customFormat="1" ht="13.8" x14ac:dyDescent="0.3">
      <c r="A35" s="270"/>
      <c r="B35" s="43"/>
      <c r="C35" s="322"/>
      <c r="D35" s="273"/>
      <c r="E35" s="273"/>
      <c r="F35" s="273"/>
      <c r="G35" s="273"/>
      <c r="H35" s="273"/>
      <c r="I35" s="273"/>
      <c r="J35" s="273"/>
      <c r="K35" s="321"/>
      <c r="L35" s="321"/>
      <c r="M35" s="320"/>
    </row>
    <row r="36" spans="1:13" x14ac:dyDescent="0.3">
      <c r="A36" s="252" t="s">
        <v>54</v>
      </c>
      <c r="B36" s="271"/>
      <c r="C36" s="247"/>
      <c r="D36" s="247"/>
      <c r="E36" s="247"/>
      <c r="F36" s="247"/>
      <c r="G36" s="247"/>
      <c r="H36" s="247"/>
      <c r="I36" s="247"/>
      <c r="J36" s="247"/>
      <c r="K36" s="247"/>
      <c r="L36" s="247"/>
      <c r="M36" s="248"/>
    </row>
    <row r="37" spans="1:13" x14ac:dyDescent="0.3">
      <c r="A37" s="253" t="s">
        <v>55</v>
      </c>
      <c r="B37" s="6"/>
      <c r="C37" s="6"/>
      <c r="D37" s="6"/>
      <c r="E37" s="6"/>
      <c r="F37" s="6"/>
      <c r="G37" s="6"/>
      <c r="H37" s="6"/>
      <c r="I37" s="6"/>
      <c r="J37" s="6"/>
      <c r="K37" s="6"/>
      <c r="L37" s="6"/>
      <c r="M37" s="249"/>
    </row>
    <row r="38" spans="1:13" x14ac:dyDescent="0.3">
      <c r="A38" s="253" t="s">
        <v>56</v>
      </c>
      <c r="B38" s="6"/>
      <c r="C38" s="6"/>
      <c r="D38" s="6"/>
      <c r="E38" s="6"/>
      <c r="F38" s="247"/>
      <c r="G38" s="6"/>
      <c r="H38" s="6"/>
      <c r="I38" s="6"/>
      <c r="J38" s="6"/>
      <c r="K38" s="6"/>
      <c r="L38" s="6"/>
      <c r="M38" s="249"/>
    </row>
    <row r="39" spans="1:13" x14ac:dyDescent="0.3">
      <c r="A39" s="254" t="s">
        <v>57</v>
      </c>
      <c r="B39" s="250"/>
      <c r="C39" s="250"/>
      <c r="D39" s="250"/>
      <c r="E39" s="250"/>
      <c r="F39" s="250"/>
      <c r="G39" s="250"/>
      <c r="H39" s="250"/>
      <c r="I39" s="250"/>
      <c r="J39" s="250"/>
      <c r="K39" s="250"/>
      <c r="L39" s="250"/>
      <c r="M39" s="251"/>
    </row>
    <row r="41" spans="1:13" x14ac:dyDescent="0.3">
      <c r="A41" t="s">
        <v>58</v>
      </c>
      <c r="C41" t="s">
        <v>59</v>
      </c>
      <c r="D41" t="s">
        <v>60</v>
      </c>
    </row>
    <row r="42" spans="1:13" x14ac:dyDescent="0.3">
      <c r="A42" t="s">
        <v>61</v>
      </c>
      <c r="C42" t="s">
        <v>62</v>
      </c>
    </row>
    <row r="43" spans="1:13" x14ac:dyDescent="0.3">
      <c r="A43" t="s">
        <v>63</v>
      </c>
      <c r="C43" t="s">
        <v>64</v>
      </c>
    </row>
  </sheetData>
  <mergeCells count="11">
    <mergeCell ref="D1:F1"/>
    <mergeCell ref="G1:H1"/>
    <mergeCell ref="I1:M1"/>
    <mergeCell ref="D2:F2"/>
    <mergeCell ref="G2:H2"/>
    <mergeCell ref="I2:M2"/>
    <mergeCell ref="D3:F3"/>
    <mergeCell ref="A6:B6"/>
    <mergeCell ref="K4:L4"/>
    <mergeCell ref="F4:J4"/>
    <mergeCell ref="B4:C4"/>
  </mergeCells>
  <printOptions horizontalCentered="1"/>
  <pageMargins left="0.23622047244094491" right="0.82677165354330717" top="0.74803149606299213" bottom="0.74803149606299213" header="0.31496062992125984" footer="0.31496062992125984"/>
  <pageSetup scale="63" fitToHeight="0" orientation="landscape" r:id="rId1"/>
  <headerFooter>
    <oddHeader>&amp;C&amp;"-,Gras"&amp;14PLAN ANNUEL D'OPÉRATION</oddHeader>
    <oddFooter>&amp;R&amp;10&amp;P\&amp;N</oddFooter>
  </headerFooter>
  <rowBreaks count="1" manualBreakCount="1">
    <brk id="20"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34"/>
  <sheetViews>
    <sheetView showGridLines="0" zoomScaleNormal="100" workbookViewId="0">
      <selection activeCell="C17" sqref="C17:C33"/>
    </sheetView>
  </sheetViews>
  <sheetFormatPr defaultColWidth="8.6640625" defaultRowHeight="14.4" x14ac:dyDescent="0.3"/>
  <cols>
    <col min="1" max="1" width="3.6640625" customWidth="1"/>
    <col min="2" max="2" width="10.44140625" customWidth="1"/>
    <col min="3" max="3" width="28.6640625" customWidth="1"/>
    <col min="4" max="4" width="11" customWidth="1"/>
    <col min="5" max="5" width="10.44140625" customWidth="1"/>
    <col min="6" max="17" width="9.6640625" customWidth="1"/>
  </cols>
  <sheetData>
    <row r="1" spans="1:256" ht="26.25" customHeight="1" x14ac:dyDescent="0.3">
      <c r="C1" s="424" t="s">
        <v>0</v>
      </c>
      <c r="D1" s="452" t="s">
        <v>1</v>
      </c>
      <c r="E1" s="431"/>
      <c r="F1" s="431"/>
      <c r="G1" s="431"/>
      <c r="H1" s="431"/>
      <c r="I1" s="453" t="s">
        <v>2</v>
      </c>
      <c r="J1" s="453"/>
      <c r="K1" s="452" t="s">
        <v>65</v>
      </c>
      <c r="L1" s="431"/>
      <c r="M1" s="431"/>
      <c r="N1" s="431"/>
      <c r="O1" s="431"/>
    </row>
    <row r="2" spans="1:256" ht="29.25" customHeight="1" x14ac:dyDescent="0.3">
      <c r="C2" s="424" t="s">
        <v>4</v>
      </c>
      <c r="D2" s="452" t="s">
        <v>5</v>
      </c>
      <c r="E2" s="431"/>
      <c r="F2" s="431"/>
      <c r="G2" s="431"/>
      <c r="H2" s="431"/>
      <c r="I2" s="453" t="s">
        <v>6</v>
      </c>
      <c r="J2" s="453"/>
      <c r="K2" s="452" t="s">
        <v>66</v>
      </c>
      <c r="L2" s="431"/>
      <c r="M2" s="431"/>
      <c r="N2" s="431"/>
      <c r="O2" s="431"/>
    </row>
    <row r="3" spans="1:256" ht="26.25" customHeight="1" x14ac:dyDescent="0.3">
      <c r="C3" s="424" t="s">
        <v>8</v>
      </c>
      <c r="D3" s="431"/>
      <c r="E3" s="431"/>
      <c r="F3" s="431"/>
      <c r="G3" s="431"/>
      <c r="H3" s="431"/>
      <c r="I3" s="7"/>
      <c r="J3" s="7"/>
      <c r="K3" s="7"/>
      <c r="L3" s="7"/>
      <c r="M3" s="7"/>
      <c r="N3" s="7"/>
      <c r="O3" s="7"/>
    </row>
    <row r="6" spans="1:256" s="3" customFormat="1" ht="45.75" customHeight="1" x14ac:dyDescent="0.3">
      <c r="A6" s="2"/>
      <c r="B6" s="446" t="s">
        <v>9</v>
      </c>
      <c r="C6" s="451"/>
      <c r="D6" s="2" t="s">
        <v>67</v>
      </c>
      <c r="E6" s="2" t="s">
        <v>68</v>
      </c>
      <c r="F6" s="446" t="s">
        <v>69</v>
      </c>
      <c r="G6" s="447"/>
      <c r="H6" s="447"/>
      <c r="I6" s="447"/>
      <c r="J6" s="447"/>
      <c r="K6" s="447"/>
      <c r="L6" s="447"/>
      <c r="M6" s="447"/>
      <c r="N6" s="447"/>
      <c r="O6" s="447"/>
      <c r="P6" s="447"/>
      <c r="Q6" s="447"/>
      <c r="R6" s="447"/>
      <c r="S6" s="447"/>
      <c r="T6" s="448"/>
    </row>
    <row r="7" spans="1:256" s="41" customFormat="1" ht="25.5" customHeight="1" x14ac:dyDescent="0.3">
      <c r="A7" s="40"/>
      <c r="B7" s="40"/>
      <c r="C7" s="40" t="s">
        <v>15</v>
      </c>
      <c r="D7" s="40" t="s">
        <v>70</v>
      </c>
      <c r="E7" s="40" t="s">
        <v>71</v>
      </c>
      <c r="F7" s="40" t="s">
        <v>72</v>
      </c>
      <c r="G7" s="40" t="s">
        <v>73</v>
      </c>
      <c r="H7" s="40" t="s">
        <v>74</v>
      </c>
      <c r="I7" s="242">
        <v>42736</v>
      </c>
      <c r="J7" s="242">
        <v>42767</v>
      </c>
      <c r="K7" s="242">
        <v>42795</v>
      </c>
      <c r="L7" s="242">
        <v>42826</v>
      </c>
      <c r="M7" s="242">
        <v>42856</v>
      </c>
      <c r="N7" s="242">
        <v>42887</v>
      </c>
      <c r="O7" s="242">
        <v>42917</v>
      </c>
      <c r="P7" s="242">
        <v>42948</v>
      </c>
      <c r="Q7" s="242">
        <v>42979</v>
      </c>
      <c r="R7" s="242">
        <v>43009</v>
      </c>
      <c r="S7" s="242">
        <v>43040</v>
      </c>
      <c r="T7" s="243">
        <v>43070</v>
      </c>
    </row>
    <row r="8" spans="1:256" s="4" customFormat="1" ht="13.8" x14ac:dyDescent="0.3">
      <c r="A8" s="60" t="s">
        <v>75</v>
      </c>
      <c r="B8" s="57"/>
      <c r="C8" s="58"/>
      <c r="D8" s="59"/>
      <c r="E8" s="59"/>
      <c r="F8" s="53"/>
      <c r="G8" s="53"/>
      <c r="H8" s="53"/>
      <c r="I8" s="53"/>
      <c r="J8" s="53"/>
      <c r="K8" s="53"/>
      <c r="L8" s="53"/>
      <c r="M8" s="53"/>
      <c r="N8" s="53"/>
      <c r="O8" s="53"/>
      <c r="P8" s="53"/>
      <c r="Q8" s="53"/>
      <c r="R8" s="53"/>
      <c r="S8" s="53"/>
      <c r="T8" s="53"/>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c r="AW8" s="271"/>
      <c r="AX8" s="271"/>
      <c r="AY8" s="271"/>
      <c r="AZ8" s="271"/>
      <c r="BA8" s="271"/>
      <c r="BB8" s="271"/>
      <c r="BC8" s="271"/>
      <c r="BD8" s="271"/>
      <c r="BE8" s="271"/>
      <c r="BF8" s="271"/>
      <c r="BG8" s="271"/>
      <c r="BH8" s="271"/>
      <c r="BI8" s="271"/>
      <c r="BJ8" s="271"/>
      <c r="BK8" s="271"/>
      <c r="BL8" s="271"/>
      <c r="BM8" s="271"/>
      <c r="BN8" s="271"/>
      <c r="BO8" s="271"/>
      <c r="BP8" s="271"/>
      <c r="BQ8" s="271"/>
      <c r="BR8" s="271"/>
      <c r="BS8" s="271"/>
      <c r="BT8" s="271"/>
      <c r="BU8" s="271"/>
      <c r="BV8" s="271"/>
      <c r="BW8" s="271"/>
      <c r="BX8" s="271"/>
      <c r="BY8" s="271"/>
      <c r="BZ8" s="271"/>
      <c r="CA8" s="271"/>
      <c r="CB8" s="271"/>
      <c r="CC8" s="271"/>
      <c r="CD8" s="271"/>
      <c r="CE8" s="271"/>
      <c r="CF8" s="271"/>
      <c r="CG8" s="271"/>
      <c r="CH8" s="271"/>
      <c r="CI8" s="271"/>
      <c r="CJ8" s="271"/>
      <c r="CK8" s="271"/>
      <c r="CL8" s="271"/>
      <c r="CM8" s="271"/>
      <c r="CN8" s="271"/>
      <c r="CO8" s="271"/>
      <c r="CP8" s="271"/>
      <c r="CQ8" s="271"/>
      <c r="CR8" s="271"/>
      <c r="CS8" s="271"/>
      <c r="CT8" s="271"/>
      <c r="CU8" s="271"/>
      <c r="CV8" s="271"/>
      <c r="CW8" s="271"/>
      <c r="CX8" s="271"/>
      <c r="CY8" s="271"/>
      <c r="CZ8" s="271"/>
      <c r="DA8" s="271"/>
      <c r="DB8" s="271"/>
      <c r="DC8" s="271"/>
      <c r="DD8" s="271"/>
      <c r="DE8" s="271"/>
      <c r="DF8" s="271"/>
      <c r="DG8" s="271"/>
      <c r="DH8" s="271"/>
      <c r="DI8" s="271"/>
      <c r="DJ8" s="271"/>
      <c r="DK8" s="271"/>
      <c r="DL8" s="271"/>
      <c r="DM8" s="271"/>
      <c r="DN8" s="271"/>
      <c r="DO8" s="271"/>
      <c r="DP8" s="271"/>
      <c r="DQ8" s="271"/>
      <c r="DR8" s="271"/>
      <c r="DS8" s="271"/>
      <c r="DT8" s="271"/>
      <c r="DU8" s="271"/>
      <c r="DV8" s="271"/>
      <c r="DW8" s="271"/>
      <c r="DX8" s="271"/>
      <c r="DY8" s="271"/>
      <c r="DZ8" s="271"/>
      <c r="EA8" s="271"/>
      <c r="EB8" s="271"/>
      <c r="EC8" s="271"/>
      <c r="ED8" s="271"/>
      <c r="EE8" s="271"/>
      <c r="EF8" s="271"/>
      <c r="EG8" s="271"/>
      <c r="EH8" s="271"/>
      <c r="EI8" s="271"/>
      <c r="EJ8" s="271"/>
      <c r="EK8" s="271"/>
      <c r="EL8" s="271"/>
      <c r="EM8" s="271"/>
      <c r="EN8" s="271"/>
      <c r="EO8" s="271"/>
      <c r="EP8" s="271"/>
      <c r="EQ8" s="271"/>
      <c r="ER8" s="271"/>
      <c r="ES8" s="271"/>
      <c r="ET8" s="271"/>
      <c r="EU8" s="271"/>
      <c r="EV8" s="271"/>
      <c r="EW8" s="271"/>
      <c r="EX8" s="271"/>
      <c r="EY8" s="271"/>
      <c r="EZ8" s="271"/>
      <c r="FA8" s="271"/>
      <c r="FB8" s="271"/>
      <c r="FC8" s="271"/>
      <c r="FD8" s="271"/>
      <c r="FE8" s="271"/>
      <c r="FF8" s="271"/>
      <c r="FG8" s="271"/>
      <c r="FH8" s="271"/>
      <c r="FI8" s="271"/>
      <c r="FJ8" s="271"/>
      <c r="FK8" s="271"/>
      <c r="FL8" s="271"/>
      <c r="FM8" s="271"/>
      <c r="FN8" s="271"/>
      <c r="FO8" s="271"/>
      <c r="FP8" s="271"/>
      <c r="FQ8" s="271"/>
      <c r="FR8" s="271"/>
      <c r="FS8" s="271"/>
      <c r="FT8" s="271"/>
      <c r="FU8" s="271"/>
      <c r="FV8" s="271"/>
      <c r="FW8" s="271"/>
      <c r="FX8" s="271"/>
      <c r="FY8" s="271"/>
      <c r="FZ8" s="271"/>
      <c r="GA8" s="271"/>
      <c r="GB8" s="271"/>
      <c r="GC8" s="271"/>
      <c r="GD8" s="271"/>
      <c r="GE8" s="271"/>
      <c r="GF8" s="271"/>
      <c r="GG8" s="271"/>
      <c r="GH8" s="271"/>
      <c r="GI8" s="271"/>
      <c r="GJ8" s="271"/>
      <c r="GK8" s="271"/>
      <c r="GL8" s="271"/>
      <c r="GM8" s="271"/>
      <c r="GN8" s="271"/>
      <c r="GO8" s="271"/>
      <c r="GP8" s="271"/>
      <c r="GQ8" s="271"/>
      <c r="GR8" s="271"/>
      <c r="GS8" s="271"/>
      <c r="GT8" s="271"/>
      <c r="GU8" s="271"/>
      <c r="GV8" s="271"/>
      <c r="GW8" s="271"/>
      <c r="GX8" s="271"/>
      <c r="GY8" s="271"/>
      <c r="GZ8" s="271"/>
      <c r="HA8" s="271"/>
      <c r="HB8" s="271"/>
      <c r="HC8" s="271"/>
      <c r="HD8" s="271"/>
      <c r="HE8" s="271"/>
      <c r="HF8" s="271"/>
      <c r="HG8" s="271"/>
      <c r="HH8" s="271"/>
      <c r="HI8" s="271"/>
      <c r="HJ8" s="271"/>
      <c r="HK8" s="271"/>
      <c r="HL8" s="271"/>
      <c r="HM8" s="271"/>
      <c r="HN8" s="271"/>
      <c r="HO8" s="271"/>
      <c r="HP8" s="271"/>
      <c r="HQ8" s="271"/>
      <c r="HR8" s="271"/>
      <c r="HS8" s="271"/>
      <c r="HT8" s="271"/>
      <c r="HU8" s="271"/>
      <c r="HV8" s="271"/>
      <c r="HW8" s="271"/>
      <c r="HX8" s="271"/>
      <c r="HY8" s="271"/>
      <c r="HZ8" s="271"/>
      <c r="IA8" s="271"/>
      <c r="IB8" s="271"/>
      <c r="IC8" s="271"/>
      <c r="ID8" s="271"/>
      <c r="IE8" s="271"/>
      <c r="IF8" s="271"/>
      <c r="IG8" s="271"/>
      <c r="IH8" s="271"/>
      <c r="II8" s="271"/>
      <c r="IJ8" s="271"/>
      <c r="IK8" s="271"/>
      <c r="IL8" s="271"/>
      <c r="IM8" s="271"/>
      <c r="IN8" s="271"/>
      <c r="IO8" s="271"/>
      <c r="IP8" s="271"/>
      <c r="IQ8" s="271"/>
      <c r="IR8" s="271"/>
      <c r="IS8" s="271"/>
      <c r="IT8" s="271"/>
      <c r="IU8" s="271"/>
      <c r="IV8" s="271"/>
    </row>
    <row r="9" spans="1:256" s="4" customFormat="1" ht="13.8" x14ac:dyDescent="0.3">
      <c r="A9" s="54" t="s">
        <v>76</v>
      </c>
      <c r="B9" s="54"/>
      <c r="C9" s="54"/>
      <c r="D9" s="62"/>
      <c r="E9" s="62"/>
      <c r="F9" s="61"/>
      <c r="G9" s="61"/>
      <c r="H9" s="61"/>
      <c r="I9" s="61"/>
      <c r="J9" s="61"/>
      <c r="K9" s="61"/>
      <c r="L9" s="61"/>
      <c r="M9" s="61"/>
      <c r="N9" s="61"/>
      <c r="O9" s="61"/>
      <c r="P9" s="61"/>
      <c r="Q9" s="61"/>
      <c r="R9" s="61"/>
      <c r="S9" s="61"/>
      <c r="T9" s="6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c r="AW9" s="271"/>
      <c r="AX9" s="271"/>
      <c r="AY9" s="271"/>
      <c r="AZ9" s="271"/>
      <c r="BA9" s="271"/>
      <c r="BB9" s="271"/>
      <c r="BC9" s="271"/>
      <c r="BD9" s="271"/>
      <c r="BE9" s="271"/>
      <c r="BF9" s="271"/>
      <c r="BG9" s="271"/>
      <c r="BH9" s="271"/>
      <c r="BI9" s="271"/>
      <c r="BJ9" s="271"/>
      <c r="BK9" s="271"/>
      <c r="BL9" s="271"/>
      <c r="BM9" s="271"/>
      <c r="BN9" s="271"/>
      <c r="BO9" s="271"/>
      <c r="BP9" s="271"/>
      <c r="BQ9" s="271"/>
      <c r="BR9" s="271"/>
      <c r="BS9" s="271"/>
      <c r="BT9" s="271"/>
      <c r="BU9" s="271"/>
      <c r="BV9" s="271"/>
      <c r="BW9" s="271"/>
      <c r="BX9" s="271"/>
      <c r="BY9" s="271"/>
      <c r="BZ9" s="271"/>
      <c r="CA9" s="271"/>
      <c r="CB9" s="271"/>
      <c r="CC9" s="271"/>
      <c r="CD9" s="271"/>
      <c r="CE9" s="271"/>
      <c r="CF9" s="271"/>
      <c r="CG9" s="271"/>
      <c r="CH9" s="271"/>
      <c r="CI9" s="271"/>
      <c r="CJ9" s="271"/>
      <c r="CK9" s="271"/>
      <c r="CL9" s="271"/>
      <c r="CM9" s="271"/>
      <c r="CN9" s="271"/>
      <c r="CO9" s="271"/>
      <c r="CP9" s="271"/>
      <c r="CQ9" s="271"/>
      <c r="CR9" s="271"/>
      <c r="CS9" s="271"/>
      <c r="CT9" s="271"/>
      <c r="CU9" s="271"/>
      <c r="CV9" s="271"/>
      <c r="CW9" s="271"/>
      <c r="CX9" s="271"/>
      <c r="CY9" s="271"/>
      <c r="CZ9" s="271"/>
      <c r="DA9" s="271"/>
      <c r="DB9" s="271"/>
      <c r="DC9" s="271"/>
      <c r="DD9" s="271"/>
      <c r="DE9" s="271"/>
      <c r="DF9" s="271"/>
      <c r="DG9" s="271"/>
      <c r="DH9" s="271"/>
      <c r="DI9" s="271"/>
      <c r="DJ9" s="271"/>
      <c r="DK9" s="271"/>
      <c r="DL9" s="271"/>
      <c r="DM9" s="271"/>
      <c r="DN9" s="271"/>
      <c r="DO9" s="271"/>
      <c r="DP9" s="271"/>
      <c r="DQ9" s="271"/>
      <c r="DR9" s="271"/>
      <c r="DS9" s="271"/>
      <c r="DT9" s="271"/>
      <c r="DU9" s="271"/>
      <c r="DV9" s="271"/>
      <c r="DW9" s="271"/>
      <c r="DX9" s="271"/>
      <c r="DY9" s="271"/>
      <c r="DZ9" s="271"/>
      <c r="EA9" s="271"/>
      <c r="EB9" s="271"/>
      <c r="EC9" s="271"/>
      <c r="ED9" s="271"/>
      <c r="EE9" s="271"/>
      <c r="EF9" s="271"/>
      <c r="EG9" s="271"/>
      <c r="EH9" s="271"/>
      <c r="EI9" s="271"/>
      <c r="EJ9" s="271"/>
      <c r="EK9" s="271"/>
      <c r="EL9" s="271"/>
      <c r="EM9" s="271"/>
      <c r="EN9" s="271"/>
      <c r="EO9" s="271"/>
      <c r="EP9" s="271"/>
      <c r="EQ9" s="271"/>
      <c r="ER9" s="271"/>
      <c r="ES9" s="271"/>
      <c r="ET9" s="271"/>
      <c r="EU9" s="271"/>
      <c r="EV9" s="271"/>
      <c r="EW9" s="271"/>
      <c r="EX9" s="271"/>
      <c r="EY9" s="271"/>
      <c r="EZ9" s="271"/>
      <c r="FA9" s="271"/>
      <c r="FB9" s="271"/>
      <c r="FC9" s="271"/>
      <c r="FD9" s="271"/>
      <c r="FE9" s="271"/>
      <c r="FF9" s="271"/>
      <c r="FG9" s="271"/>
      <c r="FH9" s="271"/>
      <c r="FI9" s="271"/>
      <c r="FJ9" s="271"/>
      <c r="FK9" s="271"/>
      <c r="FL9" s="271"/>
      <c r="FM9" s="271"/>
      <c r="FN9" s="271"/>
      <c r="FO9" s="271"/>
      <c r="FP9" s="271"/>
      <c r="FQ9" s="271"/>
      <c r="FR9" s="271"/>
      <c r="FS9" s="271"/>
      <c r="FT9" s="271"/>
      <c r="FU9" s="271"/>
      <c r="FV9" s="271"/>
      <c r="FW9" s="271"/>
      <c r="FX9" s="271"/>
      <c r="FY9" s="271"/>
      <c r="FZ9" s="271"/>
      <c r="GA9" s="271"/>
      <c r="GB9" s="271"/>
      <c r="GC9" s="271"/>
      <c r="GD9" s="271"/>
      <c r="GE9" s="271"/>
      <c r="GF9" s="271"/>
      <c r="GG9" s="271"/>
      <c r="GH9" s="271"/>
      <c r="GI9" s="271"/>
      <c r="GJ9" s="271"/>
      <c r="GK9" s="271"/>
      <c r="GL9" s="271"/>
      <c r="GM9" s="271"/>
      <c r="GN9" s="271"/>
      <c r="GO9" s="271"/>
      <c r="GP9" s="271"/>
      <c r="GQ9" s="271"/>
      <c r="GR9" s="271"/>
      <c r="GS9" s="271"/>
      <c r="GT9" s="271"/>
      <c r="GU9" s="271"/>
      <c r="GV9" s="271"/>
      <c r="GW9" s="271"/>
      <c r="GX9" s="271"/>
      <c r="GY9" s="271"/>
      <c r="GZ9" s="271"/>
      <c r="HA9" s="271"/>
      <c r="HB9" s="271"/>
      <c r="HC9" s="271"/>
      <c r="HD9" s="271"/>
      <c r="HE9" s="271"/>
      <c r="HF9" s="271"/>
      <c r="HG9" s="271"/>
      <c r="HH9" s="271"/>
      <c r="HI9" s="271"/>
      <c r="HJ9" s="271"/>
      <c r="HK9" s="271"/>
      <c r="HL9" s="271"/>
      <c r="HM9" s="271"/>
      <c r="HN9" s="271"/>
      <c r="HO9" s="271"/>
      <c r="HP9" s="271"/>
      <c r="HQ9" s="271"/>
      <c r="HR9" s="271"/>
      <c r="HS9" s="271"/>
      <c r="HT9" s="271"/>
      <c r="HU9" s="271"/>
      <c r="HV9" s="271"/>
      <c r="HW9" s="271"/>
      <c r="HX9" s="271"/>
      <c r="HY9" s="271"/>
      <c r="HZ9" s="271"/>
      <c r="IA9" s="271"/>
      <c r="IB9" s="271"/>
      <c r="IC9" s="271"/>
      <c r="ID9" s="271"/>
      <c r="IE9" s="271"/>
      <c r="IF9" s="271"/>
      <c r="IG9" s="271"/>
      <c r="IH9" s="271"/>
      <c r="II9" s="271"/>
      <c r="IJ9" s="271"/>
      <c r="IK9" s="271"/>
      <c r="IL9" s="271"/>
      <c r="IM9" s="271"/>
      <c r="IN9" s="271"/>
      <c r="IO9" s="271"/>
      <c r="IP9" s="271"/>
      <c r="IQ9" s="271"/>
      <c r="IR9" s="271"/>
      <c r="IS9" s="271"/>
      <c r="IT9" s="271"/>
      <c r="IU9" s="271"/>
      <c r="IV9" s="271"/>
    </row>
    <row r="10" spans="1:256" s="64" customFormat="1" ht="13.8" hidden="1" x14ac:dyDescent="0.3">
      <c r="A10" s="52"/>
      <c r="B10" s="63" t="s">
        <v>77</v>
      </c>
      <c r="C10" s="63" t="e">
        <f>'1.Plan Annuel d''Opération'!#REF!</f>
        <v>#REF!</v>
      </c>
      <c r="D10" s="77"/>
      <c r="E10" s="77"/>
      <c r="F10" s="69"/>
      <c r="G10" s="69"/>
      <c r="H10" s="69"/>
      <c r="I10" s="229"/>
      <c r="J10" s="229"/>
      <c r="K10" s="229"/>
      <c r="L10" s="229"/>
      <c r="M10" s="229"/>
      <c r="N10" s="229"/>
      <c r="O10" s="229"/>
      <c r="P10" s="229"/>
      <c r="Q10" s="229"/>
      <c r="R10" s="229"/>
      <c r="S10" s="229"/>
      <c r="T10" s="229"/>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c r="AW10" s="272"/>
      <c r="AX10" s="272"/>
      <c r="AY10" s="272"/>
      <c r="AZ10" s="272"/>
      <c r="BA10" s="272"/>
      <c r="BB10" s="272"/>
      <c r="BC10" s="272"/>
      <c r="BD10" s="272"/>
      <c r="BE10" s="272"/>
      <c r="BF10" s="272"/>
      <c r="BG10" s="272"/>
      <c r="BH10" s="272"/>
      <c r="BI10" s="272"/>
      <c r="BJ10" s="272"/>
      <c r="BK10" s="272"/>
      <c r="BL10" s="272"/>
      <c r="BM10" s="272"/>
      <c r="BN10" s="272"/>
      <c r="BO10" s="272"/>
      <c r="BP10" s="272"/>
      <c r="BQ10" s="272"/>
      <c r="BR10" s="272"/>
      <c r="BS10" s="272"/>
      <c r="BT10" s="272"/>
      <c r="BU10" s="272"/>
      <c r="BV10" s="272"/>
      <c r="BW10" s="272"/>
      <c r="BX10" s="272"/>
      <c r="BY10" s="272"/>
      <c r="BZ10" s="272"/>
      <c r="CA10" s="272"/>
      <c r="CB10" s="272"/>
      <c r="CC10" s="272"/>
      <c r="CD10" s="272"/>
      <c r="CE10" s="272"/>
      <c r="CF10" s="272"/>
      <c r="CG10" s="272"/>
      <c r="CH10" s="272"/>
      <c r="CI10" s="272"/>
      <c r="CJ10" s="272"/>
      <c r="CK10" s="272"/>
      <c r="CL10" s="272"/>
      <c r="CM10" s="272"/>
      <c r="CN10" s="272"/>
      <c r="CO10" s="272"/>
      <c r="CP10" s="272"/>
      <c r="CQ10" s="272"/>
      <c r="CR10" s="272"/>
      <c r="CS10" s="272"/>
      <c r="CT10" s="272"/>
      <c r="CU10" s="272"/>
      <c r="CV10" s="272"/>
      <c r="CW10" s="272"/>
      <c r="CX10" s="272"/>
      <c r="CY10" s="272"/>
      <c r="CZ10" s="272"/>
      <c r="DA10" s="272"/>
      <c r="DB10" s="272"/>
      <c r="DC10" s="272"/>
      <c r="DD10" s="272"/>
      <c r="DE10" s="272"/>
      <c r="DF10" s="272"/>
      <c r="DG10" s="272"/>
      <c r="DH10" s="272"/>
      <c r="DI10" s="272"/>
      <c r="DJ10" s="272"/>
      <c r="DK10" s="272"/>
      <c r="DL10" s="272"/>
      <c r="DM10" s="272"/>
      <c r="DN10" s="272"/>
      <c r="DO10" s="272"/>
      <c r="DP10" s="272"/>
      <c r="DQ10" s="272"/>
      <c r="DR10" s="272"/>
      <c r="DS10" s="272"/>
      <c r="DT10" s="272"/>
      <c r="DU10" s="272"/>
      <c r="DV10" s="272"/>
      <c r="DW10" s="272"/>
      <c r="DX10" s="272"/>
      <c r="DY10" s="272"/>
      <c r="DZ10" s="272"/>
      <c r="EA10" s="272"/>
      <c r="EB10" s="272"/>
      <c r="EC10" s="272"/>
      <c r="ED10" s="272"/>
      <c r="EE10" s="272"/>
      <c r="EF10" s="272"/>
      <c r="EG10" s="272"/>
      <c r="EH10" s="272"/>
      <c r="EI10" s="272"/>
      <c r="EJ10" s="272"/>
      <c r="EK10" s="272"/>
      <c r="EL10" s="272"/>
      <c r="EM10" s="272"/>
      <c r="EN10" s="272"/>
      <c r="EO10" s="272"/>
      <c r="EP10" s="272"/>
      <c r="EQ10" s="272"/>
      <c r="ER10" s="272"/>
      <c r="ES10" s="272"/>
      <c r="ET10" s="272"/>
      <c r="EU10" s="272"/>
      <c r="EV10" s="272"/>
      <c r="EW10" s="272"/>
      <c r="EX10" s="272"/>
      <c r="EY10" s="272"/>
      <c r="EZ10" s="272"/>
      <c r="FA10" s="272"/>
      <c r="FB10" s="272"/>
      <c r="FC10" s="272"/>
      <c r="FD10" s="272"/>
      <c r="FE10" s="272"/>
      <c r="FF10" s="272"/>
      <c r="FG10" s="272"/>
      <c r="FH10" s="272"/>
      <c r="FI10" s="272"/>
      <c r="FJ10" s="272"/>
      <c r="FK10" s="272"/>
      <c r="FL10" s="272"/>
      <c r="FM10" s="272"/>
      <c r="FN10" s="272"/>
      <c r="FO10" s="272"/>
      <c r="FP10" s="272"/>
      <c r="FQ10" s="272"/>
      <c r="FR10" s="272"/>
      <c r="FS10" s="272"/>
      <c r="FT10" s="272"/>
      <c r="FU10" s="272"/>
      <c r="FV10" s="272"/>
      <c r="FW10" s="272"/>
      <c r="FX10" s="272"/>
      <c r="FY10" s="272"/>
      <c r="FZ10" s="272"/>
      <c r="GA10" s="272"/>
      <c r="GB10" s="272"/>
      <c r="GC10" s="272"/>
      <c r="GD10" s="272"/>
      <c r="GE10" s="272"/>
      <c r="GF10" s="272"/>
      <c r="GG10" s="272"/>
      <c r="GH10" s="272"/>
      <c r="GI10" s="272"/>
      <c r="GJ10" s="272"/>
      <c r="GK10" s="272"/>
      <c r="GL10" s="272"/>
      <c r="GM10" s="272"/>
      <c r="GN10" s="272"/>
      <c r="GO10" s="272"/>
      <c r="GP10" s="272"/>
      <c r="GQ10" s="272"/>
      <c r="GR10" s="272"/>
      <c r="GS10" s="272"/>
      <c r="GT10" s="272"/>
      <c r="GU10" s="272"/>
      <c r="GV10" s="272"/>
      <c r="GW10" s="272"/>
      <c r="GX10" s="272"/>
      <c r="GY10" s="272"/>
      <c r="GZ10" s="272"/>
      <c r="HA10" s="272"/>
      <c r="HB10" s="272"/>
      <c r="HC10" s="272"/>
      <c r="HD10" s="272"/>
      <c r="HE10" s="272"/>
      <c r="HF10" s="272"/>
      <c r="HG10" s="272"/>
      <c r="HH10" s="272"/>
      <c r="HI10" s="272"/>
      <c r="HJ10" s="272"/>
      <c r="HK10" s="272"/>
      <c r="HL10" s="272"/>
      <c r="HM10" s="272"/>
      <c r="HN10" s="272"/>
      <c r="HO10" s="272"/>
      <c r="HP10" s="272"/>
      <c r="HQ10" s="272"/>
      <c r="HR10" s="272"/>
      <c r="HS10" s="272"/>
      <c r="HT10" s="272"/>
      <c r="HU10" s="272"/>
      <c r="HV10" s="272"/>
      <c r="HW10" s="272"/>
      <c r="HX10" s="272"/>
      <c r="HY10" s="272"/>
      <c r="HZ10" s="272"/>
      <c r="IA10" s="272"/>
      <c r="IB10" s="272"/>
      <c r="IC10" s="272"/>
      <c r="ID10" s="272"/>
      <c r="IE10" s="272"/>
      <c r="IF10" s="272"/>
      <c r="IG10" s="272"/>
      <c r="IH10" s="272"/>
      <c r="II10" s="272"/>
      <c r="IJ10" s="272"/>
      <c r="IK10" s="272"/>
      <c r="IL10" s="272"/>
      <c r="IM10" s="272"/>
      <c r="IN10" s="272"/>
      <c r="IO10" s="272"/>
      <c r="IP10" s="272"/>
      <c r="IQ10" s="272"/>
      <c r="IR10" s="272"/>
      <c r="IS10" s="272"/>
      <c r="IT10" s="272"/>
      <c r="IU10" s="272"/>
      <c r="IV10" s="272"/>
    </row>
    <row r="11" spans="1:256" s="64" customFormat="1" ht="19.5" hidden="1" customHeight="1" x14ac:dyDescent="0.3">
      <c r="A11" s="270"/>
      <c r="B11" s="65" t="s">
        <v>78</v>
      </c>
      <c r="C11" s="65" t="e">
        <f>'1.Plan Annuel d''Opération'!#REF!</f>
        <v>#REF!</v>
      </c>
      <c r="D11" s="78"/>
      <c r="E11" s="78"/>
      <c r="F11" s="69"/>
      <c r="G11" s="69"/>
      <c r="H11" s="69"/>
      <c r="I11" s="66"/>
      <c r="J11" s="66"/>
      <c r="K11" s="66"/>
      <c r="L11" s="66"/>
      <c r="M11" s="66"/>
      <c r="N11" s="66"/>
      <c r="O11" s="66"/>
      <c r="P11" s="66"/>
      <c r="Q11" s="66"/>
      <c r="R11" s="66"/>
      <c r="S11" s="66"/>
      <c r="T11" s="66"/>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c r="AW11" s="272"/>
      <c r="AX11" s="272"/>
      <c r="AY11" s="272"/>
      <c r="AZ11" s="272"/>
      <c r="BA11" s="272"/>
      <c r="BB11" s="272"/>
      <c r="BC11" s="272"/>
      <c r="BD11" s="272"/>
      <c r="BE11" s="272"/>
      <c r="BF11" s="272"/>
      <c r="BG11" s="272"/>
      <c r="BH11" s="272"/>
      <c r="BI11" s="272"/>
      <c r="BJ11" s="272"/>
      <c r="BK11" s="272"/>
      <c r="BL11" s="272"/>
      <c r="BM11" s="272"/>
      <c r="BN11" s="272"/>
      <c r="BO11" s="272"/>
      <c r="BP11" s="272"/>
      <c r="BQ11" s="272"/>
      <c r="BR11" s="272"/>
      <c r="BS11" s="272"/>
      <c r="BT11" s="272"/>
      <c r="BU11" s="272"/>
      <c r="BV11" s="272"/>
      <c r="BW11" s="272"/>
      <c r="BX11" s="272"/>
      <c r="BY11" s="272"/>
      <c r="BZ11" s="272"/>
      <c r="CA11" s="272"/>
      <c r="CB11" s="272"/>
      <c r="CC11" s="272"/>
      <c r="CD11" s="272"/>
      <c r="CE11" s="272"/>
      <c r="CF11" s="272"/>
      <c r="CG11" s="272"/>
      <c r="CH11" s="272"/>
      <c r="CI11" s="272"/>
      <c r="CJ11" s="272"/>
      <c r="CK11" s="272"/>
      <c r="CL11" s="272"/>
      <c r="CM11" s="272"/>
      <c r="CN11" s="272"/>
      <c r="CO11" s="272"/>
      <c r="CP11" s="272"/>
      <c r="CQ11" s="272"/>
      <c r="CR11" s="272"/>
      <c r="CS11" s="272"/>
      <c r="CT11" s="272"/>
      <c r="CU11" s="272"/>
      <c r="CV11" s="272"/>
      <c r="CW11" s="272"/>
      <c r="CX11" s="272"/>
      <c r="CY11" s="272"/>
      <c r="CZ11" s="272"/>
      <c r="DA11" s="272"/>
      <c r="DB11" s="272"/>
      <c r="DC11" s="272"/>
      <c r="DD11" s="272"/>
      <c r="DE11" s="272"/>
      <c r="DF11" s="272"/>
      <c r="DG11" s="272"/>
      <c r="DH11" s="272"/>
      <c r="DI11" s="272"/>
      <c r="DJ11" s="272"/>
      <c r="DK11" s="272"/>
      <c r="DL11" s="272"/>
      <c r="DM11" s="272"/>
      <c r="DN11" s="272"/>
      <c r="DO11" s="272"/>
      <c r="DP11" s="272"/>
      <c r="DQ11" s="272"/>
      <c r="DR11" s="272"/>
      <c r="DS11" s="272"/>
      <c r="DT11" s="272"/>
      <c r="DU11" s="272"/>
      <c r="DV11" s="272"/>
      <c r="DW11" s="272"/>
      <c r="DX11" s="272"/>
      <c r="DY11" s="272"/>
      <c r="DZ11" s="272"/>
      <c r="EA11" s="272"/>
      <c r="EB11" s="272"/>
      <c r="EC11" s="272"/>
      <c r="ED11" s="272"/>
      <c r="EE11" s="272"/>
      <c r="EF11" s="272"/>
      <c r="EG11" s="272"/>
      <c r="EH11" s="272"/>
      <c r="EI11" s="272"/>
      <c r="EJ11" s="272"/>
      <c r="EK11" s="272"/>
      <c r="EL11" s="272"/>
      <c r="EM11" s="272"/>
      <c r="EN11" s="272"/>
      <c r="EO11" s="272"/>
      <c r="EP11" s="272"/>
      <c r="EQ11" s="272"/>
      <c r="ER11" s="272"/>
      <c r="ES11" s="272"/>
      <c r="ET11" s="272"/>
      <c r="EU11" s="272"/>
      <c r="EV11" s="272"/>
      <c r="EW11" s="272"/>
      <c r="EX11" s="272"/>
      <c r="EY11" s="272"/>
      <c r="EZ11" s="272"/>
      <c r="FA11" s="272"/>
      <c r="FB11" s="272"/>
      <c r="FC11" s="272"/>
      <c r="FD11" s="272"/>
      <c r="FE11" s="272"/>
      <c r="FF11" s="272"/>
      <c r="FG11" s="272"/>
      <c r="FH11" s="272"/>
      <c r="FI11" s="272"/>
      <c r="FJ11" s="272"/>
      <c r="FK11" s="272"/>
      <c r="FL11" s="272"/>
      <c r="FM11" s="272"/>
      <c r="FN11" s="272"/>
      <c r="FO11" s="272"/>
      <c r="FP11" s="272"/>
      <c r="FQ11" s="272"/>
      <c r="FR11" s="272"/>
      <c r="FS11" s="272"/>
      <c r="FT11" s="272"/>
      <c r="FU11" s="272"/>
      <c r="FV11" s="272"/>
      <c r="FW11" s="272"/>
      <c r="FX11" s="272"/>
      <c r="FY11" s="272"/>
      <c r="FZ11" s="272"/>
      <c r="GA11" s="272"/>
      <c r="GB11" s="272"/>
      <c r="GC11" s="272"/>
      <c r="GD11" s="272"/>
      <c r="GE11" s="272"/>
      <c r="GF11" s="272"/>
      <c r="GG11" s="272"/>
      <c r="GH11" s="272"/>
      <c r="GI11" s="272"/>
      <c r="GJ11" s="272"/>
      <c r="GK11" s="272"/>
      <c r="GL11" s="272"/>
      <c r="GM11" s="272"/>
      <c r="GN11" s="272"/>
      <c r="GO11" s="272"/>
      <c r="GP11" s="272"/>
      <c r="GQ11" s="272"/>
      <c r="GR11" s="272"/>
      <c r="GS11" s="272"/>
      <c r="GT11" s="272"/>
      <c r="GU11" s="272"/>
      <c r="GV11" s="272"/>
      <c r="GW11" s="272"/>
      <c r="GX11" s="272"/>
      <c r="GY11" s="272"/>
      <c r="GZ11" s="272"/>
      <c r="HA11" s="272"/>
      <c r="HB11" s="272"/>
      <c r="HC11" s="272"/>
      <c r="HD11" s="272"/>
      <c r="HE11" s="272"/>
      <c r="HF11" s="272"/>
      <c r="HG11" s="272"/>
      <c r="HH11" s="272"/>
      <c r="HI11" s="272"/>
      <c r="HJ11" s="272"/>
      <c r="HK11" s="272"/>
      <c r="HL11" s="272"/>
      <c r="HM11" s="272"/>
      <c r="HN11" s="272"/>
      <c r="HO11" s="272"/>
      <c r="HP11" s="272"/>
      <c r="HQ11" s="272"/>
      <c r="HR11" s="272"/>
      <c r="HS11" s="272"/>
      <c r="HT11" s="272"/>
      <c r="HU11" s="272"/>
      <c r="HV11" s="272"/>
      <c r="HW11" s="272"/>
      <c r="HX11" s="272"/>
      <c r="HY11" s="272"/>
      <c r="HZ11" s="272"/>
      <c r="IA11" s="272"/>
      <c r="IB11" s="272"/>
      <c r="IC11" s="272"/>
      <c r="ID11" s="272"/>
      <c r="IE11" s="272"/>
      <c r="IF11" s="272"/>
      <c r="IG11" s="272"/>
      <c r="IH11" s="272"/>
      <c r="II11" s="272"/>
      <c r="IJ11" s="272"/>
      <c r="IK11" s="272"/>
      <c r="IL11" s="272"/>
      <c r="IM11" s="272"/>
      <c r="IN11" s="272"/>
      <c r="IO11" s="272"/>
      <c r="IP11" s="272"/>
      <c r="IQ11" s="272"/>
      <c r="IR11" s="272"/>
      <c r="IS11" s="272"/>
      <c r="IT11" s="272"/>
      <c r="IU11" s="272"/>
      <c r="IV11" s="272"/>
    </row>
    <row r="12" spans="1:256" s="64" customFormat="1" ht="17.25" hidden="1" customHeight="1" x14ac:dyDescent="0.3">
      <c r="A12" s="270"/>
      <c r="B12" s="67" t="s">
        <v>79</v>
      </c>
      <c r="C12" s="67" t="e">
        <f>'1.Plan Annuel d''Opération'!#REF!</f>
        <v>#REF!</v>
      </c>
      <c r="D12" s="78"/>
      <c r="E12" s="78"/>
      <c r="F12" s="69"/>
      <c r="G12" s="69"/>
      <c r="H12" s="69"/>
      <c r="I12" s="66"/>
      <c r="J12" s="66"/>
      <c r="K12" s="66"/>
      <c r="L12" s="66"/>
      <c r="M12" s="66"/>
      <c r="N12" s="66"/>
      <c r="O12" s="66"/>
      <c r="P12" s="66"/>
      <c r="Q12" s="66"/>
      <c r="R12" s="66"/>
      <c r="S12" s="66"/>
      <c r="T12" s="66"/>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c r="AW12" s="272"/>
      <c r="AX12" s="272"/>
      <c r="AY12" s="272"/>
      <c r="AZ12" s="272"/>
      <c r="BA12" s="272"/>
      <c r="BB12" s="272"/>
      <c r="BC12" s="272"/>
      <c r="BD12" s="272"/>
      <c r="BE12" s="272"/>
      <c r="BF12" s="272"/>
      <c r="BG12" s="272"/>
      <c r="BH12" s="272"/>
      <c r="BI12" s="272"/>
      <c r="BJ12" s="272"/>
      <c r="BK12" s="272"/>
      <c r="BL12" s="272"/>
      <c r="BM12" s="272"/>
      <c r="BN12" s="272"/>
      <c r="BO12" s="272"/>
      <c r="BP12" s="272"/>
      <c r="BQ12" s="272"/>
      <c r="BR12" s="272"/>
      <c r="BS12" s="272"/>
      <c r="BT12" s="272"/>
      <c r="BU12" s="272"/>
      <c r="BV12" s="272"/>
      <c r="BW12" s="272"/>
      <c r="BX12" s="272"/>
      <c r="BY12" s="272"/>
      <c r="BZ12" s="272"/>
      <c r="CA12" s="272"/>
      <c r="CB12" s="272"/>
      <c r="CC12" s="272"/>
      <c r="CD12" s="272"/>
      <c r="CE12" s="272"/>
      <c r="CF12" s="272"/>
      <c r="CG12" s="272"/>
      <c r="CH12" s="272"/>
      <c r="CI12" s="272"/>
      <c r="CJ12" s="272"/>
      <c r="CK12" s="272"/>
      <c r="CL12" s="272"/>
      <c r="CM12" s="272"/>
      <c r="CN12" s="272"/>
      <c r="CO12" s="272"/>
      <c r="CP12" s="272"/>
      <c r="CQ12" s="272"/>
      <c r="CR12" s="272"/>
      <c r="CS12" s="272"/>
      <c r="CT12" s="272"/>
      <c r="CU12" s="272"/>
      <c r="CV12" s="272"/>
      <c r="CW12" s="272"/>
      <c r="CX12" s="272"/>
      <c r="CY12" s="272"/>
      <c r="CZ12" s="272"/>
      <c r="DA12" s="272"/>
      <c r="DB12" s="272"/>
      <c r="DC12" s="272"/>
      <c r="DD12" s="272"/>
      <c r="DE12" s="272"/>
      <c r="DF12" s="272"/>
      <c r="DG12" s="272"/>
      <c r="DH12" s="272"/>
      <c r="DI12" s="272"/>
      <c r="DJ12" s="272"/>
      <c r="DK12" s="272"/>
      <c r="DL12" s="272"/>
      <c r="DM12" s="272"/>
      <c r="DN12" s="272"/>
      <c r="DO12" s="272"/>
      <c r="DP12" s="272"/>
      <c r="DQ12" s="272"/>
      <c r="DR12" s="272"/>
      <c r="DS12" s="272"/>
      <c r="DT12" s="272"/>
      <c r="DU12" s="272"/>
      <c r="DV12" s="272"/>
      <c r="DW12" s="272"/>
      <c r="DX12" s="272"/>
      <c r="DY12" s="272"/>
      <c r="DZ12" s="272"/>
      <c r="EA12" s="272"/>
      <c r="EB12" s="272"/>
      <c r="EC12" s="272"/>
      <c r="ED12" s="272"/>
      <c r="EE12" s="272"/>
      <c r="EF12" s="272"/>
      <c r="EG12" s="272"/>
      <c r="EH12" s="272"/>
      <c r="EI12" s="272"/>
      <c r="EJ12" s="272"/>
      <c r="EK12" s="272"/>
      <c r="EL12" s="272"/>
      <c r="EM12" s="272"/>
      <c r="EN12" s="272"/>
      <c r="EO12" s="272"/>
      <c r="EP12" s="272"/>
      <c r="EQ12" s="272"/>
      <c r="ER12" s="272"/>
      <c r="ES12" s="272"/>
      <c r="ET12" s="272"/>
      <c r="EU12" s="272"/>
      <c r="EV12" s="272"/>
      <c r="EW12" s="272"/>
      <c r="EX12" s="272"/>
      <c r="EY12" s="272"/>
      <c r="EZ12" s="272"/>
      <c r="FA12" s="272"/>
      <c r="FB12" s="272"/>
      <c r="FC12" s="272"/>
      <c r="FD12" s="272"/>
      <c r="FE12" s="272"/>
      <c r="FF12" s="272"/>
      <c r="FG12" s="272"/>
      <c r="FH12" s="272"/>
      <c r="FI12" s="272"/>
      <c r="FJ12" s="272"/>
      <c r="FK12" s="272"/>
      <c r="FL12" s="272"/>
      <c r="FM12" s="272"/>
      <c r="FN12" s="272"/>
      <c r="FO12" s="272"/>
      <c r="FP12" s="272"/>
      <c r="FQ12" s="272"/>
      <c r="FR12" s="272"/>
      <c r="FS12" s="272"/>
      <c r="FT12" s="272"/>
      <c r="FU12" s="272"/>
      <c r="FV12" s="272"/>
      <c r="FW12" s="272"/>
      <c r="FX12" s="272"/>
      <c r="FY12" s="272"/>
      <c r="FZ12" s="272"/>
      <c r="GA12" s="272"/>
      <c r="GB12" s="272"/>
      <c r="GC12" s="272"/>
      <c r="GD12" s="272"/>
      <c r="GE12" s="272"/>
      <c r="GF12" s="272"/>
      <c r="GG12" s="272"/>
      <c r="GH12" s="272"/>
      <c r="GI12" s="272"/>
      <c r="GJ12" s="272"/>
      <c r="GK12" s="272"/>
      <c r="GL12" s="272"/>
      <c r="GM12" s="272"/>
      <c r="GN12" s="272"/>
      <c r="GO12" s="272"/>
      <c r="GP12" s="272"/>
      <c r="GQ12" s="272"/>
      <c r="GR12" s="272"/>
      <c r="GS12" s="272"/>
      <c r="GT12" s="272"/>
      <c r="GU12" s="272"/>
      <c r="GV12" s="272"/>
      <c r="GW12" s="272"/>
      <c r="GX12" s="272"/>
      <c r="GY12" s="272"/>
      <c r="GZ12" s="272"/>
      <c r="HA12" s="272"/>
      <c r="HB12" s="272"/>
      <c r="HC12" s="272"/>
      <c r="HD12" s="272"/>
      <c r="HE12" s="272"/>
      <c r="HF12" s="272"/>
      <c r="HG12" s="272"/>
      <c r="HH12" s="272"/>
      <c r="HI12" s="272"/>
      <c r="HJ12" s="272"/>
      <c r="HK12" s="272"/>
      <c r="HL12" s="272"/>
      <c r="HM12" s="272"/>
      <c r="HN12" s="272"/>
      <c r="HO12" s="272"/>
      <c r="HP12" s="272"/>
      <c r="HQ12" s="272"/>
      <c r="HR12" s="272"/>
      <c r="HS12" s="272"/>
      <c r="HT12" s="272"/>
      <c r="HU12" s="272"/>
      <c r="HV12" s="272"/>
      <c r="HW12" s="272"/>
      <c r="HX12" s="272"/>
      <c r="HY12" s="272"/>
      <c r="HZ12" s="272"/>
      <c r="IA12" s="272"/>
      <c r="IB12" s="272"/>
      <c r="IC12" s="272"/>
      <c r="ID12" s="272"/>
      <c r="IE12" s="272"/>
      <c r="IF12" s="272"/>
      <c r="IG12" s="272"/>
      <c r="IH12" s="272"/>
      <c r="II12" s="272"/>
      <c r="IJ12" s="272"/>
      <c r="IK12" s="272"/>
      <c r="IL12" s="272"/>
      <c r="IM12" s="272"/>
      <c r="IN12" s="272"/>
      <c r="IO12" s="272"/>
      <c r="IP12" s="272"/>
      <c r="IQ12" s="272"/>
      <c r="IR12" s="272"/>
      <c r="IS12" s="272"/>
      <c r="IT12" s="272"/>
      <c r="IU12" s="272"/>
      <c r="IV12" s="272"/>
    </row>
    <row r="13" spans="1:256" s="64" customFormat="1" ht="13.8" hidden="1" x14ac:dyDescent="0.3">
      <c r="A13" s="270"/>
      <c r="B13" s="68" t="s">
        <v>80</v>
      </c>
      <c r="C13" s="68" t="e">
        <f>'1.Plan Annuel d''Opération'!#REF!</f>
        <v>#REF!</v>
      </c>
      <c r="D13" s="78"/>
      <c r="E13" s="78"/>
      <c r="F13" s="69"/>
      <c r="G13" s="69"/>
      <c r="H13" s="69"/>
      <c r="I13" s="66"/>
      <c r="J13" s="66"/>
      <c r="K13" s="66"/>
      <c r="L13" s="66"/>
      <c r="M13" s="66"/>
      <c r="N13" s="66"/>
      <c r="O13" s="230"/>
      <c r="P13" s="230"/>
      <c r="Q13" s="230"/>
      <c r="R13" s="230"/>
      <c r="S13" s="230"/>
      <c r="T13" s="230"/>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c r="AW13" s="272"/>
      <c r="AX13" s="272"/>
      <c r="AY13" s="272"/>
      <c r="AZ13" s="272"/>
      <c r="BA13" s="272"/>
      <c r="BB13" s="272"/>
      <c r="BC13" s="272"/>
      <c r="BD13" s="272"/>
      <c r="BE13" s="272"/>
      <c r="BF13" s="272"/>
      <c r="BG13" s="272"/>
      <c r="BH13" s="272"/>
      <c r="BI13" s="272"/>
      <c r="BJ13" s="272"/>
      <c r="BK13" s="272"/>
      <c r="BL13" s="272"/>
      <c r="BM13" s="272"/>
      <c r="BN13" s="272"/>
      <c r="BO13" s="272"/>
      <c r="BP13" s="272"/>
      <c r="BQ13" s="272"/>
      <c r="BR13" s="272"/>
      <c r="BS13" s="272"/>
      <c r="BT13" s="272"/>
      <c r="BU13" s="272"/>
      <c r="BV13" s="272"/>
      <c r="BW13" s="272"/>
      <c r="BX13" s="272"/>
      <c r="BY13" s="272"/>
      <c r="BZ13" s="272"/>
      <c r="CA13" s="272"/>
      <c r="CB13" s="272"/>
      <c r="CC13" s="272"/>
      <c r="CD13" s="272"/>
      <c r="CE13" s="272"/>
      <c r="CF13" s="272"/>
      <c r="CG13" s="272"/>
      <c r="CH13" s="272"/>
      <c r="CI13" s="272"/>
      <c r="CJ13" s="272"/>
      <c r="CK13" s="272"/>
      <c r="CL13" s="272"/>
      <c r="CM13" s="272"/>
      <c r="CN13" s="272"/>
      <c r="CO13" s="272"/>
      <c r="CP13" s="272"/>
      <c r="CQ13" s="272"/>
      <c r="CR13" s="272"/>
      <c r="CS13" s="272"/>
      <c r="CT13" s="272"/>
      <c r="CU13" s="272"/>
      <c r="CV13" s="272"/>
      <c r="CW13" s="272"/>
      <c r="CX13" s="272"/>
      <c r="CY13" s="272"/>
      <c r="CZ13" s="272"/>
      <c r="DA13" s="272"/>
      <c r="DB13" s="272"/>
      <c r="DC13" s="272"/>
      <c r="DD13" s="272"/>
      <c r="DE13" s="272"/>
      <c r="DF13" s="272"/>
      <c r="DG13" s="272"/>
      <c r="DH13" s="272"/>
      <c r="DI13" s="272"/>
      <c r="DJ13" s="272"/>
      <c r="DK13" s="272"/>
      <c r="DL13" s="272"/>
      <c r="DM13" s="272"/>
      <c r="DN13" s="272"/>
      <c r="DO13" s="272"/>
      <c r="DP13" s="272"/>
      <c r="DQ13" s="272"/>
      <c r="DR13" s="272"/>
      <c r="DS13" s="272"/>
      <c r="DT13" s="272"/>
      <c r="DU13" s="272"/>
      <c r="DV13" s="272"/>
      <c r="DW13" s="272"/>
      <c r="DX13" s="272"/>
      <c r="DY13" s="272"/>
      <c r="DZ13" s="272"/>
      <c r="EA13" s="272"/>
      <c r="EB13" s="272"/>
      <c r="EC13" s="272"/>
      <c r="ED13" s="272"/>
      <c r="EE13" s="272"/>
      <c r="EF13" s="272"/>
      <c r="EG13" s="272"/>
      <c r="EH13" s="272"/>
      <c r="EI13" s="272"/>
      <c r="EJ13" s="272"/>
      <c r="EK13" s="272"/>
      <c r="EL13" s="272"/>
      <c r="EM13" s="272"/>
      <c r="EN13" s="272"/>
      <c r="EO13" s="272"/>
      <c r="EP13" s="272"/>
      <c r="EQ13" s="272"/>
      <c r="ER13" s="272"/>
      <c r="ES13" s="272"/>
      <c r="ET13" s="272"/>
      <c r="EU13" s="272"/>
      <c r="EV13" s="272"/>
      <c r="EW13" s="272"/>
      <c r="EX13" s="272"/>
      <c r="EY13" s="272"/>
      <c r="EZ13" s="272"/>
      <c r="FA13" s="272"/>
      <c r="FB13" s="272"/>
      <c r="FC13" s="272"/>
      <c r="FD13" s="272"/>
      <c r="FE13" s="272"/>
      <c r="FF13" s="272"/>
      <c r="FG13" s="272"/>
      <c r="FH13" s="272"/>
      <c r="FI13" s="272"/>
      <c r="FJ13" s="272"/>
      <c r="FK13" s="272"/>
      <c r="FL13" s="272"/>
      <c r="FM13" s="272"/>
      <c r="FN13" s="272"/>
      <c r="FO13" s="272"/>
      <c r="FP13" s="272"/>
      <c r="FQ13" s="272"/>
      <c r="FR13" s="272"/>
      <c r="FS13" s="272"/>
      <c r="FT13" s="272"/>
      <c r="FU13" s="272"/>
      <c r="FV13" s="272"/>
      <c r="FW13" s="272"/>
      <c r="FX13" s="272"/>
      <c r="FY13" s="272"/>
      <c r="FZ13" s="272"/>
      <c r="GA13" s="272"/>
      <c r="GB13" s="272"/>
      <c r="GC13" s="272"/>
      <c r="GD13" s="272"/>
      <c r="GE13" s="272"/>
      <c r="GF13" s="272"/>
      <c r="GG13" s="272"/>
      <c r="GH13" s="272"/>
      <c r="GI13" s="272"/>
      <c r="GJ13" s="272"/>
      <c r="GK13" s="272"/>
      <c r="GL13" s="272"/>
      <c r="GM13" s="272"/>
      <c r="GN13" s="272"/>
      <c r="GO13" s="272"/>
      <c r="GP13" s="272"/>
      <c r="GQ13" s="272"/>
      <c r="GR13" s="272"/>
      <c r="GS13" s="272"/>
      <c r="GT13" s="272"/>
      <c r="GU13" s="272"/>
      <c r="GV13" s="272"/>
      <c r="GW13" s="272"/>
      <c r="GX13" s="272"/>
      <c r="GY13" s="272"/>
      <c r="GZ13" s="272"/>
      <c r="HA13" s="272"/>
      <c r="HB13" s="272"/>
      <c r="HC13" s="272"/>
      <c r="HD13" s="272"/>
      <c r="HE13" s="272"/>
      <c r="HF13" s="272"/>
      <c r="HG13" s="272"/>
      <c r="HH13" s="272"/>
      <c r="HI13" s="272"/>
      <c r="HJ13" s="272"/>
      <c r="HK13" s="272"/>
      <c r="HL13" s="272"/>
      <c r="HM13" s="272"/>
      <c r="HN13" s="272"/>
      <c r="HO13" s="272"/>
      <c r="HP13" s="272"/>
      <c r="HQ13" s="272"/>
      <c r="HR13" s="272"/>
      <c r="HS13" s="272"/>
      <c r="HT13" s="272"/>
      <c r="HU13" s="272"/>
      <c r="HV13" s="272"/>
      <c r="HW13" s="272"/>
      <c r="HX13" s="272"/>
      <c r="HY13" s="272"/>
      <c r="HZ13" s="272"/>
      <c r="IA13" s="272"/>
      <c r="IB13" s="272"/>
      <c r="IC13" s="272"/>
      <c r="ID13" s="272"/>
      <c r="IE13" s="272"/>
      <c r="IF13" s="272"/>
      <c r="IG13" s="272"/>
      <c r="IH13" s="272"/>
      <c r="II13" s="272"/>
      <c r="IJ13" s="272"/>
      <c r="IK13" s="272"/>
      <c r="IL13" s="272"/>
      <c r="IM13" s="272"/>
      <c r="IN13" s="272"/>
      <c r="IO13" s="272"/>
      <c r="IP13" s="272"/>
      <c r="IQ13" s="272"/>
      <c r="IR13" s="272"/>
      <c r="IS13" s="272"/>
      <c r="IT13" s="272"/>
      <c r="IU13" s="272"/>
      <c r="IV13" s="272"/>
    </row>
    <row r="14" spans="1:256" s="44" customFormat="1" ht="17.25" hidden="1" customHeight="1" x14ac:dyDescent="0.3">
      <c r="A14" s="43"/>
      <c r="B14" s="45" t="s">
        <v>81</v>
      </c>
      <c r="C14" s="45" t="e">
        <f>'1.Plan Annuel d''Opération'!#REF!</f>
        <v>#REF!</v>
      </c>
      <c r="D14" s="79"/>
      <c r="E14" s="79"/>
      <c r="F14" s="43"/>
      <c r="G14" s="43"/>
      <c r="H14" s="43"/>
      <c r="I14" s="66"/>
      <c r="J14" s="66"/>
      <c r="K14" s="66"/>
      <c r="L14" s="66"/>
      <c r="M14" s="66"/>
      <c r="N14" s="66"/>
      <c r="O14" s="66"/>
      <c r="P14" s="66"/>
      <c r="Q14" s="66"/>
      <c r="R14" s="66"/>
      <c r="S14" s="66"/>
      <c r="T14" s="66"/>
    </row>
    <row r="15" spans="1:256" s="4" customFormat="1" ht="19.5" hidden="1" customHeight="1" x14ac:dyDescent="0.3">
      <c r="A15" s="270"/>
      <c r="B15" s="42" t="s">
        <v>82</v>
      </c>
      <c r="C15" s="42" t="e">
        <f>'1.Plan Annuel d''Opération'!#REF!</f>
        <v>#REF!</v>
      </c>
      <c r="D15" s="80"/>
      <c r="E15" s="80"/>
      <c r="F15" s="270"/>
      <c r="G15" s="270"/>
      <c r="H15" s="270"/>
      <c r="I15" s="66"/>
      <c r="J15" s="66"/>
      <c r="K15" s="66"/>
      <c r="L15" s="66"/>
      <c r="M15" s="66"/>
      <c r="N15" s="66"/>
      <c r="O15" s="66"/>
      <c r="P15" s="66"/>
      <c r="Q15" s="66"/>
      <c r="R15" s="66"/>
      <c r="S15" s="66"/>
      <c r="T15" s="66"/>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1"/>
      <c r="BB15" s="271"/>
      <c r="BC15" s="271"/>
      <c r="BD15" s="271"/>
      <c r="BE15" s="271"/>
      <c r="BF15" s="271"/>
      <c r="BG15" s="271"/>
      <c r="BH15" s="271"/>
      <c r="BI15" s="271"/>
      <c r="BJ15" s="271"/>
      <c r="BK15" s="271"/>
      <c r="BL15" s="271"/>
      <c r="BM15" s="271"/>
      <c r="BN15" s="271"/>
      <c r="BO15" s="271"/>
      <c r="BP15" s="271"/>
      <c r="BQ15" s="271"/>
      <c r="BR15" s="271"/>
      <c r="BS15" s="271"/>
      <c r="BT15" s="271"/>
      <c r="BU15" s="271"/>
      <c r="BV15" s="271"/>
      <c r="BW15" s="271"/>
      <c r="BX15" s="271"/>
      <c r="BY15" s="271"/>
      <c r="BZ15" s="271"/>
      <c r="CA15" s="271"/>
      <c r="CB15" s="271"/>
      <c r="CC15" s="271"/>
      <c r="CD15" s="271"/>
      <c r="CE15" s="271"/>
      <c r="CF15" s="271"/>
      <c r="CG15" s="271"/>
      <c r="CH15" s="271"/>
      <c r="CI15" s="271"/>
      <c r="CJ15" s="271"/>
      <c r="CK15" s="271"/>
      <c r="CL15" s="271"/>
      <c r="CM15" s="271"/>
      <c r="CN15" s="271"/>
      <c r="CO15" s="271"/>
      <c r="CP15" s="271"/>
      <c r="CQ15" s="271"/>
      <c r="CR15" s="271"/>
      <c r="CS15" s="271"/>
      <c r="CT15" s="271"/>
      <c r="CU15" s="271"/>
      <c r="CV15" s="271"/>
      <c r="CW15" s="271"/>
      <c r="CX15" s="271"/>
      <c r="CY15" s="271"/>
      <c r="CZ15" s="271"/>
      <c r="DA15" s="271"/>
      <c r="DB15" s="271"/>
      <c r="DC15" s="271"/>
      <c r="DD15" s="271"/>
      <c r="DE15" s="271"/>
      <c r="DF15" s="271"/>
      <c r="DG15" s="271"/>
      <c r="DH15" s="271"/>
      <c r="DI15" s="271"/>
      <c r="DJ15" s="271"/>
      <c r="DK15" s="271"/>
      <c r="DL15" s="271"/>
      <c r="DM15" s="271"/>
      <c r="DN15" s="271"/>
      <c r="DO15" s="271"/>
      <c r="DP15" s="271"/>
      <c r="DQ15" s="271"/>
      <c r="DR15" s="271"/>
      <c r="DS15" s="271"/>
      <c r="DT15" s="271"/>
      <c r="DU15" s="271"/>
      <c r="DV15" s="271"/>
      <c r="DW15" s="271"/>
      <c r="DX15" s="271"/>
      <c r="DY15" s="271"/>
      <c r="DZ15" s="271"/>
      <c r="EA15" s="271"/>
      <c r="EB15" s="271"/>
      <c r="EC15" s="271"/>
      <c r="ED15" s="271"/>
      <c r="EE15" s="271"/>
      <c r="EF15" s="271"/>
      <c r="EG15" s="271"/>
      <c r="EH15" s="271"/>
      <c r="EI15" s="271"/>
      <c r="EJ15" s="271"/>
      <c r="EK15" s="271"/>
      <c r="EL15" s="271"/>
      <c r="EM15" s="271"/>
      <c r="EN15" s="271"/>
      <c r="EO15" s="271"/>
      <c r="EP15" s="271"/>
      <c r="EQ15" s="271"/>
      <c r="ER15" s="271"/>
      <c r="ES15" s="271"/>
      <c r="ET15" s="271"/>
      <c r="EU15" s="271"/>
      <c r="EV15" s="271"/>
      <c r="EW15" s="271"/>
      <c r="EX15" s="271"/>
      <c r="EY15" s="271"/>
      <c r="EZ15" s="271"/>
      <c r="FA15" s="271"/>
      <c r="FB15" s="271"/>
      <c r="FC15" s="271"/>
      <c r="FD15" s="271"/>
      <c r="FE15" s="271"/>
      <c r="FF15" s="271"/>
      <c r="FG15" s="271"/>
      <c r="FH15" s="271"/>
      <c r="FI15" s="271"/>
      <c r="FJ15" s="271"/>
      <c r="FK15" s="271"/>
      <c r="FL15" s="271"/>
      <c r="FM15" s="271"/>
      <c r="FN15" s="271"/>
      <c r="FO15" s="271"/>
      <c r="FP15" s="271"/>
      <c r="FQ15" s="271"/>
      <c r="FR15" s="271"/>
      <c r="FS15" s="271"/>
      <c r="FT15" s="271"/>
      <c r="FU15" s="271"/>
      <c r="FV15" s="271"/>
      <c r="FW15" s="271"/>
      <c r="FX15" s="271"/>
      <c r="FY15" s="271"/>
      <c r="FZ15" s="271"/>
      <c r="GA15" s="271"/>
      <c r="GB15" s="271"/>
      <c r="GC15" s="271"/>
      <c r="GD15" s="271"/>
      <c r="GE15" s="271"/>
      <c r="GF15" s="271"/>
      <c r="GG15" s="271"/>
      <c r="GH15" s="271"/>
      <c r="GI15" s="271"/>
      <c r="GJ15" s="271"/>
      <c r="GK15" s="271"/>
      <c r="GL15" s="271"/>
      <c r="GM15" s="271"/>
      <c r="GN15" s="271"/>
      <c r="GO15" s="271"/>
      <c r="GP15" s="271"/>
      <c r="GQ15" s="271"/>
      <c r="GR15" s="271"/>
      <c r="GS15" s="271"/>
      <c r="GT15" s="271"/>
      <c r="GU15" s="271"/>
      <c r="GV15" s="271"/>
      <c r="GW15" s="271"/>
      <c r="GX15" s="271"/>
      <c r="GY15" s="271"/>
      <c r="GZ15" s="271"/>
      <c r="HA15" s="271"/>
      <c r="HB15" s="271"/>
      <c r="HC15" s="271"/>
      <c r="HD15" s="271"/>
      <c r="HE15" s="271"/>
      <c r="HF15" s="271"/>
      <c r="HG15" s="271"/>
      <c r="HH15" s="271"/>
      <c r="HI15" s="271"/>
      <c r="HJ15" s="271"/>
      <c r="HK15" s="271"/>
      <c r="HL15" s="271"/>
      <c r="HM15" s="271"/>
      <c r="HN15" s="271"/>
      <c r="HO15" s="271"/>
      <c r="HP15" s="271"/>
      <c r="HQ15" s="271"/>
      <c r="HR15" s="271"/>
      <c r="HS15" s="271"/>
      <c r="HT15" s="271"/>
      <c r="HU15" s="271"/>
      <c r="HV15" s="271"/>
      <c r="HW15" s="271"/>
      <c r="HX15" s="271"/>
      <c r="HY15" s="271"/>
      <c r="HZ15" s="271"/>
      <c r="IA15" s="271"/>
      <c r="IB15" s="271"/>
      <c r="IC15" s="271"/>
      <c r="ID15" s="271"/>
      <c r="IE15" s="271"/>
      <c r="IF15" s="271"/>
      <c r="IG15" s="271"/>
      <c r="IH15" s="271"/>
      <c r="II15" s="271"/>
      <c r="IJ15" s="271"/>
      <c r="IK15" s="271"/>
      <c r="IL15" s="271"/>
      <c r="IM15" s="271"/>
      <c r="IN15" s="271"/>
      <c r="IO15" s="271"/>
      <c r="IP15" s="271"/>
      <c r="IQ15" s="271"/>
      <c r="IR15" s="271"/>
      <c r="IS15" s="271"/>
      <c r="IT15" s="271"/>
      <c r="IU15" s="271"/>
      <c r="IV15" s="271"/>
    </row>
    <row r="16" spans="1:256" s="56" customFormat="1" ht="41.4" x14ac:dyDescent="0.3">
      <c r="A16" s="449" t="s">
        <v>23</v>
      </c>
      <c r="B16" s="450"/>
      <c r="C16" s="231" t="s">
        <v>24</v>
      </c>
      <c r="D16" s="237">
        <v>42644</v>
      </c>
      <c r="E16" s="237">
        <v>42979</v>
      </c>
      <c r="F16" s="43"/>
      <c r="G16" s="43"/>
      <c r="H16" s="43"/>
      <c r="I16" s="238"/>
      <c r="J16" s="238"/>
      <c r="K16" s="238"/>
      <c r="L16" s="238"/>
      <c r="M16" s="238"/>
      <c r="N16" s="238"/>
      <c r="O16" s="238"/>
      <c r="P16" s="238"/>
      <c r="Q16" s="238"/>
      <c r="R16" s="238"/>
      <c r="S16" s="238"/>
      <c r="T16" s="238"/>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c r="AW16" s="271"/>
      <c r="AX16" s="271"/>
      <c r="AY16" s="271"/>
      <c r="AZ16" s="271"/>
      <c r="BA16" s="271"/>
      <c r="BB16" s="271"/>
      <c r="BC16" s="271"/>
      <c r="BD16" s="271"/>
      <c r="BE16" s="271"/>
      <c r="BF16" s="271"/>
      <c r="BG16" s="271"/>
      <c r="BH16" s="271"/>
      <c r="BI16" s="271"/>
      <c r="BJ16" s="271"/>
      <c r="BK16" s="271"/>
      <c r="BL16" s="271"/>
      <c r="BM16" s="271"/>
      <c r="BN16" s="271"/>
      <c r="BO16" s="271"/>
      <c r="BP16" s="271"/>
      <c r="BQ16" s="271"/>
      <c r="BR16" s="271"/>
      <c r="BS16" s="271"/>
      <c r="BT16" s="271"/>
      <c r="BU16" s="271"/>
      <c r="BV16" s="271"/>
      <c r="BW16" s="271"/>
      <c r="BX16" s="271"/>
      <c r="BY16" s="271"/>
      <c r="BZ16" s="271"/>
      <c r="CA16" s="271"/>
      <c r="CB16" s="271"/>
      <c r="CC16" s="271"/>
      <c r="CD16" s="271"/>
      <c r="CE16" s="271"/>
      <c r="CF16" s="271"/>
      <c r="CG16" s="271"/>
      <c r="CH16" s="271"/>
      <c r="CI16" s="271"/>
      <c r="CJ16" s="271"/>
      <c r="CK16" s="271"/>
      <c r="CL16" s="271"/>
      <c r="CM16" s="271"/>
      <c r="CN16" s="271"/>
      <c r="CO16" s="271"/>
      <c r="CP16" s="271"/>
      <c r="CQ16" s="271"/>
      <c r="CR16" s="271"/>
      <c r="CS16" s="271"/>
      <c r="CT16" s="271"/>
      <c r="CU16" s="271"/>
      <c r="CV16" s="271"/>
      <c r="CW16" s="271"/>
      <c r="CX16" s="271"/>
      <c r="CY16" s="271"/>
      <c r="CZ16" s="271"/>
      <c r="DA16" s="271"/>
      <c r="DB16" s="271"/>
      <c r="DC16" s="271"/>
      <c r="DD16" s="271"/>
      <c r="DE16" s="271"/>
      <c r="DF16" s="271"/>
      <c r="DG16" s="271"/>
      <c r="DH16" s="271"/>
      <c r="DI16" s="271"/>
      <c r="DJ16" s="271"/>
      <c r="DK16" s="271"/>
      <c r="DL16" s="271"/>
      <c r="DM16" s="271"/>
      <c r="DN16" s="271"/>
      <c r="DO16" s="271"/>
      <c r="DP16" s="271"/>
      <c r="DQ16" s="271"/>
      <c r="DR16" s="271"/>
      <c r="DS16" s="271"/>
      <c r="DT16" s="271"/>
      <c r="DU16" s="271"/>
      <c r="DV16" s="271"/>
      <c r="DW16" s="271"/>
      <c r="DX16" s="271"/>
      <c r="DY16" s="271"/>
      <c r="DZ16" s="271"/>
      <c r="EA16" s="271"/>
      <c r="EB16" s="271"/>
      <c r="EC16" s="271"/>
      <c r="ED16" s="271"/>
      <c r="EE16" s="271"/>
      <c r="EF16" s="271"/>
      <c r="EG16" s="271"/>
      <c r="EH16" s="271"/>
      <c r="EI16" s="271"/>
      <c r="EJ16" s="271"/>
      <c r="EK16" s="271"/>
      <c r="EL16" s="271"/>
      <c r="EM16" s="271"/>
      <c r="EN16" s="271"/>
      <c r="EO16" s="271"/>
      <c r="EP16" s="271"/>
      <c r="EQ16" s="271"/>
      <c r="ER16" s="271"/>
      <c r="ES16" s="271"/>
      <c r="ET16" s="271"/>
      <c r="EU16" s="271"/>
      <c r="EV16" s="271"/>
      <c r="EW16" s="271"/>
      <c r="EX16" s="271"/>
      <c r="EY16" s="271"/>
      <c r="EZ16" s="271"/>
      <c r="FA16" s="271"/>
      <c r="FB16" s="271"/>
      <c r="FC16" s="271"/>
      <c r="FD16" s="271"/>
      <c r="FE16" s="271"/>
      <c r="FF16" s="271"/>
      <c r="FG16" s="271"/>
      <c r="FH16" s="271"/>
      <c r="FI16" s="271"/>
      <c r="FJ16" s="271"/>
      <c r="FK16" s="271"/>
      <c r="FL16" s="271"/>
      <c r="FM16" s="271"/>
      <c r="FN16" s="271"/>
      <c r="FO16" s="271"/>
      <c r="FP16" s="271"/>
      <c r="FQ16" s="271"/>
      <c r="FR16" s="271"/>
      <c r="FS16" s="271"/>
      <c r="FT16" s="271"/>
      <c r="FU16" s="271"/>
      <c r="FV16" s="271"/>
      <c r="FW16" s="271"/>
      <c r="FX16" s="271"/>
      <c r="FY16" s="271"/>
      <c r="FZ16" s="271"/>
      <c r="GA16" s="271"/>
      <c r="GB16" s="271"/>
      <c r="GC16" s="271"/>
      <c r="GD16" s="271"/>
      <c r="GE16" s="271"/>
      <c r="GF16" s="271"/>
      <c r="GG16" s="271"/>
      <c r="GH16" s="271"/>
      <c r="GI16" s="271"/>
      <c r="GJ16" s="271"/>
      <c r="GK16" s="271"/>
      <c r="GL16" s="271"/>
      <c r="GM16" s="271"/>
      <c r="GN16" s="271"/>
      <c r="GO16" s="271"/>
      <c r="GP16" s="271"/>
      <c r="GQ16" s="271"/>
      <c r="GR16" s="271"/>
      <c r="GS16" s="271"/>
      <c r="GT16" s="271"/>
      <c r="GU16" s="271"/>
      <c r="GV16" s="271"/>
      <c r="GW16" s="271"/>
      <c r="GX16" s="271"/>
      <c r="GY16" s="271"/>
      <c r="GZ16" s="271"/>
      <c r="HA16" s="271"/>
      <c r="HB16" s="271"/>
      <c r="HC16" s="271"/>
      <c r="HD16" s="271"/>
      <c r="HE16" s="271"/>
      <c r="HF16" s="271"/>
      <c r="HG16" s="271"/>
      <c r="HH16" s="271"/>
      <c r="HI16" s="271"/>
      <c r="HJ16" s="271"/>
      <c r="HK16" s="271"/>
      <c r="HL16" s="271"/>
      <c r="HM16" s="271"/>
      <c r="HN16" s="271"/>
      <c r="HO16" s="271"/>
      <c r="HP16" s="271"/>
      <c r="HQ16" s="271"/>
      <c r="HR16" s="271"/>
      <c r="HS16" s="271"/>
      <c r="HT16" s="271"/>
      <c r="HU16" s="271"/>
      <c r="HV16" s="271"/>
      <c r="HW16" s="271"/>
      <c r="HX16" s="271"/>
      <c r="HY16" s="271"/>
      <c r="HZ16" s="271"/>
      <c r="IA16" s="271"/>
      <c r="IB16" s="271"/>
      <c r="IC16" s="271"/>
      <c r="ID16" s="271"/>
      <c r="IE16" s="271"/>
      <c r="IF16" s="271"/>
      <c r="IG16" s="271"/>
      <c r="IH16" s="271"/>
      <c r="II16" s="271"/>
      <c r="IJ16" s="271"/>
      <c r="IK16" s="271"/>
      <c r="IL16" s="271"/>
      <c r="IM16" s="271"/>
      <c r="IN16" s="271"/>
      <c r="IO16" s="271"/>
      <c r="IP16" s="271"/>
      <c r="IQ16" s="271"/>
      <c r="IR16" s="271"/>
      <c r="IS16" s="271"/>
      <c r="IT16" s="271"/>
      <c r="IU16" s="271"/>
      <c r="IV16" s="271"/>
    </row>
    <row r="17" spans="1:256" s="56" customFormat="1" ht="13.8" x14ac:dyDescent="0.3">
      <c r="A17" s="246">
        <v>1</v>
      </c>
      <c r="B17" s="244"/>
      <c r="C17" s="239"/>
      <c r="D17" s="237"/>
      <c r="E17" s="237"/>
      <c r="F17" s="43"/>
      <c r="G17" s="43"/>
      <c r="H17" s="43"/>
      <c r="I17" s="238"/>
      <c r="J17" s="238"/>
      <c r="K17" s="238"/>
      <c r="L17" s="238"/>
      <c r="M17" s="238"/>
      <c r="N17" s="238"/>
      <c r="O17" s="238"/>
      <c r="P17" s="238"/>
      <c r="Q17" s="238"/>
      <c r="R17" s="238"/>
      <c r="S17" s="238"/>
      <c r="T17" s="238"/>
      <c r="U17" s="271"/>
      <c r="V17" s="271"/>
      <c r="W17" s="271"/>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c r="AW17" s="271"/>
      <c r="AX17" s="271"/>
      <c r="AY17" s="271"/>
      <c r="AZ17" s="271"/>
      <c r="BA17" s="271"/>
      <c r="BB17" s="271"/>
      <c r="BC17" s="271"/>
      <c r="BD17" s="271"/>
      <c r="BE17" s="271"/>
      <c r="BF17" s="271"/>
      <c r="BG17" s="271"/>
      <c r="BH17" s="271"/>
      <c r="BI17" s="271"/>
      <c r="BJ17" s="271"/>
      <c r="BK17" s="271"/>
      <c r="BL17" s="271"/>
      <c r="BM17" s="271"/>
      <c r="BN17" s="271"/>
      <c r="BO17" s="271"/>
      <c r="BP17" s="271"/>
      <c r="BQ17" s="271"/>
      <c r="BR17" s="271"/>
      <c r="BS17" s="271"/>
      <c r="BT17" s="271"/>
      <c r="BU17" s="271"/>
      <c r="BV17" s="271"/>
      <c r="BW17" s="271"/>
      <c r="BX17" s="271"/>
      <c r="BY17" s="271"/>
      <c r="BZ17" s="271"/>
      <c r="CA17" s="271"/>
      <c r="CB17" s="271"/>
      <c r="CC17" s="271"/>
      <c r="CD17" s="271"/>
      <c r="CE17" s="271"/>
      <c r="CF17" s="271"/>
      <c r="CG17" s="271"/>
      <c r="CH17" s="271"/>
      <c r="CI17" s="271"/>
      <c r="CJ17" s="271"/>
      <c r="CK17" s="271"/>
      <c r="CL17" s="271"/>
      <c r="CM17" s="271"/>
      <c r="CN17" s="271"/>
      <c r="CO17" s="271"/>
      <c r="CP17" s="271"/>
      <c r="CQ17" s="271"/>
      <c r="CR17" s="271"/>
      <c r="CS17" s="271"/>
      <c r="CT17" s="271"/>
      <c r="CU17" s="271"/>
      <c r="CV17" s="271"/>
      <c r="CW17" s="271"/>
      <c r="CX17" s="271"/>
      <c r="CY17" s="271"/>
      <c r="CZ17" s="271"/>
      <c r="DA17" s="271"/>
      <c r="DB17" s="271"/>
      <c r="DC17" s="271"/>
      <c r="DD17" s="271"/>
      <c r="DE17" s="271"/>
      <c r="DF17" s="271"/>
      <c r="DG17" s="271"/>
      <c r="DH17" s="271"/>
      <c r="DI17" s="271"/>
      <c r="DJ17" s="271"/>
      <c r="DK17" s="271"/>
      <c r="DL17" s="271"/>
      <c r="DM17" s="271"/>
      <c r="DN17" s="271"/>
      <c r="DO17" s="271"/>
      <c r="DP17" s="271"/>
      <c r="DQ17" s="271"/>
      <c r="DR17" s="271"/>
      <c r="DS17" s="271"/>
      <c r="DT17" s="271"/>
      <c r="DU17" s="271"/>
      <c r="DV17" s="271"/>
      <c r="DW17" s="271"/>
      <c r="DX17" s="271"/>
      <c r="DY17" s="271"/>
      <c r="DZ17" s="271"/>
      <c r="EA17" s="271"/>
      <c r="EB17" s="271"/>
      <c r="EC17" s="271"/>
      <c r="ED17" s="271"/>
      <c r="EE17" s="271"/>
      <c r="EF17" s="271"/>
      <c r="EG17" s="271"/>
      <c r="EH17" s="271"/>
      <c r="EI17" s="271"/>
      <c r="EJ17" s="271"/>
      <c r="EK17" s="271"/>
      <c r="EL17" s="271"/>
      <c r="EM17" s="271"/>
      <c r="EN17" s="271"/>
      <c r="EO17" s="271"/>
      <c r="EP17" s="271"/>
      <c r="EQ17" s="271"/>
      <c r="ER17" s="271"/>
      <c r="ES17" s="271"/>
      <c r="ET17" s="271"/>
      <c r="EU17" s="271"/>
      <c r="EV17" s="271"/>
      <c r="EW17" s="271"/>
      <c r="EX17" s="271"/>
      <c r="EY17" s="271"/>
      <c r="EZ17" s="271"/>
      <c r="FA17" s="271"/>
      <c r="FB17" s="271"/>
      <c r="FC17" s="271"/>
      <c r="FD17" s="271"/>
      <c r="FE17" s="271"/>
      <c r="FF17" s="271"/>
      <c r="FG17" s="271"/>
      <c r="FH17" s="271"/>
      <c r="FI17" s="271"/>
      <c r="FJ17" s="271"/>
      <c r="FK17" s="271"/>
      <c r="FL17" s="271"/>
      <c r="FM17" s="271"/>
      <c r="FN17" s="271"/>
      <c r="FO17" s="271"/>
      <c r="FP17" s="271"/>
      <c r="FQ17" s="271"/>
      <c r="FR17" s="271"/>
      <c r="FS17" s="271"/>
      <c r="FT17" s="271"/>
      <c r="FU17" s="271"/>
      <c r="FV17" s="271"/>
      <c r="FW17" s="271"/>
      <c r="FX17" s="271"/>
      <c r="FY17" s="271"/>
      <c r="FZ17" s="271"/>
      <c r="GA17" s="271"/>
      <c r="GB17" s="271"/>
      <c r="GC17" s="271"/>
      <c r="GD17" s="271"/>
      <c r="GE17" s="271"/>
      <c r="GF17" s="271"/>
      <c r="GG17" s="271"/>
      <c r="GH17" s="271"/>
      <c r="GI17" s="271"/>
      <c r="GJ17" s="271"/>
      <c r="GK17" s="271"/>
      <c r="GL17" s="271"/>
      <c r="GM17" s="271"/>
      <c r="GN17" s="271"/>
      <c r="GO17" s="271"/>
      <c r="GP17" s="271"/>
      <c r="GQ17" s="271"/>
      <c r="GR17" s="271"/>
      <c r="GS17" s="271"/>
      <c r="GT17" s="271"/>
      <c r="GU17" s="271"/>
      <c r="GV17" s="271"/>
      <c r="GW17" s="271"/>
      <c r="GX17" s="271"/>
      <c r="GY17" s="271"/>
      <c r="GZ17" s="271"/>
      <c r="HA17" s="271"/>
      <c r="HB17" s="271"/>
      <c r="HC17" s="271"/>
      <c r="HD17" s="271"/>
      <c r="HE17" s="271"/>
      <c r="HF17" s="271"/>
      <c r="HG17" s="271"/>
      <c r="HH17" s="271"/>
      <c r="HI17" s="271"/>
      <c r="HJ17" s="271"/>
      <c r="HK17" s="271"/>
      <c r="HL17" s="271"/>
      <c r="HM17" s="271"/>
      <c r="HN17" s="271"/>
      <c r="HO17" s="271"/>
      <c r="HP17" s="271"/>
      <c r="HQ17" s="271"/>
      <c r="HR17" s="271"/>
      <c r="HS17" s="271"/>
      <c r="HT17" s="271"/>
      <c r="HU17" s="271"/>
      <c r="HV17" s="271"/>
      <c r="HW17" s="271"/>
      <c r="HX17" s="271"/>
      <c r="HY17" s="271"/>
      <c r="HZ17" s="271"/>
      <c r="IA17" s="271"/>
      <c r="IB17" s="271"/>
      <c r="IC17" s="271"/>
      <c r="ID17" s="271"/>
      <c r="IE17" s="271"/>
      <c r="IF17" s="271"/>
      <c r="IG17" s="271"/>
      <c r="IH17" s="271"/>
      <c r="II17" s="271"/>
      <c r="IJ17" s="271"/>
      <c r="IK17" s="271"/>
      <c r="IL17" s="271"/>
      <c r="IM17" s="271"/>
      <c r="IN17" s="271"/>
      <c r="IO17" s="271"/>
      <c r="IP17" s="271"/>
      <c r="IQ17" s="271"/>
      <c r="IR17" s="271"/>
      <c r="IS17" s="271"/>
      <c r="IT17" s="271"/>
      <c r="IU17" s="271"/>
      <c r="IV17" s="271"/>
    </row>
    <row r="18" spans="1:256" s="56" customFormat="1" ht="13.8" x14ac:dyDescent="0.3">
      <c r="A18" s="245">
        <f>A17+1</f>
        <v>2</v>
      </c>
      <c r="B18" s="55"/>
      <c r="C18" s="239"/>
      <c r="D18" s="238"/>
      <c r="E18" s="238"/>
      <c r="F18" s="43"/>
      <c r="G18" s="43"/>
      <c r="H18" s="43"/>
      <c r="I18" s="238"/>
      <c r="J18" s="238"/>
      <c r="K18" s="238"/>
      <c r="L18" s="238"/>
      <c r="M18" s="238"/>
      <c r="N18" s="238"/>
      <c r="O18" s="238"/>
      <c r="P18" s="238"/>
      <c r="Q18" s="238"/>
      <c r="R18" s="238"/>
      <c r="S18" s="238"/>
      <c r="T18" s="238"/>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1"/>
      <c r="AX18" s="271"/>
      <c r="AY18" s="271"/>
      <c r="AZ18" s="271"/>
      <c r="BA18" s="271"/>
      <c r="BB18" s="271"/>
      <c r="BC18" s="271"/>
      <c r="BD18" s="271"/>
      <c r="BE18" s="271"/>
      <c r="BF18" s="271"/>
      <c r="BG18" s="271"/>
      <c r="BH18" s="271"/>
      <c r="BI18" s="271"/>
      <c r="BJ18" s="271"/>
      <c r="BK18" s="271"/>
      <c r="BL18" s="271"/>
      <c r="BM18" s="271"/>
      <c r="BN18" s="271"/>
      <c r="BO18" s="271"/>
      <c r="BP18" s="271"/>
      <c r="BQ18" s="271"/>
      <c r="BR18" s="271"/>
      <c r="BS18" s="271"/>
      <c r="BT18" s="271"/>
      <c r="BU18" s="271"/>
      <c r="BV18" s="271"/>
      <c r="BW18" s="271"/>
      <c r="BX18" s="271"/>
      <c r="BY18" s="271"/>
      <c r="BZ18" s="271"/>
      <c r="CA18" s="271"/>
      <c r="CB18" s="271"/>
      <c r="CC18" s="271"/>
      <c r="CD18" s="271"/>
      <c r="CE18" s="271"/>
      <c r="CF18" s="271"/>
      <c r="CG18" s="271"/>
      <c r="CH18" s="271"/>
      <c r="CI18" s="271"/>
      <c r="CJ18" s="271"/>
      <c r="CK18" s="271"/>
      <c r="CL18" s="271"/>
      <c r="CM18" s="271"/>
      <c r="CN18" s="271"/>
      <c r="CO18" s="271"/>
      <c r="CP18" s="271"/>
      <c r="CQ18" s="271"/>
      <c r="CR18" s="271"/>
      <c r="CS18" s="271"/>
      <c r="CT18" s="271"/>
      <c r="CU18" s="271"/>
      <c r="CV18" s="271"/>
      <c r="CW18" s="271"/>
      <c r="CX18" s="271"/>
      <c r="CY18" s="271"/>
      <c r="CZ18" s="271"/>
      <c r="DA18" s="271"/>
      <c r="DB18" s="271"/>
      <c r="DC18" s="271"/>
      <c r="DD18" s="271"/>
      <c r="DE18" s="271"/>
      <c r="DF18" s="271"/>
      <c r="DG18" s="271"/>
      <c r="DH18" s="271"/>
      <c r="DI18" s="271"/>
      <c r="DJ18" s="271"/>
      <c r="DK18" s="271"/>
      <c r="DL18" s="271"/>
      <c r="DM18" s="271"/>
      <c r="DN18" s="271"/>
      <c r="DO18" s="271"/>
      <c r="DP18" s="271"/>
      <c r="DQ18" s="271"/>
      <c r="DR18" s="271"/>
      <c r="DS18" s="271"/>
      <c r="DT18" s="271"/>
      <c r="DU18" s="271"/>
      <c r="DV18" s="271"/>
      <c r="DW18" s="271"/>
      <c r="DX18" s="271"/>
      <c r="DY18" s="271"/>
      <c r="DZ18" s="271"/>
      <c r="EA18" s="271"/>
      <c r="EB18" s="271"/>
      <c r="EC18" s="271"/>
      <c r="ED18" s="271"/>
      <c r="EE18" s="271"/>
      <c r="EF18" s="271"/>
      <c r="EG18" s="271"/>
      <c r="EH18" s="271"/>
      <c r="EI18" s="271"/>
      <c r="EJ18" s="271"/>
      <c r="EK18" s="271"/>
      <c r="EL18" s="271"/>
      <c r="EM18" s="271"/>
      <c r="EN18" s="271"/>
      <c r="EO18" s="271"/>
      <c r="EP18" s="271"/>
      <c r="EQ18" s="271"/>
      <c r="ER18" s="271"/>
      <c r="ES18" s="271"/>
      <c r="ET18" s="271"/>
      <c r="EU18" s="271"/>
      <c r="EV18" s="271"/>
      <c r="EW18" s="271"/>
      <c r="EX18" s="271"/>
      <c r="EY18" s="271"/>
      <c r="EZ18" s="271"/>
      <c r="FA18" s="271"/>
      <c r="FB18" s="271"/>
      <c r="FC18" s="271"/>
      <c r="FD18" s="271"/>
      <c r="FE18" s="271"/>
      <c r="FF18" s="271"/>
      <c r="FG18" s="271"/>
      <c r="FH18" s="271"/>
      <c r="FI18" s="271"/>
      <c r="FJ18" s="271"/>
      <c r="FK18" s="271"/>
      <c r="FL18" s="271"/>
      <c r="FM18" s="271"/>
      <c r="FN18" s="271"/>
      <c r="FO18" s="271"/>
      <c r="FP18" s="271"/>
      <c r="FQ18" s="271"/>
      <c r="FR18" s="271"/>
      <c r="FS18" s="271"/>
      <c r="FT18" s="271"/>
      <c r="FU18" s="271"/>
      <c r="FV18" s="271"/>
      <c r="FW18" s="271"/>
      <c r="FX18" s="271"/>
      <c r="FY18" s="271"/>
      <c r="FZ18" s="271"/>
      <c r="GA18" s="271"/>
      <c r="GB18" s="271"/>
      <c r="GC18" s="271"/>
      <c r="GD18" s="271"/>
      <c r="GE18" s="271"/>
      <c r="GF18" s="271"/>
      <c r="GG18" s="271"/>
      <c r="GH18" s="271"/>
      <c r="GI18" s="271"/>
      <c r="GJ18" s="271"/>
      <c r="GK18" s="271"/>
      <c r="GL18" s="271"/>
      <c r="GM18" s="271"/>
      <c r="GN18" s="271"/>
      <c r="GO18" s="271"/>
      <c r="GP18" s="271"/>
      <c r="GQ18" s="271"/>
      <c r="GR18" s="271"/>
      <c r="GS18" s="271"/>
      <c r="GT18" s="271"/>
      <c r="GU18" s="271"/>
      <c r="GV18" s="271"/>
      <c r="GW18" s="271"/>
      <c r="GX18" s="271"/>
      <c r="GY18" s="271"/>
      <c r="GZ18" s="271"/>
      <c r="HA18" s="271"/>
      <c r="HB18" s="271"/>
      <c r="HC18" s="271"/>
      <c r="HD18" s="271"/>
      <c r="HE18" s="271"/>
      <c r="HF18" s="271"/>
      <c r="HG18" s="271"/>
      <c r="HH18" s="271"/>
      <c r="HI18" s="271"/>
      <c r="HJ18" s="271"/>
      <c r="HK18" s="271"/>
      <c r="HL18" s="271"/>
      <c r="HM18" s="271"/>
      <c r="HN18" s="271"/>
      <c r="HO18" s="271"/>
      <c r="HP18" s="271"/>
      <c r="HQ18" s="271"/>
      <c r="HR18" s="271"/>
      <c r="HS18" s="271"/>
      <c r="HT18" s="271"/>
      <c r="HU18" s="271"/>
      <c r="HV18" s="271"/>
      <c r="HW18" s="271"/>
      <c r="HX18" s="271"/>
      <c r="HY18" s="271"/>
      <c r="HZ18" s="271"/>
      <c r="IA18" s="271"/>
      <c r="IB18" s="271"/>
      <c r="IC18" s="271"/>
      <c r="ID18" s="271"/>
      <c r="IE18" s="271"/>
      <c r="IF18" s="271"/>
      <c r="IG18" s="271"/>
      <c r="IH18" s="271"/>
      <c r="II18" s="271"/>
      <c r="IJ18" s="271"/>
      <c r="IK18" s="271"/>
      <c r="IL18" s="271"/>
      <c r="IM18" s="271"/>
      <c r="IN18" s="271"/>
      <c r="IO18" s="271"/>
      <c r="IP18" s="271"/>
      <c r="IQ18" s="271"/>
      <c r="IR18" s="271"/>
      <c r="IS18" s="271"/>
      <c r="IT18" s="271"/>
      <c r="IU18" s="271"/>
      <c r="IV18" s="271"/>
    </row>
    <row r="19" spans="1:256" s="56" customFormat="1" ht="13.8" x14ac:dyDescent="0.3">
      <c r="A19" s="245">
        <f t="shared" ref="A19:A33" si="0">A18+1</f>
        <v>3</v>
      </c>
      <c r="B19" s="55"/>
      <c r="C19" s="239"/>
      <c r="D19" s="237"/>
      <c r="E19" s="237"/>
      <c r="F19" s="43"/>
      <c r="G19" s="43"/>
      <c r="H19" s="43"/>
      <c r="I19" s="238"/>
      <c r="J19" s="238"/>
      <c r="K19" s="238"/>
      <c r="L19" s="238"/>
      <c r="M19" s="238"/>
      <c r="N19" s="238"/>
      <c r="O19" s="238"/>
      <c r="P19" s="238"/>
      <c r="Q19" s="238"/>
      <c r="R19" s="238"/>
      <c r="S19" s="238"/>
      <c r="T19" s="238"/>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c r="AW19" s="271"/>
      <c r="AX19" s="271"/>
      <c r="AY19" s="271"/>
      <c r="AZ19" s="271"/>
      <c r="BA19" s="271"/>
      <c r="BB19" s="271"/>
      <c r="BC19" s="271"/>
      <c r="BD19" s="271"/>
      <c r="BE19" s="271"/>
      <c r="BF19" s="271"/>
      <c r="BG19" s="271"/>
      <c r="BH19" s="271"/>
      <c r="BI19" s="271"/>
      <c r="BJ19" s="271"/>
      <c r="BK19" s="271"/>
      <c r="BL19" s="271"/>
      <c r="BM19" s="271"/>
      <c r="BN19" s="271"/>
      <c r="BO19" s="271"/>
      <c r="BP19" s="271"/>
      <c r="BQ19" s="271"/>
      <c r="BR19" s="271"/>
      <c r="BS19" s="271"/>
      <c r="BT19" s="271"/>
      <c r="BU19" s="271"/>
      <c r="BV19" s="271"/>
      <c r="BW19" s="271"/>
      <c r="BX19" s="271"/>
      <c r="BY19" s="271"/>
      <c r="BZ19" s="271"/>
      <c r="CA19" s="271"/>
      <c r="CB19" s="271"/>
      <c r="CC19" s="271"/>
      <c r="CD19" s="271"/>
      <c r="CE19" s="271"/>
      <c r="CF19" s="271"/>
      <c r="CG19" s="271"/>
      <c r="CH19" s="271"/>
      <c r="CI19" s="271"/>
      <c r="CJ19" s="271"/>
      <c r="CK19" s="271"/>
      <c r="CL19" s="271"/>
      <c r="CM19" s="271"/>
      <c r="CN19" s="271"/>
      <c r="CO19" s="271"/>
      <c r="CP19" s="271"/>
      <c r="CQ19" s="271"/>
      <c r="CR19" s="271"/>
      <c r="CS19" s="271"/>
      <c r="CT19" s="271"/>
      <c r="CU19" s="271"/>
      <c r="CV19" s="271"/>
      <c r="CW19" s="271"/>
      <c r="CX19" s="271"/>
      <c r="CY19" s="271"/>
      <c r="CZ19" s="271"/>
      <c r="DA19" s="271"/>
      <c r="DB19" s="271"/>
      <c r="DC19" s="271"/>
      <c r="DD19" s="271"/>
      <c r="DE19" s="271"/>
      <c r="DF19" s="271"/>
      <c r="DG19" s="271"/>
      <c r="DH19" s="271"/>
      <c r="DI19" s="271"/>
      <c r="DJ19" s="271"/>
      <c r="DK19" s="271"/>
      <c r="DL19" s="271"/>
      <c r="DM19" s="271"/>
      <c r="DN19" s="271"/>
      <c r="DO19" s="271"/>
      <c r="DP19" s="271"/>
      <c r="DQ19" s="271"/>
      <c r="DR19" s="271"/>
      <c r="DS19" s="271"/>
      <c r="DT19" s="271"/>
      <c r="DU19" s="271"/>
      <c r="DV19" s="271"/>
      <c r="DW19" s="271"/>
      <c r="DX19" s="271"/>
      <c r="DY19" s="271"/>
      <c r="DZ19" s="271"/>
      <c r="EA19" s="271"/>
      <c r="EB19" s="271"/>
      <c r="EC19" s="271"/>
      <c r="ED19" s="271"/>
      <c r="EE19" s="271"/>
      <c r="EF19" s="271"/>
      <c r="EG19" s="271"/>
      <c r="EH19" s="271"/>
      <c r="EI19" s="271"/>
      <c r="EJ19" s="271"/>
      <c r="EK19" s="271"/>
      <c r="EL19" s="271"/>
      <c r="EM19" s="271"/>
      <c r="EN19" s="271"/>
      <c r="EO19" s="271"/>
      <c r="EP19" s="271"/>
      <c r="EQ19" s="271"/>
      <c r="ER19" s="271"/>
      <c r="ES19" s="271"/>
      <c r="ET19" s="271"/>
      <c r="EU19" s="271"/>
      <c r="EV19" s="271"/>
      <c r="EW19" s="271"/>
      <c r="EX19" s="271"/>
      <c r="EY19" s="271"/>
      <c r="EZ19" s="271"/>
      <c r="FA19" s="271"/>
      <c r="FB19" s="271"/>
      <c r="FC19" s="271"/>
      <c r="FD19" s="271"/>
      <c r="FE19" s="271"/>
      <c r="FF19" s="271"/>
      <c r="FG19" s="271"/>
      <c r="FH19" s="271"/>
      <c r="FI19" s="271"/>
      <c r="FJ19" s="271"/>
      <c r="FK19" s="271"/>
      <c r="FL19" s="271"/>
      <c r="FM19" s="271"/>
      <c r="FN19" s="271"/>
      <c r="FO19" s="271"/>
      <c r="FP19" s="271"/>
      <c r="FQ19" s="271"/>
      <c r="FR19" s="271"/>
      <c r="FS19" s="271"/>
      <c r="FT19" s="271"/>
      <c r="FU19" s="271"/>
      <c r="FV19" s="271"/>
      <c r="FW19" s="271"/>
      <c r="FX19" s="271"/>
      <c r="FY19" s="271"/>
      <c r="FZ19" s="271"/>
      <c r="GA19" s="271"/>
      <c r="GB19" s="271"/>
      <c r="GC19" s="271"/>
      <c r="GD19" s="271"/>
      <c r="GE19" s="271"/>
      <c r="GF19" s="271"/>
      <c r="GG19" s="271"/>
      <c r="GH19" s="271"/>
      <c r="GI19" s="271"/>
      <c r="GJ19" s="271"/>
      <c r="GK19" s="271"/>
      <c r="GL19" s="271"/>
      <c r="GM19" s="271"/>
      <c r="GN19" s="271"/>
      <c r="GO19" s="271"/>
      <c r="GP19" s="271"/>
      <c r="GQ19" s="271"/>
      <c r="GR19" s="271"/>
      <c r="GS19" s="271"/>
      <c r="GT19" s="271"/>
      <c r="GU19" s="271"/>
      <c r="GV19" s="271"/>
      <c r="GW19" s="271"/>
      <c r="GX19" s="271"/>
      <c r="GY19" s="271"/>
      <c r="GZ19" s="271"/>
      <c r="HA19" s="271"/>
      <c r="HB19" s="271"/>
      <c r="HC19" s="271"/>
      <c r="HD19" s="271"/>
      <c r="HE19" s="271"/>
      <c r="HF19" s="271"/>
      <c r="HG19" s="271"/>
      <c r="HH19" s="271"/>
      <c r="HI19" s="271"/>
      <c r="HJ19" s="271"/>
      <c r="HK19" s="271"/>
      <c r="HL19" s="271"/>
      <c r="HM19" s="271"/>
      <c r="HN19" s="271"/>
      <c r="HO19" s="271"/>
      <c r="HP19" s="271"/>
      <c r="HQ19" s="271"/>
      <c r="HR19" s="271"/>
      <c r="HS19" s="271"/>
      <c r="HT19" s="271"/>
      <c r="HU19" s="271"/>
      <c r="HV19" s="271"/>
      <c r="HW19" s="271"/>
      <c r="HX19" s="271"/>
      <c r="HY19" s="271"/>
      <c r="HZ19" s="271"/>
      <c r="IA19" s="271"/>
      <c r="IB19" s="271"/>
      <c r="IC19" s="271"/>
      <c r="ID19" s="271"/>
      <c r="IE19" s="271"/>
      <c r="IF19" s="271"/>
      <c r="IG19" s="271"/>
      <c r="IH19" s="271"/>
      <c r="II19" s="271"/>
      <c r="IJ19" s="271"/>
      <c r="IK19" s="271"/>
      <c r="IL19" s="271"/>
      <c r="IM19" s="271"/>
      <c r="IN19" s="271"/>
      <c r="IO19" s="271"/>
      <c r="IP19" s="271"/>
      <c r="IQ19" s="271"/>
      <c r="IR19" s="271"/>
      <c r="IS19" s="271"/>
      <c r="IT19" s="271"/>
      <c r="IU19" s="271"/>
      <c r="IV19" s="271"/>
    </row>
    <row r="20" spans="1:256" s="56" customFormat="1" ht="13.8" x14ac:dyDescent="0.3">
      <c r="A20" s="245">
        <f t="shared" si="0"/>
        <v>4</v>
      </c>
      <c r="B20" s="55"/>
      <c r="C20" s="239"/>
      <c r="D20" s="237"/>
      <c r="E20" s="237"/>
      <c r="F20" s="43"/>
      <c r="G20" s="43"/>
      <c r="H20" s="43"/>
      <c r="I20" s="238"/>
      <c r="J20" s="238"/>
      <c r="K20" s="238"/>
      <c r="L20" s="238"/>
      <c r="M20" s="238"/>
      <c r="N20" s="238"/>
      <c r="O20" s="238"/>
      <c r="P20" s="238"/>
      <c r="Q20" s="238"/>
      <c r="R20" s="238"/>
      <c r="S20" s="238"/>
      <c r="T20" s="238"/>
      <c r="U20" s="271"/>
      <c r="V20" s="271"/>
      <c r="W20" s="271"/>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c r="AW20" s="271"/>
      <c r="AX20" s="271"/>
      <c r="AY20" s="271"/>
      <c r="AZ20" s="271"/>
      <c r="BA20" s="271"/>
      <c r="BB20" s="271"/>
      <c r="BC20" s="271"/>
      <c r="BD20" s="271"/>
      <c r="BE20" s="271"/>
      <c r="BF20" s="271"/>
      <c r="BG20" s="271"/>
      <c r="BH20" s="271"/>
      <c r="BI20" s="271"/>
      <c r="BJ20" s="271"/>
      <c r="BK20" s="271"/>
      <c r="BL20" s="271"/>
      <c r="BM20" s="271"/>
      <c r="BN20" s="271"/>
      <c r="BO20" s="271"/>
      <c r="BP20" s="271"/>
      <c r="BQ20" s="271"/>
      <c r="BR20" s="271"/>
      <c r="BS20" s="271"/>
      <c r="BT20" s="271"/>
      <c r="BU20" s="271"/>
      <c r="BV20" s="271"/>
      <c r="BW20" s="271"/>
      <c r="BX20" s="271"/>
      <c r="BY20" s="271"/>
      <c r="BZ20" s="271"/>
      <c r="CA20" s="271"/>
      <c r="CB20" s="271"/>
      <c r="CC20" s="271"/>
      <c r="CD20" s="271"/>
      <c r="CE20" s="271"/>
      <c r="CF20" s="271"/>
      <c r="CG20" s="271"/>
      <c r="CH20" s="271"/>
      <c r="CI20" s="271"/>
      <c r="CJ20" s="271"/>
      <c r="CK20" s="271"/>
      <c r="CL20" s="271"/>
      <c r="CM20" s="271"/>
      <c r="CN20" s="271"/>
      <c r="CO20" s="271"/>
      <c r="CP20" s="271"/>
      <c r="CQ20" s="271"/>
      <c r="CR20" s="271"/>
      <c r="CS20" s="271"/>
      <c r="CT20" s="271"/>
      <c r="CU20" s="271"/>
      <c r="CV20" s="271"/>
      <c r="CW20" s="271"/>
      <c r="CX20" s="271"/>
      <c r="CY20" s="271"/>
      <c r="CZ20" s="271"/>
      <c r="DA20" s="271"/>
      <c r="DB20" s="271"/>
      <c r="DC20" s="271"/>
      <c r="DD20" s="271"/>
      <c r="DE20" s="271"/>
      <c r="DF20" s="271"/>
      <c r="DG20" s="271"/>
      <c r="DH20" s="271"/>
      <c r="DI20" s="271"/>
      <c r="DJ20" s="271"/>
      <c r="DK20" s="271"/>
      <c r="DL20" s="271"/>
      <c r="DM20" s="271"/>
      <c r="DN20" s="271"/>
      <c r="DO20" s="271"/>
      <c r="DP20" s="271"/>
      <c r="DQ20" s="271"/>
      <c r="DR20" s="271"/>
      <c r="DS20" s="271"/>
      <c r="DT20" s="271"/>
      <c r="DU20" s="271"/>
      <c r="DV20" s="271"/>
      <c r="DW20" s="271"/>
      <c r="DX20" s="271"/>
      <c r="DY20" s="271"/>
      <c r="DZ20" s="271"/>
      <c r="EA20" s="271"/>
      <c r="EB20" s="271"/>
      <c r="EC20" s="271"/>
      <c r="ED20" s="271"/>
      <c r="EE20" s="271"/>
      <c r="EF20" s="271"/>
      <c r="EG20" s="271"/>
      <c r="EH20" s="271"/>
      <c r="EI20" s="271"/>
      <c r="EJ20" s="271"/>
      <c r="EK20" s="271"/>
      <c r="EL20" s="271"/>
      <c r="EM20" s="271"/>
      <c r="EN20" s="271"/>
      <c r="EO20" s="271"/>
      <c r="EP20" s="271"/>
      <c r="EQ20" s="271"/>
      <c r="ER20" s="271"/>
      <c r="ES20" s="271"/>
      <c r="ET20" s="271"/>
      <c r="EU20" s="271"/>
      <c r="EV20" s="271"/>
      <c r="EW20" s="271"/>
      <c r="EX20" s="271"/>
      <c r="EY20" s="271"/>
      <c r="EZ20" s="271"/>
      <c r="FA20" s="271"/>
      <c r="FB20" s="271"/>
      <c r="FC20" s="271"/>
      <c r="FD20" s="271"/>
      <c r="FE20" s="271"/>
      <c r="FF20" s="271"/>
      <c r="FG20" s="271"/>
      <c r="FH20" s="271"/>
      <c r="FI20" s="271"/>
      <c r="FJ20" s="271"/>
      <c r="FK20" s="271"/>
      <c r="FL20" s="271"/>
      <c r="FM20" s="271"/>
      <c r="FN20" s="271"/>
      <c r="FO20" s="271"/>
      <c r="FP20" s="271"/>
      <c r="FQ20" s="271"/>
      <c r="FR20" s="271"/>
      <c r="FS20" s="271"/>
      <c r="FT20" s="271"/>
      <c r="FU20" s="271"/>
      <c r="FV20" s="271"/>
      <c r="FW20" s="271"/>
      <c r="FX20" s="271"/>
      <c r="FY20" s="271"/>
      <c r="FZ20" s="271"/>
      <c r="GA20" s="271"/>
      <c r="GB20" s="271"/>
      <c r="GC20" s="271"/>
      <c r="GD20" s="271"/>
      <c r="GE20" s="271"/>
      <c r="GF20" s="271"/>
      <c r="GG20" s="271"/>
      <c r="GH20" s="271"/>
      <c r="GI20" s="271"/>
      <c r="GJ20" s="271"/>
      <c r="GK20" s="271"/>
      <c r="GL20" s="271"/>
      <c r="GM20" s="271"/>
      <c r="GN20" s="271"/>
      <c r="GO20" s="271"/>
      <c r="GP20" s="271"/>
      <c r="GQ20" s="271"/>
      <c r="GR20" s="271"/>
      <c r="GS20" s="271"/>
      <c r="GT20" s="271"/>
      <c r="GU20" s="271"/>
      <c r="GV20" s="271"/>
      <c r="GW20" s="271"/>
      <c r="GX20" s="271"/>
      <c r="GY20" s="271"/>
      <c r="GZ20" s="271"/>
      <c r="HA20" s="271"/>
      <c r="HB20" s="271"/>
      <c r="HC20" s="271"/>
      <c r="HD20" s="271"/>
      <c r="HE20" s="271"/>
      <c r="HF20" s="271"/>
      <c r="HG20" s="271"/>
      <c r="HH20" s="271"/>
      <c r="HI20" s="271"/>
      <c r="HJ20" s="271"/>
      <c r="HK20" s="271"/>
      <c r="HL20" s="271"/>
      <c r="HM20" s="271"/>
      <c r="HN20" s="271"/>
      <c r="HO20" s="271"/>
      <c r="HP20" s="271"/>
      <c r="HQ20" s="271"/>
      <c r="HR20" s="271"/>
      <c r="HS20" s="271"/>
      <c r="HT20" s="271"/>
      <c r="HU20" s="271"/>
      <c r="HV20" s="271"/>
      <c r="HW20" s="271"/>
      <c r="HX20" s="271"/>
      <c r="HY20" s="271"/>
      <c r="HZ20" s="271"/>
      <c r="IA20" s="271"/>
      <c r="IB20" s="271"/>
      <c r="IC20" s="271"/>
      <c r="ID20" s="271"/>
      <c r="IE20" s="271"/>
      <c r="IF20" s="271"/>
      <c r="IG20" s="271"/>
      <c r="IH20" s="271"/>
      <c r="II20" s="271"/>
      <c r="IJ20" s="271"/>
      <c r="IK20" s="271"/>
      <c r="IL20" s="271"/>
      <c r="IM20" s="271"/>
      <c r="IN20" s="271"/>
      <c r="IO20" s="271"/>
      <c r="IP20" s="271"/>
      <c r="IQ20" s="271"/>
      <c r="IR20" s="271"/>
      <c r="IS20" s="271"/>
      <c r="IT20" s="271"/>
      <c r="IU20" s="271"/>
      <c r="IV20" s="271"/>
    </row>
    <row r="21" spans="1:256" s="56" customFormat="1" ht="13.8" x14ac:dyDescent="0.3">
      <c r="A21" s="245">
        <f t="shared" si="0"/>
        <v>5</v>
      </c>
      <c r="B21" s="55"/>
      <c r="C21" s="233"/>
      <c r="D21" s="237"/>
      <c r="E21" s="237"/>
      <c r="F21" s="43"/>
      <c r="G21" s="43"/>
      <c r="H21" s="43"/>
      <c r="I21" s="238"/>
      <c r="J21" s="238"/>
      <c r="K21" s="238"/>
      <c r="L21" s="238"/>
      <c r="M21" s="238"/>
      <c r="N21" s="238"/>
      <c r="O21" s="238"/>
      <c r="P21" s="238"/>
      <c r="Q21" s="238"/>
      <c r="R21" s="238"/>
      <c r="S21" s="238"/>
      <c r="T21" s="238"/>
      <c r="U21" s="271"/>
      <c r="V21" s="271"/>
      <c r="W21" s="271"/>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c r="AW21" s="271"/>
      <c r="AX21" s="271"/>
      <c r="AY21" s="271"/>
      <c r="AZ21" s="271"/>
      <c r="BA21" s="271"/>
      <c r="BB21" s="271"/>
      <c r="BC21" s="271"/>
      <c r="BD21" s="271"/>
      <c r="BE21" s="271"/>
      <c r="BF21" s="271"/>
      <c r="BG21" s="271"/>
      <c r="BH21" s="271"/>
      <c r="BI21" s="271"/>
      <c r="BJ21" s="271"/>
      <c r="BK21" s="271"/>
      <c r="BL21" s="271"/>
      <c r="BM21" s="271"/>
      <c r="BN21" s="271"/>
      <c r="BO21" s="271"/>
      <c r="BP21" s="271"/>
      <c r="BQ21" s="271"/>
      <c r="BR21" s="271"/>
      <c r="BS21" s="271"/>
      <c r="BT21" s="271"/>
      <c r="BU21" s="271"/>
      <c r="BV21" s="271"/>
      <c r="BW21" s="271"/>
      <c r="BX21" s="271"/>
      <c r="BY21" s="271"/>
      <c r="BZ21" s="271"/>
      <c r="CA21" s="271"/>
      <c r="CB21" s="271"/>
      <c r="CC21" s="271"/>
      <c r="CD21" s="271"/>
      <c r="CE21" s="271"/>
      <c r="CF21" s="271"/>
      <c r="CG21" s="271"/>
      <c r="CH21" s="271"/>
      <c r="CI21" s="271"/>
      <c r="CJ21" s="271"/>
      <c r="CK21" s="271"/>
      <c r="CL21" s="271"/>
      <c r="CM21" s="271"/>
      <c r="CN21" s="271"/>
      <c r="CO21" s="271"/>
      <c r="CP21" s="271"/>
      <c r="CQ21" s="271"/>
      <c r="CR21" s="271"/>
      <c r="CS21" s="271"/>
      <c r="CT21" s="271"/>
      <c r="CU21" s="271"/>
      <c r="CV21" s="271"/>
      <c r="CW21" s="271"/>
      <c r="CX21" s="271"/>
      <c r="CY21" s="271"/>
      <c r="CZ21" s="271"/>
      <c r="DA21" s="271"/>
      <c r="DB21" s="271"/>
      <c r="DC21" s="271"/>
      <c r="DD21" s="271"/>
      <c r="DE21" s="271"/>
      <c r="DF21" s="271"/>
      <c r="DG21" s="271"/>
      <c r="DH21" s="271"/>
      <c r="DI21" s="271"/>
      <c r="DJ21" s="271"/>
      <c r="DK21" s="271"/>
      <c r="DL21" s="271"/>
      <c r="DM21" s="271"/>
      <c r="DN21" s="271"/>
      <c r="DO21" s="271"/>
      <c r="DP21" s="271"/>
      <c r="DQ21" s="271"/>
      <c r="DR21" s="271"/>
      <c r="DS21" s="271"/>
      <c r="DT21" s="271"/>
      <c r="DU21" s="271"/>
      <c r="DV21" s="271"/>
      <c r="DW21" s="271"/>
      <c r="DX21" s="271"/>
      <c r="DY21" s="271"/>
      <c r="DZ21" s="271"/>
      <c r="EA21" s="271"/>
      <c r="EB21" s="271"/>
      <c r="EC21" s="271"/>
      <c r="ED21" s="271"/>
      <c r="EE21" s="271"/>
      <c r="EF21" s="271"/>
      <c r="EG21" s="271"/>
      <c r="EH21" s="271"/>
      <c r="EI21" s="271"/>
      <c r="EJ21" s="271"/>
      <c r="EK21" s="271"/>
      <c r="EL21" s="271"/>
      <c r="EM21" s="271"/>
      <c r="EN21" s="271"/>
      <c r="EO21" s="271"/>
      <c r="EP21" s="271"/>
      <c r="EQ21" s="271"/>
      <c r="ER21" s="271"/>
      <c r="ES21" s="271"/>
      <c r="ET21" s="271"/>
      <c r="EU21" s="271"/>
      <c r="EV21" s="271"/>
      <c r="EW21" s="271"/>
      <c r="EX21" s="271"/>
      <c r="EY21" s="271"/>
      <c r="EZ21" s="271"/>
      <c r="FA21" s="271"/>
      <c r="FB21" s="271"/>
      <c r="FC21" s="271"/>
      <c r="FD21" s="271"/>
      <c r="FE21" s="271"/>
      <c r="FF21" s="271"/>
      <c r="FG21" s="271"/>
      <c r="FH21" s="271"/>
      <c r="FI21" s="271"/>
      <c r="FJ21" s="271"/>
      <c r="FK21" s="271"/>
      <c r="FL21" s="271"/>
      <c r="FM21" s="271"/>
      <c r="FN21" s="271"/>
      <c r="FO21" s="271"/>
      <c r="FP21" s="271"/>
      <c r="FQ21" s="271"/>
      <c r="FR21" s="271"/>
      <c r="FS21" s="271"/>
      <c r="FT21" s="271"/>
      <c r="FU21" s="271"/>
      <c r="FV21" s="271"/>
      <c r="FW21" s="271"/>
      <c r="FX21" s="271"/>
      <c r="FY21" s="271"/>
      <c r="FZ21" s="271"/>
      <c r="GA21" s="271"/>
      <c r="GB21" s="271"/>
      <c r="GC21" s="271"/>
      <c r="GD21" s="271"/>
      <c r="GE21" s="271"/>
      <c r="GF21" s="271"/>
      <c r="GG21" s="271"/>
      <c r="GH21" s="271"/>
      <c r="GI21" s="271"/>
      <c r="GJ21" s="271"/>
      <c r="GK21" s="271"/>
      <c r="GL21" s="271"/>
      <c r="GM21" s="271"/>
      <c r="GN21" s="271"/>
      <c r="GO21" s="271"/>
      <c r="GP21" s="271"/>
      <c r="GQ21" s="271"/>
      <c r="GR21" s="271"/>
      <c r="GS21" s="271"/>
      <c r="GT21" s="271"/>
      <c r="GU21" s="271"/>
      <c r="GV21" s="271"/>
      <c r="GW21" s="271"/>
      <c r="GX21" s="271"/>
      <c r="GY21" s="271"/>
      <c r="GZ21" s="271"/>
      <c r="HA21" s="271"/>
      <c r="HB21" s="271"/>
      <c r="HC21" s="271"/>
      <c r="HD21" s="271"/>
      <c r="HE21" s="271"/>
      <c r="HF21" s="271"/>
      <c r="HG21" s="271"/>
      <c r="HH21" s="271"/>
      <c r="HI21" s="271"/>
      <c r="HJ21" s="271"/>
      <c r="HK21" s="271"/>
      <c r="HL21" s="271"/>
      <c r="HM21" s="271"/>
      <c r="HN21" s="271"/>
      <c r="HO21" s="271"/>
      <c r="HP21" s="271"/>
      <c r="HQ21" s="271"/>
      <c r="HR21" s="271"/>
      <c r="HS21" s="271"/>
      <c r="HT21" s="271"/>
      <c r="HU21" s="271"/>
      <c r="HV21" s="271"/>
      <c r="HW21" s="271"/>
      <c r="HX21" s="271"/>
      <c r="HY21" s="271"/>
      <c r="HZ21" s="271"/>
      <c r="IA21" s="271"/>
      <c r="IB21" s="271"/>
      <c r="IC21" s="271"/>
      <c r="ID21" s="271"/>
      <c r="IE21" s="271"/>
      <c r="IF21" s="271"/>
      <c r="IG21" s="271"/>
      <c r="IH21" s="271"/>
      <c r="II21" s="271"/>
      <c r="IJ21" s="271"/>
      <c r="IK21" s="271"/>
      <c r="IL21" s="271"/>
      <c r="IM21" s="271"/>
      <c r="IN21" s="271"/>
      <c r="IO21" s="271"/>
      <c r="IP21" s="271"/>
      <c r="IQ21" s="271"/>
      <c r="IR21" s="271"/>
      <c r="IS21" s="271"/>
      <c r="IT21" s="271"/>
      <c r="IU21" s="271"/>
      <c r="IV21" s="271"/>
    </row>
    <row r="22" spans="1:256" s="56" customFormat="1" ht="13.8" x14ac:dyDescent="0.3">
      <c r="A22" s="245">
        <f t="shared" si="0"/>
        <v>6</v>
      </c>
      <c r="B22" s="55"/>
      <c r="C22" s="233"/>
      <c r="D22" s="237"/>
      <c r="E22" s="237"/>
      <c r="F22" s="43"/>
      <c r="G22" s="43"/>
      <c r="H22" s="43"/>
      <c r="I22" s="238"/>
      <c r="J22" s="238"/>
      <c r="K22" s="238"/>
      <c r="L22" s="238"/>
      <c r="M22" s="238"/>
      <c r="N22" s="238"/>
      <c r="O22" s="238"/>
      <c r="P22" s="238"/>
      <c r="Q22" s="238"/>
      <c r="R22" s="238"/>
      <c r="S22" s="238"/>
      <c r="T22" s="238"/>
      <c r="U22" s="271"/>
      <c r="V22" s="271"/>
      <c r="W22" s="271"/>
      <c r="X22" s="271"/>
      <c r="Y22" s="271"/>
      <c r="Z22" s="271"/>
      <c r="AA22" s="271"/>
      <c r="AB22" s="271"/>
      <c r="AC22" s="271"/>
      <c r="AD22" s="271"/>
      <c r="AE22" s="271"/>
      <c r="AF22" s="271"/>
      <c r="AG22" s="271"/>
      <c r="AH22" s="271"/>
      <c r="AI22" s="271"/>
      <c r="AJ22" s="271"/>
      <c r="AK22" s="271"/>
      <c r="AL22" s="271"/>
      <c r="AM22" s="271"/>
      <c r="AN22" s="271"/>
      <c r="AO22" s="271"/>
      <c r="AP22" s="271"/>
      <c r="AQ22" s="271"/>
      <c r="AR22" s="271"/>
      <c r="AS22" s="271"/>
      <c r="AT22" s="271"/>
      <c r="AU22" s="271"/>
      <c r="AV22" s="271"/>
      <c r="AW22" s="271"/>
      <c r="AX22" s="271"/>
      <c r="AY22" s="271"/>
      <c r="AZ22" s="271"/>
      <c r="BA22" s="271"/>
      <c r="BB22" s="271"/>
      <c r="BC22" s="271"/>
      <c r="BD22" s="271"/>
      <c r="BE22" s="271"/>
      <c r="BF22" s="271"/>
      <c r="BG22" s="271"/>
      <c r="BH22" s="271"/>
      <c r="BI22" s="271"/>
      <c r="BJ22" s="271"/>
      <c r="BK22" s="271"/>
      <c r="BL22" s="271"/>
      <c r="BM22" s="271"/>
      <c r="BN22" s="271"/>
      <c r="BO22" s="271"/>
      <c r="BP22" s="271"/>
      <c r="BQ22" s="271"/>
      <c r="BR22" s="271"/>
      <c r="BS22" s="271"/>
      <c r="BT22" s="271"/>
      <c r="BU22" s="271"/>
      <c r="BV22" s="271"/>
      <c r="BW22" s="271"/>
      <c r="BX22" s="271"/>
      <c r="BY22" s="271"/>
      <c r="BZ22" s="271"/>
      <c r="CA22" s="271"/>
      <c r="CB22" s="271"/>
      <c r="CC22" s="271"/>
      <c r="CD22" s="271"/>
      <c r="CE22" s="271"/>
      <c r="CF22" s="271"/>
      <c r="CG22" s="271"/>
      <c r="CH22" s="271"/>
      <c r="CI22" s="271"/>
      <c r="CJ22" s="271"/>
      <c r="CK22" s="271"/>
      <c r="CL22" s="271"/>
      <c r="CM22" s="271"/>
      <c r="CN22" s="271"/>
      <c r="CO22" s="271"/>
      <c r="CP22" s="271"/>
      <c r="CQ22" s="271"/>
      <c r="CR22" s="271"/>
      <c r="CS22" s="271"/>
      <c r="CT22" s="271"/>
      <c r="CU22" s="271"/>
      <c r="CV22" s="271"/>
      <c r="CW22" s="271"/>
      <c r="CX22" s="271"/>
      <c r="CY22" s="271"/>
      <c r="CZ22" s="271"/>
      <c r="DA22" s="271"/>
      <c r="DB22" s="271"/>
      <c r="DC22" s="271"/>
      <c r="DD22" s="271"/>
      <c r="DE22" s="271"/>
      <c r="DF22" s="271"/>
      <c r="DG22" s="271"/>
      <c r="DH22" s="271"/>
      <c r="DI22" s="271"/>
      <c r="DJ22" s="271"/>
      <c r="DK22" s="271"/>
      <c r="DL22" s="271"/>
      <c r="DM22" s="271"/>
      <c r="DN22" s="271"/>
      <c r="DO22" s="271"/>
      <c r="DP22" s="271"/>
      <c r="DQ22" s="271"/>
      <c r="DR22" s="271"/>
      <c r="DS22" s="271"/>
      <c r="DT22" s="271"/>
      <c r="DU22" s="271"/>
      <c r="DV22" s="271"/>
      <c r="DW22" s="271"/>
      <c r="DX22" s="271"/>
      <c r="DY22" s="271"/>
      <c r="DZ22" s="271"/>
      <c r="EA22" s="271"/>
      <c r="EB22" s="271"/>
      <c r="EC22" s="271"/>
      <c r="ED22" s="271"/>
      <c r="EE22" s="271"/>
      <c r="EF22" s="271"/>
      <c r="EG22" s="271"/>
      <c r="EH22" s="271"/>
      <c r="EI22" s="271"/>
      <c r="EJ22" s="271"/>
      <c r="EK22" s="271"/>
      <c r="EL22" s="271"/>
      <c r="EM22" s="271"/>
      <c r="EN22" s="271"/>
      <c r="EO22" s="271"/>
      <c r="EP22" s="271"/>
      <c r="EQ22" s="271"/>
      <c r="ER22" s="271"/>
      <c r="ES22" s="271"/>
      <c r="ET22" s="271"/>
      <c r="EU22" s="271"/>
      <c r="EV22" s="271"/>
      <c r="EW22" s="271"/>
      <c r="EX22" s="271"/>
      <c r="EY22" s="271"/>
      <c r="EZ22" s="271"/>
      <c r="FA22" s="271"/>
      <c r="FB22" s="271"/>
      <c r="FC22" s="271"/>
      <c r="FD22" s="271"/>
      <c r="FE22" s="271"/>
      <c r="FF22" s="271"/>
      <c r="FG22" s="271"/>
      <c r="FH22" s="271"/>
      <c r="FI22" s="271"/>
      <c r="FJ22" s="271"/>
      <c r="FK22" s="271"/>
      <c r="FL22" s="271"/>
      <c r="FM22" s="271"/>
      <c r="FN22" s="271"/>
      <c r="FO22" s="271"/>
      <c r="FP22" s="271"/>
      <c r="FQ22" s="271"/>
      <c r="FR22" s="271"/>
      <c r="FS22" s="271"/>
      <c r="FT22" s="271"/>
      <c r="FU22" s="271"/>
      <c r="FV22" s="271"/>
      <c r="FW22" s="271"/>
      <c r="FX22" s="271"/>
      <c r="FY22" s="271"/>
      <c r="FZ22" s="271"/>
      <c r="GA22" s="271"/>
      <c r="GB22" s="271"/>
      <c r="GC22" s="271"/>
      <c r="GD22" s="271"/>
      <c r="GE22" s="271"/>
      <c r="GF22" s="271"/>
      <c r="GG22" s="271"/>
      <c r="GH22" s="271"/>
      <c r="GI22" s="271"/>
      <c r="GJ22" s="271"/>
      <c r="GK22" s="271"/>
      <c r="GL22" s="271"/>
      <c r="GM22" s="271"/>
      <c r="GN22" s="271"/>
      <c r="GO22" s="271"/>
      <c r="GP22" s="271"/>
      <c r="GQ22" s="271"/>
      <c r="GR22" s="271"/>
      <c r="GS22" s="271"/>
      <c r="GT22" s="271"/>
      <c r="GU22" s="271"/>
      <c r="GV22" s="271"/>
      <c r="GW22" s="271"/>
      <c r="GX22" s="271"/>
      <c r="GY22" s="271"/>
      <c r="GZ22" s="271"/>
      <c r="HA22" s="271"/>
      <c r="HB22" s="271"/>
      <c r="HC22" s="271"/>
      <c r="HD22" s="271"/>
      <c r="HE22" s="271"/>
      <c r="HF22" s="271"/>
      <c r="HG22" s="271"/>
      <c r="HH22" s="271"/>
      <c r="HI22" s="271"/>
      <c r="HJ22" s="271"/>
      <c r="HK22" s="271"/>
      <c r="HL22" s="271"/>
      <c r="HM22" s="271"/>
      <c r="HN22" s="271"/>
      <c r="HO22" s="271"/>
      <c r="HP22" s="271"/>
      <c r="HQ22" s="271"/>
      <c r="HR22" s="271"/>
      <c r="HS22" s="271"/>
      <c r="HT22" s="271"/>
      <c r="HU22" s="271"/>
      <c r="HV22" s="271"/>
      <c r="HW22" s="271"/>
      <c r="HX22" s="271"/>
      <c r="HY22" s="271"/>
      <c r="HZ22" s="271"/>
      <c r="IA22" s="271"/>
      <c r="IB22" s="271"/>
      <c r="IC22" s="271"/>
      <c r="ID22" s="271"/>
      <c r="IE22" s="271"/>
      <c r="IF22" s="271"/>
      <c r="IG22" s="271"/>
      <c r="IH22" s="271"/>
      <c r="II22" s="271"/>
      <c r="IJ22" s="271"/>
      <c r="IK22" s="271"/>
      <c r="IL22" s="271"/>
      <c r="IM22" s="271"/>
      <c r="IN22" s="271"/>
      <c r="IO22" s="271"/>
      <c r="IP22" s="271"/>
      <c r="IQ22" s="271"/>
      <c r="IR22" s="271"/>
      <c r="IS22" s="271"/>
      <c r="IT22" s="271"/>
      <c r="IU22" s="271"/>
      <c r="IV22" s="271"/>
    </row>
    <row r="23" spans="1:256" s="56" customFormat="1" ht="13.8" x14ac:dyDescent="0.3">
      <c r="A23" s="245">
        <f t="shared" si="0"/>
        <v>7</v>
      </c>
      <c r="B23" s="55"/>
      <c r="C23" s="234"/>
      <c r="D23" s="237"/>
      <c r="E23" s="237"/>
      <c r="F23" s="43"/>
      <c r="G23" s="43"/>
      <c r="H23" s="43"/>
      <c r="I23" s="238"/>
      <c r="J23" s="238"/>
      <c r="K23" s="238"/>
      <c r="L23" s="238"/>
      <c r="M23" s="238"/>
      <c r="N23" s="238"/>
      <c r="O23" s="238"/>
      <c r="P23" s="238"/>
      <c r="Q23" s="238"/>
      <c r="R23" s="238"/>
      <c r="S23" s="238"/>
      <c r="T23" s="238"/>
      <c r="U23" s="271"/>
      <c r="V23" s="271"/>
      <c r="W23" s="271"/>
      <c r="X23" s="271"/>
      <c r="Y23" s="271"/>
      <c r="Z23" s="271"/>
      <c r="AA23" s="271"/>
      <c r="AB23" s="271"/>
      <c r="AC23" s="271"/>
      <c r="AD23" s="271"/>
      <c r="AE23" s="271"/>
      <c r="AF23" s="271"/>
      <c r="AG23" s="271"/>
      <c r="AH23" s="271"/>
      <c r="AI23" s="271"/>
      <c r="AJ23" s="271"/>
      <c r="AK23" s="271"/>
      <c r="AL23" s="271"/>
      <c r="AM23" s="271"/>
      <c r="AN23" s="271"/>
      <c r="AO23" s="271"/>
      <c r="AP23" s="271"/>
      <c r="AQ23" s="271"/>
      <c r="AR23" s="271"/>
      <c r="AS23" s="271"/>
      <c r="AT23" s="271"/>
      <c r="AU23" s="271"/>
      <c r="AV23" s="271"/>
      <c r="AW23" s="271"/>
      <c r="AX23" s="271"/>
      <c r="AY23" s="271"/>
      <c r="AZ23" s="271"/>
      <c r="BA23" s="271"/>
      <c r="BB23" s="271"/>
      <c r="BC23" s="271"/>
      <c r="BD23" s="271"/>
      <c r="BE23" s="271"/>
      <c r="BF23" s="271"/>
      <c r="BG23" s="271"/>
      <c r="BH23" s="271"/>
      <c r="BI23" s="271"/>
      <c r="BJ23" s="271"/>
      <c r="BK23" s="271"/>
      <c r="BL23" s="271"/>
      <c r="BM23" s="271"/>
      <c r="BN23" s="271"/>
      <c r="BO23" s="271"/>
      <c r="BP23" s="271"/>
      <c r="BQ23" s="271"/>
      <c r="BR23" s="271"/>
      <c r="BS23" s="271"/>
      <c r="BT23" s="271"/>
      <c r="BU23" s="271"/>
      <c r="BV23" s="271"/>
      <c r="BW23" s="271"/>
      <c r="BX23" s="271"/>
      <c r="BY23" s="271"/>
      <c r="BZ23" s="271"/>
      <c r="CA23" s="271"/>
      <c r="CB23" s="271"/>
      <c r="CC23" s="271"/>
      <c r="CD23" s="271"/>
      <c r="CE23" s="271"/>
      <c r="CF23" s="271"/>
      <c r="CG23" s="271"/>
      <c r="CH23" s="271"/>
      <c r="CI23" s="271"/>
      <c r="CJ23" s="271"/>
      <c r="CK23" s="271"/>
      <c r="CL23" s="271"/>
      <c r="CM23" s="271"/>
      <c r="CN23" s="271"/>
      <c r="CO23" s="271"/>
      <c r="CP23" s="271"/>
      <c r="CQ23" s="271"/>
      <c r="CR23" s="271"/>
      <c r="CS23" s="271"/>
      <c r="CT23" s="271"/>
      <c r="CU23" s="271"/>
      <c r="CV23" s="271"/>
      <c r="CW23" s="271"/>
      <c r="CX23" s="271"/>
      <c r="CY23" s="271"/>
      <c r="CZ23" s="271"/>
      <c r="DA23" s="271"/>
      <c r="DB23" s="271"/>
      <c r="DC23" s="271"/>
      <c r="DD23" s="271"/>
      <c r="DE23" s="271"/>
      <c r="DF23" s="271"/>
      <c r="DG23" s="271"/>
      <c r="DH23" s="271"/>
      <c r="DI23" s="271"/>
      <c r="DJ23" s="271"/>
      <c r="DK23" s="271"/>
      <c r="DL23" s="271"/>
      <c r="DM23" s="271"/>
      <c r="DN23" s="271"/>
      <c r="DO23" s="271"/>
      <c r="DP23" s="271"/>
      <c r="DQ23" s="271"/>
      <c r="DR23" s="271"/>
      <c r="DS23" s="271"/>
      <c r="DT23" s="271"/>
      <c r="DU23" s="271"/>
      <c r="DV23" s="271"/>
      <c r="DW23" s="271"/>
      <c r="DX23" s="271"/>
      <c r="DY23" s="271"/>
      <c r="DZ23" s="271"/>
      <c r="EA23" s="271"/>
      <c r="EB23" s="271"/>
      <c r="EC23" s="271"/>
      <c r="ED23" s="271"/>
      <c r="EE23" s="271"/>
      <c r="EF23" s="271"/>
      <c r="EG23" s="271"/>
      <c r="EH23" s="271"/>
      <c r="EI23" s="271"/>
      <c r="EJ23" s="271"/>
      <c r="EK23" s="271"/>
      <c r="EL23" s="271"/>
      <c r="EM23" s="271"/>
      <c r="EN23" s="271"/>
      <c r="EO23" s="271"/>
      <c r="EP23" s="271"/>
      <c r="EQ23" s="271"/>
      <c r="ER23" s="271"/>
      <c r="ES23" s="271"/>
      <c r="ET23" s="271"/>
      <c r="EU23" s="271"/>
      <c r="EV23" s="271"/>
      <c r="EW23" s="271"/>
      <c r="EX23" s="271"/>
      <c r="EY23" s="271"/>
      <c r="EZ23" s="271"/>
      <c r="FA23" s="271"/>
      <c r="FB23" s="271"/>
      <c r="FC23" s="271"/>
      <c r="FD23" s="271"/>
      <c r="FE23" s="271"/>
      <c r="FF23" s="271"/>
      <c r="FG23" s="271"/>
      <c r="FH23" s="271"/>
      <c r="FI23" s="271"/>
      <c r="FJ23" s="271"/>
      <c r="FK23" s="271"/>
      <c r="FL23" s="271"/>
      <c r="FM23" s="271"/>
      <c r="FN23" s="271"/>
      <c r="FO23" s="271"/>
      <c r="FP23" s="271"/>
      <c r="FQ23" s="271"/>
      <c r="FR23" s="271"/>
      <c r="FS23" s="271"/>
      <c r="FT23" s="271"/>
      <c r="FU23" s="271"/>
      <c r="FV23" s="271"/>
      <c r="FW23" s="271"/>
      <c r="FX23" s="271"/>
      <c r="FY23" s="271"/>
      <c r="FZ23" s="271"/>
      <c r="GA23" s="271"/>
      <c r="GB23" s="271"/>
      <c r="GC23" s="271"/>
      <c r="GD23" s="271"/>
      <c r="GE23" s="271"/>
      <c r="GF23" s="271"/>
      <c r="GG23" s="271"/>
      <c r="GH23" s="271"/>
      <c r="GI23" s="271"/>
      <c r="GJ23" s="271"/>
      <c r="GK23" s="271"/>
      <c r="GL23" s="271"/>
      <c r="GM23" s="271"/>
      <c r="GN23" s="271"/>
      <c r="GO23" s="271"/>
      <c r="GP23" s="271"/>
      <c r="GQ23" s="271"/>
      <c r="GR23" s="271"/>
      <c r="GS23" s="271"/>
      <c r="GT23" s="271"/>
      <c r="GU23" s="271"/>
      <c r="GV23" s="271"/>
      <c r="GW23" s="271"/>
      <c r="GX23" s="271"/>
      <c r="GY23" s="271"/>
      <c r="GZ23" s="271"/>
      <c r="HA23" s="271"/>
      <c r="HB23" s="271"/>
      <c r="HC23" s="271"/>
      <c r="HD23" s="271"/>
      <c r="HE23" s="271"/>
      <c r="HF23" s="271"/>
      <c r="HG23" s="271"/>
      <c r="HH23" s="271"/>
      <c r="HI23" s="271"/>
      <c r="HJ23" s="271"/>
      <c r="HK23" s="271"/>
      <c r="HL23" s="271"/>
      <c r="HM23" s="271"/>
      <c r="HN23" s="271"/>
      <c r="HO23" s="271"/>
      <c r="HP23" s="271"/>
      <c r="HQ23" s="271"/>
      <c r="HR23" s="271"/>
      <c r="HS23" s="271"/>
      <c r="HT23" s="271"/>
      <c r="HU23" s="271"/>
      <c r="HV23" s="271"/>
      <c r="HW23" s="271"/>
      <c r="HX23" s="271"/>
      <c r="HY23" s="271"/>
      <c r="HZ23" s="271"/>
      <c r="IA23" s="271"/>
      <c r="IB23" s="271"/>
      <c r="IC23" s="271"/>
      <c r="ID23" s="271"/>
      <c r="IE23" s="271"/>
      <c r="IF23" s="271"/>
      <c r="IG23" s="271"/>
      <c r="IH23" s="271"/>
      <c r="II23" s="271"/>
      <c r="IJ23" s="271"/>
      <c r="IK23" s="271"/>
      <c r="IL23" s="271"/>
      <c r="IM23" s="271"/>
      <c r="IN23" s="271"/>
      <c r="IO23" s="271"/>
      <c r="IP23" s="271"/>
      <c r="IQ23" s="271"/>
      <c r="IR23" s="271"/>
      <c r="IS23" s="271"/>
      <c r="IT23" s="271"/>
      <c r="IU23" s="271"/>
      <c r="IV23" s="271"/>
    </row>
    <row r="24" spans="1:256" s="56" customFormat="1" ht="13.8" x14ac:dyDescent="0.3">
      <c r="A24" s="245">
        <f t="shared" si="0"/>
        <v>8</v>
      </c>
      <c r="B24" s="55"/>
      <c r="C24" s="234"/>
      <c r="D24" s="237"/>
      <c r="E24" s="237"/>
      <c r="F24" s="43"/>
      <c r="G24" s="43"/>
      <c r="H24" s="43"/>
      <c r="I24" s="238"/>
      <c r="J24" s="238"/>
      <c r="K24" s="238"/>
      <c r="L24" s="238"/>
      <c r="M24" s="238"/>
      <c r="N24" s="238"/>
      <c r="O24" s="238"/>
      <c r="P24" s="238"/>
      <c r="Q24" s="238"/>
      <c r="R24" s="238"/>
      <c r="S24" s="238"/>
      <c r="T24" s="238"/>
      <c r="U24" s="271"/>
      <c r="V24" s="271"/>
      <c r="W24" s="271"/>
      <c r="X24" s="271"/>
      <c r="Y24" s="271"/>
      <c r="Z24" s="271"/>
      <c r="AA24" s="271"/>
      <c r="AB24" s="271"/>
      <c r="AC24" s="271"/>
      <c r="AD24" s="271"/>
      <c r="AE24" s="271"/>
      <c r="AF24" s="271"/>
      <c r="AG24" s="271"/>
      <c r="AH24" s="271"/>
      <c r="AI24" s="271"/>
      <c r="AJ24" s="271"/>
      <c r="AK24" s="271"/>
      <c r="AL24" s="271"/>
      <c r="AM24" s="271"/>
      <c r="AN24" s="271"/>
      <c r="AO24" s="271"/>
      <c r="AP24" s="271"/>
      <c r="AQ24" s="271"/>
      <c r="AR24" s="271"/>
      <c r="AS24" s="271"/>
      <c r="AT24" s="271"/>
      <c r="AU24" s="271"/>
      <c r="AV24" s="271"/>
      <c r="AW24" s="271"/>
      <c r="AX24" s="271"/>
      <c r="AY24" s="271"/>
      <c r="AZ24" s="271"/>
      <c r="BA24" s="271"/>
      <c r="BB24" s="271"/>
      <c r="BC24" s="271"/>
      <c r="BD24" s="271"/>
      <c r="BE24" s="271"/>
      <c r="BF24" s="271"/>
      <c r="BG24" s="271"/>
      <c r="BH24" s="271"/>
      <c r="BI24" s="271"/>
      <c r="BJ24" s="271"/>
      <c r="BK24" s="271"/>
      <c r="BL24" s="271"/>
      <c r="BM24" s="271"/>
      <c r="BN24" s="271"/>
      <c r="BO24" s="271"/>
      <c r="BP24" s="271"/>
      <c r="BQ24" s="271"/>
      <c r="BR24" s="271"/>
      <c r="BS24" s="271"/>
      <c r="BT24" s="271"/>
      <c r="BU24" s="271"/>
      <c r="BV24" s="271"/>
      <c r="BW24" s="271"/>
      <c r="BX24" s="271"/>
      <c r="BY24" s="271"/>
      <c r="BZ24" s="271"/>
      <c r="CA24" s="271"/>
      <c r="CB24" s="271"/>
      <c r="CC24" s="271"/>
      <c r="CD24" s="271"/>
      <c r="CE24" s="271"/>
      <c r="CF24" s="271"/>
      <c r="CG24" s="271"/>
      <c r="CH24" s="271"/>
      <c r="CI24" s="271"/>
      <c r="CJ24" s="271"/>
      <c r="CK24" s="271"/>
      <c r="CL24" s="271"/>
      <c r="CM24" s="271"/>
      <c r="CN24" s="271"/>
      <c r="CO24" s="271"/>
      <c r="CP24" s="271"/>
      <c r="CQ24" s="271"/>
      <c r="CR24" s="271"/>
      <c r="CS24" s="271"/>
      <c r="CT24" s="271"/>
      <c r="CU24" s="271"/>
      <c r="CV24" s="271"/>
      <c r="CW24" s="271"/>
      <c r="CX24" s="271"/>
      <c r="CY24" s="271"/>
      <c r="CZ24" s="271"/>
      <c r="DA24" s="271"/>
      <c r="DB24" s="271"/>
      <c r="DC24" s="271"/>
      <c r="DD24" s="271"/>
      <c r="DE24" s="271"/>
      <c r="DF24" s="271"/>
      <c r="DG24" s="271"/>
      <c r="DH24" s="271"/>
      <c r="DI24" s="271"/>
      <c r="DJ24" s="271"/>
      <c r="DK24" s="271"/>
      <c r="DL24" s="271"/>
      <c r="DM24" s="271"/>
      <c r="DN24" s="271"/>
      <c r="DO24" s="271"/>
      <c r="DP24" s="271"/>
      <c r="DQ24" s="271"/>
      <c r="DR24" s="271"/>
      <c r="DS24" s="271"/>
      <c r="DT24" s="271"/>
      <c r="DU24" s="271"/>
      <c r="DV24" s="271"/>
      <c r="DW24" s="271"/>
      <c r="DX24" s="271"/>
      <c r="DY24" s="271"/>
      <c r="DZ24" s="271"/>
      <c r="EA24" s="271"/>
      <c r="EB24" s="271"/>
      <c r="EC24" s="271"/>
      <c r="ED24" s="271"/>
      <c r="EE24" s="271"/>
      <c r="EF24" s="271"/>
      <c r="EG24" s="271"/>
      <c r="EH24" s="271"/>
      <c r="EI24" s="271"/>
      <c r="EJ24" s="271"/>
      <c r="EK24" s="271"/>
      <c r="EL24" s="271"/>
      <c r="EM24" s="271"/>
      <c r="EN24" s="271"/>
      <c r="EO24" s="271"/>
      <c r="EP24" s="271"/>
      <c r="EQ24" s="271"/>
      <c r="ER24" s="271"/>
      <c r="ES24" s="271"/>
      <c r="ET24" s="271"/>
      <c r="EU24" s="271"/>
      <c r="EV24" s="271"/>
      <c r="EW24" s="271"/>
      <c r="EX24" s="271"/>
      <c r="EY24" s="271"/>
      <c r="EZ24" s="271"/>
      <c r="FA24" s="271"/>
      <c r="FB24" s="271"/>
      <c r="FC24" s="271"/>
      <c r="FD24" s="271"/>
      <c r="FE24" s="271"/>
      <c r="FF24" s="271"/>
      <c r="FG24" s="271"/>
      <c r="FH24" s="271"/>
      <c r="FI24" s="271"/>
      <c r="FJ24" s="271"/>
      <c r="FK24" s="271"/>
      <c r="FL24" s="271"/>
      <c r="FM24" s="271"/>
      <c r="FN24" s="271"/>
      <c r="FO24" s="271"/>
      <c r="FP24" s="271"/>
      <c r="FQ24" s="271"/>
      <c r="FR24" s="271"/>
      <c r="FS24" s="271"/>
      <c r="FT24" s="271"/>
      <c r="FU24" s="271"/>
      <c r="FV24" s="271"/>
      <c r="FW24" s="271"/>
      <c r="FX24" s="271"/>
      <c r="FY24" s="271"/>
      <c r="FZ24" s="271"/>
      <c r="GA24" s="271"/>
      <c r="GB24" s="271"/>
      <c r="GC24" s="271"/>
      <c r="GD24" s="271"/>
      <c r="GE24" s="271"/>
      <c r="GF24" s="271"/>
      <c r="GG24" s="271"/>
      <c r="GH24" s="271"/>
      <c r="GI24" s="271"/>
      <c r="GJ24" s="271"/>
      <c r="GK24" s="271"/>
      <c r="GL24" s="271"/>
      <c r="GM24" s="271"/>
      <c r="GN24" s="271"/>
      <c r="GO24" s="271"/>
      <c r="GP24" s="271"/>
      <c r="GQ24" s="271"/>
      <c r="GR24" s="271"/>
      <c r="GS24" s="271"/>
      <c r="GT24" s="271"/>
      <c r="GU24" s="271"/>
      <c r="GV24" s="271"/>
      <c r="GW24" s="271"/>
      <c r="GX24" s="271"/>
      <c r="GY24" s="271"/>
      <c r="GZ24" s="271"/>
      <c r="HA24" s="271"/>
      <c r="HB24" s="271"/>
      <c r="HC24" s="271"/>
      <c r="HD24" s="271"/>
      <c r="HE24" s="271"/>
      <c r="HF24" s="271"/>
      <c r="HG24" s="271"/>
      <c r="HH24" s="271"/>
      <c r="HI24" s="271"/>
      <c r="HJ24" s="271"/>
      <c r="HK24" s="271"/>
      <c r="HL24" s="271"/>
      <c r="HM24" s="271"/>
      <c r="HN24" s="271"/>
      <c r="HO24" s="271"/>
      <c r="HP24" s="271"/>
      <c r="HQ24" s="271"/>
      <c r="HR24" s="271"/>
      <c r="HS24" s="271"/>
      <c r="HT24" s="271"/>
      <c r="HU24" s="271"/>
      <c r="HV24" s="271"/>
      <c r="HW24" s="271"/>
      <c r="HX24" s="271"/>
      <c r="HY24" s="271"/>
      <c r="HZ24" s="271"/>
      <c r="IA24" s="271"/>
      <c r="IB24" s="271"/>
      <c r="IC24" s="271"/>
      <c r="ID24" s="271"/>
      <c r="IE24" s="271"/>
      <c r="IF24" s="271"/>
      <c r="IG24" s="271"/>
      <c r="IH24" s="271"/>
      <c r="II24" s="271"/>
      <c r="IJ24" s="271"/>
      <c r="IK24" s="271"/>
      <c r="IL24" s="271"/>
      <c r="IM24" s="271"/>
      <c r="IN24" s="271"/>
      <c r="IO24" s="271"/>
      <c r="IP24" s="271"/>
      <c r="IQ24" s="271"/>
      <c r="IR24" s="271"/>
      <c r="IS24" s="271"/>
      <c r="IT24" s="271"/>
      <c r="IU24" s="271"/>
      <c r="IV24" s="271"/>
    </row>
    <row r="25" spans="1:256" s="56" customFormat="1" ht="13.8" x14ac:dyDescent="0.3">
      <c r="A25" s="245">
        <f t="shared" si="0"/>
        <v>9</v>
      </c>
      <c r="B25" s="55"/>
      <c r="C25" s="234"/>
      <c r="D25" s="237"/>
      <c r="E25" s="237"/>
      <c r="F25" s="43"/>
      <c r="G25" s="43"/>
      <c r="H25" s="43"/>
      <c r="I25" s="238"/>
      <c r="J25" s="238"/>
      <c r="K25" s="238"/>
      <c r="L25" s="238"/>
      <c r="M25" s="238"/>
      <c r="N25" s="238"/>
      <c r="O25" s="238"/>
      <c r="P25" s="238"/>
      <c r="Q25" s="238"/>
      <c r="R25" s="238"/>
      <c r="S25" s="238"/>
      <c r="T25" s="238"/>
      <c r="U25" s="271"/>
      <c r="V25" s="271"/>
      <c r="W25" s="271"/>
      <c r="X25" s="271"/>
      <c r="Y25" s="271"/>
      <c r="Z25" s="271"/>
      <c r="AA25" s="271"/>
      <c r="AB25" s="271"/>
      <c r="AC25" s="271"/>
      <c r="AD25" s="271"/>
      <c r="AE25" s="271"/>
      <c r="AF25" s="271"/>
      <c r="AG25" s="271"/>
      <c r="AH25" s="271"/>
      <c r="AI25" s="271"/>
      <c r="AJ25" s="271"/>
      <c r="AK25" s="271"/>
      <c r="AL25" s="271"/>
      <c r="AM25" s="271"/>
      <c r="AN25" s="271"/>
      <c r="AO25" s="271"/>
      <c r="AP25" s="271"/>
      <c r="AQ25" s="271"/>
      <c r="AR25" s="271"/>
      <c r="AS25" s="271"/>
      <c r="AT25" s="271"/>
      <c r="AU25" s="271"/>
      <c r="AV25" s="271"/>
      <c r="AW25" s="271"/>
      <c r="AX25" s="271"/>
      <c r="AY25" s="271"/>
      <c r="AZ25" s="271"/>
      <c r="BA25" s="271"/>
      <c r="BB25" s="271"/>
      <c r="BC25" s="271"/>
      <c r="BD25" s="271"/>
      <c r="BE25" s="271"/>
      <c r="BF25" s="271"/>
      <c r="BG25" s="271"/>
      <c r="BH25" s="271"/>
      <c r="BI25" s="271"/>
      <c r="BJ25" s="271"/>
      <c r="BK25" s="271"/>
      <c r="BL25" s="271"/>
      <c r="BM25" s="271"/>
      <c r="BN25" s="271"/>
      <c r="BO25" s="271"/>
      <c r="BP25" s="271"/>
      <c r="BQ25" s="271"/>
      <c r="BR25" s="271"/>
      <c r="BS25" s="271"/>
      <c r="BT25" s="271"/>
      <c r="BU25" s="271"/>
      <c r="BV25" s="271"/>
      <c r="BW25" s="271"/>
      <c r="BX25" s="271"/>
      <c r="BY25" s="271"/>
      <c r="BZ25" s="271"/>
      <c r="CA25" s="271"/>
      <c r="CB25" s="271"/>
      <c r="CC25" s="271"/>
      <c r="CD25" s="271"/>
      <c r="CE25" s="271"/>
      <c r="CF25" s="271"/>
      <c r="CG25" s="271"/>
      <c r="CH25" s="271"/>
      <c r="CI25" s="271"/>
      <c r="CJ25" s="271"/>
      <c r="CK25" s="271"/>
      <c r="CL25" s="271"/>
      <c r="CM25" s="271"/>
      <c r="CN25" s="271"/>
      <c r="CO25" s="271"/>
      <c r="CP25" s="271"/>
      <c r="CQ25" s="271"/>
      <c r="CR25" s="271"/>
      <c r="CS25" s="271"/>
      <c r="CT25" s="271"/>
      <c r="CU25" s="271"/>
      <c r="CV25" s="271"/>
      <c r="CW25" s="271"/>
      <c r="CX25" s="271"/>
      <c r="CY25" s="271"/>
      <c r="CZ25" s="271"/>
      <c r="DA25" s="271"/>
      <c r="DB25" s="271"/>
      <c r="DC25" s="271"/>
      <c r="DD25" s="271"/>
      <c r="DE25" s="271"/>
      <c r="DF25" s="271"/>
      <c r="DG25" s="271"/>
      <c r="DH25" s="271"/>
      <c r="DI25" s="271"/>
      <c r="DJ25" s="271"/>
      <c r="DK25" s="271"/>
      <c r="DL25" s="271"/>
      <c r="DM25" s="271"/>
      <c r="DN25" s="271"/>
      <c r="DO25" s="271"/>
      <c r="DP25" s="271"/>
      <c r="DQ25" s="271"/>
      <c r="DR25" s="271"/>
      <c r="DS25" s="271"/>
      <c r="DT25" s="271"/>
      <c r="DU25" s="271"/>
      <c r="DV25" s="271"/>
      <c r="DW25" s="271"/>
      <c r="DX25" s="271"/>
      <c r="DY25" s="271"/>
      <c r="DZ25" s="271"/>
      <c r="EA25" s="271"/>
      <c r="EB25" s="271"/>
      <c r="EC25" s="271"/>
      <c r="ED25" s="271"/>
      <c r="EE25" s="271"/>
      <c r="EF25" s="271"/>
      <c r="EG25" s="271"/>
      <c r="EH25" s="271"/>
      <c r="EI25" s="271"/>
      <c r="EJ25" s="271"/>
      <c r="EK25" s="271"/>
      <c r="EL25" s="271"/>
      <c r="EM25" s="271"/>
      <c r="EN25" s="271"/>
      <c r="EO25" s="271"/>
      <c r="EP25" s="271"/>
      <c r="EQ25" s="271"/>
      <c r="ER25" s="271"/>
      <c r="ES25" s="271"/>
      <c r="ET25" s="271"/>
      <c r="EU25" s="271"/>
      <c r="EV25" s="271"/>
      <c r="EW25" s="271"/>
      <c r="EX25" s="271"/>
      <c r="EY25" s="271"/>
      <c r="EZ25" s="271"/>
      <c r="FA25" s="271"/>
      <c r="FB25" s="271"/>
      <c r="FC25" s="271"/>
      <c r="FD25" s="271"/>
      <c r="FE25" s="271"/>
      <c r="FF25" s="271"/>
      <c r="FG25" s="271"/>
      <c r="FH25" s="271"/>
      <c r="FI25" s="271"/>
      <c r="FJ25" s="271"/>
      <c r="FK25" s="271"/>
      <c r="FL25" s="271"/>
      <c r="FM25" s="271"/>
      <c r="FN25" s="271"/>
      <c r="FO25" s="271"/>
      <c r="FP25" s="271"/>
      <c r="FQ25" s="271"/>
      <c r="FR25" s="271"/>
      <c r="FS25" s="271"/>
      <c r="FT25" s="271"/>
      <c r="FU25" s="271"/>
      <c r="FV25" s="271"/>
      <c r="FW25" s="271"/>
      <c r="FX25" s="271"/>
      <c r="FY25" s="271"/>
      <c r="FZ25" s="271"/>
      <c r="GA25" s="271"/>
      <c r="GB25" s="271"/>
      <c r="GC25" s="271"/>
      <c r="GD25" s="271"/>
      <c r="GE25" s="271"/>
      <c r="GF25" s="271"/>
      <c r="GG25" s="271"/>
      <c r="GH25" s="271"/>
      <c r="GI25" s="271"/>
      <c r="GJ25" s="271"/>
      <c r="GK25" s="271"/>
      <c r="GL25" s="271"/>
      <c r="GM25" s="271"/>
      <c r="GN25" s="271"/>
      <c r="GO25" s="271"/>
      <c r="GP25" s="271"/>
      <c r="GQ25" s="271"/>
      <c r="GR25" s="271"/>
      <c r="GS25" s="271"/>
      <c r="GT25" s="271"/>
      <c r="GU25" s="271"/>
      <c r="GV25" s="271"/>
      <c r="GW25" s="271"/>
      <c r="GX25" s="271"/>
      <c r="GY25" s="271"/>
      <c r="GZ25" s="271"/>
      <c r="HA25" s="271"/>
      <c r="HB25" s="271"/>
      <c r="HC25" s="271"/>
      <c r="HD25" s="271"/>
      <c r="HE25" s="271"/>
      <c r="HF25" s="271"/>
      <c r="HG25" s="271"/>
      <c r="HH25" s="271"/>
      <c r="HI25" s="271"/>
      <c r="HJ25" s="271"/>
      <c r="HK25" s="271"/>
      <c r="HL25" s="271"/>
      <c r="HM25" s="271"/>
      <c r="HN25" s="271"/>
      <c r="HO25" s="271"/>
      <c r="HP25" s="271"/>
      <c r="HQ25" s="271"/>
      <c r="HR25" s="271"/>
      <c r="HS25" s="271"/>
      <c r="HT25" s="271"/>
      <c r="HU25" s="271"/>
      <c r="HV25" s="271"/>
      <c r="HW25" s="271"/>
      <c r="HX25" s="271"/>
      <c r="HY25" s="271"/>
      <c r="HZ25" s="271"/>
      <c r="IA25" s="271"/>
      <c r="IB25" s="271"/>
      <c r="IC25" s="271"/>
      <c r="ID25" s="271"/>
      <c r="IE25" s="271"/>
      <c r="IF25" s="271"/>
      <c r="IG25" s="271"/>
      <c r="IH25" s="271"/>
      <c r="II25" s="271"/>
      <c r="IJ25" s="271"/>
      <c r="IK25" s="271"/>
      <c r="IL25" s="271"/>
      <c r="IM25" s="271"/>
      <c r="IN25" s="271"/>
      <c r="IO25" s="271"/>
      <c r="IP25" s="271"/>
      <c r="IQ25" s="271"/>
      <c r="IR25" s="271"/>
      <c r="IS25" s="271"/>
      <c r="IT25" s="271"/>
      <c r="IU25" s="271"/>
      <c r="IV25" s="271"/>
    </row>
    <row r="26" spans="1:256" s="56" customFormat="1" ht="13.8" x14ac:dyDescent="0.3">
      <c r="A26" s="245">
        <f t="shared" si="0"/>
        <v>10</v>
      </c>
      <c r="B26" s="55"/>
      <c r="C26" s="234"/>
      <c r="D26" s="237"/>
      <c r="E26" s="237"/>
      <c r="F26" s="43"/>
      <c r="G26" s="43"/>
      <c r="H26" s="43"/>
      <c r="I26" s="238"/>
      <c r="J26" s="238"/>
      <c r="K26" s="238"/>
      <c r="L26" s="238"/>
      <c r="M26" s="238"/>
      <c r="N26" s="238"/>
      <c r="O26" s="238"/>
      <c r="P26" s="238"/>
      <c r="Q26" s="238"/>
      <c r="R26" s="238"/>
      <c r="S26" s="238"/>
      <c r="T26" s="238"/>
      <c r="U26" s="271"/>
      <c r="V26" s="271"/>
      <c r="W26" s="271"/>
      <c r="X26" s="271"/>
      <c r="Y26" s="271"/>
      <c r="Z26" s="271"/>
      <c r="AA26" s="271"/>
      <c r="AB26" s="271"/>
      <c r="AC26" s="271"/>
      <c r="AD26" s="271"/>
      <c r="AE26" s="271"/>
      <c r="AF26" s="271"/>
      <c r="AG26" s="271"/>
      <c r="AH26" s="271"/>
      <c r="AI26" s="271"/>
      <c r="AJ26" s="271"/>
      <c r="AK26" s="271"/>
      <c r="AL26" s="271"/>
      <c r="AM26" s="271"/>
      <c r="AN26" s="271"/>
      <c r="AO26" s="271"/>
      <c r="AP26" s="271"/>
      <c r="AQ26" s="271"/>
      <c r="AR26" s="271"/>
      <c r="AS26" s="271"/>
      <c r="AT26" s="271"/>
      <c r="AU26" s="271"/>
      <c r="AV26" s="271"/>
      <c r="AW26" s="271"/>
      <c r="AX26" s="271"/>
      <c r="AY26" s="271"/>
      <c r="AZ26" s="271"/>
      <c r="BA26" s="271"/>
      <c r="BB26" s="271"/>
      <c r="BC26" s="271"/>
      <c r="BD26" s="271"/>
      <c r="BE26" s="271"/>
      <c r="BF26" s="271"/>
      <c r="BG26" s="271"/>
      <c r="BH26" s="271"/>
      <c r="BI26" s="271"/>
      <c r="BJ26" s="271"/>
      <c r="BK26" s="271"/>
      <c r="BL26" s="271"/>
      <c r="BM26" s="271"/>
      <c r="BN26" s="271"/>
      <c r="BO26" s="271"/>
      <c r="BP26" s="271"/>
      <c r="BQ26" s="271"/>
      <c r="BR26" s="271"/>
      <c r="BS26" s="271"/>
      <c r="BT26" s="271"/>
      <c r="BU26" s="271"/>
      <c r="BV26" s="271"/>
      <c r="BW26" s="271"/>
      <c r="BX26" s="271"/>
      <c r="BY26" s="271"/>
      <c r="BZ26" s="271"/>
      <c r="CA26" s="271"/>
      <c r="CB26" s="271"/>
      <c r="CC26" s="271"/>
      <c r="CD26" s="271"/>
      <c r="CE26" s="271"/>
      <c r="CF26" s="271"/>
      <c r="CG26" s="271"/>
      <c r="CH26" s="271"/>
      <c r="CI26" s="271"/>
      <c r="CJ26" s="271"/>
      <c r="CK26" s="271"/>
      <c r="CL26" s="271"/>
      <c r="CM26" s="271"/>
      <c r="CN26" s="271"/>
      <c r="CO26" s="271"/>
      <c r="CP26" s="271"/>
      <c r="CQ26" s="271"/>
      <c r="CR26" s="271"/>
      <c r="CS26" s="271"/>
      <c r="CT26" s="271"/>
      <c r="CU26" s="271"/>
      <c r="CV26" s="271"/>
      <c r="CW26" s="271"/>
      <c r="CX26" s="271"/>
      <c r="CY26" s="271"/>
      <c r="CZ26" s="271"/>
      <c r="DA26" s="271"/>
      <c r="DB26" s="271"/>
      <c r="DC26" s="271"/>
      <c r="DD26" s="271"/>
      <c r="DE26" s="271"/>
      <c r="DF26" s="271"/>
      <c r="DG26" s="271"/>
      <c r="DH26" s="271"/>
      <c r="DI26" s="271"/>
      <c r="DJ26" s="271"/>
      <c r="DK26" s="271"/>
      <c r="DL26" s="271"/>
      <c r="DM26" s="271"/>
      <c r="DN26" s="271"/>
      <c r="DO26" s="271"/>
      <c r="DP26" s="271"/>
      <c r="DQ26" s="271"/>
      <c r="DR26" s="271"/>
      <c r="DS26" s="271"/>
      <c r="DT26" s="271"/>
      <c r="DU26" s="271"/>
      <c r="DV26" s="271"/>
      <c r="DW26" s="271"/>
      <c r="DX26" s="271"/>
      <c r="DY26" s="271"/>
      <c r="DZ26" s="271"/>
      <c r="EA26" s="271"/>
      <c r="EB26" s="271"/>
      <c r="EC26" s="271"/>
      <c r="ED26" s="271"/>
      <c r="EE26" s="271"/>
      <c r="EF26" s="271"/>
      <c r="EG26" s="271"/>
      <c r="EH26" s="271"/>
      <c r="EI26" s="271"/>
      <c r="EJ26" s="271"/>
      <c r="EK26" s="271"/>
      <c r="EL26" s="271"/>
      <c r="EM26" s="271"/>
      <c r="EN26" s="271"/>
      <c r="EO26" s="271"/>
      <c r="EP26" s="271"/>
      <c r="EQ26" s="271"/>
      <c r="ER26" s="271"/>
      <c r="ES26" s="271"/>
      <c r="ET26" s="271"/>
      <c r="EU26" s="271"/>
      <c r="EV26" s="271"/>
      <c r="EW26" s="271"/>
      <c r="EX26" s="271"/>
      <c r="EY26" s="271"/>
      <c r="EZ26" s="271"/>
      <c r="FA26" s="271"/>
      <c r="FB26" s="271"/>
      <c r="FC26" s="271"/>
      <c r="FD26" s="271"/>
      <c r="FE26" s="271"/>
      <c r="FF26" s="271"/>
      <c r="FG26" s="271"/>
      <c r="FH26" s="271"/>
      <c r="FI26" s="271"/>
      <c r="FJ26" s="271"/>
      <c r="FK26" s="271"/>
      <c r="FL26" s="271"/>
      <c r="FM26" s="271"/>
      <c r="FN26" s="271"/>
      <c r="FO26" s="271"/>
      <c r="FP26" s="271"/>
      <c r="FQ26" s="271"/>
      <c r="FR26" s="271"/>
      <c r="FS26" s="271"/>
      <c r="FT26" s="271"/>
      <c r="FU26" s="271"/>
      <c r="FV26" s="271"/>
      <c r="FW26" s="271"/>
      <c r="FX26" s="271"/>
      <c r="FY26" s="271"/>
      <c r="FZ26" s="271"/>
      <c r="GA26" s="271"/>
      <c r="GB26" s="271"/>
      <c r="GC26" s="271"/>
      <c r="GD26" s="271"/>
      <c r="GE26" s="271"/>
      <c r="GF26" s="271"/>
      <c r="GG26" s="271"/>
      <c r="GH26" s="271"/>
      <c r="GI26" s="271"/>
      <c r="GJ26" s="271"/>
      <c r="GK26" s="271"/>
      <c r="GL26" s="271"/>
      <c r="GM26" s="271"/>
      <c r="GN26" s="271"/>
      <c r="GO26" s="271"/>
      <c r="GP26" s="271"/>
      <c r="GQ26" s="271"/>
      <c r="GR26" s="271"/>
      <c r="GS26" s="271"/>
      <c r="GT26" s="271"/>
      <c r="GU26" s="271"/>
      <c r="GV26" s="271"/>
      <c r="GW26" s="271"/>
      <c r="GX26" s="271"/>
      <c r="GY26" s="271"/>
      <c r="GZ26" s="271"/>
      <c r="HA26" s="271"/>
      <c r="HB26" s="271"/>
      <c r="HC26" s="271"/>
      <c r="HD26" s="271"/>
      <c r="HE26" s="271"/>
      <c r="HF26" s="271"/>
      <c r="HG26" s="271"/>
      <c r="HH26" s="271"/>
      <c r="HI26" s="271"/>
      <c r="HJ26" s="271"/>
      <c r="HK26" s="271"/>
      <c r="HL26" s="271"/>
      <c r="HM26" s="271"/>
      <c r="HN26" s="271"/>
      <c r="HO26" s="271"/>
      <c r="HP26" s="271"/>
      <c r="HQ26" s="271"/>
      <c r="HR26" s="271"/>
      <c r="HS26" s="271"/>
      <c r="HT26" s="271"/>
      <c r="HU26" s="271"/>
      <c r="HV26" s="271"/>
      <c r="HW26" s="271"/>
      <c r="HX26" s="271"/>
      <c r="HY26" s="271"/>
      <c r="HZ26" s="271"/>
      <c r="IA26" s="271"/>
      <c r="IB26" s="271"/>
      <c r="IC26" s="271"/>
      <c r="ID26" s="271"/>
      <c r="IE26" s="271"/>
      <c r="IF26" s="271"/>
      <c r="IG26" s="271"/>
      <c r="IH26" s="271"/>
      <c r="II26" s="271"/>
      <c r="IJ26" s="271"/>
      <c r="IK26" s="271"/>
      <c r="IL26" s="271"/>
      <c r="IM26" s="271"/>
      <c r="IN26" s="271"/>
      <c r="IO26" s="271"/>
      <c r="IP26" s="271"/>
      <c r="IQ26" s="271"/>
      <c r="IR26" s="271"/>
      <c r="IS26" s="271"/>
      <c r="IT26" s="271"/>
      <c r="IU26" s="271"/>
      <c r="IV26" s="271"/>
    </row>
    <row r="27" spans="1:256" s="56" customFormat="1" ht="13.8" x14ac:dyDescent="0.3">
      <c r="A27" s="245">
        <f t="shared" si="0"/>
        <v>11</v>
      </c>
      <c r="B27" s="55"/>
      <c r="C27" s="234"/>
      <c r="D27" s="237"/>
      <c r="E27" s="237"/>
      <c r="F27" s="43"/>
      <c r="G27" s="43"/>
      <c r="H27" s="43"/>
      <c r="I27" s="238"/>
      <c r="J27" s="238"/>
      <c r="K27" s="238"/>
      <c r="L27" s="238"/>
      <c r="M27" s="238"/>
      <c r="N27" s="238"/>
      <c r="O27" s="238"/>
      <c r="P27" s="238"/>
      <c r="Q27" s="238"/>
      <c r="R27" s="238"/>
      <c r="S27" s="238"/>
      <c r="T27" s="238"/>
      <c r="U27" s="271"/>
      <c r="V27" s="271"/>
      <c r="W27" s="271"/>
      <c r="X27" s="271"/>
      <c r="Y27" s="271"/>
      <c r="Z27" s="271"/>
      <c r="AA27" s="271"/>
      <c r="AB27" s="271"/>
      <c r="AC27" s="271"/>
      <c r="AD27" s="271"/>
      <c r="AE27" s="271"/>
      <c r="AF27" s="271"/>
      <c r="AG27" s="271"/>
      <c r="AH27" s="271"/>
      <c r="AI27" s="271"/>
      <c r="AJ27" s="271"/>
      <c r="AK27" s="271"/>
      <c r="AL27" s="271"/>
      <c r="AM27" s="271"/>
      <c r="AN27" s="271"/>
      <c r="AO27" s="271"/>
      <c r="AP27" s="271"/>
      <c r="AQ27" s="271"/>
      <c r="AR27" s="271"/>
      <c r="AS27" s="271"/>
      <c r="AT27" s="271"/>
      <c r="AU27" s="271"/>
      <c r="AV27" s="271"/>
      <c r="AW27" s="271"/>
      <c r="AX27" s="271"/>
      <c r="AY27" s="271"/>
      <c r="AZ27" s="271"/>
      <c r="BA27" s="271"/>
      <c r="BB27" s="271"/>
      <c r="BC27" s="271"/>
      <c r="BD27" s="271"/>
      <c r="BE27" s="271"/>
      <c r="BF27" s="271"/>
      <c r="BG27" s="271"/>
      <c r="BH27" s="271"/>
      <c r="BI27" s="271"/>
      <c r="BJ27" s="271"/>
      <c r="BK27" s="271"/>
      <c r="BL27" s="271"/>
      <c r="BM27" s="271"/>
      <c r="BN27" s="271"/>
      <c r="BO27" s="271"/>
      <c r="BP27" s="271"/>
      <c r="BQ27" s="271"/>
      <c r="BR27" s="271"/>
      <c r="BS27" s="271"/>
      <c r="BT27" s="271"/>
      <c r="BU27" s="271"/>
      <c r="BV27" s="271"/>
      <c r="BW27" s="271"/>
      <c r="BX27" s="271"/>
      <c r="BY27" s="271"/>
      <c r="BZ27" s="271"/>
      <c r="CA27" s="271"/>
      <c r="CB27" s="271"/>
      <c r="CC27" s="271"/>
      <c r="CD27" s="271"/>
      <c r="CE27" s="271"/>
      <c r="CF27" s="271"/>
      <c r="CG27" s="271"/>
      <c r="CH27" s="271"/>
      <c r="CI27" s="271"/>
      <c r="CJ27" s="271"/>
      <c r="CK27" s="271"/>
      <c r="CL27" s="271"/>
      <c r="CM27" s="271"/>
      <c r="CN27" s="271"/>
      <c r="CO27" s="271"/>
      <c r="CP27" s="271"/>
      <c r="CQ27" s="271"/>
      <c r="CR27" s="271"/>
      <c r="CS27" s="271"/>
      <c r="CT27" s="271"/>
      <c r="CU27" s="271"/>
      <c r="CV27" s="271"/>
      <c r="CW27" s="271"/>
      <c r="CX27" s="271"/>
      <c r="CY27" s="271"/>
      <c r="CZ27" s="271"/>
      <c r="DA27" s="271"/>
      <c r="DB27" s="271"/>
      <c r="DC27" s="271"/>
      <c r="DD27" s="271"/>
      <c r="DE27" s="271"/>
      <c r="DF27" s="271"/>
      <c r="DG27" s="271"/>
      <c r="DH27" s="271"/>
      <c r="DI27" s="271"/>
      <c r="DJ27" s="271"/>
      <c r="DK27" s="271"/>
      <c r="DL27" s="271"/>
      <c r="DM27" s="271"/>
      <c r="DN27" s="271"/>
      <c r="DO27" s="271"/>
      <c r="DP27" s="271"/>
      <c r="DQ27" s="271"/>
      <c r="DR27" s="271"/>
      <c r="DS27" s="271"/>
      <c r="DT27" s="271"/>
      <c r="DU27" s="271"/>
      <c r="DV27" s="271"/>
      <c r="DW27" s="271"/>
      <c r="DX27" s="271"/>
      <c r="DY27" s="271"/>
      <c r="DZ27" s="271"/>
      <c r="EA27" s="271"/>
      <c r="EB27" s="271"/>
      <c r="EC27" s="271"/>
      <c r="ED27" s="271"/>
      <c r="EE27" s="271"/>
      <c r="EF27" s="271"/>
      <c r="EG27" s="271"/>
      <c r="EH27" s="271"/>
      <c r="EI27" s="271"/>
      <c r="EJ27" s="271"/>
      <c r="EK27" s="271"/>
      <c r="EL27" s="271"/>
      <c r="EM27" s="271"/>
      <c r="EN27" s="271"/>
      <c r="EO27" s="271"/>
      <c r="EP27" s="271"/>
      <c r="EQ27" s="271"/>
      <c r="ER27" s="271"/>
      <c r="ES27" s="271"/>
      <c r="ET27" s="271"/>
      <c r="EU27" s="271"/>
      <c r="EV27" s="271"/>
      <c r="EW27" s="271"/>
      <c r="EX27" s="271"/>
      <c r="EY27" s="271"/>
      <c r="EZ27" s="271"/>
      <c r="FA27" s="271"/>
      <c r="FB27" s="271"/>
      <c r="FC27" s="271"/>
      <c r="FD27" s="271"/>
      <c r="FE27" s="271"/>
      <c r="FF27" s="271"/>
      <c r="FG27" s="271"/>
      <c r="FH27" s="271"/>
      <c r="FI27" s="271"/>
      <c r="FJ27" s="271"/>
      <c r="FK27" s="271"/>
      <c r="FL27" s="271"/>
      <c r="FM27" s="271"/>
      <c r="FN27" s="271"/>
      <c r="FO27" s="271"/>
      <c r="FP27" s="271"/>
      <c r="FQ27" s="271"/>
      <c r="FR27" s="271"/>
      <c r="FS27" s="271"/>
      <c r="FT27" s="271"/>
      <c r="FU27" s="271"/>
      <c r="FV27" s="271"/>
      <c r="FW27" s="271"/>
      <c r="FX27" s="271"/>
      <c r="FY27" s="271"/>
      <c r="FZ27" s="271"/>
      <c r="GA27" s="271"/>
      <c r="GB27" s="271"/>
      <c r="GC27" s="271"/>
      <c r="GD27" s="271"/>
      <c r="GE27" s="271"/>
      <c r="GF27" s="271"/>
      <c r="GG27" s="271"/>
      <c r="GH27" s="271"/>
      <c r="GI27" s="271"/>
      <c r="GJ27" s="271"/>
      <c r="GK27" s="271"/>
      <c r="GL27" s="271"/>
      <c r="GM27" s="271"/>
      <c r="GN27" s="271"/>
      <c r="GO27" s="271"/>
      <c r="GP27" s="271"/>
      <c r="GQ27" s="271"/>
      <c r="GR27" s="271"/>
      <c r="GS27" s="271"/>
      <c r="GT27" s="271"/>
      <c r="GU27" s="271"/>
      <c r="GV27" s="271"/>
      <c r="GW27" s="271"/>
      <c r="GX27" s="271"/>
      <c r="GY27" s="271"/>
      <c r="GZ27" s="271"/>
      <c r="HA27" s="271"/>
      <c r="HB27" s="271"/>
      <c r="HC27" s="271"/>
      <c r="HD27" s="271"/>
      <c r="HE27" s="271"/>
      <c r="HF27" s="271"/>
      <c r="HG27" s="271"/>
      <c r="HH27" s="271"/>
      <c r="HI27" s="271"/>
      <c r="HJ27" s="271"/>
      <c r="HK27" s="271"/>
      <c r="HL27" s="271"/>
      <c r="HM27" s="271"/>
      <c r="HN27" s="271"/>
      <c r="HO27" s="271"/>
      <c r="HP27" s="271"/>
      <c r="HQ27" s="271"/>
      <c r="HR27" s="271"/>
      <c r="HS27" s="271"/>
      <c r="HT27" s="271"/>
      <c r="HU27" s="271"/>
      <c r="HV27" s="271"/>
      <c r="HW27" s="271"/>
      <c r="HX27" s="271"/>
      <c r="HY27" s="271"/>
      <c r="HZ27" s="271"/>
      <c r="IA27" s="271"/>
      <c r="IB27" s="271"/>
      <c r="IC27" s="271"/>
      <c r="ID27" s="271"/>
      <c r="IE27" s="271"/>
      <c r="IF27" s="271"/>
      <c r="IG27" s="271"/>
      <c r="IH27" s="271"/>
      <c r="II27" s="271"/>
      <c r="IJ27" s="271"/>
      <c r="IK27" s="271"/>
      <c r="IL27" s="271"/>
      <c r="IM27" s="271"/>
      <c r="IN27" s="271"/>
      <c r="IO27" s="271"/>
      <c r="IP27" s="271"/>
      <c r="IQ27" s="271"/>
      <c r="IR27" s="271"/>
      <c r="IS27" s="271"/>
      <c r="IT27" s="271"/>
      <c r="IU27" s="271"/>
      <c r="IV27" s="271"/>
    </row>
    <row r="28" spans="1:256" s="56" customFormat="1" ht="13.8" x14ac:dyDescent="0.3">
      <c r="A28" s="245">
        <f t="shared" si="0"/>
        <v>12</v>
      </c>
      <c r="B28" s="55"/>
      <c r="C28" s="240"/>
      <c r="D28" s="237"/>
      <c r="E28" s="237"/>
      <c r="F28" s="43"/>
      <c r="G28" s="43"/>
      <c r="H28" s="43"/>
      <c r="I28" s="238"/>
      <c r="J28" s="238"/>
      <c r="K28" s="238"/>
      <c r="L28" s="238"/>
      <c r="M28" s="238"/>
      <c r="N28" s="238"/>
      <c r="O28" s="238"/>
      <c r="P28" s="238"/>
      <c r="Q28" s="238"/>
      <c r="R28" s="238"/>
      <c r="S28" s="238"/>
      <c r="T28" s="238"/>
      <c r="U28" s="271"/>
      <c r="V28" s="271"/>
      <c r="W28" s="271"/>
      <c r="X28" s="271"/>
      <c r="Y28" s="271"/>
      <c r="Z28" s="271"/>
      <c r="AA28" s="271"/>
      <c r="AB28" s="271"/>
      <c r="AC28" s="271"/>
      <c r="AD28" s="271"/>
      <c r="AE28" s="271"/>
      <c r="AF28" s="271"/>
      <c r="AG28" s="271"/>
      <c r="AH28" s="271"/>
      <c r="AI28" s="271"/>
      <c r="AJ28" s="271"/>
      <c r="AK28" s="271"/>
      <c r="AL28" s="271"/>
      <c r="AM28" s="271"/>
      <c r="AN28" s="271"/>
      <c r="AO28" s="271"/>
      <c r="AP28" s="271"/>
      <c r="AQ28" s="271"/>
      <c r="AR28" s="271"/>
      <c r="AS28" s="271"/>
      <c r="AT28" s="271"/>
      <c r="AU28" s="271"/>
      <c r="AV28" s="271"/>
      <c r="AW28" s="271"/>
      <c r="AX28" s="271"/>
      <c r="AY28" s="271"/>
      <c r="AZ28" s="271"/>
      <c r="BA28" s="271"/>
      <c r="BB28" s="271"/>
      <c r="BC28" s="271"/>
      <c r="BD28" s="271"/>
      <c r="BE28" s="271"/>
      <c r="BF28" s="271"/>
      <c r="BG28" s="271"/>
      <c r="BH28" s="271"/>
      <c r="BI28" s="271"/>
      <c r="BJ28" s="271"/>
      <c r="BK28" s="271"/>
      <c r="BL28" s="271"/>
      <c r="BM28" s="271"/>
      <c r="BN28" s="271"/>
      <c r="BO28" s="271"/>
      <c r="BP28" s="271"/>
      <c r="BQ28" s="271"/>
      <c r="BR28" s="271"/>
      <c r="BS28" s="271"/>
      <c r="BT28" s="271"/>
      <c r="BU28" s="271"/>
      <c r="BV28" s="271"/>
      <c r="BW28" s="271"/>
      <c r="BX28" s="271"/>
      <c r="BY28" s="271"/>
      <c r="BZ28" s="271"/>
      <c r="CA28" s="271"/>
      <c r="CB28" s="271"/>
      <c r="CC28" s="271"/>
      <c r="CD28" s="271"/>
      <c r="CE28" s="271"/>
      <c r="CF28" s="271"/>
      <c r="CG28" s="271"/>
      <c r="CH28" s="271"/>
      <c r="CI28" s="271"/>
      <c r="CJ28" s="271"/>
      <c r="CK28" s="271"/>
      <c r="CL28" s="271"/>
      <c r="CM28" s="271"/>
      <c r="CN28" s="271"/>
      <c r="CO28" s="271"/>
      <c r="CP28" s="271"/>
      <c r="CQ28" s="271"/>
      <c r="CR28" s="271"/>
      <c r="CS28" s="271"/>
      <c r="CT28" s="271"/>
      <c r="CU28" s="271"/>
      <c r="CV28" s="271"/>
      <c r="CW28" s="271"/>
      <c r="CX28" s="271"/>
      <c r="CY28" s="271"/>
      <c r="CZ28" s="271"/>
      <c r="DA28" s="271"/>
      <c r="DB28" s="271"/>
      <c r="DC28" s="271"/>
      <c r="DD28" s="271"/>
      <c r="DE28" s="271"/>
      <c r="DF28" s="271"/>
      <c r="DG28" s="271"/>
      <c r="DH28" s="271"/>
      <c r="DI28" s="271"/>
      <c r="DJ28" s="271"/>
      <c r="DK28" s="271"/>
      <c r="DL28" s="271"/>
      <c r="DM28" s="271"/>
      <c r="DN28" s="271"/>
      <c r="DO28" s="271"/>
      <c r="DP28" s="271"/>
      <c r="DQ28" s="271"/>
      <c r="DR28" s="271"/>
      <c r="DS28" s="271"/>
      <c r="DT28" s="271"/>
      <c r="DU28" s="271"/>
      <c r="DV28" s="271"/>
      <c r="DW28" s="271"/>
      <c r="DX28" s="271"/>
      <c r="DY28" s="271"/>
      <c r="DZ28" s="271"/>
      <c r="EA28" s="271"/>
      <c r="EB28" s="271"/>
      <c r="EC28" s="271"/>
      <c r="ED28" s="271"/>
      <c r="EE28" s="271"/>
      <c r="EF28" s="271"/>
      <c r="EG28" s="271"/>
      <c r="EH28" s="271"/>
      <c r="EI28" s="271"/>
      <c r="EJ28" s="271"/>
      <c r="EK28" s="271"/>
      <c r="EL28" s="271"/>
      <c r="EM28" s="271"/>
      <c r="EN28" s="271"/>
      <c r="EO28" s="271"/>
      <c r="EP28" s="271"/>
      <c r="EQ28" s="271"/>
      <c r="ER28" s="271"/>
      <c r="ES28" s="271"/>
      <c r="ET28" s="271"/>
      <c r="EU28" s="271"/>
      <c r="EV28" s="271"/>
      <c r="EW28" s="271"/>
      <c r="EX28" s="271"/>
      <c r="EY28" s="271"/>
      <c r="EZ28" s="271"/>
      <c r="FA28" s="271"/>
      <c r="FB28" s="271"/>
      <c r="FC28" s="271"/>
      <c r="FD28" s="271"/>
      <c r="FE28" s="271"/>
      <c r="FF28" s="271"/>
      <c r="FG28" s="271"/>
      <c r="FH28" s="271"/>
      <c r="FI28" s="271"/>
      <c r="FJ28" s="271"/>
      <c r="FK28" s="271"/>
      <c r="FL28" s="271"/>
      <c r="FM28" s="271"/>
      <c r="FN28" s="271"/>
      <c r="FO28" s="271"/>
      <c r="FP28" s="271"/>
      <c r="FQ28" s="271"/>
      <c r="FR28" s="271"/>
      <c r="FS28" s="271"/>
      <c r="FT28" s="271"/>
      <c r="FU28" s="271"/>
      <c r="FV28" s="271"/>
      <c r="FW28" s="271"/>
      <c r="FX28" s="271"/>
      <c r="FY28" s="271"/>
      <c r="FZ28" s="271"/>
      <c r="GA28" s="271"/>
      <c r="GB28" s="271"/>
      <c r="GC28" s="271"/>
      <c r="GD28" s="271"/>
      <c r="GE28" s="271"/>
      <c r="GF28" s="271"/>
      <c r="GG28" s="271"/>
      <c r="GH28" s="271"/>
      <c r="GI28" s="271"/>
      <c r="GJ28" s="271"/>
      <c r="GK28" s="271"/>
      <c r="GL28" s="271"/>
      <c r="GM28" s="271"/>
      <c r="GN28" s="271"/>
      <c r="GO28" s="271"/>
      <c r="GP28" s="271"/>
      <c r="GQ28" s="271"/>
      <c r="GR28" s="271"/>
      <c r="GS28" s="271"/>
      <c r="GT28" s="271"/>
      <c r="GU28" s="271"/>
      <c r="GV28" s="271"/>
      <c r="GW28" s="271"/>
      <c r="GX28" s="271"/>
      <c r="GY28" s="271"/>
      <c r="GZ28" s="271"/>
      <c r="HA28" s="271"/>
      <c r="HB28" s="271"/>
      <c r="HC28" s="271"/>
      <c r="HD28" s="271"/>
      <c r="HE28" s="271"/>
      <c r="HF28" s="271"/>
      <c r="HG28" s="271"/>
      <c r="HH28" s="271"/>
      <c r="HI28" s="271"/>
      <c r="HJ28" s="271"/>
      <c r="HK28" s="271"/>
      <c r="HL28" s="271"/>
      <c r="HM28" s="271"/>
      <c r="HN28" s="271"/>
      <c r="HO28" s="271"/>
      <c r="HP28" s="271"/>
      <c r="HQ28" s="271"/>
      <c r="HR28" s="271"/>
      <c r="HS28" s="271"/>
      <c r="HT28" s="271"/>
      <c r="HU28" s="271"/>
      <c r="HV28" s="271"/>
      <c r="HW28" s="271"/>
      <c r="HX28" s="271"/>
      <c r="HY28" s="271"/>
      <c r="HZ28" s="271"/>
      <c r="IA28" s="271"/>
      <c r="IB28" s="271"/>
      <c r="IC28" s="271"/>
      <c r="ID28" s="271"/>
      <c r="IE28" s="271"/>
      <c r="IF28" s="271"/>
      <c r="IG28" s="271"/>
      <c r="IH28" s="271"/>
      <c r="II28" s="271"/>
      <c r="IJ28" s="271"/>
      <c r="IK28" s="271"/>
      <c r="IL28" s="271"/>
      <c r="IM28" s="271"/>
      <c r="IN28" s="271"/>
      <c r="IO28" s="271"/>
      <c r="IP28" s="271"/>
      <c r="IQ28" s="271"/>
      <c r="IR28" s="271"/>
      <c r="IS28" s="271"/>
      <c r="IT28" s="271"/>
      <c r="IU28" s="271"/>
      <c r="IV28" s="271"/>
    </row>
    <row r="29" spans="1:256" s="56" customFormat="1" ht="13.8" x14ac:dyDescent="0.3">
      <c r="A29" s="245">
        <f t="shared" si="0"/>
        <v>13</v>
      </c>
      <c r="B29" s="55"/>
      <c r="C29" s="241"/>
      <c r="D29" s="237"/>
      <c r="E29" s="237"/>
      <c r="F29" s="43"/>
      <c r="G29" s="43"/>
      <c r="H29" s="43"/>
      <c r="I29" s="238"/>
      <c r="J29" s="238"/>
      <c r="K29" s="238"/>
      <c r="L29" s="238"/>
      <c r="M29" s="238"/>
      <c r="N29" s="238"/>
      <c r="O29" s="238"/>
      <c r="P29" s="238"/>
      <c r="Q29" s="238"/>
      <c r="R29" s="238"/>
      <c r="S29" s="238"/>
      <c r="T29" s="238"/>
      <c r="U29" s="271"/>
      <c r="V29" s="271"/>
      <c r="W29" s="271"/>
      <c r="X29" s="271"/>
      <c r="Y29" s="271"/>
      <c r="Z29" s="271"/>
      <c r="AA29" s="271"/>
      <c r="AB29" s="271"/>
      <c r="AC29" s="271"/>
      <c r="AD29" s="271"/>
      <c r="AE29" s="271"/>
      <c r="AF29" s="271"/>
      <c r="AG29" s="271"/>
      <c r="AH29" s="271"/>
      <c r="AI29" s="271"/>
      <c r="AJ29" s="271"/>
      <c r="AK29" s="271"/>
      <c r="AL29" s="271"/>
      <c r="AM29" s="271"/>
      <c r="AN29" s="271"/>
      <c r="AO29" s="271"/>
      <c r="AP29" s="271"/>
      <c r="AQ29" s="271"/>
      <c r="AR29" s="271"/>
      <c r="AS29" s="271"/>
      <c r="AT29" s="271"/>
      <c r="AU29" s="271"/>
      <c r="AV29" s="271"/>
      <c r="AW29" s="271"/>
      <c r="AX29" s="271"/>
      <c r="AY29" s="271"/>
      <c r="AZ29" s="271"/>
      <c r="BA29" s="271"/>
      <c r="BB29" s="271"/>
      <c r="BC29" s="271"/>
      <c r="BD29" s="271"/>
      <c r="BE29" s="271"/>
      <c r="BF29" s="271"/>
      <c r="BG29" s="271"/>
      <c r="BH29" s="271"/>
      <c r="BI29" s="271"/>
      <c r="BJ29" s="271"/>
      <c r="BK29" s="271"/>
      <c r="BL29" s="271"/>
      <c r="BM29" s="271"/>
      <c r="BN29" s="271"/>
      <c r="BO29" s="271"/>
      <c r="BP29" s="271"/>
      <c r="BQ29" s="271"/>
      <c r="BR29" s="271"/>
      <c r="BS29" s="271"/>
      <c r="BT29" s="271"/>
      <c r="BU29" s="271"/>
      <c r="BV29" s="271"/>
      <c r="BW29" s="271"/>
      <c r="BX29" s="271"/>
      <c r="BY29" s="271"/>
      <c r="BZ29" s="271"/>
      <c r="CA29" s="271"/>
      <c r="CB29" s="271"/>
      <c r="CC29" s="271"/>
      <c r="CD29" s="271"/>
      <c r="CE29" s="271"/>
      <c r="CF29" s="271"/>
      <c r="CG29" s="271"/>
      <c r="CH29" s="271"/>
      <c r="CI29" s="271"/>
      <c r="CJ29" s="271"/>
      <c r="CK29" s="271"/>
      <c r="CL29" s="271"/>
      <c r="CM29" s="271"/>
      <c r="CN29" s="271"/>
      <c r="CO29" s="271"/>
      <c r="CP29" s="271"/>
      <c r="CQ29" s="271"/>
      <c r="CR29" s="271"/>
      <c r="CS29" s="271"/>
      <c r="CT29" s="271"/>
      <c r="CU29" s="271"/>
      <c r="CV29" s="271"/>
      <c r="CW29" s="271"/>
      <c r="CX29" s="271"/>
      <c r="CY29" s="271"/>
      <c r="CZ29" s="271"/>
      <c r="DA29" s="271"/>
      <c r="DB29" s="271"/>
      <c r="DC29" s="271"/>
      <c r="DD29" s="271"/>
      <c r="DE29" s="271"/>
      <c r="DF29" s="271"/>
      <c r="DG29" s="271"/>
      <c r="DH29" s="271"/>
      <c r="DI29" s="271"/>
      <c r="DJ29" s="271"/>
      <c r="DK29" s="271"/>
      <c r="DL29" s="271"/>
      <c r="DM29" s="271"/>
      <c r="DN29" s="271"/>
      <c r="DO29" s="271"/>
      <c r="DP29" s="271"/>
      <c r="DQ29" s="271"/>
      <c r="DR29" s="271"/>
      <c r="DS29" s="271"/>
      <c r="DT29" s="271"/>
      <c r="DU29" s="271"/>
      <c r="DV29" s="271"/>
      <c r="DW29" s="271"/>
      <c r="DX29" s="271"/>
      <c r="DY29" s="271"/>
      <c r="DZ29" s="271"/>
      <c r="EA29" s="271"/>
      <c r="EB29" s="271"/>
      <c r="EC29" s="271"/>
      <c r="ED29" s="271"/>
      <c r="EE29" s="271"/>
      <c r="EF29" s="271"/>
      <c r="EG29" s="271"/>
      <c r="EH29" s="271"/>
      <c r="EI29" s="271"/>
      <c r="EJ29" s="271"/>
      <c r="EK29" s="271"/>
      <c r="EL29" s="271"/>
      <c r="EM29" s="271"/>
      <c r="EN29" s="271"/>
      <c r="EO29" s="271"/>
      <c r="EP29" s="271"/>
      <c r="EQ29" s="271"/>
      <c r="ER29" s="271"/>
      <c r="ES29" s="271"/>
      <c r="ET29" s="271"/>
      <c r="EU29" s="271"/>
      <c r="EV29" s="271"/>
      <c r="EW29" s="271"/>
      <c r="EX29" s="271"/>
      <c r="EY29" s="271"/>
      <c r="EZ29" s="271"/>
      <c r="FA29" s="271"/>
      <c r="FB29" s="271"/>
      <c r="FC29" s="271"/>
      <c r="FD29" s="271"/>
      <c r="FE29" s="271"/>
      <c r="FF29" s="271"/>
      <c r="FG29" s="271"/>
      <c r="FH29" s="271"/>
      <c r="FI29" s="271"/>
      <c r="FJ29" s="271"/>
      <c r="FK29" s="271"/>
      <c r="FL29" s="271"/>
      <c r="FM29" s="271"/>
      <c r="FN29" s="271"/>
      <c r="FO29" s="271"/>
      <c r="FP29" s="271"/>
      <c r="FQ29" s="271"/>
      <c r="FR29" s="271"/>
      <c r="FS29" s="271"/>
      <c r="FT29" s="271"/>
      <c r="FU29" s="271"/>
      <c r="FV29" s="271"/>
      <c r="FW29" s="271"/>
      <c r="FX29" s="271"/>
      <c r="FY29" s="271"/>
      <c r="FZ29" s="271"/>
      <c r="GA29" s="271"/>
      <c r="GB29" s="271"/>
      <c r="GC29" s="271"/>
      <c r="GD29" s="271"/>
      <c r="GE29" s="271"/>
      <c r="GF29" s="271"/>
      <c r="GG29" s="271"/>
      <c r="GH29" s="271"/>
      <c r="GI29" s="271"/>
      <c r="GJ29" s="271"/>
      <c r="GK29" s="271"/>
      <c r="GL29" s="271"/>
      <c r="GM29" s="271"/>
      <c r="GN29" s="271"/>
      <c r="GO29" s="271"/>
      <c r="GP29" s="271"/>
      <c r="GQ29" s="271"/>
      <c r="GR29" s="271"/>
      <c r="GS29" s="271"/>
      <c r="GT29" s="271"/>
      <c r="GU29" s="271"/>
      <c r="GV29" s="271"/>
      <c r="GW29" s="271"/>
      <c r="GX29" s="271"/>
      <c r="GY29" s="271"/>
      <c r="GZ29" s="271"/>
      <c r="HA29" s="271"/>
      <c r="HB29" s="271"/>
      <c r="HC29" s="271"/>
      <c r="HD29" s="271"/>
      <c r="HE29" s="271"/>
      <c r="HF29" s="271"/>
      <c r="HG29" s="271"/>
      <c r="HH29" s="271"/>
      <c r="HI29" s="271"/>
      <c r="HJ29" s="271"/>
      <c r="HK29" s="271"/>
      <c r="HL29" s="271"/>
      <c r="HM29" s="271"/>
      <c r="HN29" s="271"/>
      <c r="HO29" s="271"/>
      <c r="HP29" s="271"/>
      <c r="HQ29" s="271"/>
      <c r="HR29" s="271"/>
      <c r="HS29" s="271"/>
      <c r="HT29" s="271"/>
      <c r="HU29" s="271"/>
      <c r="HV29" s="271"/>
      <c r="HW29" s="271"/>
      <c r="HX29" s="271"/>
      <c r="HY29" s="271"/>
      <c r="HZ29" s="271"/>
      <c r="IA29" s="271"/>
      <c r="IB29" s="271"/>
      <c r="IC29" s="271"/>
      <c r="ID29" s="271"/>
      <c r="IE29" s="271"/>
      <c r="IF29" s="271"/>
      <c r="IG29" s="271"/>
      <c r="IH29" s="271"/>
      <c r="II29" s="271"/>
      <c r="IJ29" s="271"/>
      <c r="IK29" s="271"/>
      <c r="IL29" s="271"/>
      <c r="IM29" s="271"/>
      <c r="IN29" s="271"/>
      <c r="IO29" s="271"/>
      <c r="IP29" s="271"/>
      <c r="IQ29" s="271"/>
      <c r="IR29" s="271"/>
      <c r="IS29" s="271"/>
      <c r="IT29" s="271"/>
      <c r="IU29" s="271"/>
      <c r="IV29" s="271"/>
    </row>
    <row r="30" spans="1:256" s="56" customFormat="1" ht="28.5" customHeight="1" x14ac:dyDescent="0.3">
      <c r="A30" s="245">
        <f t="shared" si="0"/>
        <v>14</v>
      </c>
      <c r="B30" s="55"/>
      <c r="C30" s="233"/>
      <c r="D30" s="237"/>
      <c r="E30" s="237"/>
      <c r="F30" s="43"/>
      <c r="G30" s="43"/>
      <c r="H30" s="43"/>
      <c r="I30" s="238"/>
      <c r="J30" s="238"/>
      <c r="K30" s="238"/>
      <c r="L30" s="238"/>
      <c r="M30" s="238"/>
      <c r="N30" s="238"/>
      <c r="O30" s="238"/>
      <c r="P30" s="238"/>
      <c r="Q30" s="238"/>
      <c r="R30" s="238"/>
      <c r="S30" s="238"/>
      <c r="T30" s="238"/>
      <c r="U30" s="271"/>
      <c r="V30" s="271"/>
      <c r="W30" s="271"/>
      <c r="X30" s="271"/>
      <c r="Y30" s="271"/>
      <c r="Z30" s="271"/>
      <c r="AA30" s="271"/>
      <c r="AB30" s="271"/>
      <c r="AC30" s="271"/>
      <c r="AD30" s="271"/>
      <c r="AE30" s="271"/>
      <c r="AF30" s="271"/>
      <c r="AG30" s="271"/>
      <c r="AH30" s="271"/>
      <c r="AI30" s="271"/>
      <c r="AJ30" s="271"/>
      <c r="AK30" s="271"/>
      <c r="AL30" s="271"/>
      <c r="AM30" s="271"/>
      <c r="AN30" s="271"/>
      <c r="AO30" s="271"/>
      <c r="AP30" s="271"/>
      <c r="AQ30" s="271"/>
      <c r="AR30" s="271"/>
      <c r="AS30" s="271"/>
      <c r="AT30" s="271"/>
      <c r="AU30" s="271"/>
      <c r="AV30" s="271"/>
      <c r="AW30" s="271"/>
      <c r="AX30" s="271"/>
      <c r="AY30" s="271"/>
      <c r="AZ30" s="271"/>
      <c r="BA30" s="271"/>
      <c r="BB30" s="271"/>
      <c r="BC30" s="271"/>
      <c r="BD30" s="271"/>
      <c r="BE30" s="271"/>
      <c r="BF30" s="271"/>
      <c r="BG30" s="271"/>
      <c r="BH30" s="271"/>
      <c r="BI30" s="271"/>
      <c r="BJ30" s="271"/>
      <c r="BK30" s="271"/>
      <c r="BL30" s="271"/>
      <c r="BM30" s="271"/>
      <c r="BN30" s="271"/>
      <c r="BO30" s="271"/>
      <c r="BP30" s="271"/>
      <c r="BQ30" s="271"/>
      <c r="BR30" s="271"/>
      <c r="BS30" s="271"/>
      <c r="BT30" s="271"/>
      <c r="BU30" s="271"/>
      <c r="BV30" s="271"/>
      <c r="BW30" s="271"/>
      <c r="BX30" s="271"/>
      <c r="BY30" s="271"/>
      <c r="BZ30" s="271"/>
      <c r="CA30" s="271"/>
      <c r="CB30" s="271"/>
      <c r="CC30" s="271"/>
      <c r="CD30" s="271"/>
      <c r="CE30" s="271"/>
      <c r="CF30" s="271"/>
      <c r="CG30" s="271"/>
      <c r="CH30" s="271"/>
      <c r="CI30" s="271"/>
      <c r="CJ30" s="271"/>
      <c r="CK30" s="271"/>
      <c r="CL30" s="271"/>
      <c r="CM30" s="271"/>
      <c r="CN30" s="271"/>
      <c r="CO30" s="271"/>
      <c r="CP30" s="271"/>
      <c r="CQ30" s="271"/>
      <c r="CR30" s="271"/>
      <c r="CS30" s="271"/>
      <c r="CT30" s="271"/>
      <c r="CU30" s="271"/>
      <c r="CV30" s="271"/>
      <c r="CW30" s="271"/>
      <c r="CX30" s="271"/>
      <c r="CY30" s="271"/>
      <c r="CZ30" s="271"/>
      <c r="DA30" s="271"/>
      <c r="DB30" s="271"/>
      <c r="DC30" s="271"/>
      <c r="DD30" s="271"/>
      <c r="DE30" s="271"/>
      <c r="DF30" s="271"/>
      <c r="DG30" s="271"/>
      <c r="DH30" s="271"/>
      <c r="DI30" s="271"/>
      <c r="DJ30" s="271"/>
      <c r="DK30" s="271"/>
      <c r="DL30" s="271"/>
      <c r="DM30" s="271"/>
      <c r="DN30" s="271"/>
      <c r="DO30" s="271"/>
      <c r="DP30" s="271"/>
      <c r="DQ30" s="271"/>
      <c r="DR30" s="271"/>
      <c r="DS30" s="271"/>
      <c r="DT30" s="271"/>
      <c r="DU30" s="271"/>
      <c r="DV30" s="271"/>
      <c r="DW30" s="271"/>
      <c r="DX30" s="271"/>
      <c r="DY30" s="271"/>
      <c r="DZ30" s="271"/>
      <c r="EA30" s="271"/>
      <c r="EB30" s="271"/>
      <c r="EC30" s="271"/>
      <c r="ED30" s="271"/>
      <c r="EE30" s="271"/>
      <c r="EF30" s="271"/>
      <c r="EG30" s="271"/>
      <c r="EH30" s="271"/>
      <c r="EI30" s="271"/>
      <c r="EJ30" s="271"/>
      <c r="EK30" s="271"/>
      <c r="EL30" s="271"/>
      <c r="EM30" s="271"/>
      <c r="EN30" s="271"/>
      <c r="EO30" s="271"/>
      <c r="EP30" s="271"/>
      <c r="EQ30" s="271"/>
      <c r="ER30" s="271"/>
      <c r="ES30" s="271"/>
      <c r="ET30" s="271"/>
      <c r="EU30" s="271"/>
      <c r="EV30" s="271"/>
      <c r="EW30" s="271"/>
      <c r="EX30" s="271"/>
      <c r="EY30" s="271"/>
      <c r="EZ30" s="271"/>
      <c r="FA30" s="271"/>
      <c r="FB30" s="271"/>
      <c r="FC30" s="271"/>
      <c r="FD30" s="271"/>
      <c r="FE30" s="271"/>
      <c r="FF30" s="271"/>
      <c r="FG30" s="271"/>
      <c r="FH30" s="271"/>
      <c r="FI30" s="271"/>
      <c r="FJ30" s="271"/>
      <c r="FK30" s="271"/>
      <c r="FL30" s="271"/>
      <c r="FM30" s="271"/>
      <c r="FN30" s="271"/>
      <c r="FO30" s="271"/>
      <c r="FP30" s="271"/>
      <c r="FQ30" s="271"/>
      <c r="FR30" s="271"/>
      <c r="FS30" s="271"/>
      <c r="FT30" s="271"/>
      <c r="FU30" s="271"/>
      <c r="FV30" s="271"/>
      <c r="FW30" s="271"/>
      <c r="FX30" s="271"/>
      <c r="FY30" s="271"/>
      <c r="FZ30" s="271"/>
      <c r="GA30" s="271"/>
      <c r="GB30" s="271"/>
      <c r="GC30" s="271"/>
      <c r="GD30" s="271"/>
      <c r="GE30" s="271"/>
      <c r="GF30" s="271"/>
      <c r="GG30" s="271"/>
      <c r="GH30" s="271"/>
      <c r="GI30" s="271"/>
      <c r="GJ30" s="271"/>
      <c r="GK30" s="271"/>
      <c r="GL30" s="271"/>
      <c r="GM30" s="271"/>
      <c r="GN30" s="271"/>
      <c r="GO30" s="271"/>
      <c r="GP30" s="271"/>
      <c r="GQ30" s="271"/>
      <c r="GR30" s="271"/>
      <c r="GS30" s="271"/>
      <c r="GT30" s="271"/>
      <c r="GU30" s="271"/>
      <c r="GV30" s="271"/>
      <c r="GW30" s="271"/>
      <c r="GX30" s="271"/>
      <c r="GY30" s="271"/>
      <c r="GZ30" s="271"/>
      <c r="HA30" s="271"/>
      <c r="HB30" s="271"/>
      <c r="HC30" s="271"/>
      <c r="HD30" s="271"/>
      <c r="HE30" s="271"/>
      <c r="HF30" s="271"/>
      <c r="HG30" s="271"/>
      <c r="HH30" s="271"/>
      <c r="HI30" s="271"/>
      <c r="HJ30" s="271"/>
      <c r="HK30" s="271"/>
      <c r="HL30" s="271"/>
      <c r="HM30" s="271"/>
      <c r="HN30" s="271"/>
      <c r="HO30" s="271"/>
      <c r="HP30" s="271"/>
      <c r="HQ30" s="271"/>
      <c r="HR30" s="271"/>
      <c r="HS30" s="271"/>
      <c r="HT30" s="271"/>
      <c r="HU30" s="271"/>
      <c r="HV30" s="271"/>
      <c r="HW30" s="271"/>
      <c r="HX30" s="271"/>
      <c r="HY30" s="271"/>
      <c r="HZ30" s="271"/>
      <c r="IA30" s="271"/>
      <c r="IB30" s="271"/>
      <c r="IC30" s="271"/>
      <c r="ID30" s="271"/>
      <c r="IE30" s="271"/>
      <c r="IF30" s="271"/>
      <c r="IG30" s="271"/>
      <c r="IH30" s="271"/>
      <c r="II30" s="271"/>
      <c r="IJ30" s="271"/>
      <c r="IK30" s="271"/>
      <c r="IL30" s="271"/>
      <c r="IM30" s="271"/>
      <c r="IN30" s="271"/>
      <c r="IO30" s="271"/>
      <c r="IP30" s="271"/>
      <c r="IQ30" s="271"/>
      <c r="IR30" s="271"/>
      <c r="IS30" s="271"/>
      <c r="IT30" s="271"/>
      <c r="IU30" s="271"/>
      <c r="IV30" s="271"/>
    </row>
    <row r="31" spans="1:256" s="56" customFormat="1" ht="13.8" x14ac:dyDescent="0.3">
      <c r="A31" s="245">
        <f t="shared" si="0"/>
        <v>15</v>
      </c>
      <c r="B31" s="55"/>
      <c r="C31" s="235"/>
      <c r="D31" s="237"/>
      <c r="E31" s="237"/>
      <c r="F31" s="43"/>
      <c r="G31" s="43"/>
      <c r="H31" s="43"/>
      <c r="I31" s="238"/>
      <c r="J31" s="238"/>
      <c r="K31" s="238"/>
      <c r="L31" s="238"/>
      <c r="M31" s="238"/>
      <c r="N31" s="238"/>
      <c r="O31" s="238"/>
      <c r="P31" s="238"/>
      <c r="Q31" s="238"/>
      <c r="R31" s="238"/>
      <c r="S31" s="238"/>
      <c r="T31" s="238"/>
      <c r="U31" s="271"/>
      <c r="V31" s="271"/>
      <c r="W31" s="271"/>
      <c r="X31" s="271"/>
      <c r="Y31" s="271"/>
      <c r="Z31" s="271"/>
      <c r="AA31" s="271"/>
      <c r="AB31" s="271"/>
      <c r="AC31" s="271"/>
      <c r="AD31" s="271"/>
      <c r="AE31" s="271"/>
      <c r="AF31" s="271"/>
      <c r="AG31" s="271"/>
      <c r="AH31" s="271"/>
      <c r="AI31" s="271"/>
      <c r="AJ31" s="271"/>
      <c r="AK31" s="271"/>
      <c r="AL31" s="271"/>
      <c r="AM31" s="271"/>
      <c r="AN31" s="271"/>
      <c r="AO31" s="271"/>
      <c r="AP31" s="271"/>
      <c r="AQ31" s="271"/>
      <c r="AR31" s="271"/>
      <c r="AS31" s="271"/>
      <c r="AT31" s="271"/>
      <c r="AU31" s="271"/>
      <c r="AV31" s="271"/>
      <c r="AW31" s="271"/>
      <c r="AX31" s="271"/>
      <c r="AY31" s="271"/>
      <c r="AZ31" s="271"/>
      <c r="BA31" s="271"/>
      <c r="BB31" s="271"/>
      <c r="BC31" s="271"/>
      <c r="BD31" s="271"/>
      <c r="BE31" s="271"/>
      <c r="BF31" s="271"/>
      <c r="BG31" s="271"/>
      <c r="BH31" s="271"/>
      <c r="BI31" s="271"/>
      <c r="BJ31" s="271"/>
      <c r="BK31" s="271"/>
      <c r="BL31" s="271"/>
      <c r="BM31" s="271"/>
      <c r="BN31" s="271"/>
      <c r="BO31" s="271"/>
      <c r="BP31" s="271"/>
      <c r="BQ31" s="271"/>
      <c r="BR31" s="271"/>
      <c r="BS31" s="271"/>
      <c r="BT31" s="271"/>
      <c r="BU31" s="271"/>
      <c r="BV31" s="271"/>
      <c r="BW31" s="271"/>
      <c r="BX31" s="271"/>
      <c r="BY31" s="271"/>
      <c r="BZ31" s="271"/>
      <c r="CA31" s="271"/>
      <c r="CB31" s="271"/>
      <c r="CC31" s="271"/>
      <c r="CD31" s="271"/>
      <c r="CE31" s="271"/>
      <c r="CF31" s="271"/>
      <c r="CG31" s="271"/>
      <c r="CH31" s="271"/>
      <c r="CI31" s="271"/>
      <c r="CJ31" s="271"/>
      <c r="CK31" s="271"/>
      <c r="CL31" s="271"/>
      <c r="CM31" s="271"/>
      <c r="CN31" s="271"/>
      <c r="CO31" s="271"/>
      <c r="CP31" s="271"/>
      <c r="CQ31" s="271"/>
      <c r="CR31" s="271"/>
      <c r="CS31" s="271"/>
      <c r="CT31" s="271"/>
      <c r="CU31" s="271"/>
      <c r="CV31" s="271"/>
      <c r="CW31" s="271"/>
      <c r="CX31" s="271"/>
      <c r="CY31" s="271"/>
      <c r="CZ31" s="271"/>
      <c r="DA31" s="271"/>
      <c r="DB31" s="271"/>
      <c r="DC31" s="271"/>
      <c r="DD31" s="271"/>
      <c r="DE31" s="271"/>
      <c r="DF31" s="271"/>
      <c r="DG31" s="271"/>
      <c r="DH31" s="271"/>
      <c r="DI31" s="271"/>
      <c r="DJ31" s="271"/>
      <c r="DK31" s="271"/>
      <c r="DL31" s="271"/>
      <c r="DM31" s="271"/>
      <c r="DN31" s="271"/>
      <c r="DO31" s="271"/>
      <c r="DP31" s="271"/>
      <c r="DQ31" s="271"/>
      <c r="DR31" s="271"/>
      <c r="DS31" s="271"/>
      <c r="DT31" s="271"/>
      <c r="DU31" s="271"/>
      <c r="DV31" s="271"/>
      <c r="DW31" s="271"/>
      <c r="DX31" s="271"/>
      <c r="DY31" s="271"/>
      <c r="DZ31" s="271"/>
      <c r="EA31" s="271"/>
      <c r="EB31" s="271"/>
      <c r="EC31" s="271"/>
      <c r="ED31" s="271"/>
      <c r="EE31" s="271"/>
      <c r="EF31" s="271"/>
      <c r="EG31" s="271"/>
      <c r="EH31" s="271"/>
      <c r="EI31" s="271"/>
      <c r="EJ31" s="271"/>
      <c r="EK31" s="271"/>
      <c r="EL31" s="271"/>
      <c r="EM31" s="271"/>
      <c r="EN31" s="271"/>
      <c r="EO31" s="271"/>
      <c r="EP31" s="271"/>
      <c r="EQ31" s="271"/>
      <c r="ER31" s="271"/>
      <c r="ES31" s="271"/>
      <c r="ET31" s="271"/>
      <c r="EU31" s="271"/>
      <c r="EV31" s="271"/>
      <c r="EW31" s="271"/>
      <c r="EX31" s="271"/>
      <c r="EY31" s="271"/>
      <c r="EZ31" s="271"/>
      <c r="FA31" s="271"/>
      <c r="FB31" s="271"/>
      <c r="FC31" s="271"/>
      <c r="FD31" s="271"/>
      <c r="FE31" s="271"/>
      <c r="FF31" s="271"/>
      <c r="FG31" s="271"/>
      <c r="FH31" s="271"/>
      <c r="FI31" s="271"/>
      <c r="FJ31" s="271"/>
      <c r="FK31" s="271"/>
      <c r="FL31" s="271"/>
      <c r="FM31" s="271"/>
      <c r="FN31" s="271"/>
      <c r="FO31" s="271"/>
      <c r="FP31" s="271"/>
      <c r="FQ31" s="271"/>
      <c r="FR31" s="271"/>
      <c r="FS31" s="271"/>
      <c r="FT31" s="271"/>
      <c r="FU31" s="271"/>
      <c r="FV31" s="271"/>
      <c r="FW31" s="271"/>
      <c r="FX31" s="271"/>
      <c r="FY31" s="271"/>
      <c r="FZ31" s="271"/>
      <c r="GA31" s="271"/>
      <c r="GB31" s="271"/>
      <c r="GC31" s="271"/>
      <c r="GD31" s="271"/>
      <c r="GE31" s="271"/>
      <c r="GF31" s="271"/>
      <c r="GG31" s="271"/>
      <c r="GH31" s="271"/>
      <c r="GI31" s="271"/>
      <c r="GJ31" s="271"/>
      <c r="GK31" s="271"/>
      <c r="GL31" s="271"/>
      <c r="GM31" s="271"/>
      <c r="GN31" s="271"/>
      <c r="GO31" s="271"/>
      <c r="GP31" s="271"/>
      <c r="GQ31" s="271"/>
      <c r="GR31" s="271"/>
      <c r="GS31" s="271"/>
      <c r="GT31" s="271"/>
      <c r="GU31" s="271"/>
      <c r="GV31" s="271"/>
      <c r="GW31" s="271"/>
      <c r="GX31" s="271"/>
      <c r="GY31" s="271"/>
      <c r="GZ31" s="271"/>
      <c r="HA31" s="271"/>
      <c r="HB31" s="271"/>
      <c r="HC31" s="271"/>
      <c r="HD31" s="271"/>
      <c r="HE31" s="271"/>
      <c r="HF31" s="271"/>
      <c r="HG31" s="271"/>
      <c r="HH31" s="271"/>
      <c r="HI31" s="271"/>
      <c r="HJ31" s="271"/>
      <c r="HK31" s="271"/>
      <c r="HL31" s="271"/>
      <c r="HM31" s="271"/>
      <c r="HN31" s="271"/>
      <c r="HO31" s="271"/>
      <c r="HP31" s="271"/>
      <c r="HQ31" s="271"/>
      <c r="HR31" s="271"/>
      <c r="HS31" s="271"/>
      <c r="HT31" s="271"/>
      <c r="HU31" s="271"/>
      <c r="HV31" s="271"/>
      <c r="HW31" s="271"/>
      <c r="HX31" s="271"/>
      <c r="HY31" s="271"/>
      <c r="HZ31" s="271"/>
      <c r="IA31" s="271"/>
      <c r="IB31" s="271"/>
      <c r="IC31" s="271"/>
      <c r="ID31" s="271"/>
      <c r="IE31" s="271"/>
      <c r="IF31" s="271"/>
      <c r="IG31" s="271"/>
      <c r="IH31" s="271"/>
      <c r="II31" s="271"/>
      <c r="IJ31" s="271"/>
      <c r="IK31" s="271"/>
      <c r="IL31" s="271"/>
      <c r="IM31" s="271"/>
      <c r="IN31" s="271"/>
      <c r="IO31" s="271"/>
      <c r="IP31" s="271"/>
      <c r="IQ31" s="271"/>
      <c r="IR31" s="271"/>
      <c r="IS31" s="271"/>
      <c r="IT31" s="271"/>
      <c r="IU31" s="271"/>
      <c r="IV31" s="271"/>
    </row>
    <row r="32" spans="1:256" s="56" customFormat="1" ht="13.8" x14ac:dyDescent="0.3">
      <c r="A32" s="245">
        <f t="shared" si="0"/>
        <v>16</v>
      </c>
      <c r="B32" s="55"/>
      <c r="C32" s="232"/>
      <c r="D32" s="237"/>
      <c r="E32" s="237"/>
      <c r="F32" s="43"/>
      <c r="G32" s="43"/>
      <c r="H32" s="43"/>
      <c r="I32" s="238"/>
      <c r="J32" s="238"/>
      <c r="K32" s="238"/>
      <c r="L32" s="238"/>
      <c r="M32" s="238"/>
      <c r="N32" s="238"/>
      <c r="O32" s="238"/>
      <c r="P32" s="238"/>
      <c r="Q32" s="238"/>
      <c r="R32" s="238"/>
      <c r="S32" s="238"/>
      <c r="T32" s="238"/>
      <c r="U32" s="271"/>
      <c r="V32" s="271"/>
      <c r="W32" s="271"/>
      <c r="X32" s="271"/>
      <c r="Y32" s="271"/>
      <c r="Z32" s="271"/>
      <c r="AA32" s="271"/>
      <c r="AB32" s="271"/>
      <c r="AC32" s="271"/>
      <c r="AD32" s="271"/>
      <c r="AE32" s="271"/>
      <c r="AF32" s="271"/>
      <c r="AG32" s="271"/>
      <c r="AH32" s="271"/>
      <c r="AI32" s="271"/>
      <c r="AJ32" s="271"/>
      <c r="AK32" s="271"/>
      <c r="AL32" s="271"/>
      <c r="AM32" s="271"/>
      <c r="AN32" s="271"/>
      <c r="AO32" s="271"/>
      <c r="AP32" s="271"/>
      <c r="AQ32" s="271"/>
      <c r="AR32" s="271"/>
      <c r="AS32" s="271"/>
      <c r="AT32" s="271"/>
      <c r="AU32" s="271"/>
      <c r="AV32" s="271"/>
      <c r="AW32" s="271"/>
      <c r="AX32" s="271"/>
      <c r="AY32" s="271"/>
      <c r="AZ32" s="271"/>
      <c r="BA32" s="271"/>
      <c r="BB32" s="271"/>
      <c r="BC32" s="271"/>
      <c r="BD32" s="271"/>
      <c r="BE32" s="271"/>
      <c r="BF32" s="271"/>
      <c r="BG32" s="271"/>
      <c r="BH32" s="271"/>
      <c r="BI32" s="271"/>
      <c r="BJ32" s="271"/>
      <c r="BK32" s="271"/>
      <c r="BL32" s="271"/>
      <c r="BM32" s="271"/>
      <c r="BN32" s="271"/>
      <c r="BO32" s="271"/>
      <c r="BP32" s="271"/>
      <c r="BQ32" s="271"/>
      <c r="BR32" s="271"/>
      <c r="BS32" s="271"/>
      <c r="BT32" s="271"/>
      <c r="BU32" s="271"/>
      <c r="BV32" s="271"/>
      <c r="BW32" s="271"/>
      <c r="BX32" s="271"/>
      <c r="BY32" s="271"/>
      <c r="BZ32" s="271"/>
      <c r="CA32" s="271"/>
      <c r="CB32" s="271"/>
      <c r="CC32" s="271"/>
      <c r="CD32" s="271"/>
      <c r="CE32" s="271"/>
      <c r="CF32" s="271"/>
      <c r="CG32" s="271"/>
      <c r="CH32" s="271"/>
      <c r="CI32" s="271"/>
      <c r="CJ32" s="271"/>
      <c r="CK32" s="271"/>
      <c r="CL32" s="271"/>
      <c r="CM32" s="271"/>
      <c r="CN32" s="271"/>
      <c r="CO32" s="271"/>
      <c r="CP32" s="271"/>
      <c r="CQ32" s="271"/>
      <c r="CR32" s="271"/>
      <c r="CS32" s="271"/>
      <c r="CT32" s="271"/>
      <c r="CU32" s="271"/>
      <c r="CV32" s="271"/>
      <c r="CW32" s="271"/>
      <c r="CX32" s="271"/>
      <c r="CY32" s="271"/>
      <c r="CZ32" s="271"/>
      <c r="DA32" s="271"/>
      <c r="DB32" s="271"/>
      <c r="DC32" s="271"/>
      <c r="DD32" s="271"/>
      <c r="DE32" s="271"/>
      <c r="DF32" s="271"/>
      <c r="DG32" s="271"/>
      <c r="DH32" s="271"/>
      <c r="DI32" s="271"/>
      <c r="DJ32" s="271"/>
      <c r="DK32" s="271"/>
      <c r="DL32" s="271"/>
      <c r="DM32" s="271"/>
      <c r="DN32" s="271"/>
      <c r="DO32" s="271"/>
      <c r="DP32" s="271"/>
      <c r="DQ32" s="271"/>
      <c r="DR32" s="271"/>
      <c r="DS32" s="271"/>
      <c r="DT32" s="271"/>
      <c r="DU32" s="271"/>
      <c r="DV32" s="271"/>
      <c r="DW32" s="271"/>
      <c r="DX32" s="271"/>
      <c r="DY32" s="271"/>
      <c r="DZ32" s="271"/>
      <c r="EA32" s="271"/>
      <c r="EB32" s="271"/>
      <c r="EC32" s="271"/>
      <c r="ED32" s="271"/>
      <c r="EE32" s="271"/>
      <c r="EF32" s="271"/>
      <c r="EG32" s="271"/>
      <c r="EH32" s="271"/>
      <c r="EI32" s="271"/>
      <c r="EJ32" s="271"/>
      <c r="EK32" s="271"/>
      <c r="EL32" s="271"/>
      <c r="EM32" s="271"/>
      <c r="EN32" s="271"/>
      <c r="EO32" s="271"/>
      <c r="EP32" s="271"/>
      <c r="EQ32" s="271"/>
      <c r="ER32" s="271"/>
      <c r="ES32" s="271"/>
      <c r="ET32" s="271"/>
      <c r="EU32" s="271"/>
      <c r="EV32" s="271"/>
      <c r="EW32" s="271"/>
      <c r="EX32" s="271"/>
      <c r="EY32" s="271"/>
      <c r="EZ32" s="271"/>
      <c r="FA32" s="271"/>
      <c r="FB32" s="271"/>
      <c r="FC32" s="271"/>
      <c r="FD32" s="271"/>
      <c r="FE32" s="271"/>
      <c r="FF32" s="271"/>
      <c r="FG32" s="271"/>
      <c r="FH32" s="271"/>
      <c r="FI32" s="271"/>
      <c r="FJ32" s="271"/>
      <c r="FK32" s="271"/>
      <c r="FL32" s="271"/>
      <c r="FM32" s="271"/>
      <c r="FN32" s="271"/>
      <c r="FO32" s="271"/>
      <c r="FP32" s="271"/>
      <c r="FQ32" s="271"/>
      <c r="FR32" s="271"/>
      <c r="FS32" s="271"/>
      <c r="FT32" s="271"/>
      <c r="FU32" s="271"/>
      <c r="FV32" s="271"/>
      <c r="FW32" s="271"/>
      <c r="FX32" s="271"/>
      <c r="FY32" s="271"/>
      <c r="FZ32" s="271"/>
      <c r="GA32" s="271"/>
      <c r="GB32" s="271"/>
      <c r="GC32" s="271"/>
      <c r="GD32" s="271"/>
      <c r="GE32" s="271"/>
      <c r="GF32" s="271"/>
      <c r="GG32" s="271"/>
      <c r="GH32" s="271"/>
      <c r="GI32" s="271"/>
      <c r="GJ32" s="271"/>
      <c r="GK32" s="271"/>
      <c r="GL32" s="271"/>
      <c r="GM32" s="271"/>
      <c r="GN32" s="271"/>
      <c r="GO32" s="271"/>
      <c r="GP32" s="271"/>
      <c r="GQ32" s="271"/>
      <c r="GR32" s="271"/>
      <c r="GS32" s="271"/>
      <c r="GT32" s="271"/>
      <c r="GU32" s="271"/>
      <c r="GV32" s="271"/>
      <c r="GW32" s="271"/>
      <c r="GX32" s="271"/>
      <c r="GY32" s="271"/>
      <c r="GZ32" s="271"/>
      <c r="HA32" s="271"/>
      <c r="HB32" s="271"/>
      <c r="HC32" s="271"/>
      <c r="HD32" s="271"/>
      <c r="HE32" s="271"/>
      <c r="HF32" s="271"/>
      <c r="HG32" s="271"/>
      <c r="HH32" s="271"/>
      <c r="HI32" s="271"/>
      <c r="HJ32" s="271"/>
      <c r="HK32" s="271"/>
      <c r="HL32" s="271"/>
      <c r="HM32" s="271"/>
      <c r="HN32" s="271"/>
      <c r="HO32" s="271"/>
      <c r="HP32" s="271"/>
      <c r="HQ32" s="271"/>
      <c r="HR32" s="271"/>
      <c r="HS32" s="271"/>
      <c r="HT32" s="271"/>
      <c r="HU32" s="271"/>
      <c r="HV32" s="271"/>
      <c r="HW32" s="271"/>
      <c r="HX32" s="271"/>
      <c r="HY32" s="271"/>
      <c r="HZ32" s="271"/>
      <c r="IA32" s="271"/>
      <c r="IB32" s="271"/>
      <c r="IC32" s="271"/>
      <c r="ID32" s="271"/>
      <c r="IE32" s="271"/>
      <c r="IF32" s="271"/>
      <c r="IG32" s="271"/>
      <c r="IH32" s="271"/>
      <c r="II32" s="271"/>
      <c r="IJ32" s="271"/>
      <c r="IK32" s="271"/>
      <c r="IL32" s="271"/>
      <c r="IM32" s="271"/>
      <c r="IN32" s="271"/>
      <c r="IO32" s="271"/>
      <c r="IP32" s="271"/>
      <c r="IQ32" s="271"/>
      <c r="IR32" s="271"/>
      <c r="IS32" s="271"/>
      <c r="IT32" s="271"/>
      <c r="IU32" s="271"/>
      <c r="IV32" s="271"/>
    </row>
    <row r="33" spans="1:256" s="56" customFormat="1" ht="13.8" x14ac:dyDescent="0.3">
      <c r="A33" s="245">
        <f t="shared" si="0"/>
        <v>17</v>
      </c>
      <c r="B33" s="55"/>
      <c r="C33" s="236"/>
      <c r="D33" s="237"/>
      <c r="E33" s="237"/>
      <c r="F33" s="43"/>
      <c r="G33" s="43"/>
      <c r="H33" s="43"/>
      <c r="I33" s="238"/>
      <c r="J33" s="238"/>
      <c r="K33" s="238"/>
      <c r="L33" s="238"/>
      <c r="M33" s="238"/>
      <c r="N33" s="238"/>
      <c r="O33" s="238"/>
      <c r="P33" s="238"/>
      <c r="Q33" s="238"/>
      <c r="R33" s="238"/>
      <c r="S33" s="238"/>
      <c r="T33" s="238"/>
      <c r="U33" s="271"/>
      <c r="V33" s="271"/>
      <c r="W33" s="271"/>
      <c r="X33" s="271"/>
      <c r="Y33" s="271"/>
      <c r="Z33" s="271"/>
      <c r="AA33" s="271"/>
      <c r="AB33" s="271"/>
      <c r="AC33" s="271"/>
      <c r="AD33" s="271"/>
      <c r="AE33" s="271"/>
      <c r="AF33" s="271"/>
      <c r="AG33" s="271"/>
      <c r="AH33" s="271"/>
      <c r="AI33" s="271"/>
      <c r="AJ33" s="271"/>
      <c r="AK33" s="271"/>
      <c r="AL33" s="271"/>
      <c r="AM33" s="271"/>
      <c r="AN33" s="271"/>
      <c r="AO33" s="271"/>
      <c r="AP33" s="271"/>
      <c r="AQ33" s="271"/>
      <c r="AR33" s="271"/>
      <c r="AS33" s="271"/>
      <c r="AT33" s="271"/>
      <c r="AU33" s="271"/>
      <c r="AV33" s="271"/>
      <c r="AW33" s="271"/>
      <c r="AX33" s="271"/>
      <c r="AY33" s="271"/>
      <c r="AZ33" s="271"/>
      <c r="BA33" s="271"/>
      <c r="BB33" s="271"/>
      <c r="BC33" s="271"/>
      <c r="BD33" s="271"/>
      <c r="BE33" s="271"/>
      <c r="BF33" s="271"/>
      <c r="BG33" s="271"/>
      <c r="BH33" s="271"/>
      <c r="BI33" s="271"/>
      <c r="BJ33" s="271"/>
      <c r="BK33" s="271"/>
      <c r="BL33" s="271"/>
      <c r="BM33" s="271"/>
      <c r="BN33" s="271"/>
      <c r="BO33" s="271"/>
      <c r="BP33" s="271"/>
      <c r="BQ33" s="271"/>
      <c r="BR33" s="271"/>
      <c r="BS33" s="271"/>
      <c r="BT33" s="271"/>
      <c r="BU33" s="271"/>
      <c r="BV33" s="271"/>
      <c r="BW33" s="271"/>
      <c r="BX33" s="271"/>
      <c r="BY33" s="271"/>
      <c r="BZ33" s="271"/>
      <c r="CA33" s="271"/>
      <c r="CB33" s="271"/>
      <c r="CC33" s="271"/>
      <c r="CD33" s="271"/>
      <c r="CE33" s="271"/>
      <c r="CF33" s="271"/>
      <c r="CG33" s="271"/>
      <c r="CH33" s="271"/>
      <c r="CI33" s="271"/>
      <c r="CJ33" s="271"/>
      <c r="CK33" s="271"/>
      <c r="CL33" s="271"/>
      <c r="CM33" s="271"/>
      <c r="CN33" s="271"/>
      <c r="CO33" s="271"/>
      <c r="CP33" s="271"/>
      <c r="CQ33" s="271"/>
      <c r="CR33" s="271"/>
      <c r="CS33" s="271"/>
      <c r="CT33" s="271"/>
      <c r="CU33" s="271"/>
      <c r="CV33" s="271"/>
      <c r="CW33" s="271"/>
      <c r="CX33" s="271"/>
      <c r="CY33" s="271"/>
      <c r="CZ33" s="271"/>
      <c r="DA33" s="271"/>
      <c r="DB33" s="271"/>
      <c r="DC33" s="271"/>
      <c r="DD33" s="271"/>
      <c r="DE33" s="271"/>
      <c r="DF33" s="271"/>
      <c r="DG33" s="271"/>
      <c r="DH33" s="271"/>
      <c r="DI33" s="271"/>
      <c r="DJ33" s="271"/>
      <c r="DK33" s="271"/>
      <c r="DL33" s="271"/>
      <c r="DM33" s="271"/>
      <c r="DN33" s="271"/>
      <c r="DO33" s="271"/>
      <c r="DP33" s="271"/>
      <c r="DQ33" s="271"/>
      <c r="DR33" s="271"/>
      <c r="DS33" s="271"/>
      <c r="DT33" s="271"/>
      <c r="DU33" s="271"/>
      <c r="DV33" s="271"/>
      <c r="DW33" s="271"/>
      <c r="DX33" s="271"/>
      <c r="DY33" s="271"/>
      <c r="DZ33" s="271"/>
      <c r="EA33" s="271"/>
      <c r="EB33" s="271"/>
      <c r="EC33" s="271"/>
      <c r="ED33" s="271"/>
      <c r="EE33" s="271"/>
      <c r="EF33" s="271"/>
      <c r="EG33" s="271"/>
      <c r="EH33" s="271"/>
      <c r="EI33" s="271"/>
      <c r="EJ33" s="271"/>
      <c r="EK33" s="271"/>
      <c r="EL33" s="271"/>
      <c r="EM33" s="271"/>
      <c r="EN33" s="271"/>
      <c r="EO33" s="271"/>
      <c r="EP33" s="271"/>
      <c r="EQ33" s="271"/>
      <c r="ER33" s="271"/>
      <c r="ES33" s="271"/>
      <c r="ET33" s="271"/>
      <c r="EU33" s="271"/>
      <c r="EV33" s="271"/>
      <c r="EW33" s="271"/>
      <c r="EX33" s="271"/>
      <c r="EY33" s="271"/>
      <c r="EZ33" s="271"/>
      <c r="FA33" s="271"/>
      <c r="FB33" s="271"/>
      <c r="FC33" s="271"/>
      <c r="FD33" s="271"/>
      <c r="FE33" s="271"/>
      <c r="FF33" s="271"/>
      <c r="FG33" s="271"/>
      <c r="FH33" s="271"/>
      <c r="FI33" s="271"/>
      <c r="FJ33" s="271"/>
      <c r="FK33" s="271"/>
      <c r="FL33" s="271"/>
      <c r="FM33" s="271"/>
      <c r="FN33" s="271"/>
      <c r="FO33" s="271"/>
      <c r="FP33" s="271"/>
      <c r="FQ33" s="271"/>
      <c r="FR33" s="271"/>
      <c r="FS33" s="271"/>
      <c r="FT33" s="271"/>
      <c r="FU33" s="271"/>
      <c r="FV33" s="271"/>
      <c r="FW33" s="271"/>
      <c r="FX33" s="271"/>
      <c r="FY33" s="271"/>
      <c r="FZ33" s="271"/>
      <c r="GA33" s="271"/>
      <c r="GB33" s="271"/>
      <c r="GC33" s="271"/>
      <c r="GD33" s="271"/>
      <c r="GE33" s="271"/>
      <c r="GF33" s="271"/>
      <c r="GG33" s="271"/>
      <c r="GH33" s="271"/>
      <c r="GI33" s="271"/>
      <c r="GJ33" s="271"/>
      <c r="GK33" s="271"/>
      <c r="GL33" s="271"/>
      <c r="GM33" s="271"/>
      <c r="GN33" s="271"/>
      <c r="GO33" s="271"/>
      <c r="GP33" s="271"/>
      <c r="GQ33" s="271"/>
      <c r="GR33" s="271"/>
      <c r="GS33" s="271"/>
      <c r="GT33" s="271"/>
      <c r="GU33" s="271"/>
      <c r="GV33" s="271"/>
      <c r="GW33" s="271"/>
      <c r="GX33" s="271"/>
      <c r="GY33" s="271"/>
      <c r="GZ33" s="271"/>
      <c r="HA33" s="271"/>
      <c r="HB33" s="271"/>
      <c r="HC33" s="271"/>
      <c r="HD33" s="271"/>
      <c r="HE33" s="271"/>
      <c r="HF33" s="271"/>
      <c r="HG33" s="271"/>
      <c r="HH33" s="271"/>
      <c r="HI33" s="271"/>
      <c r="HJ33" s="271"/>
      <c r="HK33" s="271"/>
      <c r="HL33" s="271"/>
      <c r="HM33" s="271"/>
      <c r="HN33" s="271"/>
      <c r="HO33" s="271"/>
      <c r="HP33" s="271"/>
      <c r="HQ33" s="271"/>
      <c r="HR33" s="271"/>
      <c r="HS33" s="271"/>
      <c r="HT33" s="271"/>
      <c r="HU33" s="271"/>
      <c r="HV33" s="271"/>
      <c r="HW33" s="271"/>
      <c r="HX33" s="271"/>
      <c r="HY33" s="271"/>
      <c r="HZ33" s="271"/>
      <c r="IA33" s="271"/>
      <c r="IB33" s="271"/>
      <c r="IC33" s="271"/>
      <c r="ID33" s="271"/>
      <c r="IE33" s="271"/>
      <c r="IF33" s="271"/>
      <c r="IG33" s="271"/>
      <c r="IH33" s="271"/>
      <c r="II33" s="271"/>
      <c r="IJ33" s="271"/>
      <c r="IK33" s="271"/>
      <c r="IL33" s="271"/>
      <c r="IM33" s="271"/>
      <c r="IN33" s="271"/>
      <c r="IO33" s="271"/>
      <c r="IP33" s="271"/>
      <c r="IQ33" s="271"/>
      <c r="IR33" s="271"/>
      <c r="IS33" s="271"/>
      <c r="IT33" s="271"/>
      <c r="IU33" s="271"/>
      <c r="IV33" s="271"/>
    </row>
    <row r="34" spans="1:256" s="4" customFormat="1" ht="13.8" x14ac:dyDescent="0.3">
      <c r="A34" s="271"/>
      <c r="B34" s="271"/>
      <c r="C34" s="271"/>
      <c r="D34" s="271"/>
      <c r="E34" s="271"/>
      <c r="F34" s="271"/>
      <c r="G34" s="271"/>
      <c r="H34" s="271"/>
      <c r="I34" s="271"/>
      <c r="J34" s="271"/>
      <c r="K34" s="271"/>
      <c r="L34" s="271"/>
      <c r="M34" s="271"/>
      <c r="N34" s="271"/>
      <c r="O34" s="271"/>
      <c r="P34" s="271"/>
      <c r="Q34" s="271"/>
      <c r="R34" s="271"/>
      <c r="S34" s="271"/>
      <c r="T34" s="271"/>
      <c r="U34" s="271"/>
      <c r="V34" s="271"/>
      <c r="W34" s="271"/>
      <c r="X34" s="271"/>
      <c r="Y34" s="271"/>
      <c r="Z34" s="271"/>
      <c r="AA34" s="271"/>
      <c r="AB34" s="271"/>
      <c r="AC34" s="271"/>
      <c r="AD34" s="271"/>
      <c r="AE34" s="271"/>
      <c r="AF34" s="271"/>
      <c r="AG34" s="271"/>
      <c r="AH34" s="271"/>
      <c r="AI34" s="271"/>
      <c r="AJ34" s="271"/>
      <c r="AK34" s="271"/>
      <c r="AL34" s="271"/>
      <c r="AM34" s="271"/>
      <c r="AN34" s="271"/>
      <c r="AO34" s="271"/>
      <c r="AP34" s="271"/>
      <c r="AQ34" s="271"/>
      <c r="AR34" s="271"/>
      <c r="AS34" s="271"/>
      <c r="AT34" s="271"/>
      <c r="AU34" s="271"/>
      <c r="AV34" s="271"/>
      <c r="AW34" s="271"/>
      <c r="AX34" s="271"/>
      <c r="AY34" s="271"/>
      <c r="AZ34" s="271"/>
      <c r="BA34" s="271"/>
      <c r="BB34" s="271"/>
      <c r="BC34" s="271"/>
      <c r="BD34" s="271"/>
      <c r="BE34" s="271"/>
      <c r="BF34" s="271"/>
      <c r="BG34" s="271"/>
      <c r="BH34" s="271"/>
      <c r="BI34" s="271"/>
      <c r="BJ34" s="271"/>
      <c r="BK34" s="271"/>
      <c r="BL34" s="271"/>
      <c r="BM34" s="271"/>
      <c r="BN34" s="271"/>
      <c r="BO34" s="271"/>
      <c r="BP34" s="271"/>
      <c r="BQ34" s="271"/>
      <c r="BR34" s="271"/>
      <c r="BS34" s="271"/>
      <c r="BT34" s="271"/>
      <c r="BU34" s="271"/>
      <c r="BV34" s="271"/>
      <c r="BW34" s="271"/>
      <c r="BX34" s="271"/>
      <c r="BY34" s="271"/>
      <c r="BZ34" s="271"/>
      <c r="CA34" s="271"/>
      <c r="CB34" s="271"/>
      <c r="CC34" s="271"/>
      <c r="CD34" s="271"/>
      <c r="CE34" s="271"/>
      <c r="CF34" s="271"/>
      <c r="CG34" s="271"/>
      <c r="CH34" s="271"/>
      <c r="CI34" s="271"/>
      <c r="CJ34" s="271"/>
      <c r="CK34" s="271"/>
      <c r="CL34" s="271"/>
      <c r="CM34" s="271"/>
      <c r="CN34" s="271"/>
      <c r="CO34" s="271"/>
      <c r="CP34" s="271"/>
      <c r="CQ34" s="271"/>
      <c r="CR34" s="271"/>
      <c r="CS34" s="271"/>
      <c r="CT34" s="271"/>
      <c r="CU34" s="271"/>
      <c r="CV34" s="271"/>
      <c r="CW34" s="271"/>
      <c r="CX34" s="271"/>
      <c r="CY34" s="271"/>
      <c r="CZ34" s="271"/>
      <c r="DA34" s="271"/>
      <c r="DB34" s="271"/>
      <c r="DC34" s="271"/>
      <c r="DD34" s="271"/>
      <c r="DE34" s="271"/>
      <c r="DF34" s="271"/>
      <c r="DG34" s="271"/>
      <c r="DH34" s="271"/>
      <c r="DI34" s="271"/>
      <c r="DJ34" s="271"/>
      <c r="DK34" s="271"/>
      <c r="DL34" s="271"/>
      <c r="DM34" s="271"/>
      <c r="DN34" s="271"/>
      <c r="DO34" s="271"/>
      <c r="DP34" s="271"/>
      <c r="DQ34" s="271"/>
      <c r="DR34" s="271"/>
      <c r="DS34" s="271"/>
      <c r="DT34" s="271"/>
      <c r="DU34" s="271"/>
      <c r="DV34" s="271"/>
      <c r="DW34" s="271"/>
      <c r="DX34" s="271"/>
      <c r="DY34" s="271"/>
      <c r="DZ34" s="271"/>
      <c r="EA34" s="271"/>
      <c r="EB34" s="271"/>
      <c r="EC34" s="271"/>
      <c r="ED34" s="271"/>
      <c r="EE34" s="271"/>
      <c r="EF34" s="271"/>
      <c r="EG34" s="271"/>
      <c r="EH34" s="271"/>
      <c r="EI34" s="271"/>
      <c r="EJ34" s="271"/>
      <c r="EK34" s="271"/>
      <c r="EL34" s="271"/>
      <c r="EM34" s="271"/>
      <c r="EN34" s="271"/>
      <c r="EO34" s="271"/>
      <c r="EP34" s="271"/>
      <c r="EQ34" s="271"/>
      <c r="ER34" s="271"/>
      <c r="ES34" s="271"/>
      <c r="ET34" s="271"/>
      <c r="EU34" s="271"/>
      <c r="EV34" s="271"/>
      <c r="EW34" s="271"/>
      <c r="EX34" s="271"/>
      <c r="EY34" s="271"/>
      <c r="EZ34" s="271"/>
      <c r="FA34" s="271"/>
      <c r="FB34" s="271"/>
      <c r="FC34" s="271"/>
      <c r="FD34" s="271"/>
      <c r="FE34" s="271"/>
      <c r="FF34" s="271"/>
      <c r="FG34" s="271"/>
      <c r="FH34" s="271"/>
      <c r="FI34" s="271"/>
      <c r="FJ34" s="271"/>
      <c r="FK34" s="271"/>
      <c r="FL34" s="271"/>
      <c r="FM34" s="271"/>
      <c r="FN34" s="271"/>
      <c r="FO34" s="271"/>
      <c r="FP34" s="271"/>
      <c r="FQ34" s="271"/>
      <c r="FR34" s="271"/>
      <c r="FS34" s="271"/>
      <c r="FT34" s="271"/>
      <c r="FU34" s="271"/>
      <c r="FV34" s="271"/>
      <c r="FW34" s="271"/>
      <c r="FX34" s="271"/>
      <c r="FY34" s="271"/>
      <c r="FZ34" s="271"/>
      <c r="GA34" s="271"/>
      <c r="GB34" s="271"/>
      <c r="GC34" s="271"/>
      <c r="GD34" s="271"/>
      <c r="GE34" s="271"/>
      <c r="GF34" s="271"/>
      <c r="GG34" s="271"/>
      <c r="GH34" s="271"/>
      <c r="GI34" s="271"/>
      <c r="GJ34" s="271"/>
      <c r="GK34" s="271"/>
      <c r="GL34" s="271"/>
      <c r="GM34" s="271"/>
      <c r="GN34" s="271"/>
      <c r="GO34" s="271"/>
      <c r="GP34" s="271"/>
      <c r="GQ34" s="271"/>
      <c r="GR34" s="271"/>
      <c r="GS34" s="271"/>
      <c r="GT34" s="271"/>
      <c r="GU34" s="271"/>
      <c r="GV34" s="271"/>
      <c r="GW34" s="271"/>
      <c r="GX34" s="271"/>
      <c r="GY34" s="271"/>
      <c r="GZ34" s="271"/>
      <c r="HA34" s="271"/>
      <c r="HB34" s="271"/>
      <c r="HC34" s="271"/>
      <c r="HD34" s="271"/>
      <c r="HE34" s="271"/>
      <c r="HF34" s="271"/>
      <c r="HG34" s="271"/>
      <c r="HH34" s="271"/>
      <c r="HI34" s="271"/>
      <c r="HJ34" s="271"/>
      <c r="HK34" s="271"/>
      <c r="HL34" s="271"/>
      <c r="HM34" s="271"/>
      <c r="HN34" s="271"/>
      <c r="HO34" s="271"/>
      <c r="HP34" s="271"/>
      <c r="HQ34" s="271"/>
      <c r="HR34" s="271"/>
      <c r="HS34" s="271"/>
      <c r="HT34" s="271"/>
      <c r="HU34" s="271"/>
      <c r="HV34" s="271"/>
      <c r="HW34" s="271"/>
      <c r="HX34" s="271"/>
      <c r="HY34" s="271"/>
      <c r="HZ34" s="271"/>
      <c r="IA34" s="271"/>
      <c r="IB34" s="271"/>
      <c r="IC34" s="271"/>
      <c r="ID34" s="271"/>
      <c r="IE34" s="271"/>
      <c r="IF34" s="271"/>
      <c r="IG34" s="271"/>
      <c r="IH34" s="271"/>
      <c r="II34" s="271"/>
      <c r="IJ34" s="271"/>
      <c r="IK34" s="271"/>
      <c r="IL34" s="271"/>
      <c r="IM34" s="271"/>
      <c r="IN34" s="271"/>
      <c r="IO34" s="271"/>
      <c r="IP34" s="271"/>
      <c r="IQ34" s="271"/>
      <c r="IR34" s="271"/>
      <c r="IS34" s="271"/>
      <c r="IT34" s="271"/>
      <c r="IU34" s="271"/>
      <c r="IV34" s="271"/>
    </row>
  </sheetData>
  <mergeCells count="10">
    <mergeCell ref="F6:T6"/>
    <mergeCell ref="A16:B16"/>
    <mergeCell ref="B6:C6"/>
    <mergeCell ref="D1:H1"/>
    <mergeCell ref="I1:J1"/>
    <mergeCell ref="K1:O1"/>
    <mergeCell ref="D2:H2"/>
    <mergeCell ref="I2:J2"/>
    <mergeCell ref="K2:O2"/>
    <mergeCell ref="D3:H3"/>
  </mergeCells>
  <pageMargins left="0.35" right="0.26" top="0.75" bottom="0.75" header="0.3" footer="0.3"/>
  <pageSetup scale="55" orientation="landscape" r:id="rId1"/>
  <headerFooter>
    <oddHeader>&amp;C&amp;"-,Bold"&amp;14PLAN ANNUEL D'OPÉRATION</oddHeader>
    <oddFooter>&amp;R&amp;10&amp;P\&amp;N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70"/>
  <sheetViews>
    <sheetView tabSelected="1" showWhiteSpace="0" view="pageBreakPreview" zoomScaleNormal="100" zoomScaleSheetLayoutView="100" workbookViewId="0">
      <selection activeCell="B3" sqref="B3"/>
    </sheetView>
  </sheetViews>
  <sheetFormatPr defaultColWidth="8.6640625" defaultRowHeight="13.2" x14ac:dyDescent="0.25"/>
  <cols>
    <col min="1" max="1" width="22.44140625" style="276" customWidth="1"/>
    <col min="2" max="2" width="15.44140625" style="276" customWidth="1"/>
    <col min="3" max="3" width="29.44140625" style="276" customWidth="1"/>
    <col min="4" max="4" width="13.6640625" style="276" customWidth="1"/>
    <col min="5" max="5" width="10.44140625" style="276" customWidth="1"/>
    <col min="6" max="6" width="23.44140625" style="276" customWidth="1"/>
    <col min="7" max="7" width="10.44140625" style="276" customWidth="1"/>
    <col min="8" max="8" width="15.44140625" style="276" customWidth="1"/>
    <col min="9" max="9" width="18.44140625" style="276" customWidth="1"/>
    <col min="10" max="10" width="15" style="276" customWidth="1"/>
    <col min="11" max="11" width="31.6640625" style="276" customWidth="1"/>
    <col min="12" max="12" width="26.44140625" style="276" customWidth="1"/>
    <col min="13" max="13" width="9" style="276" customWidth="1"/>
    <col min="14" max="14" width="30.5546875" style="276" hidden="1" customWidth="1"/>
    <col min="15" max="15" width="10.33203125" style="276" customWidth="1"/>
    <col min="16" max="16384" width="8.6640625" style="276"/>
  </cols>
  <sheetData>
    <row r="1" spans="1:15" ht="33.75" customHeight="1" x14ac:dyDescent="0.25">
      <c r="C1" s="277" t="s">
        <v>83</v>
      </c>
      <c r="D1" s="484" t="s">
        <v>84</v>
      </c>
      <c r="E1" s="485"/>
      <c r="F1" s="486"/>
    </row>
    <row r="2" spans="1:15" ht="33.75" customHeight="1" x14ac:dyDescent="0.3">
      <c r="C2" s="277" t="s">
        <v>85</v>
      </c>
      <c r="D2" s="484" t="s">
        <v>86</v>
      </c>
      <c r="E2" s="485"/>
      <c r="F2" s="486"/>
      <c r="K2" s="278"/>
      <c r="L2" s="279"/>
      <c r="M2" s="280"/>
    </row>
    <row r="3" spans="1:15" ht="35.25" customHeight="1" x14ac:dyDescent="0.3">
      <c r="C3" s="281" t="s">
        <v>87</v>
      </c>
      <c r="D3" s="487" t="s">
        <v>88</v>
      </c>
      <c r="E3" s="487"/>
      <c r="F3" s="487"/>
      <c r="K3" s="278"/>
      <c r="L3" s="279"/>
      <c r="M3" s="280"/>
    </row>
    <row r="4" spans="1:15" ht="23.25" customHeight="1" x14ac:dyDescent="0.3">
      <c r="C4" s="277" t="s">
        <v>89</v>
      </c>
      <c r="D4" s="488" t="s">
        <v>90</v>
      </c>
      <c r="E4" s="488"/>
      <c r="F4" s="488"/>
      <c r="K4" s="278"/>
      <c r="L4" s="279"/>
      <c r="M4" s="280"/>
    </row>
    <row r="5" spans="1:15" ht="25.5" customHeight="1" x14ac:dyDescent="0.3">
      <c r="C5" s="281" t="s">
        <v>91</v>
      </c>
      <c r="D5" s="489" t="s">
        <v>92</v>
      </c>
      <c r="E5" s="490"/>
      <c r="F5" s="491"/>
      <c r="K5" s="278"/>
      <c r="L5" s="279"/>
      <c r="M5" s="280"/>
    </row>
    <row r="7" spans="1:15" ht="22.5" customHeight="1" x14ac:dyDescent="0.25">
      <c r="L7" s="282"/>
      <c r="N7" s="255" t="s">
        <v>93</v>
      </c>
    </row>
    <row r="8" spans="1:15" ht="102.6" hidden="1" customHeight="1" x14ac:dyDescent="0.25">
      <c r="A8" s="283"/>
      <c r="B8" s="284"/>
      <c r="C8" s="284"/>
      <c r="D8" s="285"/>
      <c r="E8" s="284"/>
      <c r="F8" s="286" t="s">
        <v>94</v>
      </c>
      <c r="G8" s="284" t="s">
        <v>95</v>
      </c>
      <c r="H8" s="284" t="s">
        <v>96</v>
      </c>
      <c r="I8" s="284" t="s">
        <v>97</v>
      </c>
      <c r="J8" s="284" t="s">
        <v>98</v>
      </c>
      <c r="K8" s="287"/>
      <c r="L8" s="288"/>
      <c r="M8" s="256"/>
      <c r="N8" s="257" t="s">
        <v>99</v>
      </c>
      <c r="O8" s="256"/>
    </row>
    <row r="9" spans="1:15" ht="14.1" hidden="1" customHeight="1" x14ac:dyDescent="0.25">
      <c r="A9" s="289"/>
      <c r="B9" s="264"/>
      <c r="C9" s="264"/>
      <c r="D9" s="264"/>
      <c r="E9" s="264"/>
      <c r="F9" s="264"/>
      <c r="G9" s="264"/>
      <c r="H9" s="264"/>
      <c r="I9" s="264"/>
      <c r="J9" s="264"/>
      <c r="K9" s="290"/>
      <c r="L9" s="291"/>
      <c r="M9" s="256"/>
      <c r="N9" s="258"/>
      <c r="O9" s="256"/>
    </row>
    <row r="10" spans="1:15" ht="15.75" hidden="1" customHeight="1" x14ac:dyDescent="0.25">
      <c r="A10" s="289"/>
      <c r="B10" s="264"/>
      <c r="C10" s="264"/>
      <c r="D10" s="264"/>
      <c r="E10" s="264"/>
      <c r="F10" s="264"/>
      <c r="G10" s="264"/>
      <c r="H10" s="264"/>
      <c r="I10" s="264"/>
      <c r="J10" s="264"/>
      <c r="K10" s="290"/>
      <c r="L10" s="291"/>
      <c r="M10" s="256"/>
      <c r="N10" s="257"/>
      <c r="O10" s="256"/>
    </row>
    <row r="11" spans="1:15" ht="19.5" hidden="1" customHeight="1" x14ac:dyDescent="0.25">
      <c r="A11" s="289"/>
      <c r="B11" s="264"/>
      <c r="C11" s="264"/>
      <c r="D11" s="264"/>
      <c r="E11" s="264"/>
      <c r="F11" s="264"/>
      <c r="G11" s="264"/>
      <c r="H11" s="264"/>
      <c r="I11" s="264"/>
      <c r="J11" s="264"/>
      <c r="K11" s="290"/>
      <c r="L11" s="291"/>
      <c r="M11" s="256"/>
      <c r="N11" s="257" t="s">
        <v>100</v>
      </c>
      <c r="O11" s="256"/>
    </row>
    <row r="12" spans="1:15" ht="17.25" hidden="1" customHeight="1" x14ac:dyDescent="0.25">
      <c r="A12" s="292"/>
      <c r="B12" s="293"/>
      <c r="C12" s="293"/>
      <c r="D12" s="293"/>
      <c r="E12" s="293"/>
      <c r="F12" s="293"/>
      <c r="G12" s="293"/>
      <c r="H12" s="293"/>
      <c r="I12" s="293"/>
      <c r="J12" s="293"/>
      <c r="K12" s="294"/>
      <c r="L12" s="291"/>
      <c r="M12" s="256"/>
      <c r="N12" s="257" t="s">
        <v>101</v>
      </c>
      <c r="O12" s="256"/>
    </row>
    <row r="13" spans="1:15" ht="19.5" hidden="1" customHeight="1" x14ac:dyDescent="0.25">
      <c r="A13" s="481" t="s">
        <v>52</v>
      </c>
      <c r="B13" s="481"/>
      <c r="C13" s="481"/>
      <c r="D13" s="481"/>
      <c r="E13" s="481"/>
      <c r="F13" s="481"/>
      <c r="G13" s="481"/>
      <c r="H13" s="481"/>
      <c r="I13" s="481"/>
      <c r="J13" s="481"/>
      <c r="K13" s="481"/>
      <c r="L13" s="481"/>
      <c r="M13" s="256"/>
      <c r="N13" s="257" t="s">
        <v>102</v>
      </c>
      <c r="O13" s="256"/>
    </row>
    <row r="14" spans="1:15" ht="15.75" customHeight="1" x14ac:dyDescent="0.25">
      <c r="N14" s="257" t="s">
        <v>103</v>
      </c>
    </row>
    <row r="15" spans="1:15" x14ac:dyDescent="0.25">
      <c r="A15" s="482" t="s">
        <v>104</v>
      </c>
      <c r="B15" s="482" t="s">
        <v>105</v>
      </c>
      <c r="C15" s="482" t="s">
        <v>106</v>
      </c>
      <c r="D15" s="482" t="s">
        <v>107</v>
      </c>
      <c r="E15" s="482" t="s">
        <v>108</v>
      </c>
      <c r="F15" s="482" t="s">
        <v>109</v>
      </c>
      <c r="G15" s="483"/>
      <c r="H15" s="483"/>
      <c r="I15" s="482" t="s">
        <v>110</v>
      </c>
      <c r="J15" s="482"/>
      <c r="K15" s="482" t="s">
        <v>111</v>
      </c>
      <c r="L15" s="482" t="s">
        <v>112</v>
      </c>
      <c r="N15" s="257" t="s">
        <v>113</v>
      </c>
    </row>
    <row r="16" spans="1:15" ht="33.75" customHeight="1" x14ac:dyDescent="0.25">
      <c r="A16" s="482"/>
      <c r="B16" s="482"/>
      <c r="C16" s="482"/>
      <c r="D16" s="482"/>
      <c r="E16" s="482"/>
      <c r="F16" s="427" t="s">
        <v>94</v>
      </c>
      <c r="G16" s="427" t="s">
        <v>95</v>
      </c>
      <c r="H16" s="427" t="s">
        <v>96</v>
      </c>
      <c r="I16" s="427" t="s">
        <v>114</v>
      </c>
      <c r="J16" s="427" t="s">
        <v>98</v>
      </c>
      <c r="K16" s="482"/>
      <c r="L16" s="482"/>
      <c r="N16" s="257" t="s">
        <v>103</v>
      </c>
    </row>
    <row r="17" spans="1:15" ht="104.25" customHeight="1" x14ac:dyDescent="0.25">
      <c r="A17" s="315" t="s">
        <v>115</v>
      </c>
      <c r="B17" s="315" t="s">
        <v>116</v>
      </c>
      <c r="C17" s="315" t="s">
        <v>117</v>
      </c>
      <c r="D17" s="311" t="s">
        <v>118</v>
      </c>
      <c r="E17" s="315" t="s">
        <v>119</v>
      </c>
      <c r="F17" s="317">
        <f>50000*5</f>
        <v>250000</v>
      </c>
      <c r="G17" s="309">
        <v>1</v>
      </c>
      <c r="H17" s="404"/>
      <c r="I17" s="356" t="s">
        <v>120</v>
      </c>
      <c r="J17" s="356" t="s">
        <v>120</v>
      </c>
      <c r="K17" s="405"/>
      <c r="L17" s="406" t="s">
        <v>121</v>
      </c>
      <c r="N17" s="257" t="s">
        <v>122</v>
      </c>
    </row>
    <row r="18" spans="1:15" ht="39.6" x14ac:dyDescent="0.25">
      <c r="A18" s="315" t="s">
        <v>123</v>
      </c>
      <c r="B18" s="315" t="s">
        <v>116</v>
      </c>
      <c r="C18" s="315" t="s">
        <v>124</v>
      </c>
      <c r="D18" s="313" t="s">
        <v>125</v>
      </c>
      <c r="E18" s="315" t="s">
        <v>126</v>
      </c>
      <c r="F18" s="317">
        <v>4429000</v>
      </c>
      <c r="G18" s="309">
        <v>1</v>
      </c>
      <c r="H18" s="407"/>
      <c r="I18" s="356"/>
      <c r="J18" s="356" t="s">
        <v>120</v>
      </c>
      <c r="K18" s="310" t="s">
        <v>127</v>
      </c>
      <c r="L18" s="406" t="s">
        <v>128</v>
      </c>
      <c r="N18" s="257"/>
    </row>
    <row r="19" spans="1:15" ht="26.4" x14ac:dyDescent="0.25">
      <c r="A19" s="315" t="s">
        <v>129</v>
      </c>
      <c r="B19" s="315" t="s">
        <v>116</v>
      </c>
      <c r="C19" s="315" t="s">
        <v>31</v>
      </c>
      <c r="D19" s="311" t="s">
        <v>118</v>
      </c>
      <c r="E19" s="315" t="s">
        <v>119</v>
      </c>
      <c r="F19" s="317">
        <v>20000</v>
      </c>
      <c r="G19" s="309">
        <v>1</v>
      </c>
      <c r="H19" s="404"/>
      <c r="I19" s="356" t="s">
        <v>130</v>
      </c>
      <c r="J19" s="356" t="s">
        <v>131</v>
      </c>
      <c r="K19" s="405"/>
      <c r="L19" s="406" t="s">
        <v>128</v>
      </c>
      <c r="N19" s="282"/>
      <c r="O19" s="259"/>
    </row>
    <row r="20" spans="1:15" ht="52.8" x14ac:dyDescent="0.25">
      <c r="A20" s="315" t="s">
        <v>132</v>
      </c>
      <c r="B20" s="315" t="s">
        <v>116</v>
      </c>
      <c r="C20" s="316" t="s">
        <v>133</v>
      </c>
      <c r="D20" s="311" t="s">
        <v>118</v>
      </c>
      <c r="E20" s="315" t="s">
        <v>119</v>
      </c>
      <c r="F20" s="317">
        <v>30000</v>
      </c>
      <c r="G20" s="309">
        <v>1</v>
      </c>
      <c r="H20" s="404"/>
      <c r="I20" s="356" t="s">
        <v>130</v>
      </c>
      <c r="J20" s="356" t="s">
        <v>131</v>
      </c>
      <c r="K20" s="405"/>
      <c r="L20" s="406" t="s">
        <v>128</v>
      </c>
      <c r="N20" s="257" t="s">
        <v>134</v>
      </c>
      <c r="O20" s="259"/>
    </row>
    <row r="21" spans="1:15" s="362" customFormat="1" ht="41.25" customHeight="1" x14ac:dyDescent="0.3">
      <c r="A21" s="470" t="s">
        <v>52</v>
      </c>
      <c r="B21" s="471"/>
      <c r="C21" s="471"/>
      <c r="D21" s="471"/>
      <c r="E21" s="472"/>
      <c r="F21" s="408">
        <f>SUM(F17:F20)</f>
        <v>4729000</v>
      </c>
      <c r="G21" s="409"/>
      <c r="H21" s="409"/>
      <c r="I21" s="409"/>
      <c r="J21" s="409"/>
      <c r="K21" s="409"/>
      <c r="L21" s="409"/>
      <c r="N21" s="363"/>
    </row>
    <row r="22" spans="1:15" ht="57.6" customHeight="1" x14ac:dyDescent="0.25">
      <c r="A22" s="410"/>
      <c r="B22" s="411"/>
      <c r="C22" s="411"/>
      <c r="D22" s="411"/>
      <c r="E22" s="411"/>
      <c r="F22" s="412"/>
      <c r="G22" s="411"/>
      <c r="H22" s="411"/>
      <c r="I22" s="411"/>
      <c r="J22" s="411"/>
      <c r="K22" s="411"/>
      <c r="L22" s="411"/>
      <c r="N22" s="257"/>
    </row>
    <row r="23" spans="1:15" ht="46.5" customHeight="1" x14ac:dyDescent="0.25">
      <c r="A23" s="473" t="s">
        <v>135</v>
      </c>
      <c r="B23" s="473"/>
      <c r="C23" s="473"/>
      <c r="D23" s="473"/>
      <c r="E23" s="473"/>
      <c r="F23" s="473"/>
      <c r="G23" s="473"/>
      <c r="H23" s="473"/>
      <c r="I23" s="473"/>
      <c r="J23" s="473"/>
      <c r="K23" s="473"/>
      <c r="L23" s="413"/>
      <c r="N23" s="257"/>
    </row>
    <row r="24" spans="1:15" ht="46.5" customHeight="1" x14ac:dyDescent="0.25">
      <c r="A24" s="263" t="s">
        <v>136</v>
      </c>
      <c r="B24" s="315" t="s">
        <v>116</v>
      </c>
      <c r="C24" s="314" t="s">
        <v>137</v>
      </c>
      <c r="D24" s="275" t="s">
        <v>138</v>
      </c>
      <c r="E24" s="307" t="s">
        <v>126</v>
      </c>
      <c r="F24" s="308">
        <v>80000</v>
      </c>
      <c r="G24" s="309">
        <v>1</v>
      </c>
      <c r="H24" s="414"/>
      <c r="I24" s="356" t="s">
        <v>120</v>
      </c>
      <c r="J24" s="356" t="s">
        <v>139</v>
      </c>
      <c r="K24" s="348"/>
      <c r="L24" s="357" t="s">
        <v>140</v>
      </c>
      <c r="N24" s="257" t="s">
        <v>141</v>
      </c>
    </row>
    <row r="25" spans="1:15" ht="62.1" customHeight="1" x14ac:dyDescent="0.25">
      <c r="A25" s="315" t="s">
        <v>142</v>
      </c>
      <c r="B25" s="315" t="s">
        <v>116</v>
      </c>
      <c r="C25" s="314" t="s">
        <v>143</v>
      </c>
      <c r="D25" s="275" t="s">
        <v>138</v>
      </c>
      <c r="E25" s="315" t="s">
        <v>126</v>
      </c>
      <c r="F25" s="312">
        <v>250000</v>
      </c>
      <c r="G25" s="309">
        <v>1</v>
      </c>
      <c r="H25" s="404"/>
      <c r="I25" s="356" t="s">
        <v>144</v>
      </c>
      <c r="J25" s="356" t="s">
        <v>145</v>
      </c>
      <c r="K25" s="348"/>
      <c r="L25" s="358" t="s">
        <v>146</v>
      </c>
      <c r="N25" s="257"/>
    </row>
    <row r="26" spans="1:15" ht="62.7" customHeight="1" x14ac:dyDescent="0.25">
      <c r="A26" s="315" t="s">
        <v>147</v>
      </c>
      <c r="B26" s="315" t="s">
        <v>116</v>
      </c>
      <c r="C26" s="360" t="s">
        <v>148</v>
      </c>
      <c r="D26" s="275" t="s">
        <v>138</v>
      </c>
      <c r="E26" s="315" t="s">
        <v>126</v>
      </c>
      <c r="F26" s="312">
        <v>1500000</v>
      </c>
      <c r="G26" s="309">
        <v>1</v>
      </c>
      <c r="H26" s="404"/>
      <c r="I26" s="356" t="s">
        <v>149</v>
      </c>
      <c r="J26" s="356" t="s">
        <v>139</v>
      </c>
      <c r="K26" s="364"/>
      <c r="L26" s="358" t="s">
        <v>140</v>
      </c>
      <c r="N26" s="257"/>
    </row>
    <row r="27" spans="1:15" ht="62.7" customHeight="1" x14ac:dyDescent="0.25">
      <c r="A27" s="315" t="s">
        <v>150</v>
      </c>
      <c r="B27" s="315" t="s">
        <v>116</v>
      </c>
      <c r="C27" s="314" t="s">
        <v>151</v>
      </c>
      <c r="D27" s="275" t="s">
        <v>152</v>
      </c>
      <c r="E27" s="315" t="s">
        <v>126</v>
      </c>
      <c r="F27" s="312">
        <v>60000</v>
      </c>
      <c r="G27" s="309">
        <v>1</v>
      </c>
      <c r="H27" s="404"/>
      <c r="I27" s="356" t="s">
        <v>153</v>
      </c>
      <c r="J27" s="356" t="s">
        <v>120</v>
      </c>
      <c r="K27" s="364"/>
      <c r="L27" s="358" t="s">
        <v>140</v>
      </c>
      <c r="N27" s="295"/>
    </row>
    <row r="28" spans="1:15" ht="62.7" customHeight="1" x14ac:dyDescent="0.25">
      <c r="A28" s="464" t="s">
        <v>52</v>
      </c>
      <c r="B28" s="465"/>
      <c r="C28" s="465"/>
      <c r="D28" s="465"/>
      <c r="E28" s="466"/>
      <c r="F28" s="415">
        <f>SUM(F24:F27)</f>
        <v>1890000</v>
      </c>
      <c r="G28" s="416"/>
      <c r="H28" s="416"/>
      <c r="I28" s="416"/>
      <c r="J28" s="416"/>
      <c r="K28" s="416"/>
      <c r="L28" s="416"/>
      <c r="N28" s="257"/>
    </row>
    <row r="29" spans="1:15" ht="62.7" customHeight="1" x14ac:dyDescent="0.25">
      <c r="A29" s="473" t="s">
        <v>154</v>
      </c>
      <c r="B29" s="473"/>
      <c r="C29" s="473"/>
      <c r="D29" s="473"/>
      <c r="E29" s="473"/>
      <c r="F29" s="473"/>
      <c r="G29" s="473"/>
      <c r="H29" s="473"/>
      <c r="I29" s="473"/>
      <c r="J29" s="473"/>
      <c r="K29" s="473"/>
      <c r="L29" s="473"/>
      <c r="N29" s="257"/>
    </row>
    <row r="30" spans="1:15" ht="62.7" customHeight="1" x14ac:dyDescent="0.25">
      <c r="A30" s="474" t="s">
        <v>104</v>
      </c>
      <c r="B30" s="476" t="s">
        <v>105</v>
      </c>
      <c r="C30" s="476" t="s">
        <v>106</v>
      </c>
      <c r="D30" s="477" t="s">
        <v>155</v>
      </c>
      <c r="E30" s="476" t="s">
        <v>108</v>
      </c>
      <c r="F30" s="478" t="s">
        <v>109</v>
      </c>
      <c r="G30" s="479"/>
      <c r="H30" s="480"/>
      <c r="I30" s="461" t="s">
        <v>110</v>
      </c>
      <c r="J30" s="461"/>
      <c r="K30" s="462" t="s">
        <v>111</v>
      </c>
      <c r="L30" s="461" t="s">
        <v>112</v>
      </c>
      <c r="N30" s="257"/>
    </row>
    <row r="31" spans="1:15" s="278" customFormat="1" ht="62.7" customHeight="1" x14ac:dyDescent="0.25">
      <c r="A31" s="475"/>
      <c r="B31" s="461"/>
      <c r="C31" s="461"/>
      <c r="D31" s="477"/>
      <c r="E31" s="461"/>
      <c r="F31" s="417" t="s">
        <v>94</v>
      </c>
      <c r="G31" s="425" t="s">
        <v>95</v>
      </c>
      <c r="H31" s="425" t="s">
        <v>96</v>
      </c>
      <c r="I31" s="425" t="s">
        <v>156</v>
      </c>
      <c r="J31" s="426" t="s">
        <v>157</v>
      </c>
      <c r="K31" s="463"/>
      <c r="L31" s="461"/>
      <c r="N31" s="257" t="s">
        <v>141</v>
      </c>
    </row>
    <row r="32" spans="1:15" ht="26.4" x14ac:dyDescent="0.25">
      <c r="A32" s="315" t="s">
        <v>158</v>
      </c>
      <c r="B32" s="315" t="s">
        <v>116</v>
      </c>
      <c r="C32" s="314" t="s">
        <v>159</v>
      </c>
      <c r="D32" s="311"/>
      <c r="E32" s="315"/>
      <c r="F32" s="312">
        <v>45000</v>
      </c>
      <c r="G32" s="309">
        <v>1</v>
      </c>
      <c r="H32" s="404"/>
      <c r="I32" s="356" t="s">
        <v>120</v>
      </c>
      <c r="J32" s="356">
        <v>43191</v>
      </c>
      <c r="K32" s="348"/>
      <c r="L32" s="358"/>
      <c r="N32" s="260" t="s">
        <v>160</v>
      </c>
      <c r="O32" s="260"/>
    </row>
    <row r="33" spans="1:15" s="296" customFormat="1" x14ac:dyDescent="0.25">
      <c r="A33" s="464" t="s">
        <v>52</v>
      </c>
      <c r="B33" s="465"/>
      <c r="C33" s="465"/>
      <c r="D33" s="465"/>
      <c r="E33" s="466"/>
      <c r="F33" s="415">
        <f>SUM(F32:F32)</f>
        <v>45000</v>
      </c>
      <c r="G33" s="416"/>
      <c r="H33" s="416"/>
      <c r="I33" s="416"/>
      <c r="J33" s="416"/>
      <c r="K33" s="416"/>
      <c r="L33" s="416"/>
      <c r="N33" s="261"/>
      <c r="O33" s="261"/>
    </row>
    <row r="34" spans="1:15" ht="13.2" customHeight="1" x14ac:dyDescent="0.25">
      <c r="A34" s="473" t="s">
        <v>161</v>
      </c>
      <c r="B34" s="473"/>
      <c r="C34" s="473"/>
      <c r="D34" s="473"/>
      <c r="E34" s="473"/>
      <c r="F34" s="473"/>
      <c r="G34" s="473"/>
      <c r="H34" s="473"/>
      <c r="I34" s="473"/>
      <c r="J34" s="473"/>
      <c r="K34" s="473"/>
      <c r="L34" s="473"/>
      <c r="N34" s="257" t="s">
        <v>113</v>
      </c>
    </row>
    <row r="35" spans="1:15" s="361" customFormat="1" ht="58.5" customHeight="1" x14ac:dyDescent="0.3">
      <c r="A35" s="474" t="s">
        <v>104</v>
      </c>
      <c r="B35" s="476" t="s">
        <v>105</v>
      </c>
      <c r="C35" s="476" t="s">
        <v>106</v>
      </c>
      <c r="D35" s="477" t="s">
        <v>155</v>
      </c>
      <c r="E35" s="476" t="s">
        <v>108</v>
      </c>
      <c r="F35" s="478" t="s">
        <v>109</v>
      </c>
      <c r="G35" s="479"/>
      <c r="H35" s="480"/>
      <c r="I35" s="461" t="s">
        <v>110</v>
      </c>
      <c r="J35" s="461"/>
      <c r="K35" s="462" t="s">
        <v>111</v>
      </c>
      <c r="L35" s="461" t="s">
        <v>112</v>
      </c>
      <c r="N35" s="257"/>
    </row>
    <row r="36" spans="1:15" s="271" customFormat="1" ht="63" customHeight="1" x14ac:dyDescent="0.3">
      <c r="A36" s="475"/>
      <c r="B36" s="461"/>
      <c r="C36" s="461"/>
      <c r="D36" s="477"/>
      <c r="E36" s="461"/>
      <c r="F36" s="417" t="s">
        <v>94</v>
      </c>
      <c r="G36" s="425" t="s">
        <v>95</v>
      </c>
      <c r="H36" s="425" t="s">
        <v>96</v>
      </c>
      <c r="I36" s="425" t="s">
        <v>156</v>
      </c>
      <c r="J36" s="426" t="s">
        <v>157</v>
      </c>
      <c r="K36" s="463"/>
      <c r="L36" s="461"/>
      <c r="N36" s="274" t="s">
        <v>162</v>
      </c>
      <c r="O36" s="297"/>
    </row>
    <row r="37" spans="1:15" s="271" customFormat="1" ht="63" customHeight="1" x14ac:dyDescent="0.3">
      <c r="A37" s="464" t="s">
        <v>52</v>
      </c>
      <c r="B37" s="465"/>
      <c r="C37" s="465"/>
      <c r="D37" s="465"/>
      <c r="E37" s="466"/>
      <c r="F37" s="415">
        <v>0</v>
      </c>
      <c r="G37" s="416"/>
      <c r="H37" s="416"/>
      <c r="I37" s="416"/>
      <c r="J37" s="416"/>
      <c r="K37" s="416"/>
      <c r="L37" s="416"/>
      <c r="N37" s="274"/>
      <c r="O37" s="297"/>
    </row>
    <row r="38" spans="1:15" s="272" customFormat="1" ht="63" customHeight="1" x14ac:dyDescent="0.3">
      <c r="A38" s="467" t="s">
        <v>163</v>
      </c>
      <c r="B38" s="468"/>
      <c r="C38" s="468"/>
      <c r="D38" s="468"/>
      <c r="E38" s="469"/>
      <c r="F38" s="418">
        <f>F37+F33+F28+F21</f>
        <v>6664000</v>
      </c>
      <c r="G38" s="419"/>
      <c r="H38" s="419"/>
      <c r="I38" s="419"/>
      <c r="J38" s="419"/>
      <c r="K38" s="419"/>
      <c r="L38" s="419"/>
      <c r="N38" s="269"/>
      <c r="O38" s="298"/>
    </row>
    <row r="39" spans="1:15" s="272" customFormat="1" ht="63" customHeight="1" x14ac:dyDescent="0.3">
      <c r="A39" s="454" t="s">
        <v>164</v>
      </c>
      <c r="B39" s="455"/>
      <c r="C39" s="455"/>
      <c r="D39" s="455"/>
      <c r="E39" s="455"/>
      <c r="F39" s="455"/>
      <c r="G39" s="455"/>
      <c r="H39" s="455"/>
      <c r="I39" s="455"/>
      <c r="J39" s="455"/>
      <c r="K39" s="455"/>
      <c r="L39" s="456"/>
      <c r="N39" s="269"/>
      <c r="O39" s="298"/>
    </row>
    <row r="40" spans="1:15" s="272" customFormat="1" ht="63" customHeight="1" x14ac:dyDescent="0.3">
      <c r="A40" s="457"/>
      <c r="B40" s="458"/>
      <c r="C40" s="458"/>
      <c r="D40" s="458"/>
      <c r="E40" s="458"/>
      <c r="F40" s="458"/>
      <c r="G40" s="458"/>
      <c r="H40" s="458"/>
      <c r="I40" s="458"/>
      <c r="J40" s="458"/>
      <c r="K40" s="458"/>
      <c r="L40" s="459"/>
      <c r="N40" s="269" t="s">
        <v>162</v>
      </c>
      <c r="O40" s="298"/>
    </row>
    <row r="41" spans="1:15" s="359" customFormat="1" ht="63" customHeight="1" x14ac:dyDescent="0.3">
      <c r="A41" s="460" t="s">
        <v>165</v>
      </c>
      <c r="B41" s="460"/>
      <c r="C41" s="460"/>
      <c r="D41" s="460"/>
      <c r="E41" s="460"/>
      <c r="F41" s="460"/>
      <c r="G41" s="460"/>
      <c r="H41" s="460"/>
      <c r="I41" s="460"/>
      <c r="J41" s="460"/>
      <c r="K41" s="460"/>
      <c r="L41" s="460"/>
      <c r="M41" s="358"/>
      <c r="N41" s="269"/>
      <c r="O41" s="298"/>
    </row>
    <row r="42" spans="1:15" s="272" customFormat="1" ht="63" customHeight="1" x14ac:dyDescent="0.3">
      <c r="A42" s="420"/>
      <c r="B42" s="420"/>
      <c r="C42" s="420"/>
      <c r="D42" s="420"/>
      <c r="E42" s="420"/>
      <c r="F42" s="420"/>
      <c r="G42" s="420"/>
      <c r="H42" s="420"/>
      <c r="I42" s="420"/>
      <c r="J42" s="305"/>
      <c r="K42" s="305"/>
      <c r="L42" s="305"/>
      <c r="N42" s="269"/>
      <c r="O42" s="298"/>
    </row>
    <row r="43" spans="1:15" s="359" customFormat="1" ht="63" customHeight="1" x14ac:dyDescent="0.3">
      <c r="A43" s="460" t="s">
        <v>166</v>
      </c>
      <c r="B43" s="460"/>
      <c r="C43" s="460"/>
      <c r="D43" s="460"/>
      <c r="E43" s="460"/>
      <c r="F43" s="460"/>
      <c r="G43" s="460"/>
      <c r="H43" s="460"/>
      <c r="I43" s="460"/>
      <c r="J43" s="460"/>
      <c r="K43" s="460"/>
      <c r="L43" s="460"/>
      <c r="N43" s="269"/>
      <c r="O43" s="298"/>
    </row>
    <row r="44" spans="1:15" s="359" customFormat="1" ht="63" customHeight="1" x14ac:dyDescent="0.3">
      <c r="A44" s="315" t="s">
        <v>167</v>
      </c>
      <c r="B44" s="315" t="s">
        <v>116</v>
      </c>
      <c r="C44" s="314" t="s">
        <v>168</v>
      </c>
      <c r="D44" s="275" t="s">
        <v>138</v>
      </c>
      <c r="E44" s="315" t="s">
        <v>126</v>
      </c>
      <c r="F44" s="312">
        <v>400000</v>
      </c>
      <c r="G44" s="309">
        <v>1</v>
      </c>
      <c r="H44" s="268"/>
      <c r="I44" s="356" t="s">
        <v>169</v>
      </c>
      <c r="J44" s="356" t="s">
        <v>153</v>
      </c>
      <c r="K44" s="348"/>
      <c r="L44" s="358" t="s">
        <v>140</v>
      </c>
      <c r="N44" s="269"/>
      <c r="O44" s="298"/>
    </row>
    <row r="45" spans="1:15" s="359" customFormat="1" ht="63" customHeight="1" x14ac:dyDescent="0.3">
      <c r="A45" s="315" t="s">
        <v>170</v>
      </c>
      <c r="B45" s="315" t="s">
        <v>116</v>
      </c>
      <c r="C45" s="360" t="s">
        <v>171</v>
      </c>
      <c r="D45" s="275" t="s">
        <v>125</v>
      </c>
      <c r="E45" s="315" t="s">
        <v>126</v>
      </c>
      <c r="F45" s="312">
        <v>100000</v>
      </c>
      <c r="G45" s="309">
        <v>1</v>
      </c>
      <c r="H45" s="268"/>
      <c r="I45" s="356" t="s">
        <v>149</v>
      </c>
      <c r="J45" s="356" t="s">
        <v>172</v>
      </c>
      <c r="K45" s="364" t="s">
        <v>173</v>
      </c>
      <c r="L45" s="358" t="s">
        <v>140</v>
      </c>
      <c r="N45" s="269"/>
      <c r="O45" s="298"/>
    </row>
    <row r="46" spans="1:15" ht="20.7" customHeight="1" x14ac:dyDescent="0.25">
      <c r="A46" s="492" t="s">
        <v>52</v>
      </c>
      <c r="B46" s="493"/>
      <c r="C46" s="493"/>
      <c r="D46" s="493"/>
      <c r="E46" s="494"/>
      <c r="F46" s="299">
        <f>SUM(F35:F45)</f>
        <v>7164000</v>
      </c>
      <c r="G46" s="300"/>
      <c r="H46" s="300"/>
      <c r="I46" s="300"/>
      <c r="J46" s="300"/>
      <c r="K46" s="300"/>
      <c r="L46" s="300"/>
      <c r="N46" s="257"/>
    </row>
    <row r="47" spans="1:15" ht="21.75" customHeight="1" x14ac:dyDescent="0.25">
      <c r="A47" s="496" t="s">
        <v>163</v>
      </c>
      <c r="B47" s="497"/>
      <c r="C47" s="497"/>
      <c r="D47" s="497"/>
      <c r="E47" s="498"/>
      <c r="F47" s="301">
        <f>F46+F32</f>
        <v>7209000</v>
      </c>
      <c r="G47" s="302"/>
      <c r="H47" s="302"/>
      <c r="I47" s="302"/>
      <c r="J47" s="302"/>
      <c r="K47" s="302"/>
      <c r="L47" s="302"/>
      <c r="N47" s="260" t="s">
        <v>160</v>
      </c>
      <c r="O47" s="260"/>
    </row>
    <row r="48" spans="1:15" s="303" customFormat="1" ht="53.25" customHeight="1" x14ac:dyDescent="0.25">
      <c r="A48" s="499" t="s">
        <v>164</v>
      </c>
      <c r="B48" s="499"/>
      <c r="C48" s="499"/>
      <c r="D48" s="499"/>
      <c r="E48" s="499"/>
      <c r="F48" s="499"/>
      <c r="G48" s="499"/>
      <c r="H48" s="499"/>
      <c r="I48" s="499"/>
      <c r="J48" s="499"/>
      <c r="K48" s="499"/>
      <c r="L48" s="499"/>
      <c r="N48" s="261"/>
      <c r="O48" s="261"/>
    </row>
    <row r="49" spans="1:15" ht="21.75" customHeight="1" x14ac:dyDescent="0.25">
      <c r="A49" s="500"/>
      <c r="B49" s="500"/>
      <c r="C49" s="500"/>
      <c r="D49" s="500"/>
      <c r="E49" s="500"/>
      <c r="F49" s="500"/>
      <c r="G49" s="500"/>
      <c r="H49" s="500"/>
      <c r="I49" s="500"/>
      <c r="J49" s="500"/>
      <c r="K49" s="500"/>
      <c r="L49" s="500"/>
      <c r="N49" s="260"/>
      <c r="O49" s="260"/>
    </row>
    <row r="50" spans="1:15" ht="57" customHeight="1" x14ac:dyDescent="0.25">
      <c r="A50" s="495" t="s">
        <v>165</v>
      </c>
      <c r="B50" s="495"/>
      <c r="C50" s="495"/>
      <c r="D50" s="495"/>
      <c r="E50" s="495"/>
      <c r="F50" s="495"/>
      <c r="G50" s="495"/>
      <c r="H50" s="495"/>
      <c r="I50" s="495"/>
      <c r="J50" s="495"/>
      <c r="K50" s="495"/>
      <c r="L50" s="495"/>
      <c r="N50" s="258"/>
      <c r="O50" s="259"/>
    </row>
    <row r="51" spans="1:15" ht="16.5" customHeight="1" x14ac:dyDescent="0.25">
      <c r="A51" s="304"/>
      <c r="B51" s="304"/>
      <c r="C51" s="304"/>
      <c r="D51" s="304"/>
      <c r="E51" s="304"/>
      <c r="F51" s="304"/>
      <c r="G51" s="304"/>
      <c r="H51" s="304"/>
      <c r="I51" s="304"/>
      <c r="J51" s="305"/>
      <c r="K51" s="305"/>
      <c r="L51" s="305"/>
      <c r="N51" s="260" t="s">
        <v>174</v>
      </c>
      <c r="O51" s="260"/>
    </row>
    <row r="52" spans="1:15" ht="39.75" customHeight="1" x14ac:dyDescent="0.25">
      <c r="A52" s="495" t="s">
        <v>166</v>
      </c>
      <c r="B52" s="495"/>
      <c r="C52" s="495"/>
      <c r="D52" s="495"/>
      <c r="E52" s="495"/>
      <c r="F52" s="495"/>
      <c r="G52" s="495"/>
      <c r="H52" s="495"/>
      <c r="I52" s="495"/>
      <c r="J52" s="495"/>
      <c r="K52" s="495"/>
      <c r="L52" s="495"/>
      <c r="N52" s="260" t="s">
        <v>175</v>
      </c>
      <c r="O52" s="260"/>
    </row>
    <row r="53" spans="1:15" ht="30.75" customHeight="1" x14ac:dyDescent="0.25">
      <c r="E53" s="306"/>
      <c r="N53" s="260" t="s">
        <v>176</v>
      </c>
      <c r="O53" s="260"/>
    </row>
    <row r="54" spans="1:15" ht="31.5" customHeight="1" x14ac:dyDescent="0.25">
      <c r="N54" s="260" t="s">
        <v>177</v>
      </c>
      <c r="O54" s="260"/>
    </row>
    <row r="55" spans="1:15" x14ac:dyDescent="0.25">
      <c r="N55" s="260"/>
      <c r="O55" s="260"/>
    </row>
    <row r="56" spans="1:15" ht="15" customHeight="1" x14ac:dyDescent="0.25">
      <c r="N56" s="257" t="s">
        <v>118</v>
      </c>
      <c r="O56" s="260"/>
    </row>
    <row r="57" spans="1:15" ht="39" customHeight="1" x14ac:dyDescent="0.25">
      <c r="N57" s="257" t="s">
        <v>178</v>
      </c>
      <c r="O57" s="260"/>
    </row>
    <row r="58" spans="1:15" ht="46.5" customHeight="1" x14ac:dyDescent="0.25">
      <c r="N58" s="260" t="s">
        <v>179</v>
      </c>
      <c r="O58" s="260"/>
    </row>
    <row r="59" spans="1:15" ht="33" customHeight="1" x14ac:dyDescent="0.25">
      <c r="N59" s="257" t="s">
        <v>180</v>
      </c>
      <c r="O59" s="260"/>
    </row>
    <row r="60" spans="1:15" ht="37.5" customHeight="1" x14ac:dyDescent="0.25">
      <c r="N60" s="260" t="s">
        <v>181</v>
      </c>
      <c r="O60" s="260"/>
    </row>
    <row r="61" spans="1:15" ht="30" customHeight="1" x14ac:dyDescent="0.25">
      <c r="N61" s="260" t="s">
        <v>178</v>
      </c>
      <c r="O61" s="260"/>
    </row>
    <row r="62" spans="1:15" x14ac:dyDescent="0.25">
      <c r="N62" s="258"/>
      <c r="O62" s="258"/>
    </row>
    <row r="63" spans="1:15" x14ac:dyDescent="0.25">
      <c r="N63" s="282"/>
    </row>
    <row r="64" spans="1:15" ht="25.5" customHeight="1" x14ac:dyDescent="0.25">
      <c r="N64" s="260" t="s">
        <v>182</v>
      </c>
      <c r="O64" s="259"/>
    </row>
    <row r="65" spans="6:15" ht="30" customHeight="1" x14ac:dyDescent="0.25">
      <c r="N65" s="260" t="s">
        <v>183</v>
      </c>
      <c r="O65" s="259"/>
    </row>
    <row r="67" spans="6:15" ht="42.75" customHeight="1" x14ac:dyDescent="0.25">
      <c r="F67" s="306"/>
      <c r="N67" s="262" t="s">
        <v>125</v>
      </c>
      <c r="O67" s="259"/>
    </row>
    <row r="68" spans="6:15" ht="66" customHeight="1" x14ac:dyDescent="0.25">
      <c r="N68" s="262" t="s">
        <v>134</v>
      </c>
      <c r="O68" s="259"/>
    </row>
    <row r="69" spans="6:15" ht="26.4" x14ac:dyDescent="0.25">
      <c r="N69" s="262" t="s">
        <v>162</v>
      </c>
      <c r="O69" s="259"/>
    </row>
    <row r="70" spans="6:15" x14ac:dyDescent="0.25">
      <c r="N70" s="262" t="s">
        <v>184</v>
      </c>
      <c r="O70" s="259"/>
    </row>
  </sheetData>
  <mergeCells count="51">
    <mergeCell ref="A33:E33"/>
    <mergeCell ref="A34:L34"/>
    <mergeCell ref="A35:A36"/>
    <mergeCell ref="B35:B36"/>
    <mergeCell ref="C35:C36"/>
    <mergeCell ref="D35:D36"/>
    <mergeCell ref="E35:E36"/>
    <mergeCell ref="F35:H35"/>
    <mergeCell ref="A46:E46"/>
    <mergeCell ref="A50:L50"/>
    <mergeCell ref="A52:L52"/>
    <mergeCell ref="A47:E47"/>
    <mergeCell ref="A48:L48"/>
    <mergeCell ref="A49:L49"/>
    <mergeCell ref="D1:F1"/>
    <mergeCell ref="D2:F2"/>
    <mergeCell ref="D3:F3"/>
    <mergeCell ref="D4:F4"/>
    <mergeCell ref="D5:F5"/>
    <mergeCell ref="A13:L13"/>
    <mergeCell ref="A15:A16"/>
    <mergeCell ref="B15:B16"/>
    <mergeCell ref="C15:C16"/>
    <mergeCell ref="D15:D16"/>
    <mergeCell ref="E15:E16"/>
    <mergeCell ref="F15:H15"/>
    <mergeCell ref="I15:J15"/>
    <mergeCell ref="K15:K16"/>
    <mergeCell ref="L15:L16"/>
    <mergeCell ref="A21:E21"/>
    <mergeCell ref="A23:K23"/>
    <mergeCell ref="A28:E28"/>
    <mergeCell ref="A29:L29"/>
    <mergeCell ref="A30:A31"/>
    <mergeCell ref="B30:B31"/>
    <mergeCell ref="C30:C31"/>
    <mergeCell ref="D30:D31"/>
    <mergeCell ref="E30:E31"/>
    <mergeCell ref="F30:H30"/>
    <mergeCell ref="I30:J30"/>
    <mergeCell ref="K30:K31"/>
    <mergeCell ref="L30:L31"/>
    <mergeCell ref="A39:L39"/>
    <mergeCell ref="A40:L40"/>
    <mergeCell ref="A41:L41"/>
    <mergeCell ref="A43:L43"/>
    <mergeCell ref="I35:J35"/>
    <mergeCell ref="K35:K36"/>
    <mergeCell ref="L35:L36"/>
    <mergeCell ref="A37:E37"/>
    <mergeCell ref="A38:E38"/>
  </mergeCells>
  <dataValidations count="4">
    <dataValidation type="list" allowBlank="1" showInputMessage="1" showErrorMessage="1" sqref="D9:D12" xr:uid="{00000000-0002-0000-0200-000000000000}">
      <formula1>$N$10:$N$15</formula1>
    </dataValidation>
    <dataValidation type="list" allowBlank="1" showInputMessage="1" showErrorMessage="1" sqref="D19:D20" xr:uid="{00000000-0002-0000-0200-000001000000}">
      <formula1>$N$16:$N$24</formula1>
    </dataValidation>
    <dataValidation type="list" allowBlank="1" showInputMessage="1" showErrorMessage="1" sqref="D32" xr:uid="{00000000-0002-0000-0200-000002000000}">
      <formula1>$N$52:$N$55</formula1>
    </dataValidation>
    <dataValidation type="list" allowBlank="1" showInputMessage="1" showErrorMessage="1" sqref="D17:D18" xr:uid="{00000000-0002-0000-0200-000003000000}">
      <formula1>$N$16:$N$17</formula1>
    </dataValidation>
  </dataValidations>
  <printOptions horizontalCentered="1"/>
  <pageMargins left="0.25" right="0.25" top="0.75" bottom="0.75" header="0.3" footer="0.3"/>
  <pageSetup scale="47" fitToWidth="100" orientation="landscape" horizontalDpi="1200" verticalDpi="1200" r:id="rId1"/>
  <headerFooter>
    <oddHeader>&amp;RBanque Interaméricaine de Développement (BID)</oddHeader>
    <oddFooter>Page &amp;P de &amp;N</oddFooter>
  </headerFooter>
  <rowBreaks count="2" manualBreakCount="2">
    <brk id="27" max="11" man="1"/>
    <brk id="45"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D64"/>
  <sheetViews>
    <sheetView zoomScaleNormal="100" workbookViewId="0">
      <selection activeCell="E19" sqref="E19"/>
    </sheetView>
  </sheetViews>
  <sheetFormatPr defaultColWidth="9.33203125" defaultRowHeight="13.2" x14ac:dyDescent="0.25"/>
  <cols>
    <col min="1" max="1" width="32.44140625" style="82" customWidth="1"/>
    <col min="2" max="2" width="33.44140625" style="82" customWidth="1"/>
    <col min="3" max="3" width="27" style="82" customWidth="1"/>
    <col min="4" max="4" width="14.33203125" style="82" customWidth="1"/>
    <col min="5" max="5" width="20.44140625" style="82" customWidth="1"/>
    <col min="6" max="6" width="14.44140625" style="82" customWidth="1"/>
    <col min="7" max="7" width="13.6640625" style="82" customWidth="1"/>
    <col min="8" max="8" width="18.44140625" style="82" customWidth="1"/>
    <col min="9" max="9" width="16.33203125" style="82" bestFit="1" customWidth="1"/>
    <col min="10" max="11" width="16.33203125" style="82" customWidth="1"/>
    <col min="12" max="12" width="15" style="82" bestFit="1" customWidth="1"/>
    <col min="13" max="13" width="16.6640625" style="82" customWidth="1"/>
    <col min="14" max="14" width="22.33203125" style="82" customWidth="1"/>
    <col min="15" max="15" width="17.6640625" style="82" bestFit="1" customWidth="1"/>
    <col min="16" max="16" width="5.33203125" style="82" customWidth="1"/>
    <col min="17" max="17" width="37.33203125" style="82" bestFit="1" customWidth="1"/>
    <col min="18" max="20" width="12.33203125" style="82" bestFit="1" customWidth="1"/>
    <col min="21" max="21" width="13.33203125" style="82" customWidth="1"/>
    <col min="22" max="16384" width="9.33203125" style="82"/>
  </cols>
  <sheetData>
    <row r="1" spans="1:30" ht="15.6" x14ac:dyDescent="0.3">
      <c r="A1" s="503" t="s">
        <v>185</v>
      </c>
      <c r="B1" s="503"/>
      <c r="C1" s="503"/>
      <c r="D1" s="503"/>
      <c r="E1" s="503"/>
      <c r="F1" s="503"/>
      <c r="G1" s="503"/>
      <c r="H1" s="503"/>
      <c r="I1" s="503"/>
      <c r="J1" s="503"/>
      <c r="K1" s="503"/>
      <c r="L1" s="503"/>
      <c r="M1" s="503"/>
      <c r="N1" s="503"/>
      <c r="O1" s="503"/>
      <c r="P1" s="81"/>
      <c r="Q1" s="504" t="s">
        <v>185</v>
      </c>
      <c r="R1" s="504"/>
      <c r="S1" s="504"/>
      <c r="T1" s="504"/>
      <c r="U1" s="504"/>
      <c r="V1" s="504"/>
      <c r="W1" s="504"/>
      <c r="X1" s="504"/>
      <c r="Y1" s="504"/>
      <c r="Z1" s="504"/>
      <c r="AA1" s="504"/>
      <c r="AB1" s="504"/>
      <c r="AC1" s="504"/>
      <c r="AD1" s="504"/>
    </row>
    <row r="2" spans="1:30" ht="17.25" customHeight="1" x14ac:dyDescent="0.3">
      <c r="A2" s="83"/>
      <c r="B2" s="84"/>
      <c r="C2" s="84"/>
      <c r="D2" s="84"/>
      <c r="E2" s="84"/>
      <c r="F2" s="85"/>
      <c r="G2" s="85"/>
      <c r="H2" s="86"/>
      <c r="I2" s="87"/>
      <c r="J2" s="87"/>
      <c r="K2" s="87"/>
      <c r="L2" s="87"/>
      <c r="M2" s="88"/>
      <c r="N2" s="84"/>
      <c r="O2" s="84"/>
      <c r="P2" s="81"/>
      <c r="Q2" s="89" t="s">
        <v>186</v>
      </c>
      <c r="R2" s="90"/>
      <c r="S2" s="90"/>
      <c r="T2" s="90"/>
      <c r="U2" s="90"/>
      <c r="V2" s="90"/>
      <c r="W2" s="90"/>
      <c r="X2" s="90"/>
      <c r="Y2" s="90"/>
      <c r="Z2" s="90"/>
      <c r="AA2" s="90"/>
      <c r="AB2" s="90"/>
      <c r="AC2" s="90"/>
      <c r="AD2" s="90"/>
    </row>
    <row r="3" spans="1:30" ht="17.25" customHeight="1" x14ac:dyDescent="0.3">
      <c r="A3" s="91" t="s">
        <v>187</v>
      </c>
      <c r="B3" s="84"/>
      <c r="C3" s="84"/>
      <c r="D3" s="84"/>
      <c r="E3" s="84"/>
      <c r="F3" s="85"/>
      <c r="G3" s="85"/>
      <c r="H3" s="86"/>
      <c r="I3" s="87"/>
      <c r="J3" s="87"/>
      <c r="K3" s="87"/>
      <c r="L3" s="87"/>
      <c r="M3" s="88"/>
      <c r="N3" s="84"/>
      <c r="O3" s="84"/>
      <c r="P3" s="81"/>
      <c r="Q3" s="89"/>
      <c r="R3" s="90"/>
      <c r="S3" s="90"/>
      <c r="T3" s="90"/>
      <c r="U3" s="90"/>
      <c r="V3" s="90"/>
      <c r="W3" s="90"/>
      <c r="X3" s="90"/>
      <c r="Y3" s="90"/>
      <c r="Z3" s="90"/>
      <c r="AA3" s="90"/>
      <c r="AB3" s="90"/>
      <c r="AC3" s="90"/>
      <c r="AD3" s="90"/>
    </row>
    <row r="4" spans="1:30" ht="17.25" customHeight="1" x14ac:dyDescent="0.3">
      <c r="A4" s="91" t="s">
        <v>188</v>
      </c>
      <c r="B4" s="84"/>
      <c r="C4" s="84"/>
      <c r="D4" s="84"/>
      <c r="E4" s="84"/>
      <c r="F4" s="85"/>
      <c r="G4" s="85"/>
      <c r="H4" s="86"/>
      <c r="I4" s="87"/>
      <c r="J4" s="87"/>
      <c r="K4" s="87"/>
      <c r="L4" s="87"/>
      <c r="M4" s="88"/>
      <c r="N4" s="84"/>
      <c r="O4" s="84"/>
      <c r="P4" s="81"/>
      <c r="Q4" s="89"/>
      <c r="R4" s="90"/>
      <c r="S4" s="90"/>
      <c r="T4" s="90"/>
      <c r="U4" s="90"/>
      <c r="V4" s="90"/>
      <c r="W4" s="90"/>
      <c r="X4" s="90"/>
      <c r="Y4" s="90"/>
      <c r="Z4" s="90"/>
      <c r="AA4" s="90"/>
      <c r="AB4" s="90"/>
      <c r="AC4" s="90"/>
      <c r="AD4" s="90"/>
    </row>
    <row r="5" spans="1:30" ht="17.25" customHeight="1" x14ac:dyDescent="0.3">
      <c r="A5" s="91" t="s">
        <v>189</v>
      </c>
      <c r="B5" s="84"/>
      <c r="C5" s="84"/>
      <c r="D5" s="84"/>
      <c r="E5" s="84"/>
      <c r="F5" s="85"/>
      <c r="G5" s="85"/>
      <c r="H5" s="86"/>
      <c r="I5" s="87"/>
      <c r="J5" s="87"/>
      <c r="K5" s="87"/>
      <c r="L5" s="87"/>
      <c r="M5" s="88"/>
      <c r="N5" s="84"/>
      <c r="O5" s="84"/>
      <c r="P5" s="81"/>
      <c r="Q5" s="89"/>
      <c r="R5" s="90"/>
      <c r="S5" s="90"/>
      <c r="T5" s="90"/>
      <c r="U5" s="90"/>
      <c r="V5" s="90"/>
      <c r="W5" s="90"/>
      <c r="X5" s="90"/>
      <c r="Y5" s="90"/>
      <c r="Z5" s="90"/>
      <c r="AA5" s="90"/>
      <c r="AB5" s="90"/>
      <c r="AC5" s="90"/>
      <c r="AD5" s="90"/>
    </row>
    <row r="6" spans="1:30" ht="17.25" customHeight="1" x14ac:dyDescent="0.3">
      <c r="A6" s="83"/>
      <c r="B6" s="84"/>
      <c r="C6" s="84"/>
      <c r="D6" s="84"/>
      <c r="E6" s="84"/>
      <c r="F6" s="85"/>
      <c r="G6" s="85"/>
      <c r="H6" s="86"/>
      <c r="I6" s="87"/>
      <c r="J6" s="87"/>
      <c r="K6" s="87"/>
      <c r="L6" s="87"/>
      <c r="M6" s="88"/>
      <c r="N6" s="84"/>
      <c r="O6" s="84"/>
      <c r="P6" s="81"/>
      <c r="Q6" s="89"/>
      <c r="R6" s="90"/>
      <c r="S6" s="90"/>
      <c r="T6" s="90"/>
      <c r="U6" s="90"/>
      <c r="V6" s="90"/>
      <c r="W6" s="90"/>
      <c r="X6" s="90"/>
      <c r="Y6" s="90"/>
      <c r="Z6" s="90"/>
      <c r="AA6" s="90"/>
      <c r="AB6" s="90"/>
      <c r="AC6" s="90"/>
      <c r="AD6" s="90"/>
    </row>
    <row r="7" spans="1:30" ht="29.25" customHeight="1" x14ac:dyDescent="0.25">
      <c r="A7" s="505" t="s">
        <v>190</v>
      </c>
      <c r="B7" s="507" t="s">
        <v>191</v>
      </c>
      <c r="C7" s="507" t="s">
        <v>192</v>
      </c>
      <c r="D7" s="507" t="s">
        <v>193</v>
      </c>
      <c r="E7" s="507" t="s">
        <v>194</v>
      </c>
      <c r="F7" s="509" t="s">
        <v>195</v>
      </c>
      <c r="G7" s="509"/>
      <c r="H7" s="507" t="s">
        <v>196</v>
      </c>
      <c r="I7" s="507"/>
      <c r="J7" s="428"/>
      <c r="K7" s="428"/>
      <c r="L7" s="507" t="s">
        <v>197</v>
      </c>
      <c r="M7" s="512" t="s">
        <v>198</v>
      </c>
      <c r="N7" s="507" t="s">
        <v>199</v>
      </c>
      <c r="O7" s="507" t="s">
        <v>200</v>
      </c>
      <c r="P7" s="92"/>
      <c r="Q7" s="93" t="s">
        <v>201</v>
      </c>
      <c r="R7" s="93">
        <v>2</v>
      </c>
      <c r="S7" s="93">
        <v>3</v>
      </c>
      <c r="T7" s="93">
        <v>4</v>
      </c>
      <c r="U7" s="93">
        <v>5</v>
      </c>
      <c r="V7" s="93">
        <v>6</v>
      </c>
      <c r="W7" s="93">
        <v>7</v>
      </c>
      <c r="X7" s="93">
        <v>8</v>
      </c>
      <c r="Y7" s="94">
        <v>9</v>
      </c>
      <c r="Z7" s="94">
        <v>10</v>
      </c>
      <c r="AA7" s="93">
        <v>11</v>
      </c>
      <c r="AB7" s="94">
        <v>12</v>
      </c>
      <c r="AC7" s="93">
        <v>13</v>
      </c>
      <c r="AD7" s="93">
        <v>14</v>
      </c>
    </row>
    <row r="8" spans="1:30" ht="63" customHeight="1" x14ac:dyDescent="0.25">
      <c r="A8" s="506"/>
      <c r="B8" s="508"/>
      <c r="C8" s="508"/>
      <c r="D8" s="508"/>
      <c r="E8" s="508"/>
      <c r="F8" s="95" t="s">
        <v>202</v>
      </c>
      <c r="G8" s="95" t="s">
        <v>203</v>
      </c>
      <c r="H8" s="96" t="s">
        <v>204</v>
      </c>
      <c r="I8" s="429" t="s">
        <v>205</v>
      </c>
      <c r="J8" s="429" t="s">
        <v>206</v>
      </c>
      <c r="K8" s="429" t="s">
        <v>207</v>
      </c>
      <c r="L8" s="508"/>
      <c r="M8" s="513"/>
      <c r="N8" s="508"/>
      <c r="O8" s="508"/>
      <c r="P8" s="92"/>
      <c r="Q8" s="97" t="s">
        <v>208</v>
      </c>
      <c r="R8" s="98"/>
      <c r="S8" s="98"/>
      <c r="T8" s="98"/>
      <c r="U8" s="98"/>
      <c r="V8" s="98"/>
      <c r="W8" s="98"/>
      <c r="X8" s="98"/>
      <c r="Y8" s="98"/>
      <c r="Z8" s="98"/>
      <c r="AA8" s="98"/>
      <c r="AB8" s="98"/>
      <c r="AC8" s="98"/>
      <c r="AD8" s="98"/>
    </row>
    <row r="9" spans="1:30" ht="15.6" x14ac:dyDescent="0.3">
      <c r="A9" s="220" t="s">
        <v>209</v>
      </c>
      <c r="B9" s="221"/>
      <c r="C9" s="221"/>
      <c r="D9" s="221"/>
      <c r="E9" s="221"/>
      <c r="F9" s="222"/>
      <c r="G9" s="222"/>
      <c r="H9" s="223">
        <f>SUM(H10:H22)</f>
        <v>0</v>
      </c>
      <c r="I9" s="223">
        <f>SUM(I10:I22)</f>
        <v>0</v>
      </c>
      <c r="J9" s="223"/>
      <c r="K9" s="223"/>
      <c r="L9" s="223">
        <f>SUM(L10:L21)</f>
        <v>0</v>
      </c>
      <c r="M9" s="223">
        <f t="shared" ref="M9:M38" si="0">I9-L9</f>
        <v>0</v>
      </c>
      <c r="N9" s="223"/>
      <c r="O9" s="223"/>
      <c r="P9" s="103"/>
      <c r="Q9" s="225"/>
      <c r="R9" s="225"/>
      <c r="S9" s="225"/>
      <c r="T9" s="225"/>
      <c r="U9" s="225"/>
      <c r="V9" s="226"/>
      <c r="W9" s="226"/>
      <c r="X9" s="226"/>
      <c r="Y9" s="226"/>
      <c r="Z9" s="226"/>
      <c r="AA9" s="226"/>
      <c r="AB9" s="226"/>
      <c r="AC9" s="226"/>
      <c r="AD9" s="226"/>
    </row>
    <row r="10" spans="1:30" ht="34.5" customHeight="1" x14ac:dyDescent="0.3">
      <c r="A10" s="106"/>
      <c r="B10" s="107"/>
      <c r="C10" s="108"/>
      <c r="D10" s="109"/>
      <c r="E10" s="110"/>
      <c r="F10" s="106"/>
      <c r="G10" s="106"/>
      <c r="H10" s="111"/>
      <c r="I10" s="112"/>
      <c r="J10" s="112"/>
      <c r="K10" s="112"/>
      <c r="L10" s="113">
        <f>SUM(Q10:AD10)</f>
        <v>0</v>
      </c>
      <c r="M10" s="113">
        <f t="shared" si="0"/>
        <v>0</v>
      </c>
      <c r="N10" s="114"/>
      <c r="O10" s="115"/>
      <c r="P10" s="116"/>
      <c r="Q10" s="117"/>
      <c r="R10" s="117"/>
      <c r="S10" s="117"/>
      <c r="T10" s="117"/>
      <c r="U10" s="117"/>
      <c r="V10" s="118"/>
      <c r="W10" s="118"/>
      <c r="X10" s="118"/>
      <c r="Y10" s="119"/>
      <c r="Z10" s="118"/>
      <c r="AA10" s="118"/>
      <c r="AB10" s="118"/>
      <c r="AC10" s="118"/>
      <c r="AD10" s="118"/>
    </row>
    <row r="11" spans="1:30" ht="15.6" x14ac:dyDescent="0.3">
      <c r="A11" s="106"/>
      <c r="B11" s="430"/>
      <c r="C11" s="120"/>
      <c r="D11" s="121"/>
      <c r="E11" s="122"/>
      <c r="F11" s="106"/>
      <c r="G11" s="106"/>
      <c r="H11" s="111"/>
      <c r="I11" s="109"/>
      <c r="J11" s="109"/>
      <c r="K11" s="109"/>
      <c r="L11" s="113">
        <f t="shared" ref="L11:L22" si="1">SUM(Q11:AD11)</f>
        <v>0</v>
      </c>
      <c r="M11" s="113">
        <f t="shared" si="0"/>
        <v>0</v>
      </c>
      <c r="N11" s="114"/>
      <c r="O11" s="115"/>
      <c r="P11" s="116"/>
      <c r="Q11" s="117"/>
      <c r="R11" s="117"/>
      <c r="S11" s="117"/>
      <c r="T11" s="117"/>
      <c r="U11" s="117"/>
      <c r="V11" s="118"/>
      <c r="W11" s="118"/>
      <c r="X11" s="118"/>
      <c r="Y11" s="119"/>
      <c r="Z11" s="118"/>
      <c r="AA11" s="118"/>
      <c r="AB11" s="118"/>
      <c r="AC11" s="118"/>
      <c r="AD11" s="118"/>
    </row>
    <row r="12" spans="1:30" ht="15.6" x14ac:dyDescent="0.3">
      <c r="A12" s="106"/>
      <c r="B12" s="123"/>
      <c r="C12" s="124"/>
      <c r="D12" s="110"/>
      <c r="E12" s="122"/>
      <c r="F12" s="106"/>
      <c r="G12" s="106"/>
      <c r="H12" s="111"/>
      <c r="I12" s="109"/>
      <c r="J12" s="109"/>
      <c r="K12" s="109"/>
      <c r="L12" s="113">
        <f t="shared" si="1"/>
        <v>0</v>
      </c>
      <c r="M12" s="113">
        <f t="shared" si="0"/>
        <v>0</v>
      </c>
      <c r="N12" s="114"/>
      <c r="O12" s="115"/>
      <c r="P12" s="116"/>
      <c r="Q12" s="117"/>
      <c r="R12" s="117"/>
      <c r="S12" s="117"/>
      <c r="T12" s="117"/>
      <c r="U12" s="117"/>
      <c r="V12" s="118"/>
      <c r="W12" s="118"/>
      <c r="X12" s="118"/>
      <c r="Y12" s="119"/>
      <c r="Z12" s="118"/>
      <c r="AA12" s="118"/>
      <c r="AB12" s="118"/>
      <c r="AC12" s="118"/>
      <c r="AD12" s="118"/>
    </row>
    <row r="13" spans="1:30" ht="15.6" x14ac:dyDescent="0.3">
      <c r="A13" s="514"/>
      <c r="B13" s="517"/>
      <c r="C13" s="124"/>
      <c r="D13" s="110"/>
      <c r="E13" s="122"/>
      <c r="F13" s="106"/>
      <c r="G13" s="106"/>
      <c r="H13" s="111"/>
      <c r="I13" s="109"/>
      <c r="J13" s="109"/>
      <c r="K13" s="109"/>
      <c r="L13" s="113">
        <f t="shared" si="1"/>
        <v>0</v>
      </c>
      <c r="M13" s="113">
        <f t="shared" si="0"/>
        <v>0</v>
      </c>
      <c r="N13" s="114"/>
      <c r="O13" s="115"/>
      <c r="P13" s="116"/>
      <c r="Q13" s="117"/>
      <c r="R13" s="117"/>
      <c r="S13" s="117"/>
      <c r="T13" s="117"/>
      <c r="U13" s="117"/>
      <c r="V13" s="118"/>
      <c r="W13" s="118"/>
      <c r="X13" s="118"/>
      <c r="Y13" s="119"/>
      <c r="Z13" s="118"/>
      <c r="AA13" s="118"/>
      <c r="AB13" s="118"/>
      <c r="AC13" s="118"/>
      <c r="AD13" s="118"/>
    </row>
    <row r="14" spans="1:30" ht="15.6" x14ac:dyDescent="0.3">
      <c r="A14" s="515"/>
      <c r="B14" s="518"/>
      <c r="C14" s="124"/>
      <c r="D14" s="110"/>
      <c r="E14" s="110"/>
      <c r="F14" s="110"/>
      <c r="G14" s="110"/>
      <c r="H14" s="111"/>
      <c r="I14" s="109"/>
      <c r="J14" s="109"/>
      <c r="K14" s="109"/>
      <c r="L14" s="113">
        <f t="shared" si="1"/>
        <v>0</v>
      </c>
      <c r="M14" s="113">
        <f t="shared" si="0"/>
        <v>0</v>
      </c>
      <c r="N14" s="114"/>
      <c r="O14" s="115"/>
      <c r="P14" s="116"/>
      <c r="Q14" s="117"/>
      <c r="R14" s="117"/>
      <c r="S14" s="117"/>
      <c r="T14" s="117"/>
      <c r="U14" s="117"/>
      <c r="V14" s="118"/>
      <c r="W14" s="118"/>
      <c r="X14" s="118"/>
      <c r="Y14" s="119"/>
      <c r="Z14" s="118"/>
      <c r="AA14" s="118"/>
      <c r="AB14" s="118"/>
      <c r="AC14" s="118"/>
      <c r="AD14" s="118"/>
    </row>
    <row r="15" spans="1:30" ht="15.6" x14ac:dyDescent="0.3">
      <c r="A15" s="515"/>
      <c r="B15" s="518"/>
      <c r="C15" s="124"/>
      <c r="D15" s="110"/>
      <c r="E15" s="110"/>
      <c r="F15" s="110"/>
      <c r="G15" s="110"/>
      <c r="H15" s="111"/>
      <c r="I15" s="109"/>
      <c r="J15" s="109"/>
      <c r="K15" s="109"/>
      <c r="L15" s="113">
        <f t="shared" si="1"/>
        <v>0</v>
      </c>
      <c r="M15" s="113">
        <f t="shared" si="0"/>
        <v>0</v>
      </c>
      <c r="N15" s="114"/>
      <c r="O15" s="115"/>
      <c r="P15" s="116"/>
      <c r="Q15" s="117"/>
      <c r="R15" s="117"/>
      <c r="S15" s="117"/>
      <c r="T15" s="117"/>
      <c r="U15" s="117"/>
      <c r="V15" s="118"/>
      <c r="W15" s="118"/>
      <c r="X15" s="118"/>
      <c r="Y15" s="119"/>
      <c r="Z15" s="118"/>
      <c r="AA15" s="118"/>
      <c r="AB15" s="118"/>
      <c r="AC15" s="118"/>
      <c r="AD15" s="118"/>
    </row>
    <row r="16" spans="1:30" ht="15.6" x14ac:dyDescent="0.3">
      <c r="A16" s="515"/>
      <c r="B16" s="518"/>
      <c r="C16" s="124"/>
      <c r="D16" s="110"/>
      <c r="E16" s="110"/>
      <c r="F16" s="110"/>
      <c r="G16" s="110"/>
      <c r="H16" s="111"/>
      <c r="I16" s="109"/>
      <c r="J16" s="109"/>
      <c r="K16" s="109"/>
      <c r="L16" s="113">
        <f t="shared" si="1"/>
        <v>0</v>
      </c>
      <c r="M16" s="113">
        <f t="shared" si="0"/>
        <v>0</v>
      </c>
      <c r="N16" s="114"/>
      <c r="O16" s="115"/>
      <c r="P16" s="116"/>
      <c r="Q16" s="117"/>
      <c r="R16" s="117"/>
      <c r="S16" s="117"/>
      <c r="T16" s="117"/>
      <c r="U16" s="117"/>
      <c r="V16" s="118"/>
      <c r="W16" s="118"/>
      <c r="X16" s="118"/>
      <c r="Y16" s="119"/>
      <c r="Z16" s="118"/>
      <c r="AA16" s="118"/>
      <c r="AB16" s="118"/>
      <c r="AC16" s="118"/>
      <c r="AD16" s="118"/>
    </row>
    <row r="17" spans="1:30" ht="15.6" x14ac:dyDescent="0.3">
      <c r="A17" s="516"/>
      <c r="B17" s="519"/>
      <c r="C17" s="124"/>
      <c r="D17" s="110"/>
      <c r="E17" s="110"/>
      <c r="F17" s="110"/>
      <c r="G17" s="110"/>
      <c r="H17" s="111"/>
      <c r="I17" s="109"/>
      <c r="J17" s="109"/>
      <c r="K17" s="109"/>
      <c r="L17" s="113">
        <f t="shared" si="1"/>
        <v>0</v>
      </c>
      <c r="M17" s="113">
        <f t="shared" si="0"/>
        <v>0</v>
      </c>
      <c r="N17" s="114"/>
      <c r="O17" s="115"/>
      <c r="P17" s="116"/>
      <c r="Q17" s="117"/>
      <c r="R17" s="117"/>
      <c r="S17" s="125"/>
      <c r="T17" s="126"/>
      <c r="U17" s="117"/>
      <c r="V17" s="118"/>
      <c r="W17" s="118"/>
      <c r="X17" s="118"/>
      <c r="Y17" s="119"/>
      <c r="Z17" s="118"/>
      <c r="AA17" s="118"/>
      <c r="AB17" s="118"/>
      <c r="AC17" s="118"/>
      <c r="AD17" s="118"/>
    </row>
    <row r="18" spans="1:30" ht="15.6" x14ac:dyDescent="0.3">
      <c r="A18" s="127"/>
      <c r="B18" s="127"/>
      <c r="C18" s="128"/>
      <c r="D18" s="129"/>
      <c r="E18" s="130"/>
      <c r="F18" s="131"/>
      <c r="G18" s="131"/>
      <c r="H18" s="132"/>
      <c r="I18" s="112"/>
      <c r="J18" s="112"/>
      <c r="K18" s="112"/>
      <c r="L18" s="113">
        <f t="shared" si="1"/>
        <v>0</v>
      </c>
      <c r="M18" s="113">
        <f t="shared" si="0"/>
        <v>0</v>
      </c>
      <c r="N18" s="114"/>
      <c r="O18" s="133"/>
      <c r="P18" s="116"/>
      <c r="Q18" s="117"/>
      <c r="R18" s="117"/>
      <c r="S18" s="117"/>
      <c r="T18" s="117"/>
      <c r="U18" s="117"/>
      <c r="V18" s="118"/>
      <c r="W18" s="118"/>
      <c r="X18" s="118"/>
      <c r="Y18" s="119"/>
      <c r="Z18" s="118"/>
      <c r="AA18" s="118"/>
      <c r="AB18" s="118"/>
      <c r="AC18" s="118"/>
      <c r="AD18" s="118"/>
    </row>
    <row r="19" spans="1:30" ht="15.6" x14ac:dyDescent="0.3">
      <c r="A19" s="127"/>
      <c r="B19" s="127"/>
      <c r="C19" s="128"/>
      <c r="D19" s="129"/>
      <c r="E19" s="130"/>
      <c r="F19" s="131"/>
      <c r="G19" s="131"/>
      <c r="H19" s="132"/>
      <c r="I19" s="112"/>
      <c r="J19" s="112"/>
      <c r="K19" s="112"/>
      <c r="L19" s="113">
        <f t="shared" si="1"/>
        <v>0</v>
      </c>
      <c r="M19" s="113">
        <f t="shared" si="0"/>
        <v>0</v>
      </c>
      <c r="N19" s="114"/>
      <c r="O19" s="133"/>
      <c r="P19" s="116"/>
      <c r="Q19" s="117"/>
      <c r="R19" s="117"/>
      <c r="S19" s="117"/>
      <c r="T19" s="117"/>
      <c r="U19" s="117"/>
      <c r="V19" s="118"/>
      <c r="W19" s="118"/>
      <c r="X19" s="118"/>
      <c r="Y19" s="119"/>
      <c r="Z19" s="118"/>
      <c r="AA19" s="118"/>
      <c r="AB19" s="118"/>
      <c r="AC19" s="118"/>
      <c r="AD19" s="118"/>
    </row>
    <row r="20" spans="1:30" ht="15.6" x14ac:dyDescent="0.3">
      <c r="A20" s="134"/>
      <c r="B20" s="123"/>
      <c r="C20" s="124"/>
      <c r="D20" s="110"/>
      <c r="E20" s="122"/>
      <c r="F20" s="106"/>
      <c r="G20" s="106"/>
      <c r="H20" s="111"/>
      <c r="I20" s="109"/>
      <c r="J20" s="109"/>
      <c r="K20" s="109"/>
      <c r="L20" s="113">
        <f t="shared" si="1"/>
        <v>0</v>
      </c>
      <c r="M20" s="113">
        <f t="shared" si="0"/>
        <v>0</v>
      </c>
      <c r="N20" s="114"/>
      <c r="O20" s="133"/>
      <c r="P20" s="116"/>
      <c r="Q20" s="117"/>
      <c r="R20" s="117"/>
      <c r="S20" s="117"/>
      <c r="T20" s="117"/>
      <c r="U20" s="117"/>
      <c r="V20" s="118"/>
      <c r="W20" s="118"/>
      <c r="X20" s="118"/>
      <c r="Y20" s="119"/>
      <c r="Z20" s="118"/>
      <c r="AA20" s="118"/>
      <c r="AB20" s="118"/>
      <c r="AC20" s="118"/>
      <c r="AD20" s="118"/>
    </row>
    <row r="21" spans="1:30" ht="15.6" x14ac:dyDescent="0.3">
      <c r="A21" s="134"/>
      <c r="B21" s="123"/>
      <c r="C21" s="124"/>
      <c r="D21" s="110"/>
      <c r="E21" s="122"/>
      <c r="F21" s="106"/>
      <c r="G21" s="106"/>
      <c r="H21" s="111"/>
      <c r="I21" s="109"/>
      <c r="J21" s="109"/>
      <c r="K21" s="109"/>
      <c r="L21" s="113">
        <f t="shared" si="1"/>
        <v>0</v>
      </c>
      <c r="M21" s="113">
        <f t="shared" si="0"/>
        <v>0</v>
      </c>
      <c r="N21" s="114"/>
      <c r="O21" s="133"/>
      <c r="P21" s="116"/>
      <c r="Q21" s="117"/>
      <c r="R21" s="117"/>
      <c r="S21" s="117"/>
      <c r="T21" s="117"/>
      <c r="U21" s="117"/>
      <c r="V21" s="118"/>
      <c r="W21" s="118"/>
      <c r="X21" s="118"/>
      <c r="Y21" s="119"/>
      <c r="Z21" s="118"/>
      <c r="AA21" s="118"/>
      <c r="AB21" s="118"/>
      <c r="AC21" s="118"/>
      <c r="AD21" s="118"/>
    </row>
    <row r="22" spans="1:30" ht="15.6" x14ac:dyDescent="0.3">
      <c r="A22" s="135"/>
      <c r="B22" s="124"/>
      <c r="C22" s="109"/>
      <c r="D22" s="109"/>
      <c r="E22" s="110"/>
      <c r="F22" s="106"/>
      <c r="G22" s="106"/>
      <c r="H22" s="111"/>
      <c r="I22" s="109"/>
      <c r="J22" s="109"/>
      <c r="K22" s="109"/>
      <c r="L22" s="113">
        <f t="shared" si="1"/>
        <v>0</v>
      </c>
      <c r="M22" s="113">
        <f t="shared" si="0"/>
        <v>0</v>
      </c>
      <c r="N22" s="114"/>
      <c r="O22" s="133"/>
      <c r="P22" s="116"/>
      <c r="Q22" s="117"/>
      <c r="R22" s="117"/>
      <c r="S22" s="117"/>
      <c r="T22" s="117"/>
      <c r="U22" s="117"/>
      <c r="V22" s="118"/>
      <c r="W22" s="118"/>
      <c r="X22" s="118"/>
      <c r="Y22" s="119"/>
      <c r="Z22" s="118"/>
      <c r="AA22" s="118"/>
      <c r="AB22" s="118"/>
      <c r="AC22" s="118"/>
      <c r="AD22" s="118"/>
    </row>
    <row r="23" spans="1:30" ht="15.6" x14ac:dyDescent="0.3">
      <c r="A23" s="220" t="s">
        <v>210</v>
      </c>
      <c r="B23" s="221"/>
      <c r="C23" s="221"/>
      <c r="D23" s="221"/>
      <c r="E23" s="224"/>
      <c r="F23" s="222"/>
      <c r="G23" s="222"/>
      <c r="H23" s="223">
        <f>SUM(H24:H39)</f>
        <v>0</v>
      </c>
      <c r="I23" s="223">
        <f>SUM(I24:I39)</f>
        <v>0</v>
      </c>
      <c r="J23" s="223"/>
      <c r="K23" s="223"/>
      <c r="L23" s="223">
        <f>SUM(L24:L39)</f>
        <v>0</v>
      </c>
      <c r="M23" s="223">
        <f t="shared" si="0"/>
        <v>0</v>
      </c>
      <c r="N23" s="223"/>
      <c r="O23" s="223"/>
      <c r="P23" s="103"/>
      <c r="Q23" s="225"/>
      <c r="R23" s="225"/>
      <c r="S23" s="225"/>
      <c r="T23" s="225"/>
      <c r="U23" s="225"/>
      <c r="V23" s="226"/>
      <c r="W23" s="226"/>
      <c r="X23" s="226"/>
      <c r="Y23" s="226"/>
      <c r="Z23" s="226"/>
      <c r="AA23" s="226"/>
      <c r="AB23" s="226"/>
      <c r="AC23" s="226"/>
      <c r="AD23" s="226"/>
    </row>
    <row r="24" spans="1:30" ht="15.6" x14ac:dyDescent="0.3">
      <c r="A24" s="131"/>
      <c r="B24" s="112"/>
      <c r="C24" s="112"/>
      <c r="D24" s="129"/>
      <c r="E24" s="129"/>
      <c r="F24" s="131"/>
      <c r="G24" s="131"/>
      <c r="H24" s="132"/>
      <c r="I24" s="113"/>
      <c r="J24" s="113"/>
      <c r="K24" s="113"/>
      <c r="L24" s="113">
        <f>SUM(Q24:AD24)</f>
        <v>0</v>
      </c>
      <c r="M24" s="113">
        <f t="shared" si="0"/>
        <v>0</v>
      </c>
      <c r="N24" s="115"/>
      <c r="O24" s="115"/>
      <c r="P24" s="103"/>
      <c r="Q24" s="137"/>
      <c r="R24" s="117"/>
      <c r="S24" s="117"/>
      <c r="T24" s="137"/>
      <c r="U24" s="117"/>
      <c r="V24" s="119"/>
      <c r="W24" s="119"/>
      <c r="X24" s="119"/>
      <c r="Y24" s="119"/>
      <c r="Z24" s="119"/>
      <c r="AA24" s="119"/>
      <c r="AB24" s="119"/>
      <c r="AC24" s="119"/>
      <c r="AD24" s="119"/>
    </row>
    <row r="25" spans="1:30" ht="15.6" x14ac:dyDescent="0.3">
      <c r="A25" s="138"/>
      <c r="B25" s="139"/>
      <c r="C25" s="112"/>
      <c r="D25" s="129"/>
      <c r="E25" s="129"/>
      <c r="F25" s="129"/>
      <c r="G25" s="129"/>
      <c r="H25" s="132"/>
      <c r="I25" s="113"/>
      <c r="J25" s="113"/>
      <c r="K25" s="113"/>
      <c r="L25" s="113">
        <f t="shared" ref="L25:L39" si="2">SUM(Q25:AD25)</f>
        <v>0</v>
      </c>
      <c r="M25" s="113">
        <f t="shared" si="0"/>
        <v>0</v>
      </c>
      <c r="N25" s="115"/>
      <c r="O25" s="115"/>
      <c r="P25" s="103"/>
      <c r="Q25" s="137"/>
      <c r="R25" s="140"/>
      <c r="S25" s="117"/>
      <c r="T25" s="137"/>
      <c r="U25" s="117"/>
      <c r="V25" s="119"/>
      <c r="W25" s="119"/>
      <c r="X25" s="119"/>
      <c r="Y25" s="119"/>
      <c r="Z25" s="119"/>
      <c r="AA25" s="119"/>
      <c r="AB25" s="119"/>
      <c r="AC25" s="119"/>
      <c r="AD25" s="119"/>
    </row>
    <row r="26" spans="1:30" ht="15.6" x14ac:dyDescent="0.3">
      <c r="A26" s="138"/>
      <c r="B26" s="139"/>
      <c r="C26" s="112"/>
      <c r="D26" s="129"/>
      <c r="E26" s="129"/>
      <c r="F26" s="129"/>
      <c r="G26" s="129"/>
      <c r="H26" s="132"/>
      <c r="I26" s="113"/>
      <c r="J26" s="113"/>
      <c r="K26" s="113"/>
      <c r="L26" s="113">
        <f t="shared" si="2"/>
        <v>0</v>
      </c>
      <c r="M26" s="113">
        <f t="shared" si="0"/>
        <v>0</v>
      </c>
      <c r="N26" s="115"/>
      <c r="O26" s="115"/>
      <c r="P26" s="103"/>
      <c r="Q26" s="137"/>
      <c r="R26" s="117"/>
      <c r="S26" s="117"/>
      <c r="T26" s="137"/>
      <c r="U26" s="117"/>
      <c r="V26" s="119"/>
      <c r="W26" s="119"/>
      <c r="X26" s="119"/>
      <c r="Y26" s="119"/>
      <c r="Z26" s="119"/>
      <c r="AA26" s="119"/>
      <c r="AB26" s="119"/>
      <c r="AC26" s="119"/>
      <c r="AD26" s="119"/>
    </row>
    <row r="27" spans="1:30" ht="15.6" x14ac:dyDescent="0.3">
      <c r="A27" s="138"/>
      <c r="B27" s="141"/>
      <c r="C27" s="142"/>
      <c r="D27" s="129"/>
      <c r="E27" s="129"/>
      <c r="F27" s="143"/>
      <c r="G27" s="143"/>
      <c r="H27" s="132"/>
      <c r="I27" s="113"/>
      <c r="J27" s="113"/>
      <c r="K27" s="113"/>
      <c r="L27" s="113">
        <f t="shared" si="2"/>
        <v>0</v>
      </c>
      <c r="M27" s="113">
        <f t="shared" si="0"/>
        <v>0</v>
      </c>
      <c r="N27" s="115"/>
      <c r="O27" s="115"/>
      <c r="P27" s="103"/>
      <c r="Q27" s="137"/>
      <c r="R27" s="117"/>
      <c r="S27" s="126"/>
      <c r="T27" s="137"/>
      <c r="U27" s="117"/>
      <c r="V27" s="119"/>
      <c r="W27" s="119"/>
      <c r="X27" s="119"/>
      <c r="Y27" s="119"/>
      <c r="Z27" s="119"/>
      <c r="AA27" s="119"/>
      <c r="AB27" s="119"/>
      <c r="AC27" s="119"/>
      <c r="AD27" s="119"/>
    </row>
    <row r="28" spans="1:30" ht="15.6" x14ac:dyDescent="0.3">
      <c r="A28" s="138"/>
      <c r="B28" s="144"/>
      <c r="C28" s="145"/>
      <c r="D28" s="129"/>
      <c r="E28" s="129"/>
      <c r="F28" s="129"/>
      <c r="G28" s="129"/>
      <c r="H28" s="132"/>
      <c r="I28" s="113"/>
      <c r="J28" s="113"/>
      <c r="K28" s="113"/>
      <c r="L28" s="113">
        <f t="shared" si="2"/>
        <v>0</v>
      </c>
      <c r="M28" s="113">
        <f t="shared" si="0"/>
        <v>0</v>
      </c>
      <c r="N28" s="115"/>
      <c r="O28" s="115"/>
      <c r="P28" s="103"/>
      <c r="Q28" s="137"/>
      <c r="R28" s="117"/>
      <c r="S28" s="117"/>
      <c r="T28" s="137"/>
      <c r="U28" s="117"/>
      <c r="V28" s="119"/>
      <c r="W28" s="119"/>
      <c r="X28" s="119"/>
      <c r="Y28" s="119"/>
      <c r="Z28" s="119"/>
      <c r="AA28" s="119"/>
      <c r="AB28" s="119"/>
      <c r="AC28" s="119"/>
      <c r="AD28" s="119"/>
    </row>
    <row r="29" spans="1:30" ht="15.6" x14ac:dyDescent="0.3">
      <c r="A29" s="138"/>
      <c r="B29" s="144"/>
      <c r="C29" s="146"/>
      <c r="D29" s="129"/>
      <c r="E29" s="129"/>
      <c r="F29" s="129"/>
      <c r="G29" s="129"/>
      <c r="H29" s="132"/>
      <c r="I29" s="113"/>
      <c r="J29" s="113"/>
      <c r="K29" s="113"/>
      <c r="L29" s="113">
        <f t="shared" si="2"/>
        <v>0</v>
      </c>
      <c r="M29" s="113">
        <f t="shared" si="0"/>
        <v>0</v>
      </c>
      <c r="N29" s="115"/>
      <c r="O29" s="115"/>
      <c r="P29" s="103"/>
      <c r="Q29" s="137"/>
      <c r="R29" s="117"/>
      <c r="S29" s="117"/>
      <c r="T29" s="137"/>
      <c r="U29" s="117"/>
      <c r="V29" s="119"/>
      <c r="W29" s="119"/>
      <c r="X29" s="119"/>
      <c r="Y29" s="119"/>
      <c r="Z29" s="119"/>
      <c r="AA29" s="119"/>
      <c r="AB29" s="119"/>
      <c r="AC29" s="119"/>
      <c r="AD29" s="119"/>
    </row>
    <row r="30" spans="1:30" ht="15.6" x14ac:dyDescent="0.3">
      <c r="A30" s="138"/>
      <c r="B30" s="147"/>
      <c r="C30" s="148"/>
      <c r="D30" s="129"/>
      <c r="E30" s="122"/>
      <c r="F30" s="106"/>
      <c r="G30" s="106"/>
      <c r="H30" s="132"/>
      <c r="I30" s="113"/>
      <c r="J30" s="113"/>
      <c r="K30" s="113"/>
      <c r="L30" s="113">
        <f t="shared" si="2"/>
        <v>0</v>
      </c>
      <c r="M30" s="113">
        <f t="shared" si="0"/>
        <v>0</v>
      </c>
      <c r="N30" s="115"/>
      <c r="O30" s="115"/>
      <c r="P30" s="103"/>
      <c r="Q30" s="137"/>
      <c r="R30" s="117"/>
      <c r="S30" s="117"/>
      <c r="T30" s="137"/>
      <c r="U30" s="117"/>
      <c r="V30" s="119"/>
      <c r="W30" s="119"/>
      <c r="X30" s="119"/>
      <c r="Y30" s="119"/>
      <c r="Z30" s="119"/>
      <c r="AA30" s="119"/>
      <c r="AB30" s="119"/>
      <c r="AC30" s="119"/>
      <c r="AD30" s="119"/>
    </row>
    <row r="31" spans="1:30" ht="15.6" x14ac:dyDescent="0.3">
      <c r="A31" s="131"/>
      <c r="B31" s="128"/>
      <c r="C31" s="128"/>
      <c r="D31" s="129"/>
      <c r="E31" s="129"/>
      <c r="F31" s="131"/>
      <c r="G31" s="131"/>
      <c r="H31" s="132"/>
      <c r="I31" s="112"/>
      <c r="J31" s="112"/>
      <c r="K31" s="112"/>
      <c r="L31" s="113">
        <f t="shared" si="2"/>
        <v>0</v>
      </c>
      <c r="M31" s="113">
        <f t="shared" si="0"/>
        <v>0</v>
      </c>
      <c r="N31" s="114"/>
      <c r="O31" s="133"/>
      <c r="P31" s="116"/>
      <c r="Q31" s="117"/>
      <c r="R31" s="117"/>
      <c r="S31" s="117"/>
      <c r="T31" s="117"/>
      <c r="U31" s="117"/>
      <c r="V31" s="118"/>
      <c r="W31" s="118"/>
      <c r="X31" s="118"/>
      <c r="Y31" s="119"/>
      <c r="Z31" s="118"/>
      <c r="AA31" s="118"/>
      <c r="AB31" s="118"/>
      <c r="AC31" s="118"/>
      <c r="AD31" s="118"/>
    </row>
    <row r="32" spans="1:30" ht="15.6" x14ac:dyDescent="0.3">
      <c r="A32" s="131"/>
      <c r="B32" s="128"/>
      <c r="C32" s="112"/>
      <c r="D32" s="129"/>
      <c r="E32" s="130"/>
      <c r="F32" s="131"/>
      <c r="G32" s="131"/>
      <c r="H32" s="132"/>
      <c r="I32" s="112"/>
      <c r="J32" s="112"/>
      <c r="K32" s="112"/>
      <c r="L32" s="113">
        <f t="shared" si="2"/>
        <v>0</v>
      </c>
      <c r="M32" s="113">
        <f t="shared" si="0"/>
        <v>0</v>
      </c>
      <c r="N32" s="114"/>
      <c r="O32" s="133"/>
      <c r="P32" s="116"/>
      <c r="Q32" s="117"/>
      <c r="R32" s="117"/>
      <c r="S32" s="117"/>
      <c r="T32" s="117"/>
      <c r="U32" s="117"/>
      <c r="V32" s="118"/>
      <c r="W32" s="118"/>
      <c r="X32" s="118"/>
      <c r="Y32" s="119"/>
      <c r="Z32" s="118"/>
      <c r="AA32" s="118"/>
      <c r="AB32" s="118"/>
      <c r="AC32" s="118"/>
      <c r="AD32" s="118"/>
    </row>
    <row r="33" spans="1:30" ht="15.6" x14ac:dyDescent="0.3">
      <c r="A33" s="131"/>
      <c r="B33" s="112"/>
      <c r="C33" s="112"/>
      <c r="D33" s="129"/>
      <c r="E33" s="129"/>
      <c r="F33" s="131"/>
      <c r="G33" s="131"/>
      <c r="H33" s="132"/>
      <c r="I33" s="112"/>
      <c r="J33" s="112"/>
      <c r="K33" s="112"/>
      <c r="L33" s="113">
        <f t="shared" si="2"/>
        <v>0</v>
      </c>
      <c r="M33" s="113">
        <f t="shared" si="0"/>
        <v>0</v>
      </c>
      <c r="N33" s="114"/>
      <c r="O33" s="133"/>
      <c r="P33" s="116"/>
      <c r="Q33" s="117"/>
      <c r="R33" s="117"/>
      <c r="S33" s="117"/>
      <c r="T33" s="117"/>
      <c r="U33" s="117"/>
      <c r="V33" s="118"/>
      <c r="W33" s="118"/>
      <c r="X33" s="118"/>
      <c r="Y33" s="119"/>
      <c r="Z33" s="118"/>
      <c r="AA33" s="118"/>
      <c r="AB33" s="118"/>
      <c r="AC33" s="118"/>
      <c r="AD33" s="118"/>
    </row>
    <row r="34" spans="1:30" ht="15.6" x14ac:dyDescent="0.3">
      <c r="A34" s="149"/>
      <c r="B34" s="128"/>
      <c r="C34" s="112"/>
      <c r="D34" s="129"/>
      <c r="E34" s="130"/>
      <c r="F34" s="131"/>
      <c r="G34" s="131"/>
      <c r="H34" s="132"/>
      <c r="I34" s="112"/>
      <c r="J34" s="112"/>
      <c r="K34" s="112"/>
      <c r="L34" s="113">
        <f t="shared" si="2"/>
        <v>0</v>
      </c>
      <c r="M34" s="113">
        <f t="shared" si="0"/>
        <v>0</v>
      </c>
      <c r="N34" s="114"/>
      <c r="O34" s="133"/>
      <c r="P34" s="116"/>
      <c r="Q34" s="117"/>
      <c r="R34" s="117"/>
      <c r="S34" s="117"/>
      <c r="T34" s="117"/>
      <c r="U34" s="117"/>
      <c r="V34" s="118"/>
      <c r="W34" s="118"/>
      <c r="X34" s="118"/>
      <c r="Y34" s="119"/>
      <c r="Z34" s="118"/>
      <c r="AA34" s="118"/>
      <c r="AB34" s="118"/>
      <c r="AC34" s="118"/>
      <c r="AD34" s="118"/>
    </row>
    <row r="35" spans="1:30" ht="15.6" x14ac:dyDescent="0.3">
      <c r="A35" s="131"/>
      <c r="B35" s="150"/>
      <c r="C35" s="151"/>
      <c r="D35" s="129"/>
      <c r="E35" s="129"/>
      <c r="F35" s="129"/>
      <c r="G35" s="129"/>
      <c r="H35" s="132"/>
      <c r="I35" s="112"/>
      <c r="J35" s="112"/>
      <c r="K35" s="112"/>
      <c r="L35" s="113">
        <f t="shared" si="2"/>
        <v>0</v>
      </c>
      <c r="M35" s="113">
        <f t="shared" si="0"/>
        <v>0</v>
      </c>
      <c r="N35" s="114"/>
      <c r="O35" s="133"/>
      <c r="P35" s="116"/>
      <c r="Q35" s="117"/>
      <c r="R35" s="117"/>
      <c r="S35" s="117"/>
      <c r="T35" s="117"/>
      <c r="U35" s="117"/>
      <c r="V35" s="118"/>
      <c r="W35" s="118"/>
      <c r="X35" s="118"/>
      <c r="Y35" s="119"/>
      <c r="Z35" s="118"/>
      <c r="AA35" s="118"/>
      <c r="AB35" s="118"/>
      <c r="AC35" s="118"/>
      <c r="AD35" s="118"/>
    </row>
    <row r="36" spans="1:30" ht="15.6" x14ac:dyDescent="0.3">
      <c r="A36" s="131"/>
      <c r="B36" s="150"/>
      <c r="C36" s="148"/>
      <c r="D36" s="129"/>
      <c r="E36" s="129"/>
      <c r="F36" s="143"/>
      <c r="G36" s="143"/>
      <c r="H36" s="132"/>
      <c r="I36" s="112"/>
      <c r="J36" s="112"/>
      <c r="K36" s="112"/>
      <c r="L36" s="113">
        <f t="shared" si="2"/>
        <v>0</v>
      </c>
      <c r="M36" s="113">
        <f t="shared" si="0"/>
        <v>0</v>
      </c>
      <c r="N36" s="114"/>
      <c r="O36" s="133"/>
      <c r="P36" s="116"/>
      <c r="Q36" s="117"/>
      <c r="R36" s="117"/>
      <c r="S36" s="117"/>
      <c r="T36" s="117"/>
      <c r="U36" s="117"/>
      <c r="V36" s="118"/>
      <c r="W36" s="118"/>
      <c r="X36" s="118"/>
      <c r="Y36" s="119"/>
      <c r="Z36" s="118"/>
      <c r="AA36" s="118"/>
      <c r="AB36" s="118"/>
      <c r="AC36" s="118"/>
      <c r="AD36" s="118"/>
    </row>
    <row r="37" spans="1:30" ht="15.6" x14ac:dyDescent="0.3">
      <c r="A37" s="131"/>
      <c r="B37" s="152"/>
      <c r="C37" s="148"/>
      <c r="D37" s="129"/>
      <c r="E37" s="129"/>
      <c r="F37" s="129"/>
      <c r="G37" s="129"/>
      <c r="H37" s="132"/>
      <c r="I37" s="112"/>
      <c r="J37" s="112"/>
      <c r="K37" s="112"/>
      <c r="L37" s="113">
        <f t="shared" si="2"/>
        <v>0</v>
      </c>
      <c r="M37" s="113">
        <f t="shared" si="0"/>
        <v>0</v>
      </c>
      <c r="N37" s="114"/>
      <c r="O37" s="133"/>
      <c r="P37" s="116"/>
      <c r="Q37" s="117"/>
      <c r="R37" s="117"/>
      <c r="S37" s="117"/>
      <c r="T37" s="117"/>
      <c r="U37" s="117"/>
      <c r="V37" s="118"/>
      <c r="W37" s="118"/>
      <c r="X37" s="118"/>
      <c r="Y37" s="119"/>
      <c r="Z37" s="118"/>
      <c r="AA37" s="118"/>
      <c r="AB37" s="118"/>
      <c r="AC37" s="118"/>
      <c r="AD37" s="118"/>
    </row>
    <row r="38" spans="1:30" ht="15.6" x14ac:dyDescent="0.3">
      <c r="A38" s="153"/>
      <c r="B38" s="152"/>
      <c r="C38" s="151"/>
      <c r="D38" s="129"/>
      <c r="E38" s="129"/>
      <c r="F38" s="143"/>
      <c r="G38" s="143"/>
      <c r="H38" s="132"/>
      <c r="I38" s="154"/>
      <c r="J38" s="154"/>
      <c r="K38" s="154"/>
      <c r="L38" s="113">
        <f t="shared" si="2"/>
        <v>0</v>
      </c>
      <c r="M38" s="113">
        <f t="shared" si="0"/>
        <v>0</v>
      </c>
      <c r="N38" s="155"/>
      <c r="O38" s="133"/>
      <c r="P38" s="156"/>
      <c r="Q38" s="157"/>
      <c r="R38" s="157"/>
      <c r="S38" s="157"/>
      <c r="T38" s="157"/>
      <c r="U38" s="157"/>
      <c r="V38" s="158"/>
      <c r="W38" s="158"/>
      <c r="X38" s="158"/>
      <c r="Y38" s="119"/>
      <c r="Z38" s="158"/>
      <c r="AA38" s="158"/>
      <c r="AB38" s="158"/>
      <c r="AC38" s="158"/>
      <c r="AD38" s="158"/>
    </row>
    <row r="39" spans="1:30" ht="16.2" x14ac:dyDescent="0.35">
      <c r="A39" s="159"/>
      <c r="B39" s="147"/>
      <c r="C39" s="148"/>
      <c r="D39" s="160"/>
      <c r="E39" s="161"/>
      <c r="F39" s="162"/>
      <c r="G39" s="162"/>
      <c r="H39" s="163"/>
      <c r="I39" s="164"/>
      <c r="J39" s="164"/>
      <c r="K39" s="164"/>
      <c r="L39" s="113">
        <f t="shared" si="2"/>
        <v>0</v>
      </c>
      <c r="M39" s="113">
        <f>I39-L39</f>
        <v>0</v>
      </c>
      <c r="N39" s="155"/>
      <c r="O39" s="133"/>
      <c r="P39" s="156"/>
      <c r="Q39" s="157"/>
      <c r="R39" s="157"/>
      <c r="S39" s="157"/>
      <c r="T39" s="157"/>
      <c r="U39" s="157"/>
      <c r="V39" s="158"/>
      <c r="W39" s="158"/>
      <c r="X39" s="158"/>
      <c r="Y39" s="119"/>
      <c r="Z39" s="158"/>
      <c r="AA39" s="158"/>
      <c r="AB39" s="158"/>
      <c r="AC39" s="158"/>
      <c r="AD39" s="158"/>
    </row>
    <row r="40" spans="1:30" ht="15.6" x14ac:dyDescent="0.3">
      <c r="A40" s="220" t="s">
        <v>211</v>
      </c>
      <c r="B40" s="221"/>
      <c r="C40" s="221"/>
      <c r="D40" s="221"/>
      <c r="E40" s="224"/>
      <c r="F40" s="222"/>
      <c r="G40" s="222"/>
      <c r="H40" s="223">
        <f>SUM(H41:H48)</f>
        <v>0</v>
      </c>
      <c r="I40" s="223">
        <f>SUM(I41:I48)</f>
        <v>0</v>
      </c>
      <c r="J40" s="223"/>
      <c r="K40" s="223"/>
      <c r="L40" s="223">
        <f>SUM(L41:L48)</f>
        <v>0</v>
      </c>
      <c r="M40" s="223">
        <f>SUM(M41:M48)</f>
        <v>0</v>
      </c>
      <c r="N40" s="223"/>
      <c r="O40" s="223"/>
      <c r="P40" s="103"/>
      <c r="Q40" s="225"/>
      <c r="R40" s="227">
        <f>SUM(R41:R59)</f>
        <v>0</v>
      </c>
      <c r="S40" s="227">
        <f>SUM(S41:S48)</f>
        <v>0</v>
      </c>
      <c r="T40" s="227">
        <f>SUM(T41:T48)</f>
        <v>0</v>
      </c>
      <c r="U40" s="227">
        <f>SUM(U41:U48)</f>
        <v>0</v>
      </c>
      <c r="V40" s="228">
        <f t="shared" ref="V40:AD40" si="3">SUM(V41:V59)</f>
        <v>0</v>
      </c>
      <c r="W40" s="228">
        <f t="shared" si="3"/>
        <v>0</v>
      </c>
      <c r="X40" s="228">
        <f t="shared" si="3"/>
        <v>0</v>
      </c>
      <c r="Y40" s="228">
        <f t="shared" si="3"/>
        <v>0</v>
      </c>
      <c r="Z40" s="228">
        <f t="shared" si="3"/>
        <v>0</v>
      </c>
      <c r="AA40" s="228">
        <f t="shared" si="3"/>
        <v>0</v>
      </c>
      <c r="AB40" s="228">
        <f t="shared" si="3"/>
        <v>0</v>
      </c>
      <c r="AC40" s="228">
        <f t="shared" si="3"/>
        <v>0</v>
      </c>
      <c r="AD40" s="228">
        <f t="shared" si="3"/>
        <v>0</v>
      </c>
    </row>
    <row r="41" spans="1:30" ht="15.6" x14ac:dyDescent="0.3">
      <c r="A41" s="167"/>
      <c r="B41" s="168"/>
      <c r="C41" s="122"/>
      <c r="D41" s="108"/>
      <c r="E41" s="169"/>
      <c r="F41" s="153"/>
      <c r="G41" s="153"/>
      <c r="H41" s="170"/>
      <c r="I41" s="108"/>
      <c r="J41" s="108"/>
      <c r="K41" s="108"/>
      <c r="L41" s="113">
        <f>SUM(Q41:AD41)</f>
        <v>0</v>
      </c>
      <c r="M41" s="113">
        <f>I41-L41</f>
        <v>0</v>
      </c>
      <c r="N41" s="155"/>
      <c r="O41" s="133"/>
      <c r="P41" s="103"/>
      <c r="Q41" s="137"/>
      <c r="R41" s="137"/>
      <c r="S41" s="137"/>
      <c r="T41" s="137"/>
      <c r="U41" s="137"/>
      <c r="V41" s="119"/>
      <c r="W41" s="119"/>
      <c r="X41" s="119"/>
      <c r="Y41" s="119"/>
      <c r="Z41" s="119"/>
      <c r="AA41" s="119"/>
      <c r="AB41" s="119"/>
      <c r="AC41" s="119"/>
      <c r="AD41" s="119"/>
    </row>
    <row r="42" spans="1:30" ht="15.6" x14ac:dyDescent="0.3">
      <c r="A42" s="171"/>
      <c r="B42" s="168"/>
      <c r="C42" s="122"/>
      <c r="D42" s="154"/>
      <c r="E42" s="172"/>
      <c r="F42" s="153"/>
      <c r="G42" s="153"/>
      <c r="H42" s="173"/>
      <c r="I42" s="108"/>
      <c r="J42" s="108"/>
      <c r="K42" s="108"/>
      <c r="L42" s="113">
        <f t="shared" ref="L42:L48" si="4">SUM(Q42:AD42)</f>
        <v>0</v>
      </c>
      <c r="M42" s="113">
        <f t="shared" ref="M42:M58" si="5">I42-L42</f>
        <v>0</v>
      </c>
      <c r="N42" s="114"/>
      <c r="O42" s="133"/>
      <c r="P42" s="103"/>
      <c r="Q42" s="137"/>
      <c r="R42" s="137"/>
      <c r="S42" s="137"/>
      <c r="T42" s="137"/>
      <c r="U42" s="137"/>
      <c r="V42" s="119"/>
      <c r="W42" s="119"/>
      <c r="X42" s="119"/>
      <c r="Y42" s="119"/>
      <c r="Z42" s="119"/>
      <c r="AA42" s="119"/>
      <c r="AB42" s="119"/>
      <c r="AC42" s="119"/>
      <c r="AD42" s="119"/>
    </row>
    <row r="43" spans="1:30" ht="15.6" x14ac:dyDescent="0.3">
      <c r="A43" s="171"/>
      <c r="B43" s="106"/>
      <c r="C43" s="122"/>
      <c r="D43" s="154"/>
      <c r="E43" s="172"/>
      <c r="F43" s="153"/>
      <c r="G43" s="153"/>
      <c r="H43" s="173"/>
      <c r="I43" s="108"/>
      <c r="J43" s="108"/>
      <c r="K43" s="108"/>
      <c r="L43" s="113">
        <f t="shared" si="4"/>
        <v>0</v>
      </c>
      <c r="M43" s="113">
        <f t="shared" si="5"/>
        <v>0</v>
      </c>
      <c r="N43" s="114"/>
      <c r="O43" s="133"/>
      <c r="P43" s="103"/>
      <c r="Q43" s="137"/>
      <c r="R43" s="137"/>
      <c r="S43" s="137"/>
      <c r="T43" s="137"/>
      <c r="U43" s="137"/>
      <c r="V43" s="119"/>
      <c r="W43" s="119"/>
      <c r="X43" s="119"/>
      <c r="Y43" s="119"/>
      <c r="Z43" s="119"/>
      <c r="AA43" s="119"/>
      <c r="AB43" s="119"/>
      <c r="AC43" s="119"/>
      <c r="AD43" s="119"/>
    </row>
    <row r="44" spans="1:30" ht="15.6" x14ac:dyDescent="0.3">
      <c r="A44" s="174"/>
      <c r="B44" s="154"/>
      <c r="C44" s="154"/>
      <c r="D44" s="154"/>
      <c r="E44" s="172"/>
      <c r="F44" s="153"/>
      <c r="G44" s="153"/>
      <c r="H44" s="173"/>
      <c r="I44" s="108"/>
      <c r="J44" s="108"/>
      <c r="K44" s="108"/>
      <c r="L44" s="113">
        <f t="shared" si="4"/>
        <v>0</v>
      </c>
      <c r="M44" s="113">
        <f t="shared" si="5"/>
        <v>0</v>
      </c>
      <c r="N44" s="114"/>
      <c r="O44" s="133"/>
      <c r="P44" s="116"/>
      <c r="Q44" s="137"/>
      <c r="R44" s="137"/>
      <c r="S44" s="137"/>
      <c r="T44" s="137"/>
      <c r="U44" s="137"/>
      <c r="V44" s="119"/>
      <c r="W44" s="119"/>
      <c r="X44" s="119"/>
      <c r="Y44" s="119"/>
      <c r="Z44" s="119"/>
      <c r="AA44" s="119"/>
      <c r="AB44" s="119"/>
      <c r="AC44" s="119"/>
      <c r="AD44" s="119"/>
    </row>
    <row r="45" spans="1:30" ht="15.6" x14ac:dyDescent="0.3">
      <c r="A45" s="175"/>
      <c r="B45" s="176"/>
      <c r="C45" s="177"/>
      <c r="D45" s="177"/>
      <c r="E45" s="178"/>
      <c r="F45" s="179"/>
      <c r="G45" s="179"/>
      <c r="H45" s="180"/>
      <c r="I45" s="181"/>
      <c r="J45" s="181"/>
      <c r="K45" s="181"/>
      <c r="L45" s="113">
        <f t="shared" si="4"/>
        <v>0</v>
      </c>
      <c r="M45" s="113">
        <f t="shared" si="5"/>
        <v>0</v>
      </c>
      <c r="N45" s="182"/>
      <c r="O45" s="183"/>
      <c r="P45" s="184"/>
      <c r="Q45" s="185"/>
      <c r="R45" s="185"/>
      <c r="S45" s="185"/>
      <c r="T45" s="185"/>
      <c r="U45" s="185"/>
      <c r="V45" s="186"/>
      <c r="W45" s="186"/>
      <c r="X45" s="119"/>
      <c r="Y45" s="119"/>
      <c r="Z45" s="186"/>
      <c r="AA45" s="186"/>
      <c r="AB45" s="186"/>
      <c r="AC45" s="186"/>
      <c r="AD45" s="186"/>
    </row>
    <row r="46" spans="1:30" ht="15.6" x14ac:dyDescent="0.3">
      <c r="A46" s="175"/>
      <c r="B46" s="176"/>
      <c r="C46" s="177"/>
      <c r="D46" s="177"/>
      <c r="E46" s="178"/>
      <c r="F46" s="179"/>
      <c r="G46" s="179"/>
      <c r="H46" s="180"/>
      <c r="I46" s="181"/>
      <c r="J46" s="181"/>
      <c r="K46" s="181"/>
      <c r="L46" s="113">
        <f t="shared" si="4"/>
        <v>0</v>
      </c>
      <c r="M46" s="113">
        <f t="shared" si="5"/>
        <v>0</v>
      </c>
      <c r="N46" s="182"/>
      <c r="O46" s="183"/>
      <c r="P46" s="187"/>
      <c r="Q46" s="185"/>
      <c r="R46" s="185"/>
      <c r="S46" s="185"/>
      <c r="T46" s="185"/>
      <c r="U46" s="185"/>
      <c r="V46" s="186"/>
      <c r="W46" s="186"/>
      <c r="X46" s="186"/>
      <c r="Y46" s="119"/>
      <c r="Z46" s="186"/>
      <c r="AA46" s="186"/>
      <c r="AB46" s="186"/>
      <c r="AC46" s="186"/>
      <c r="AD46" s="186"/>
    </row>
    <row r="47" spans="1:30" ht="15.6" x14ac:dyDescent="0.3">
      <c r="A47" s="175"/>
      <c r="B47" s="176"/>
      <c r="C47" s="177"/>
      <c r="D47" s="177"/>
      <c r="E47" s="178"/>
      <c r="F47" s="179"/>
      <c r="G47" s="179"/>
      <c r="H47" s="180"/>
      <c r="I47" s="181"/>
      <c r="J47" s="181"/>
      <c r="K47" s="181"/>
      <c r="L47" s="113">
        <f t="shared" si="4"/>
        <v>0</v>
      </c>
      <c r="M47" s="113">
        <f t="shared" si="5"/>
        <v>0</v>
      </c>
      <c r="N47" s="182"/>
      <c r="O47" s="183"/>
      <c r="P47" s="188"/>
      <c r="Q47" s="185"/>
      <c r="R47" s="185"/>
      <c r="S47" s="185"/>
      <c r="T47" s="185"/>
      <c r="U47" s="185"/>
      <c r="V47" s="186"/>
      <c r="W47" s="186"/>
      <c r="X47" s="186"/>
      <c r="Y47" s="119"/>
      <c r="Z47" s="186"/>
      <c r="AA47" s="186"/>
      <c r="AB47" s="186"/>
      <c r="AC47" s="186"/>
      <c r="AD47" s="186"/>
    </row>
    <row r="48" spans="1:30" ht="15.6" x14ac:dyDescent="0.3">
      <c r="A48" s="189"/>
      <c r="B48" s="154"/>
      <c r="C48" s="190"/>
      <c r="D48" s="154"/>
      <c r="E48" s="172"/>
      <c r="F48" s="153"/>
      <c r="G48" s="153"/>
      <c r="H48" s="173"/>
      <c r="I48" s="154"/>
      <c r="J48" s="154"/>
      <c r="K48" s="154"/>
      <c r="L48" s="113">
        <f t="shared" si="4"/>
        <v>0</v>
      </c>
      <c r="M48" s="113">
        <f t="shared" si="5"/>
        <v>0</v>
      </c>
      <c r="N48" s="114"/>
      <c r="O48" s="133"/>
      <c r="P48" s="116"/>
      <c r="Q48" s="117"/>
      <c r="R48" s="117"/>
      <c r="S48" s="117"/>
      <c r="T48" s="117"/>
      <c r="U48" s="117"/>
      <c r="V48" s="118"/>
      <c r="W48" s="118"/>
      <c r="X48" s="118"/>
      <c r="Y48" s="119"/>
      <c r="Z48" s="118"/>
      <c r="AA48" s="118"/>
      <c r="AB48" s="118"/>
      <c r="AC48" s="118"/>
      <c r="AD48" s="118"/>
    </row>
    <row r="49" spans="1:30" ht="15.6" x14ac:dyDescent="0.3">
      <c r="A49" s="99" t="s">
        <v>212</v>
      </c>
      <c r="B49" s="100"/>
      <c r="C49" s="100"/>
      <c r="D49" s="100"/>
      <c r="E49" s="136"/>
      <c r="F49" s="101"/>
      <c r="G49" s="101"/>
      <c r="H49" s="102">
        <f>SUM(H50:H58)</f>
        <v>0</v>
      </c>
      <c r="I49" s="102">
        <f>SUM(I50:I58)</f>
        <v>0</v>
      </c>
      <c r="J49" s="102"/>
      <c r="K49" s="102"/>
      <c r="L49" s="102">
        <f>SUM(L50:L57)</f>
        <v>0</v>
      </c>
      <c r="M49" s="102">
        <f>SUM(M50:M58)</f>
        <v>0</v>
      </c>
      <c r="N49" s="102"/>
      <c r="O49" s="102"/>
      <c r="P49" s="103"/>
      <c r="Q49" s="104"/>
      <c r="R49" s="165">
        <f>SUM(R50:R57)</f>
        <v>0</v>
      </c>
      <c r="S49" s="165">
        <f>SUM(S50:S57)</f>
        <v>0</v>
      </c>
      <c r="T49" s="165">
        <f>SUM(T50:T57)</f>
        <v>0</v>
      </c>
      <c r="U49" s="165">
        <f>SUM(U50:U57)</f>
        <v>0</v>
      </c>
      <c r="V49" s="166">
        <f t="shared" ref="V49:AD49" si="6">SUM(V50:V67)</f>
        <v>0</v>
      </c>
      <c r="W49" s="166">
        <f t="shared" si="6"/>
        <v>0</v>
      </c>
      <c r="X49" s="166">
        <f t="shared" si="6"/>
        <v>0</v>
      </c>
      <c r="Y49" s="166">
        <f t="shared" si="6"/>
        <v>0</v>
      </c>
      <c r="Z49" s="166">
        <f t="shared" si="6"/>
        <v>0</v>
      </c>
      <c r="AA49" s="166">
        <f t="shared" si="6"/>
        <v>0</v>
      </c>
      <c r="AB49" s="166">
        <f t="shared" si="6"/>
        <v>0</v>
      </c>
      <c r="AC49" s="166">
        <f t="shared" si="6"/>
        <v>0</v>
      </c>
      <c r="AD49" s="166">
        <f t="shared" si="6"/>
        <v>0</v>
      </c>
    </row>
    <row r="50" spans="1:30" ht="15.6" x14ac:dyDescent="0.3">
      <c r="A50" s="191"/>
      <c r="B50" s="192"/>
      <c r="C50" s="193"/>
      <c r="D50" s="142"/>
      <c r="E50" s="194"/>
      <c r="F50" s="106"/>
      <c r="G50" s="106"/>
      <c r="H50" s="111"/>
      <c r="I50" s="109"/>
      <c r="J50" s="109"/>
      <c r="K50" s="109"/>
      <c r="L50" s="195">
        <f>SUM(Q50:AD50)</f>
        <v>0</v>
      </c>
      <c r="M50" s="113">
        <f>I50-L50</f>
        <v>0</v>
      </c>
      <c r="N50" s="114"/>
      <c r="O50" s="133"/>
      <c r="P50" s="116"/>
      <c r="Q50" s="501"/>
      <c r="R50" s="501"/>
      <c r="S50" s="501"/>
      <c r="T50" s="501"/>
      <c r="U50" s="501"/>
      <c r="V50" s="510"/>
      <c r="W50" s="510"/>
      <c r="X50" s="510"/>
      <c r="Y50" s="510"/>
      <c r="Z50" s="510"/>
      <c r="AA50" s="522"/>
      <c r="AB50" s="522"/>
      <c r="AC50" s="522"/>
      <c r="AD50" s="522"/>
    </row>
    <row r="51" spans="1:30" ht="15.6" x14ac:dyDescent="0.3">
      <c r="A51" s="191"/>
      <c r="B51" s="192"/>
      <c r="C51" s="193"/>
      <c r="D51" s="142"/>
      <c r="E51" s="194"/>
      <c r="F51" s="106"/>
      <c r="G51" s="106"/>
      <c r="H51" s="111"/>
      <c r="I51" s="109"/>
      <c r="J51" s="109"/>
      <c r="K51" s="109"/>
      <c r="L51" s="195">
        <f t="shared" ref="L51:L58" si="7">SUM(Q51:AD51)</f>
        <v>0</v>
      </c>
      <c r="M51" s="113">
        <f t="shared" si="5"/>
        <v>0</v>
      </c>
      <c r="N51" s="114"/>
      <c r="O51" s="133"/>
      <c r="P51" s="116"/>
      <c r="Q51" s="502"/>
      <c r="R51" s="502"/>
      <c r="S51" s="502"/>
      <c r="T51" s="502"/>
      <c r="U51" s="502"/>
      <c r="V51" s="511"/>
      <c r="W51" s="511"/>
      <c r="X51" s="511"/>
      <c r="Y51" s="511"/>
      <c r="Z51" s="511"/>
      <c r="AA51" s="524"/>
      <c r="AB51" s="524"/>
      <c r="AC51" s="522"/>
      <c r="AD51" s="522"/>
    </row>
    <row r="52" spans="1:30" ht="15.6" x14ac:dyDescent="0.3">
      <c r="A52" s="135"/>
      <c r="B52" s="196"/>
      <c r="C52" s="193"/>
      <c r="D52" s="142"/>
      <c r="E52" s="194"/>
      <c r="F52" s="108"/>
      <c r="G52" s="106"/>
      <c r="H52" s="111"/>
      <c r="I52" s="108"/>
      <c r="J52" s="108"/>
      <c r="K52" s="108"/>
      <c r="L52" s="195">
        <f t="shared" si="7"/>
        <v>0</v>
      </c>
      <c r="M52" s="113">
        <f t="shared" si="5"/>
        <v>0</v>
      </c>
      <c r="N52" s="114"/>
      <c r="O52" s="133"/>
      <c r="P52" s="116"/>
      <c r="Q52" s="117"/>
      <c r="R52" s="117"/>
      <c r="S52" s="117"/>
      <c r="T52" s="117"/>
      <c r="U52" s="117"/>
      <c r="V52" s="118"/>
      <c r="W52" s="118"/>
      <c r="X52" s="118"/>
      <c r="Y52" s="118"/>
      <c r="Z52" s="118"/>
      <c r="AA52" s="118"/>
      <c r="AB52" s="118"/>
      <c r="AC52" s="118"/>
      <c r="AD52" s="118"/>
    </row>
    <row r="53" spans="1:30" ht="15.6" x14ac:dyDescent="0.3">
      <c r="A53" s="135"/>
      <c r="B53" s="192"/>
      <c r="C53" s="193"/>
      <c r="D53" s="142"/>
      <c r="E53" s="194"/>
      <c r="F53" s="106"/>
      <c r="G53" s="106"/>
      <c r="H53" s="111"/>
      <c r="I53" s="109"/>
      <c r="J53" s="109"/>
      <c r="K53" s="109"/>
      <c r="L53" s="195">
        <f t="shared" si="7"/>
        <v>0</v>
      </c>
      <c r="M53" s="113">
        <f t="shared" si="5"/>
        <v>0</v>
      </c>
      <c r="N53" s="114"/>
      <c r="O53" s="133"/>
      <c r="P53" s="116"/>
      <c r="Q53" s="523"/>
      <c r="R53" s="523"/>
      <c r="S53" s="523"/>
      <c r="T53" s="523"/>
      <c r="U53" s="523"/>
      <c r="V53" s="522"/>
      <c r="W53" s="522"/>
      <c r="X53" s="522"/>
      <c r="Y53" s="522"/>
      <c r="Z53" s="522"/>
      <c r="AA53" s="522"/>
      <c r="AB53" s="522"/>
      <c r="AC53" s="522"/>
      <c r="AD53" s="522"/>
    </row>
    <row r="54" spans="1:30" ht="15.6" x14ac:dyDescent="0.3">
      <c r="A54" s="191"/>
      <c r="B54" s="192"/>
      <c r="C54" s="193"/>
      <c r="D54" s="142"/>
      <c r="E54" s="194"/>
      <c r="F54" s="106"/>
      <c r="G54" s="106"/>
      <c r="H54" s="111"/>
      <c r="I54" s="109"/>
      <c r="J54" s="109"/>
      <c r="K54" s="109"/>
      <c r="L54" s="195">
        <f t="shared" si="7"/>
        <v>0</v>
      </c>
      <c r="M54" s="113">
        <f t="shared" si="5"/>
        <v>0</v>
      </c>
      <c r="N54" s="114"/>
      <c r="O54" s="133"/>
      <c r="P54" s="116"/>
      <c r="Q54" s="523"/>
      <c r="R54" s="523"/>
      <c r="S54" s="523"/>
      <c r="T54" s="523"/>
      <c r="U54" s="523"/>
      <c r="V54" s="522"/>
      <c r="W54" s="522"/>
      <c r="X54" s="522"/>
      <c r="Y54" s="522"/>
      <c r="Z54" s="522"/>
      <c r="AA54" s="522"/>
      <c r="AB54" s="522"/>
      <c r="AC54" s="522"/>
      <c r="AD54" s="522"/>
    </row>
    <row r="55" spans="1:30" ht="15.6" x14ac:dyDescent="0.3">
      <c r="A55" s="197"/>
      <c r="B55" s="198"/>
      <c r="C55" s="198"/>
      <c r="D55" s="154"/>
      <c r="E55" s="169"/>
      <c r="F55" s="153"/>
      <c r="G55" s="153"/>
      <c r="H55" s="173"/>
      <c r="I55" s="108"/>
      <c r="J55" s="108"/>
      <c r="K55" s="108"/>
      <c r="L55" s="195">
        <f t="shared" si="7"/>
        <v>0</v>
      </c>
      <c r="M55" s="113">
        <f t="shared" si="5"/>
        <v>0</v>
      </c>
      <c r="N55" s="155"/>
      <c r="O55" s="133"/>
      <c r="P55" s="103"/>
      <c r="Q55" s="137"/>
      <c r="R55" s="137"/>
      <c r="S55" s="137"/>
      <c r="T55" s="137"/>
      <c r="U55" s="137"/>
      <c r="V55" s="119"/>
      <c r="W55" s="119"/>
      <c r="X55" s="119"/>
      <c r="Y55" s="119"/>
      <c r="Z55" s="119"/>
      <c r="AA55" s="119"/>
      <c r="AB55" s="119"/>
      <c r="AC55" s="119"/>
      <c r="AD55" s="119"/>
    </row>
    <row r="56" spans="1:30" ht="15.6" x14ac:dyDescent="0.3">
      <c r="A56" s="135"/>
      <c r="B56" s="124"/>
      <c r="C56" s="124"/>
      <c r="D56" s="109"/>
      <c r="E56" s="110"/>
      <c r="F56" s="106"/>
      <c r="G56" s="106"/>
      <c r="H56" s="111"/>
      <c r="I56" s="109"/>
      <c r="J56" s="109"/>
      <c r="K56" s="109"/>
      <c r="L56" s="195">
        <f t="shared" si="7"/>
        <v>0</v>
      </c>
      <c r="M56" s="113">
        <f t="shared" si="5"/>
        <v>0</v>
      </c>
      <c r="N56" s="114"/>
      <c r="O56" s="133"/>
      <c r="P56" s="116"/>
      <c r="Q56" s="117"/>
      <c r="R56" s="117"/>
      <c r="S56" s="117"/>
      <c r="T56" s="117"/>
      <c r="U56" s="117"/>
      <c r="V56" s="118"/>
      <c r="W56" s="118"/>
      <c r="X56" s="118"/>
      <c r="Y56" s="119"/>
      <c r="Z56" s="118"/>
      <c r="AA56" s="118"/>
      <c r="AB56" s="118"/>
      <c r="AC56" s="118"/>
      <c r="AD56" s="118"/>
    </row>
    <row r="57" spans="1:30" ht="15.6" x14ac:dyDescent="0.3">
      <c r="A57" s="135"/>
      <c r="B57" s="124"/>
      <c r="C57" s="124"/>
      <c r="D57" s="109"/>
      <c r="E57" s="110"/>
      <c r="F57" s="106"/>
      <c r="G57" s="106"/>
      <c r="H57" s="111"/>
      <c r="I57" s="109"/>
      <c r="J57" s="109"/>
      <c r="K57" s="109"/>
      <c r="L57" s="195">
        <f t="shared" si="7"/>
        <v>0</v>
      </c>
      <c r="M57" s="113">
        <f t="shared" si="5"/>
        <v>0</v>
      </c>
      <c r="N57" s="114"/>
      <c r="O57" s="133"/>
      <c r="P57" s="116"/>
      <c r="Q57" s="117"/>
      <c r="R57" s="117"/>
      <c r="S57" s="117"/>
      <c r="T57" s="117"/>
      <c r="U57" s="117"/>
      <c r="V57" s="118"/>
      <c r="W57" s="118"/>
      <c r="X57" s="118"/>
      <c r="Y57" s="119"/>
      <c r="Z57" s="118"/>
      <c r="AA57" s="118"/>
      <c r="AB57" s="118"/>
      <c r="AC57" s="118"/>
      <c r="AD57" s="118"/>
    </row>
    <row r="58" spans="1:30" ht="15.6" x14ac:dyDescent="0.3">
      <c r="A58" s="135"/>
      <c r="B58" s="124"/>
      <c r="C58" s="124"/>
      <c r="D58" s="109"/>
      <c r="E58" s="110"/>
      <c r="F58" s="106"/>
      <c r="G58" s="106"/>
      <c r="H58" s="111"/>
      <c r="I58" s="109"/>
      <c r="J58" s="109"/>
      <c r="K58" s="109"/>
      <c r="L58" s="195">
        <f t="shared" si="7"/>
        <v>0</v>
      </c>
      <c r="M58" s="113">
        <f t="shared" si="5"/>
        <v>0</v>
      </c>
      <c r="N58" s="114"/>
      <c r="O58" s="133"/>
      <c r="P58" s="116"/>
      <c r="Q58" s="117"/>
      <c r="R58" s="117"/>
      <c r="S58" s="117"/>
      <c r="T58" s="117"/>
      <c r="U58" s="117"/>
      <c r="V58" s="118"/>
      <c r="W58" s="118"/>
      <c r="X58" s="118"/>
      <c r="Y58" s="119"/>
      <c r="Z58" s="118"/>
      <c r="AA58" s="118"/>
      <c r="AB58" s="118"/>
      <c r="AC58" s="118"/>
      <c r="AD58" s="118"/>
    </row>
    <row r="59" spans="1:30" ht="15.6" x14ac:dyDescent="0.3">
      <c r="A59" s="520" t="s">
        <v>213</v>
      </c>
      <c r="B59" s="521"/>
      <c r="C59" s="199"/>
      <c r="D59" s="200"/>
      <c r="E59" s="201"/>
      <c r="F59" s="202"/>
      <c r="G59" s="202"/>
      <c r="H59" s="200"/>
      <c r="I59" s="200"/>
      <c r="J59" s="200"/>
      <c r="K59" s="200"/>
      <c r="L59" s="203"/>
      <c r="M59" s="203">
        <v>0</v>
      </c>
      <c r="N59" s="200"/>
      <c r="O59" s="102"/>
      <c r="P59" s="204"/>
      <c r="Q59" s="104"/>
      <c r="R59" s="165">
        <v>0</v>
      </c>
      <c r="S59" s="165">
        <v>0</v>
      </c>
      <c r="T59" s="165">
        <v>0</v>
      </c>
      <c r="U59" s="165">
        <v>0</v>
      </c>
      <c r="V59" s="166"/>
      <c r="W59" s="166"/>
      <c r="X59" s="166"/>
      <c r="Y59" s="105"/>
      <c r="Z59" s="166"/>
      <c r="AA59" s="166"/>
      <c r="AB59" s="166"/>
      <c r="AC59" s="166"/>
      <c r="AD59" s="166"/>
    </row>
    <row r="60" spans="1:30" ht="15.6" x14ac:dyDescent="0.3">
      <c r="A60" s="135"/>
      <c r="B60" s="109"/>
      <c r="C60" s="205"/>
      <c r="D60" s="206"/>
      <c r="E60" s="207"/>
      <c r="F60" s="208"/>
      <c r="G60" s="208"/>
      <c r="H60" s="209"/>
      <c r="I60" s="206"/>
      <c r="J60" s="206"/>
      <c r="K60" s="206"/>
      <c r="L60" s="210"/>
      <c r="M60" s="210"/>
      <c r="N60" s="211"/>
      <c r="O60" s="212"/>
      <c r="P60" s="116"/>
      <c r="Q60" s="117"/>
      <c r="R60" s="117"/>
      <c r="S60" s="117"/>
      <c r="T60" s="117"/>
      <c r="U60" s="117"/>
      <c r="V60" s="118"/>
      <c r="W60" s="118"/>
      <c r="X60" s="118"/>
      <c r="Y60" s="119"/>
      <c r="Z60" s="118"/>
      <c r="AA60" s="118"/>
      <c r="AB60" s="118"/>
      <c r="AC60" s="118"/>
      <c r="AD60" s="118"/>
    </row>
    <row r="61" spans="1:30" ht="15.6" x14ac:dyDescent="0.3">
      <c r="A61" s="213"/>
      <c r="B61" s="214" t="s">
        <v>163</v>
      </c>
      <c r="C61" s="215"/>
      <c r="D61" s="216"/>
      <c r="E61" s="217"/>
      <c r="F61" s="218"/>
      <c r="G61" s="218"/>
      <c r="H61" s="218">
        <f>SUM(H59+H49+H40+H23+H9)</f>
        <v>0</v>
      </c>
      <c r="I61" s="218">
        <f>SUM(I59+I49+I40+I23+I9)</f>
        <v>0</v>
      </c>
      <c r="J61" s="218"/>
      <c r="K61" s="218"/>
      <c r="L61" s="218">
        <f>SUM(L59+L49+L40+L23+L9)</f>
        <v>0</v>
      </c>
      <c r="M61" s="218">
        <f>SUM(M59+M49+M40+M23+M9)</f>
        <v>0</v>
      </c>
      <c r="N61" s="218"/>
      <c r="O61" s="218"/>
      <c r="P61" s="116"/>
      <c r="Q61" s="117"/>
      <c r="R61" s="117">
        <f>SUM(R9+R23+R40+R49+R59)</f>
        <v>0</v>
      </c>
      <c r="S61" s="117">
        <f>SUM(S9+S23+S40+S49+S59)</f>
        <v>0</v>
      </c>
      <c r="T61" s="117">
        <f>SUM(T9+T23+T40+T49+T59)</f>
        <v>0</v>
      </c>
      <c r="U61" s="117">
        <f>SUM(U9+U23+U40)</f>
        <v>0</v>
      </c>
      <c r="V61" s="118"/>
      <c r="W61" s="118"/>
      <c r="X61" s="118"/>
      <c r="Y61" s="118"/>
      <c r="Z61" s="118"/>
      <c r="AA61" s="118"/>
      <c r="AB61" s="118"/>
      <c r="AC61" s="118"/>
      <c r="AD61" s="118"/>
    </row>
    <row r="64" spans="1:30" x14ac:dyDescent="0.25">
      <c r="S64" s="219">
        <f>SUM(S61+S63)</f>
        <v>0</v>
      </c>
    </row>
  </sheetData>
  <mergeCells count="44">
    <mergeCell ref="V50:V51"/>
    <mergeCell ref="AD53:AD54"/>
    <mergeCell ref="Y53:Y54"/>
    <mergeCell ref="X50:X51"/>
    <mergeCell ref="Y50:Y51"/>
    <mergeCell ref="Z50:Z51"/>
    <mergeCell ref="AA50:AA51"/>
    <mergeCell ref="AB50:AB51"/>
    <mergeCell ref="Z53:Z54"/>
    <mergeCell ref="AA53:AA54"/>
    <mergeCell ref="X53:X54"/>
    <mergeCell ref="AB53:AB54"/>
    <mergeCell ref="B13:B17"/>
    <mergeCell ref="A59:B59"/>
    <mergeCell ref="AD50:AD51"/>
    <mergeCell ref="Q53:Q54"/>
    <mergeCell ref="R53:R54"/>
    <mergeCell ref="S53:S54"/>
    <mergeCell ref="T53:T54"/>
    <mergeCell ref="U53:U54"/>
    <mergeCell ref="V53:V54"/>
    <mergeCell ref="W53:W54"/>
    <mergeCell ref="AC53:AC54"/>
    <mergeCell ref="AC50:AC51"/>
    <mergeCell ref="R50:R51"/>
    <mergeCell ref="S50:S51"/>
    <mergeCell ref="T50:T51"/>
    <mergeCell ref="U50:U51"/>
    <mergeCell ref="Q50:Q51"/>
    <mergeCell ref="A1:O1"/>
    <mergeCell ref="Q1:AD1"/>
    <mergeCell ref="A7:A8"/>
    <mergeCell ref="B7:B8"/>
    <mergeCell ref="C7:C8"/>
    <mergeCell ref="D7:D8"/>
    <mergeCell ref="E7:E8"/>
    <mergeCell ref="F7:G7"/>
    <mergeCell ref="H7:I7"/>
    <mergeCell ref="W50:W51"/>
    <mergeCell ref="L7:L8"/>
    <mergeCell ref="M7:M8"/>
    <mergeCell ref="N7:N8"/>
    <mergeCell ref="O7:O8"/>
    <mergeCell ref="A13:A17"/>
  </mergeCells>
  <pageMargins left="0.75" right="0.75" top="1" bottom="1" header="0.5" footer="0.5"/>
  <pageSetup scale="40" fitToHeight="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82"/>
  <sheetViews>
    <sheetView showGridLines="0" workbookViewId="0">
      <pane xSplit="5" ySplit="4" topLeftCell="F53" activePane="bottomRight" state="frozen"/>
      <selection pane="topRight" activeCell="F1" sqref="F1"/>
      <selection pane="bottomLeft" activeCell="A5" sqref="A5"/>
      <selection pane="bottomRight" activeCell="D40" sqref="D40"/>
    </sheetView>
  </sheetViews>
  <sheetFormatPr defaultColWidth="9.33203125" defaultRowHeight="13.8" x14ac:dyDescent="0.3"/>
  <cols>
    <col min="1" max="1" width="3.44140625" style="4" customWidth="1"/>
    <col min="2" max="2" width="19" style="4" customWidth="1"/>
    <col min="3" max="3" width="42.33203125" style="4" customWidth="1"/>
    <col min="4" max="4" width="14.44140625" style="4" customWidth="1"/>
    <col min="5" max="5" width="15.44140625" style="4" customWidth="1"/>
    <col min="6" max="6" width="14" style="4" customWidth="1"/>
    <col min="7" max="8" width="12.6640625" style="4" customWidth="1"/>
    <col min="9" max="9" width="15" style="4" customWidth="1"/>
    <col min="10" max="10" width="15.33203125" style="4" customWidth="1"/>
    <col min="11" max="12" width="15.44140625" style="4" customWidth="1"/>
    <col min="13" max="13" width="14.6640625" style="4" customWidth="1"/>
    <col min="14" max="14" width="16.44140625" style="4" customWidth="1"/>
    <col min="15" max="15" width="16.6640625" style="4" customWidth="1"/>
    <col min="16" max="16" width="16.44140625" style="4" customWidth="1"/>
    <col min="17" max="17" width="15" style="4" customWidth="1"/>
    <col min="18" max="16384" width="9.33203125" style="4"/>
  </cols>
  <sheetData>
    <row r="1" spans="1:17" s="7" customFormat="1" ht="24" customHeight="1" x14ac:dyDescent="0.3">
      <c r="B1" s="8" t="s">
        <v>0</v>
      </c>
      <c r="C1" s="76"/>
      <c r="D1" s="531"/>
      <c r="E1" s="531"/>
      <c r="F1" s="531"/>
      <c r="G1" s="531"/>
      <c r="H1" s="531"/>
      <c r="I1" s="532" t="s">
        <v>2</v>
      </c>
      <c r="J1" s="532"/>
      <c r="K1" s="530"/>
      <c r="L1" s="530"/>
      <c r="M1" s="530"/>
      <c r="N1" s="530"/>
      <c r="O1" s="530"/>
      <c r="P1" s="530"/>
    </row>
    <row r="2" spans="1:17" s="7" customFormat="1" ht="24" customHeight="1" x14ac:dyDescent="0.3">
      <c r="B2" s="8" t="s">
        <v>4</v>
      </c>
      <c r="C2" s="76"/>
      <c r="D2" s="531"/>
      <c r="E2" s="531"/>
      <c r="F2" s="531"/>
      <c r="G2" s="531"/>
      <c r="H2" s="531"/>
      <c r="I2" s="532" t="s">
        <v>6</v>
      </c>
      <c r="J2" s="532"/>
      <c r="K2" s="530"/>
      <c r="L2" s="530"/>
      <c r="M2" s="530"/>
      <c r="N2" s="530"/>
      <c r="O2" s="530"/>
      <c r="P2" s="530"/>
    </row>
    <row r="3" spans="1:17" s="7" customFormat="1" ht="24" customHeight="1" thickBot="1" x14ac:dyDescent="0.35">
      <c r="B3" s="8" t="s">
        <v>8</v>
      </c>
      <c r="C3" s="74"/>
      <c r="D3" s="531"/>
      <c r="E3" s="531"/>
      <c r="F3" s="531"/>
      <c r="G3" s="531"/>
      <c r="H3" s="531"/>
    </row>
    <row r="4" spans="1:17" ht="14.4" thickBot="1" x14ac:dyDescent="0.35">
      <c r="A4" s="34"/>
      <c r="B4" s="12"/>
      <c r="C4" s="75" t="s">
        <v>214</v>
      </c>
      <c r="D4" s="13">
        <v>42736</v>
      </c>
      <c r="E4" s="13">
        <f t="shared" ref="E4:P4" si="0">D4+34</f>
        <v>42770</v>
      </c>
      <c r="F4" s="13">
        <f t="shared" si="0"/>
        <v>42804</v>
      </c>
      <c r="G4" s="13">
        <f t="shared" si="0"/>
        <v>42838</v>
      </c>
      <c r="H4" s="13">
        <f t="shared" si="0"/>
        <v>42872</v>
      </c>
      <c r="I4" s="13">
        <f t="shared" si="0"/>
        <v>42906</v>
      </c>
      <c r="J4" s="13">
        <f t="shared" si="0"/>
        <v>42940</v>
      </c>
      <c r="K4" s="13">
        <f t="shared" si="0"/>
        <v>42974</v>
      </c>
      <c r="L4" s="13">
        <f t="shared" si="0"/>
        <v>43008</v>
      </c>
      <c r="M4" s="13">
        <v>43025</v>
      </c>
      <c r="N4" s="13">
        <f>L4+34</f>
        <v>43042</v>
      </c>
      <c r="O4" s="13">
        <f t="shared" si="0"/>
        <v>43076</v>
      </c>
      <c r="P4" s="13">
        <f t="shared" si="0"/>
        <v>43110</v>
      </c>
      <c r="Q4" s="11"/>
    </row>
    <row r="5" spans="1:17" ht="14.4" thickBot="1" x14ac:dyDescent="0.35">
      <c r="A5" s="34"/>
      <c r="B5" s="34"/>
      <c r="C5" s="14" t="s">
        <v>215</v>
      </c>
      <c r="D5" s="15">
        <f>2742859.96+4000000</f>
        <v>6742859.96</v>
      </c>
      <c r="E5" s="15">
        <f t="shared" ref="E5:P5" si="1">D75</f>
        <v>6732859.96</v>
      </c>
      <c r="F5" s="15">
        <f t="shared" si="1"/>
        <v>6051295.7800000003</v>
      </c>
      <c r="G5" s="15">
        <f t="shared" si="1"/>
        <v>3773506.43</v>
      </c>
      <c r="H5" s="15">
        <f t="shared" si="1"/>
        <v>3773506.43</v>
      </c>
      <c r="I5" s="15">
        <f t="shared" si="1"/>
        <v>3007204.1300000004</v>
      </c>
      <c r="J5" s="15">
        <f t="shared" si="1"/>
        <v>2783778.24</v>
      </c>
      <c r="K5" s="15">
        <f t="shared" si="1"/>
        <v>2732862.5</v>
      </c>
      <c r="L5" s="15">
        <f t="shared" si="1"/>
        <v>2249005.36</v>
      </c>
      <c r="M5" s="15">
        <f t="shared" si="1"/>
        <v>2194238.2199999997</v>
      </c>
      <c r="N5" s="15">
        <f t="shared" si="1"/>
        <v>2175381.0799999996</v>
      </c>
      <c r="O5" s="15">
        <f t="shared" si="1"/>
        <v>2171523.9399999995</v>
      </c>
      <c r="P5" s="15">
        <f t="shared" si="1"/>
        <v>2042286.7999999996</v>
      </c>
      <c r="Q5" s="71" t="s">
        <v>52</v>
      </c>
    </row>
    <row r="6" spans="1:17" ht="28.2" thickBot="1" x14ac:dyDescent="0.35">
      <c r="A6" s="34"/>
      <c r="B6" s="34"/>
      <c r="C6" s="16" t="s">
        <v>216</v>
      </c>
      <c r="D6" s="15">
        <f t="shared" ref="D6:P6" si="2">D8+D48+D53+D63</f>
        <v>10000</v>
      </c>
      <c r="E6" s="15">
        <f t="shared" si="2"/>
        <v>681564.17999999993</v>
      </c>
      <c r="F6" s="15">
        <f t="shared" si="2"/>
        <v>2277789.35</v>
      </c>
      <c r="G6" s="15">
        <f t="shared" si="2"/>
        <v>0</v>
      </c>
      <c r="H6" s="15">
        <f t="shared" si="2"/>
        <v>766302.29999999993</v>
      </c>
      <c r="I6" s="15">
        <f t="shared" si="2"/>
        <v>223425.89</v>
      </c>
      <c r="J6" s="15">
        <f t="shared" si="2"/>
        <v>50915.74</v>
      </c>
      <c r="K6" s="15">
        <f t="shared" si="2"/>
        <v>483857.14</v>
      </c>
      <c r="L6" s="15">
        <f t="shared" si="2"/>
        <v>54767.14</v>
      </c>
      <c r="M6" s="15">
        <f t="shared" si="2"/>
        <v>18857.14</v>
      </c>
      <c r="N6" s="15">
        <f t="shared" si="2"/>
        <v>3857.14</v>
      </c>
      <c r="O6" s="15">
        <f t="shared" si="2"/>
        <v>129237.14</v>
      </c>
      <c r="P6" s="15">
        <f t="shared" si="2"/>
        <v>0</v>
      </c>
      <c r="Q6" s="19">
        <f>SUM(D6:P6)</f>
        <v>4700573.1599999992</v>
      </c>
    </row>
    <row r="7" spans="1:17" s="44" customFormat="1" ht="14.4" thickBot="1" x14ac:dyDescent="0.35">
      <c r="A7" s="46"/>
      <c r="B7" s="47"/>
      <c r="C7" s="70" t="s">
        <v>15</v>
      </c>
      <c r="D7" s="265"/>
      <c r="E7" s="265"/>
      <c r="F7" s="265"/>
      <c r="G7" s="265"/>
      <c r="H7" s="265"/>
      <c r="I7" s="265"/>
      <c r="J7" s="265"/>
      <c r="K7" s="265"/>
      <c r="L7" s="265"/>
      <c r="M7" s="265"/>
      <c r="N7" s="265"/>
      <c r="O7" s="265"/>
      <c r="P7" s="265"/>
      <c r="Q7" s="50"/>
    </row>
    <row r="8" spans="1:17" ht="14.4" thickBot="1" x14ac:dyDescent="0.35">
      <c r="A8" s="34"/>
      <c r="B8" s="20" t="s">
        <v>76</v>
      </c>
      <c r="C8" s="20"/>
      <c r="D8" s="266">
        <f t="shared" ref="D8:P8" si="3">SUM(D9:D36)</f>
        <v>10000</v>
      </c>
      <c r="E8" s="266">
        <f t="shared" si="3"/>
        <v>681564.17999999993</v>
      </c>
      <c r="F8" s="266">
        <f t="shared" si="3"/>
        <v>2277789.35</v>
      </c>
      <c r="G8" s="266">
        <f t="shared" si="3"/>
        <v>0</v>
      </c>
      <c r="H8" s="266">
        <f t="shared" si="3"/>
        <v>766302.29999999993</v>
      </c>
      <c r="I8" s="266">
        <f t="shared" si="3"/>
        <v>223425.89</v>
      </c>
      <c r="J8" s="266">
        <f t="shared" si="3"/>
        <v>50915.74</v>
      </c>
      <c r="K8" s="266">
        <f t="shared" si="3"/>
        <v>483857.14</v>
      </c>
      <c r="L8" s="266">
        <f t="shared" si="3"/>
        <v>54767.14</v>
      </c>
      <c r="M8" s="266">
        <f t="shared" si="3"/>
        <v>18857.14</v>
      </c>
      <c r="N8" s="266">
        <f t="shared" si="3"/>
        <v>3857.14</v>
      </c>
      <c r="O8" s="266">
        <f t="shared" si="3"/>
        <v>129237.14</v>
      </c>
      <c r="P8" s="266">
        <f t="shared" si="3"/>
        <v>0</v>
      </c>
      <c r="Q8" s="22">
        <f>SUM(Q9:Q11)</f>
        <v>1140000</v>
      </c>
    </row>
    <row r="9" spans="1:17" s="276" customFormat="1" ht="27" thickBot="1" x14ac:dyDescent="0.3">
      <c r="A9" s="323">
        <v>1</v>
      </c>
      <c r="B9" s="331" t="s">
        <v>78</v>
      </c>
      <c r="C9" s="331" t="str">
        <f>'1.Plan Annuel d''Opération'!C7</f>
        <v>Paiement de la deuxième tranche (40%) de la subvention 2017-2018</v>
      </c>
      <c r="D9" s="324"/>
      <c r="E9" s="324"/>
      <c r="F9" s="324"/>
      <c r="G9" s="324"/>
      <c r="H9" s="324">
        <v>650000</v>
      </c>
      <c r="I9" s="324"/>
      <c r="J9" s="324"/>
      <c r="K9" s="324"/>
      <c r="L9" s="324"/>
      <c r="M9" s="324"/>
      <c r="N9" s="324"/>
      <c r="O9" s="324"/>
      <c r="P9" s="324"/>
      <c r="Q9" s="325">
        <f>SUM(D9:P9)</f>
        <v>650000</v>
      </c>
    </row>
    <row r="10" spans="1:17" s="276" customFormat="1" ht="27" thickBot="1" x14ac:dyDescent="0.3">
      <c r="A10" s="323">
        <v>2</v>
      </c>
      <c r="B10" s="331" t="s">
        <v>79</v>
      </c>
      <c r="C10" s="331" t="str">
        <f>'1.Plan Annuel d''Opération'!C8</f>
        <v>Mission d'information dans les DDE sur le nouveau projet</v>
      </c>
      <c r="D10" s="324"/>
      <c r="E10" s="324"/>
      <c r="F10" s="324"/>
      <c r="G10" s="324"/>
      <c r="H10" s="324"/>
      <c r="I10" s="324"/>
      <c r="J10" s="324"/>
      <c r="K10" s="324">
        <v>480000</v>
      </c>
      <c r="L10" s="324"/>
      <c r="M10" s="324"/>
      <c r="N10" s="324"/>
      <c r="O10" s="324"/>
      <c r="P10" s="324"/>
      <c r="Q10" s="325">
        <f t="shared" ref="Q10" si="4">SUM(D10:P10)</f>
        <v>480000</v>
      </c>
    </row>
    <row r="11" spans="1:17" s="276" customFormat="1" ht="27" thickBot="1" x14ac:dyDescent="0.3">
      <c r="A11" s="323">
        <v>3</v>
      </c>
      <c r="B11" s="331" t="s">
        <v>82</v>
      </c>
      <c r="C11" s="331" t="str">
        <f>'1.Plan Annuel d''Opération'!C10</f>
        <v>Missions de suivi du fonctionnement du programme de subvention 17-18</v>
      </c>
      <c r="D11" s="324"/>
      <c r="E11" s="324"/>
      <c r="F11" s="324">
        <v>5000</v>
      </c>
      <c r="G11" s="324"/>
      <c r="H11" s="324">
        <v>5000</v>
      </c>
      <c r="I11" s="324"/>
      <c r="J11" s="324"/>
      <c r="K11" s="324"/>
      <c r="L11" s="324"/>
      <c r="M11" s="324"/>
      <c r="N11" s="324"/>
      <c r="O11" s="324"/>
      <c r="P11" s="324"/>
      <c r="Q11" s="325">
        <f>SUM(D11:P11)</f>
        <v>10000</v>
      </c>
    </row>
    <row r="12" spans="1:17" s="276" customFormat="1" ht="27" thickBot="1" x14ac:dyDescent="0.3">
      <c r="A12" s="323">
        <v>4</v>
      </c>
      <c r="B12" s="331"/>
      <c r="C12" s="331" t="str">
        <f>'1.Plan Annuel d''Opération'!C11</f>
        <v>Appui technique aux ecoles publiques construites par la BID dans le Nord'Ouest (ADEMA)</v>
      </c>
      <c r="D12" s="324">
        <v>10000</v>
      </c>
      <c r="E12" s="324"/>
      <c r="F12" s="324"/>
      <c r="G12" s="324"/>
      <c r="H12" s="324"/>
      <c r="I12" s="324"/>
      <c r="J12" s="324"/>
      <c r="K12" s="324"/>
      <c r="L12" s="324"/>
      <c r="M12" s="324"/>
      <c r="N12" s="324"/>
      <c r="O12" s="324"/>
      <c r="P12" s="324"/>
      <c r="Q12" s="325">
        <f t="shared" ref="Q12:Q36" si="5">SUM(D12:P12)</f>
        <v>10000</v>
      </c>
    </row>
    <row r="13" spans="1:17" s="276" customFormat="1" thickBot="1" x14ac:dyDescent="0.3">
      <c r="A13" s="323">
        <v>5</v>
      </c>
      <c r="B13" s="331"/>
      <c r="C13" s="331" t="str">
        <f>'1.Plan Annuel d''Opération'!C12</f>
        <v>Acquisition de mobiliers de bureaux</v>
      </c>
      <c r="D13" s="324"/>
      <c r="E13" s="324"/>
      <c r="F13" s="324"/>
      <c r="G13" s="324"/>
      <c r="H13" s="324"/>
      <c r="I13" s="324"/>
      <c r="J13" s="324"/>
      <c r="K13" s="324"/>
      <c r="L13" s="324"/>
      <c r="M13" s="324">
        <v>15000</v>
      </c>
      <c r="N13" s="324"/>
      <c r="O13" s="324">
        <v>52500</v>
      </c>
      <c r="P13" s="324"/>
      <c r="Q13" s="325">
        <f t="shared" si="5"/>
        <v>67500</v>
      </c>
    </row>
    <row r="14" spans="1:17" s="276" customFormat="1" ht="40.200000000000003" thickBot="1" x14ac:dyDescent="0.3">
      <c r="A14" s="323">
        <v>6</v>
      </c>
      <c r="B14" s="331"/>
      <c r="C14" s="331" t="str">
        <f>'1.Plan Annuel d''Opération'!C13</f>
        <v>Acquisition de matériels informatiques et équipement de bureaux pour la Coordination du Projet</v>
      </c>
      <c r="D14" s="324"/>
      <c r="E14" s="324"/>
      <c r="F14" s="324"/>
      <c r="G14" s="324"/>
      <c r="H14" s="324"/>
      <c r="I14" s="324"/>
      <c r="J14" s="324"/>
      <c r="K14" s="324"/>
      <c r="L14" s="324"/>
      <c r="M14" s="324"/>
      <c r="N14" s="324"/>
      <c r="O14" s="324">
        <v>5000</v>
      </c>
      <c r="P14" s="324"/>
      <c r="Q14" s="325">
        <f t="shared" si="5"/>
        <v>5000</v>
      </c>
    </row>
    <row r="15" spans="1:17" s="276" customFormat="1" ht="27" thickBot="1" x14ac:dyDescent="0.3">
      <c r="A15" s="323">
        <v>7</v>
      </c>
      <c r="B15" s="331"/>
      <c r="C15" s="267" t="s">
        <v>217</v>
      </c>
      <c r="D15" s="324"/>
      <c r="E15" s="324"/>
      <c r="F15" s="324"/>
      <c r="G15" s="324"/>
      <c r="H15" s="324">
        <f>339400*15/100</f>
        <v>50910</v>
      </c>
      <c r="I15" s="324">
        <f>339400*20/100</f>
        <v>67880</v>
      </c>
      <c r="J15" s="324"/>
      <c r="K15" s="324"/>
      <c r="L15" s="324">
        <f>339400*15/100</f>
        <v>50910</v>
      </c>
      <c r="M15" s="324"/>
      <c r="N15" s="324"/>
      <c r="O15" s="324">
        <f>339400*20/100</f>
        <v>67880</v>
      </c>
      <c r="P15" s="324"/>
      <c r="Q15" s="325">
        <f t="shared" si="5"/>
        <v>237580</v>
      </c>
    </row>
    <row r="16" spans="1:17" s="276" customFormat="1" thickBot="1" x14ac:dyDescent="0.3">
      <c r="A16" s="323">
        <v>10</v>
      </c>
      <c r="B16" s="331"/>
      <c r="C16" s="331" t="str">
        <f>'1.Plan Annuel d''Opération'!C16</f>
        <v>Paiement du specialiste en passation des marches</v>
      </c>
      <c r="D16" s="324"/>
      <c r="E16" s="324">
        <v>28805.8</v>
      </c>
      <c r="F16" s="324">
        <v>115223.2</v>
      </c>
      <c r="G16" s="324"/>
      <c r="H16" s="324"/>
      <c r="I16" s="324"/>
      <c r="J16" s="324"/>
      <c r="K16" s="324"/>
      <c r="L16" s="324"/>
      <c r="M16" s="324"/>
      <c r="N16" s="324"/>
      <c r="O16" s="324"/>
      <c r="P16" s="324"/>
      <c r="Q16" s="325">
        <f t="shared" si="5"/>
        <v>144029</v>
      </c>
    </row>
    <row r="17" spans="1:17" s="276" customFormat="1" thickBot="1" x14ac:dyDescent="0.3">
      <c r="A17" s="323">
        <v>11</v>
      </c>
      <c r="B17" s="331"/>
      <c r="C17" s="331" t="str">
        <f>'1.Plan Annuel d''Opération'!C17</f>
        <v>Paiement de mobiliers (lot Sud)</v>
      </c>
      <c r="D17" s="324"/>
      <c r="E17" s="324">
        <v>4191</v>
      </c>
      <c r="F17" s="324">
        <v>16764</v>
      </c>
      <c r="G17" s="324"/>
      <c r="H17" s="324"/>
      <c r="I17" s="324"/>
      <c r="J17" s="324"/>
      <c r="K17" s="324"/>
      <c r="L17" s="324"/>
      <c r="M17" s="324"/>
      <c r="N17" s="324"/>
      <c r="O17" s="324"/>
      <c r="P17" s="324"/>
      <c r="Q17" s="325">
        <f t="shared" si="5"/>
        <v>20955</v>
      </c>
    </row>
    <row r="18" spans="1:17" s="276" customFormat="1" thickBot="1" x14ac:dyDescent="0.3">
      <c r="A18" s="323">
        <v>12</v>
      </c>
      <c r="B18" s="331"/>
      <c r="C18" s="331" t="str">
        <f>'1.Plan Annuel d''Opération'!C18</f>
        <v>Paiement de mobiliers (lot Nippes)</v>
      </c>
      <c r="D18" s="324"/>
      <c r="E18" s="324">
        <v>7129.6</v>
      </c>
      <c r="F18" s="324">
        <v>28518.400000000001</v>
      </c>
      <c r="G18" s="324"/>
      <c r="H18" s="324"/>
      <c r="I18" s="324"/>
      <c r="J18" s="324"/>
      <c r="K18" s="324"/>
      <c r="L18" s="324"/>
      <c r="M18" s="324"/>
      <c r="N18" s="324"/>
      <c r="O18" s="324"/>
      <c r="P18" s="324"/>
      <c r="Q18" s="325">
        <f t="shared" si="5"/>
        <v>35648</v>
      </c>
    </row>
    <row r="19" spans="1:17" s="276" customFormat="1" thickBot="1" x14ac:dyDescent="0.3">
      <c r="A19" s="323">
        <v>13</v>
      </c>
      <c r="B19" s="331"/>
      <c r="C19" s="331" t="e">
        <f>'1.Plan Annuel d''Opération'!#REF!</f>
        <v>#REF!</v>
      </c>
      <c r="D19" s="324"/>
      <c r="E19" s="324">
        <v>28351.09</v>
      </c>
      <c r="F19" s="324">
        <v>113404.35</v>
      </c>
      <c r="G19" s="324"/>
      <c r="H19" s="324"/>
      <c r="I19" s="324"/>
      <c r="J19" s="324"/>
      <c r="K19" s="324"/>
      <c r="L19" s="324"/>
      <c r="M19" s="324"/>
      <c r="N19" s="324"/>
      <c r="O19" s="324"/>
      <c r="P19" s="324"/>
      <c r="Q19" s="325">
        <f t="shared" si="5"/>
        <v>141755.44</v>
      </c>
    </row>
    <row r="20" spans="1:17" s="276" customFormat="1" thickBot="1" x14ac:dyDescent="0.3">
      <c r="A20" s="323">
        <v>14</v>
      </c>
      <c r="B20" s="331"/>
      <c r="C20" s="331" t="str">
        <f>'1.Plan Annuel d''Opération'!C19</f>
        <v>paiement Cantine Grand Sud</v>
      </c>
      <c r="D20" s="324"/>
      <c r="E20" s="324">
        <v>27911.47</v>
      </c>
      <c r="F20" s="324">
        <v>111645.88</v>
      </c>
      <c r="G20" s="324"/>
      <c r="H20" s="324"/>
      <c r="I20" s="324"/>
      <c r="J20" s="324"/>
      <c r="K20" s="324"/>
      <c r="L20" s="324"/>
      <c r="M20" s="324"/>
      <c r="N20" s="324"/>
      <c r="O20" s="324"/>
      <c r="P20" s="324"/>
      <c r="Q20" s="325">
        <f t="shared" si="5"/>
        <v>139557.35</v>
      </c>
    </row>
    <row r="21" spans="1:17" s="276" customFormat="1" thickBot="1" x14ac:dyDescent="0.3">
      <c r="A21" s="323">
        <v>15</v>
      </c>
      <c r="B21" s="331"/>
      <c r="C21" s="331" t="str">
        <f>'1.Plan Annuel d''Opération'!C20</f>
        <v>Paiement des professeurs des écoles du Nord-Ouest</v>
      </c>
      <c r="D21" s="324"/>
      <c r="E21" s="324">
        <v>28530.61</v>
      </c>
      <c r="F21" s="324">
        <v>114122.44</v>
      </c>
      <c r="G21" s="324"/>
      <c r="H21" s="324"/>
      <c r="I21" s="324"/>
      <c r="J21" s="324"/>
      <c r="K21" s="324"/>
      <c r="L21" s="324"/>
      <c r="M21" s="324"/>
      <c r="N21" s="324"/>
      <c r="O21" s="324"/>
      <c r="P21" s="324"/>
      <c r="Q21" s="325">
        <f t="shared" si="5"/>
        <v>142653.04999999999</v>
      </c>
    </row>
    <row r="22" spans="1:17" s="276" customFormat="1" thickBot="1" x14ac:dyDescent="0.3">
      <c r="A22" s="323">
        <v>16</v>
      </c>
      <c r="B22" s="331"/>
      <c r="C22" s="331" t="str">
        <f>'1.Plan Annuel d''Opération'!C21</f>
        <v>Achats de 5 véhicules</v>
      </c>
      <c r="D22" s="324"/>
      <c r="E22" s="324">
        <v>132214.87</v>
      </c>
      <c r="F22" s="324">
        <v>528859.46</v>
      </c>
      <c r="G22" s="324"/>
      <c r="H22" s="324"/>
      <c r="I22" s="324"/>
      <c r="J22" s="324"/>
      <c r="K22" s="324"/>
      <c r="L22" s="324"/>
      <c r="M22" s="324"/>
      <c r="N22" s="324"/>
      <c r="O22" s="324"/>
      <c r="P22" s="324"/>
      <c r="Q22" s="325">
        <f t="shared" si="5"/>
        <v>661074.32999999996</v>
      </c>
    </row>
    <row r="23" spans="1:17" s="276" customFormat="1" thickBot="1" x14ac:dyDescent="0.3">
      <c r="A23" s="323">
        <v>17</v>
      </c>
      <c r="B23" s="331"/>
      <c r="C23" s="331" t="str">
        <f>'1.Plan Annuel d''Opération'!C22</f>
        <v xml:space="preserve">Entreposage des kits et manuels scolaires </v>
      </c>
      <c r="D23" s="324"/>
      <c r="E23" s="324">
        <v>132214.87</v>
      </c>
      <c r="F23" s="324">
        <v>528859.46</v>
      </c>
      <c r="G23" s="324"/>
      <c r="H23" s="324"/>
      <c r="I23" s="324"/>
      <c r="J23" s="324"/>
      <c r="K23" s="324"/>
      <c r="L23" s="324"/>
      <c r="M23" s="324"/>
      <c r="N23" s="324"/>
      <c r="O23" s="324"/>
      <c r="P23" s="324"/>
      <c r="Q23" s="325">
        <f t="shared" si="5"/>
        <v>661074.32999999996</v>
      </c>
    </row>
    <row r="24" spans="1:17" s="276" customFormat="1" thickBot="1" x14ac:dyDescent="0.3">
      <c r="A24" s="323">
        <v>18</v>
      </c>
      <c r="B24" s="331"/>
      <c r="C24" s="331" t="str">
        <f>'1.Plan Annuel d''Opération'!C23</f>
        <v>Transport des manuels scolaires</v>
      </c>
      <c r="D24" s="324"/>
      <c r="E24" s="324">
        <v>132214.87</v>
      </c>
      <c r="F24" s="324">
        <v>528859.46</v>
      </c>
      <c r="G24" s="324"/>
      <c r="H24" s="324"/>
      <c r="I24" s="324"/>
      <c r="J24" s="324"/>
      <c r="K24" s="324"/>
      <c r="L24" s="324"/>
      <c r="M24" s="324"/>
      <c r="N24" s="324"/>
      <c r="O24" s="324"/>
      <c r="P24" s="324"/>
      <c r="Q24" s="325">
        <f t="shared" si="5"/>
        <v>661074.32999999996</v>
      </c>
    </row>
    <row r="25" spans="1:17" s="276" customFormat="1" thickBot="1" x14ac:dyDescent="0.3">
      <c r="A25" s="323">
        <v>19</v>
      </c>
      <c r="B25" s="331"/>
      <c r="C25" s="331" t="str">
        <f>'1.Plan Annuel d''Opération'!C24</f>
        <v>Recrutement  specialiste en education</v>
      </c>
      <c r="D25" s="324"/>
      <c r="E25" s="324">
        <v>20000</v>
      </c>
      <c r="F25" s="324"/>
      <c r="G25" s="324"/>
      <c r="H25" s="324"/>
      <c r="I25" s="324"/>
      <c r="J25" s="324"/>
      <c r="K25" s="324"/>
      <c r="L25" s="324"/>
      <c r="M25" s="324"/>
      <c r="N25" s="324"/>
      <c r="O25" s="324"/>
      <c r="P25" s="324"/>
      <c r="Q25" s="325">
        <f t="shared" si="5"/>
        <v>20000</v>
      </c>
    </row>
    <row r="26" spans="1:17" s="276" customFormat="1" thickBot="1" x14ac:dyDescent="0.3">
      <c r="A26" s="323">
        <v>20</v>
      </c>
      <c r="B26" s="331"/>
      <c r="C26" s="331" t="e">
        <f>'1.Plan Annuel d''Opération'!#REF!</f>
        <v>#REF!</v>
      </c>
      <c r="D26" s="324"/>
      <c r="E26" s="324">
        <v>60000</v>
      </c>
      <c r="F26" s="324"/>
      <c r="G26" s="324"/>
      <c r="H26" s="324"/>
      <c r="I26" s="324"/>
      <c r="J26" s="324"/>
      <c r="K26" s="324"/>
      <c r="L26" s="324"/>
      <c r="M26" s="324"/>
      <c r="N26" s="324"/>
      <c r="O26" s="324"/>
      <c r="P26" s="324"/>
      <c r="Q26" s="325">
        <f t="shared" si="5"/>
        <v>60000</v>
      </c>
    </row>
    <row r="27" spans="1:17" s="276" customFormat="1" ht="27" thickBot="1" x14ac:dyDescent="0.3">
      <c r="A27" s="323">
        <v>21</v>
      </c>
      <c r="B27" s="331"/>
      <c r="C27" s="331" t="str">
        <f>'1.Plan Annuel d''Opération'!C25</f>
        <v>Etudes et conception du plan d'amenagement des ecoles selectionnees pour la 5e operation</v>
      </c>
      <c r="D27" s="324"/>
      <c r="E27" s="324"/>
      <c r="F27" s="324">
        <v>10000</v>
      </c>
      <c r="G27" s="324"/>
      <c r="H27" s="324"/>
      <c r="I27" s="324"/>
      <c r="J27" s="324"/>
      <c r="K27" s="324"/>
      <c r="L27" s="324"/>
      <c r="M27" s="324"/>
      <c r="N27" s="324"/>
      <c r="O27" s="324"/>
      <c r="P27" s="324"/>
      <c r="Q27" s="325">
        <f t="shared" si="5"/>
        <v>10000</v>
      </c>
    </row>
    <row r="28" spans="1:17" s="276" customFormat="1" ht="27" thickBot="1" x14ac:dyDescent="0.3">
      <c r="A28" s="323">
        <v>24</v>
      </c>
      <c r="B28" s="331"/>
      <c r="C28" s="331" t="str">
        <f>'1.Plan Annuel d''Opération'!C26</f>
        <v>Evaluation nutritionnelle et anthropometrique d'un echantillon d'eleves</v>
      </c>
      <c r="D28" s="324"/>
      <c r="E28" s="324"/>
      <c r="F28" s="324">
        <v>90000</v>
      </c>
      <c r="G28" s="324"/>
      <c r="H28" s="324"/>
      <c r="I28" s="324"/>
      <c r="J28" s="324"/>
      <c r="K28" s="324"/>
      <c r="L28" s="324"/>
      <c r="M28" s="324"/>
      <c r="N28" s="324"/>
      <c r="O28" s="324"/>
      <c r="P28" s="324"/>
      <c r="Q28" s="325">
        <f t="shared" si="5"/>
        <v>90000</v>
      </c>
    </row>
    <row r="29" spans="1:17" s="276" customFormat="1" ht="27" thickBot="1" x14ac:dyDescent="0.3">
      <c r="A29" s="323"/>
      <c r="B29" s="331"/>
      <c r="C29" s="331" t="s">
        <v>218</v>
      </c>
      <c r="D29" s="324"/>
      <c r="E29" s="324"/>
      <c r="F29" s="324"/>
      <c r="G29" s="324"/>
      <c r="H29" s="324"/>
      <c r="I29" s="324">
        <v>3857.14</v>
      </c>
      <c r="J29" s="324">
        <v>3857.14</v>
      </c>
      <c r="K29" s="324">
        <v>3857.14</v>
      </c>
      <c r="L29" s="324">
        <v>3857.14</v>
      </c>
      <c r="M29" s="324">
        <v>3857.14</v>
      </c>
      <c r="N29" s="324">
        <v>3857.14</v>
      </c>
      <c r="O29" s="324">
        <v>3857.14</v>
      </c>
      <c r="P29" s="324"/>
      <c r="Q29" s="325">
        <f>SUM(H29:P29)</f>
        <v>26999.98</v>
      </c>
    </row>
    <row r="30" spans="1:17" s="276" customFormat="1" thickBot="1" x14ac:dyDescent="0.3">
      <c r="A30" s="323">
        <v>25</v>
      </c>
      <c r="B30" s="331"/>
      <c r="C30" s="331" t="str">
        <f>'1.Plan Annuel d''Opération'!C27</f>
        <v>Collecte de donnees du SAQ</v>
      </c>
      <c r="D30" s="324"/>
      <c r="E30" s="324"/>
      <c r="F30" s="324">
        <v>26532.7</v>
      </c>
      <c r="G30" s="324"/>
      <c r="H30" s="324">
        <v>33703.699999999997</v>
      </c>
      <c r="I30" s="324"/>
      <c r="J30" s="324">
        <v>11473.6</v>
      </c>
      <c r="K30" s="324"/>
      <c r="L30" s="324"/>
      <c r="M30" s="324"/>
      <c r="N30" s="324"/>
      <c r="O30" s="324"/>
      <c r="P30" s="324"/>
      <c r="Q30" s="325">
        <f t="shared" si="5"/>
        <v>71710</v>
      </c>
    </row>
    <row r="31" spans="1:17" s="276" customFormat="1" ht="27" thickBot="1" x14ac:dyDescent="0.3">
      <c r="A31" s="323"/>
      <c r="B31" s="331"/>
      <c r="C31" s="331" t="s">
        <v>219</v>
      </c>
      <c r="D31" s="324"/>
      <c r="E31" s="324"/>
      <c r="F31" s="324"/>
      <c r="G31" s="324"/>
      <c r="H31" s="324">
        <f>88962*30/100</f>
        <v>26688.6</v>
      </c>
      <c r="I31" s="324">
        <f>88962.5*30/100</f>
        <v>26688.75</v>
      </c>
      <c r="J31" s="324">
        <f>88962.5*40/100</f>
        <v>35585</v>
      </c>
      <c r="K31" s="324"/>
      <c r="L31" s="324"/>
      <c r="M31" s="324"/>
      <c r="N31" s="324"/>
      <c r="O31" s="324"/>
      <c r="P31" s="324"/>
      <c r="Q31" s="325"/>
    </row>
    <row r="32" spans="1:17" s="276" customFormat="1" thickBot="1" x14ac:dyDescent="0.3">
      <c r="A32" s="323">
        <v>26</v>
      </c>
      <c r="B32" s="331"/>
      <c r="C32" s="331" t="str">
        <f>'1.Plan Annuel d''Opération'!C28</f>
        <v>Formation des cadres EPT</v>
      </c>
      <c r="D32" s="324"/>
      <c r="E32" s="324">
        <v>80000</v>
      </c>
      <c r="F32" s="324"/>
      <c r="G32" s="324"/>
      <c r="H32" s="324"/>
      <c r="I32" s="324"/>
      <c r="J32" s="324"/>
      <c r="K32" s="324"/>
      <c r="L32" s="324"/>
      <c r="M32" s="324"/>
      <c r="N32" s="324"/>
      <c r="O32" s="324"/>
      <c r="P32" s="324"/>
      <c r="Q32" s="325">
        <f t="shared" si="5"/>
        <v>80000</v>
      </c>
    </row>
    <row r="33" spans="1:17" s="276" customFormat="1" ht="40.200000000000003" thickBot="1" x14ac:dyDescent="0.3">
      <c r="A33" s="323">
        <v>27</v>
      </c>
      <c r="B33" s="331"/>
      <c r="C33" s="331" t="str">
        <f>'1.Plan Annuel d''Opération'!C29</f>
        <v>Recrutement d'une firme pour l'évaluation d'impact des interventions sous le projet PEQH dans le Grand Nord</v>
      </c>
      <c r="D33" s="324"/>
      <c r="E33" s="324"/>
      <c r="F33" s="324"/>
      <c r="G33" s="324"/>
      <c r="H33" s="324"/>
      <c r="I33" s="324">
        <v>85000</v>
      </c>
      <c r="J33" s="324"/>
      <c r="K33" s="324"/>
      <c r="L33" s="324"/>
      <c r="M33" s="324"/>
      <c r="N33" s="324"/>
      <c r="O33" s="324"/>
      <c r="P33" s="324"/>
      <c r="Q33" s="325">
        <f t="shared" si="5"/>
        <v>85000</v>
      </c>
    </row>
    <row r="34" spans="1:17" s="276" customFormat="1" thickBot="1" x14ac:dyDescent="0.3">
      <c r="A34" s="323"/>
      <c r="B34" s="331"/>
      <c r="C34" s="331" t="s">
        <v>220</v>
      </c>
      <c r="D34" s="324"/>
      <c r="E34" s="324"/>
      <c r="F34" s="324"/>
      <c r="G34" s="324"/>
      <c r="H34" s="324"/>
      <c r="I34" s="324">
        <v>40000</v>
      </c>
      <c r="J34" s="324"/>
      <c r="K34" s="324"/>
      <c r="L34" s="324"/>
      <c r="M34" s="324"/>
      <c r="N34" s="324"/>
      <c r="O34" s="324"/>
      <c r="P34" s="324"/>
      <c r="Q34" s="325"/>
    </row>
    <row r="35" spans="1:17" s="276" customFormat="1" thickBot="1" x14ac:dyDescent="0.3">
      <c r="A35" s="323">
        <v>28</v>
      </c>
      <c r="B35" s="331"/>
      <c r="C35" s="331" t="str">
        <f>'1.Plan Annuel d''Opération'!C33</f>
        <v>TOTAL</v>
      </c>
      <c r="D35" s="324"/>
      <c r="E35" s="324"/>
      <c r="F35" s="324">
        <v>30000</v>
      </c>
      <c r="G35" s="324"/>
      <c r="H35" s="324"/>
      <c r="I35" s="324"/>
      <c r="J35" s="324"/>
      <c r="K35" s="324"/>
      <c r="L35" s="324"/>
      <c r="M35" s="324"/>
      <c r="N35" s="324"/>
      <c r="O35" s="324"/>
      <c r="P35" s="324"/>
      <c r="Q35" s="325">
        <f t="shared" si="5"/>
        <v>30000</v>
      </c>
    </row>
    <row r="36" spans="1:17" s="276" customFormat="1" thickBot="1" x14ac:dyDescent="0.3">
      <c r="A36" s="323">
        <v>29</v>
      </c>
      <c r="B36" s="331"/>
      <c r="C36" s="331" t="str">
        <f>'1.Plan Annuel d''Opération'!C34</f>
        <v>BALANCE</v>
      </c>
      <c r="D36" s="324"/>
      <c r="E36" s="324"/>
      <c r="F36" s="324">
        <v>30000</v>
      </c>
      <c r="G36" s="324"/>
      <c r="H36" s="324"/>
      <c r="I36" s="324"/>
      <c r="J36" s="324"/>
      <c r="K36" s="324"/>
      <c r="L36" s="324"/>
      <c r="M36" s="324"/>
      <c r="N36" s="324"/>
      <c r="O36" s="324"/>
      <c r="P36" s="324"/>
      <c r="Q36" s="325">
        <f t="shared" si="5"/>
        <v>30000</v>
      </c>
    </row>
    <row r="37" spans="1:17" s="276" customFormat="1" thickBot="1" x14ac:dyDescent="0.3">
      <c r="A37" s="323"/>
      <c r="B37" s="331"/>
      <c r="C37" s="331" t="s">
        <v>221</v>
      </c>
      <c r="D37" s="324"/>
      <c r="E37" s="324"/>
      <c r="F37" s="324"/>
      <c r="G37" s="324"/>
      <c r="H37" s="324"/>
      <c r="I37" s="324">
        <f>5000/3</f>
        <v>1666.6666666666667</v>
      </c>
      <c r="J37" s="324">
        <f>5000/3</f>
        <v>1666.6666666666667</v>
      </c>
      <c r="K37" s="324">
        <f>5000/3</f>
        <v>1666.6666666666667</v>
      </c>
      <c r="L37" s="324"/>
      <c r="M37" s="324"/>
      <c r="N37" s="324"/>
      <c r="O37" s="324"/>
      <c r="P37" s="324"/>
      <c r="Q37" s="325"/>
    </row>
    <row r="38" spans="1:17" s="276" customFormat="1" thickBot="1" x14ac:dyDescent="0.3">
      <c r="A38" s="323"/>
      <c r="B38" s="331"/>
      <c r="C38" s="331" t="s">
        <v>222</v>
      </c>
      <c r="D38" s="324"/>
      <c r="E38" s="324"/>
      <c r="F38" s="324"/>
      <c r="G38" s="324"/>
      <c r="H38" s="324"/>
      <c r="I38" s="324"/>
      <c r="J38" s="324"/>
      <c r="K38" s="324"/>
      <c r="L38" s="324"/>
      <c r="M38" s="324">
        <f>4000*2</f>
        <v>8000</v>
      </c>
      <c r="N38" s="324">
        <f t="shared" ref="N38:O38" si="6">4000*2</f>
        <v>8000</v>
      </c>
      <c r="O38" s="324">
        <f t="shared" si="6"/>
        <v>8000</v>
      </c>
      <c r="P38" s="324"/>
      <c r="Q38" s="325">
        <f>SUM(M38:P38)</f>
        <v>24000</v>
      </c>
    </row>
    <row r="39" spans="1:17" s="276" customFormat="1" thickBot="1" x14ac:dyDescent="0.3">
      <c r="A39" s="323"/>
      <c r="B39" s="331"/>
      <c r="C39" s="331" t="s">
        <v>223</v>
      </c>
      <c r="D39" s="324"/>
      <c r="E39" s="324"/>
      <c r="F39" s="324"/>
      <c r="G39" s="324"/>
      <c r="H39" s="324"/>
      <c r="I39" s="324"/>
      <c r="J39" s="324">
        <f>75000*30/100</f>
        <v>22500</v>
      </c>
      <c r="K39" s="324"/>
      <c r="L39" s="324">
        <f>75000*40/100</f>
        <v>30000</v>
      </c>
      <c r="M39" s="324"/>
      <c r="N39" s="324"/>
      <c r="O39" s="324">
        <f>75000*30/100</f>
        <v>22500</v>
      </c>
      <c r="P39" s="324"/>
      <c r="Q39" s="325">
        <f>SUM(J39:P39)</f>
        <v>75000</v>
      </c>
    </row>
    <row r="40" spans="1:17" s="276" customFormat="1" ht="27" thickBot="1" x14ac:dyDescent="0.3">
      <c r="A40" s="323"/>
      <c r="B40" s="331"/>
      <c r="C40" s="331" t="s">
        <v>224</v>
      </c>
      <c r="D40" s="324"/>
      <c r="E40" s="324"/>
      <c r="F40" s="324"/>
      <c r="G40" s="324"/>
      <c r="H40" s="324"/>
      <c r="I40" s="324"/>
      <c r="J40" s="324"/>
      <c r="K40" s="324"/>
      <c r="L40" s="324"/>
      <c r="M40" s="324"/>
      <c r="N40" s="324">
        <f>200000*40/100</f>
        <v>80000</v>
      </c>
      <c r="O40" s="324"/>
      <c r="P40" s="324"/>
      <c r="Q40" s="325">
        <f>N40</f>
        <v>80000</v>
      </c>
    </row>
    <row r="41" spans="1:17" s="276" customFormat="1" ht="27" thickBot="1" x14ac:dyDescent="0.3">
      <c r="A41" s="323"/>
      <c r="B41" s="331"/>
      <c r="C41" s="331" t="s">
        <v>45</v>
      </c>
      <c r="D41" s="324"/>
      <c r="E41" s="324"/>
      <c r="F41" s="324"/>
      <c r="G41" s="324"/>
      <c r="H41" s="324"/>
      <c r="I41" s="324"/>
      <c r="J41" s="324"/>
      <c r="K41" s="324"/>
      <c r="L41" s="324">
        <f>250000*30/100</f>
        <v>75000</v>
      </c>
      <c r="M41" s="324"/>
      <c r="N41" s="324">
        <f>250000*40/100</f>
        <v>100000</v>
      </c>
      <c r="O41" s="324">
        <f>250000*30/100</f>
        <v>75000</v>
      </c>
      <c r="P41" s="324"/>
      <c r="Q41" s="325">
        <f>SUM(L41:P41)</f>
        <v>250000</v>
      </c>
    </row>
    <row r="42" spans="1:17" s="296" customFormat="1" thickBot="1" x14ac:dyDescent="0.3">
      <c r="A42" s="351"/>
      <c r="B42" s="352"/>
      <c r="C42" s="352" t="s">
        <v>225</v>
      </c>
      <c r="D42" s="353"/>
      <c r="E42" s="353"/>
      <c r="F42" s="353"/>
      <c r="G42" s="353"/>
      <c r="H42" s="353"/>
      <c r="I42" s="353"/>
      <c r="J42" s="353"/>
      <c r="K42" s="353"/>
      <c r="L42" s="353"/>
      <c r="M42" s="353">
        <v>24000</v>
      </c>
      <c r="N42" s="353">
        <f>80000*40/100</f>
        <v>32000</v>
      </c>
      <c r="O42" s="353">
        <v>24000</v>
      </c>
      <c r="P42" s="353"/>
      <c r="Q42" s="354">
        <f>SUM(M42:P42)</f>
        <v>80000</v>
      </c>
    </row>
    <row r="43" spans="1:17" s="276" customFormat="1" ht="27" thickBot="1" x14ac:dyDescent="0.3">
      <c r="A43" s="323"/>
      <c r="B43" s="331"/>
      <c r="C43" s="349" t="s">
        <v>226</v>
      </c>
      <c r="D43" s="324"/>
      <c r="E43" s="324"/>
      <c r="F43" s="324"/>
      <c r="G43" s="324"/>
      <c r="H43" s="324"/>
      <c r="I43" s="324"/>
      <c r="J43" s="324"/>
      <c r="K43" s="324"/>
      <c r="L43" s="324"/>
      <c r="M43" s="324"/>
      <c r="N43" s="324"/>
      <c r="O43" s="324"/>
      <c r="P43" s="324"/>
      <c r="Q43" s="325"/>
    </row>
    <row r="44" spans="1:17" s="276" customFormat="1" ht="22.5" customHeight="1" thickBot="1" x14ac:dyDescent="0.3">
      <c r="A44" s="323"/>
      <c r="B44" s="331"/>
      <c r="C44" s="319" t="s">
        <v>227</v>
      </c>
      <c r="D44" s="326"/>
      <c r="E44" s="326"/>
      <c r="F44" s="326"/>
      <c r="G44" s="326"/>
      <c r="H44" s="326"/>
      <c r="I44" s="326"/>
      <c r="J44" s="326"/>
      <c r="K44" s="326"/>
      <c r="L44" s="324"/>
      <c r="M44" s="324">
        <v>20000</v>
      </c>
      <c r="N44" s="324"/>
      <c r="O44" s="324">
        <v>20000</v>
      </c>
      <c r="P44" s="326"/>
      <c r="Q44" s="325">
        <f>SUM(M44:P44)</f>
        <v>40000</v>
      </c>
    </row>
    <row r="45" spans="1:17" s="276" customFormat="1" ht="24.75" customHeight="1" thickBot="1" x14ac:dyDescent="0.3">
      <c r="A45" s="323"/>
      <c r="B45" s="331"/>
      <c r="C45" s="319" t="s">
        <v>228</v>
      </c>
      <c r="D45" s="326"/>
      <c r="E45" s="326"/>
      <c r="F45" s="326"/>
      <c r="G45" s="326"/>
      <c r="H45" s="326"/>
      <c r="I45" s="326"/>
      <c r="J45" s="326"/>
      <c r="K45" s="326"/>
      <c r="L45" s="324"/>
      <c r="M45" s="324"/>
      <c r="N45" s="324"/>
      <c r="O45" s="324">
        <v>120000</v>
      </c>
      <c r="P45" s="326"/>
      <c r="Q45" s="325">
        <f>O45</f>
        <v>120000</v>
      </c>
    </row>
    <row r="46" spans="1:17" s="276" customFormat="1" ht="22.5" customHeight="1" thickBot="1" x14ac:dyDescent="0.3">
      <c r="A46" s="323"/>
      <c r="B46" s="331"/>
      <c r="C46" s="350" t="s">
        <v>229</v>
      </c>
      <c r="D46" s="326"/>
      <c r="E46" s="326"/>
      <c r="F46" s="326"/>
      <c r="G46" s="326"/>
      <c r="H46" s="326"/>
      <c r="I46" s="326"/>
      <c r="J46" s="326"/>
      <c r="K46" s="326"/>
      <c r="L46" s="324">
        <v>80000</v>
      </c>
      <c r="M46" s="324"/>
      <c r="N46" s="324"/>
      <c r="O46" s="326"/>
      <c r="P46" s="326"/>
      <c r="Q46" s="325">
        <f>SUM(L46:P46)</f>
        <v>80000</v>
      </c>
    </row>
    <row r="47" spans="1:17" s="276" customFormat="1" ht="22.5" customHeight="1" thickBot="1" x14ac:dyDescent="0.3">
      <c r="A47" s="323"/>
      <c r="B47" s="331"/>
      <c r="C47" s="350" t="s">
        <v>47</v>
      </c>
      <c r="D47" s="326"/>
      <c r="E47" s="326"/>
      <c r="F47" s="326"/>
      <c r="G47" s="326"/>
      <c r="H47" s="326"/>
      <c r="I47" s="326"/>
      <c r="J47" s="326"/>
      <c r="K47" s="326"/>
      <c r="L47" s="324"/>
      <c r="M47" s="324">
        <v>10000</v>
      </c>
      <c r="N47" s="324"/>
      <c r="O47" s="355">
        <v>40000</v>
      </c>
      <c r="P47" s="326"/>
      <c r="Q47" s="325">
        <f>SUM(M47:P47)</f>
        <v>50000</v>
      </c>
    </row>
    <row r="48" spans="1:17" s="276" customFormat="1" ht="15" customHeight="1" thickBot="1" x14ac:dyDescent="0.3">
      <c r="A48" s="327"/>
      <c r="B48" s="328" t="s">
        <v>23</v>
      </c>
      <c r="C48" s="328"/>
      <c r="D48" s="329">
        <f t="shared" ref="D48:Q48" si="7">SUM(D49:D52)</f>
        <v>0</v>
      </c>
      <c r="E48" s="329">
        <f t="shared" si="7"/>
        <v>0</v>
      </c>
      <c r="F48" s="329">
        <f t="shared" si="7"/>
        <v>0</v>
      </c>
      <c r="G48" s="329">
        <f t="shared" si="7"/>
        <v>0</v>
      </c>
      <c r="H48" s="329">
        <f t="shared" si="7"/>
        <v>0</v>
      </c>
      <c r="I48" s="329">
        <f t="shared" si="7"/>
        <v>0</v>
      </c>
      <c r="J48" s="329">
        <f t="shared" si="7"/>
        <v>0</v>
      </c>
      <c r="K48" s="329">
        <f t="shared" si="7"/>
        <v>0</v>
      </c>
      <c r="L48" s="329">
        <f t="shared" si="7"/>
        <v>0</v>
      </c>
      <c r="M48" s="329"/>
      <c r="N48" s="329">
        <f t="shared" si="7"/>
        <v>0</v>
      </c>
      <c r="O48" s="329">
        <f t="shared" si="7"/>
        <v>0</v>
      </c>
      <c r="P48" s="329">
        <f t="shared" si="7"/>
        <v>0</v>
      </c>
      <c r="Q48" s="330">
        <f t="shared" si="7"/>
        <v>0</v>
      </c>
    </row>
    <row r="49" spans="1:17" s="276" customFormat="1" ht="27.75" customHeight="1" thickBot="1" x14ac:dyDescent="0.3">
      <c r="A49" s="323"/>
      <c r="B49" s="331" t="s">
        <v>230</v>
      </c>
      <c r="C49" s="331" t="e">
        <f>'1.Plan Annuel d''Opération'!#REF!</f>
        <v>#REF!</v>
      </c>
      <c r="D49" s="326"/>
      <c r="E49" s="326"/>
      <c r="F49" s="326"/>
      <c r="G49" s="326"/>
      <c r="H49" s="326"/>
      <c r="I49" s="326"/>
      <c r="J49" s="326"/>
      <c r="K49" s="326"/>
      <c r="L49" s="326"/>
      <c r="M49" s="326"/>
      <c r="N49" s="326"/>
      <c r="O49" s="326"/>
      <c r="P49" s="326"/>
      <c r="Q49" s="325">
        <f>SUM(D49:P49)</f>
        <v>0</v>
      </c>
    </row>
    <row r="50" spans="1:17" s="276" customFormat="1" ht="25.5" customHeight="1" thickBot="1" x14ac:dyDescent="0.3">
      <c r="A50" s="323"/>
      <c r="B50" s="331" t="s">
        <v>231</v>
      </c>
      <c r="C50" s="331" t="e">
        <f>'1.Plan Annuel d''Opération'!#REF!</f>
        <v>#REF!</v>
      </c>
      <c r="D50" s="326"/>
      <c r="E50" s="326"/>
      <c r="F50" s="326"/>
      <c r="G50" s="326"/>
      <c r="H50" s="326"/>
      <c r="I50" s="326"/>
      <c r="J50" s="326"/>
      <c r="K50" s="326"/>
      <c r="L50" s="326"/>
      <c r="M50" s="326"/>
      <c r="N50" s="326"/>
      <c r="O50" s="326"/>
      <c r="P50" s="326"/>
      <c r="Q50" s="325">
        <f>SUM(D50:P50)</f>
        <v>0</v>
      </c>
    </row>
    <row r="51" spans="1:17" s="276" customFormat="1" ht="30" customHeight="1" thickBot="1" x14ac:dyDescent="0.3">
      <c r="A51" s="323"/>
      <c r="B51" s="331" t="s">
        <v>232</v>
      </c>
      <c r="C51" s="331" t="e">
        <f>'1.Plan Annuel d''Opération'!#REF!</f>
        <v>#REF!</v>
      </c>
      <c r="D51" s="326"/>
      <c r="E51" s="326"/>
      <c r="F51" s="326"/>
      <c r="G51" s="326"/>
      <c r="H51" s="326"/>
      <c r="I51" s="326"/>
      <c r="J51" s="326"/>
      <c r="K51" s="326"/>
      <c r="L51" s="326"/>
      <c r="M51" s="326"/>
      <c r="N51" s="326"/>
      <c r="O51" s="326"/>
      <c r="P51" s="326"/>
      <c r="Q51" s="325">
        <f>SUM(D51:P51)</f>
        <v>0</v>
      </c>
    </row>
    <row r="52" spans="1:17" s="276" customFormat="1" ht="27" customHeight="1" thickBot="1" x14ac:dyDescent="0.3">
      <c r="A52" s="323"/>
      <c r="B52" s="331" t="s">
        <v>233</v>
      </c>
      <c r="C52" s="331" t="e">
        <f>'1.Plan Annuel d''Opération'!#REF!</f>
        <v>#REF!</v>
      </c>
      <c r="D52" s="326"/>
      <c r="E52" s="326"/>
      <c r="F52" s="326"/>
      <c r="G52" s="326"/>
      <c r="H52" s="326"/>
      <c r="I52" s="326"/>
      <c r="J52" s="326"/>
      <c r="K52" s="326"/>
      <c r="L52" s="326"/>
      <c r="M52" s="326"/>
      <c r="N52" s="326"/>
      <c r="O52" s="326"/>
      <c r="P52" s="326"/>
      <c r="Q52" s="325"/>
    </row>
    <row r="53" spans="1:17" s="276" customFormat="1" ht="33" customHeight="1" thickBot="1" x14ac:dyDescent="0.3">
      <c r="A53" s="327"/>
      <c r="B53" s="328" t="s">
        <v>116</v>
      </c>
      <c r="C53" s="328"/>
      <c r="D53" s="329">
        <f t="shared" ref="D53:Q53" si="8">SUM(D54:D57)</f>
        <v>0</v>
      </c>
      <c r="E53" s="329">
        <f t="shared" si="8"/>
        <v>0</v>
      </c>
      <c r="F53" s="329">
        <f t="shared" si="8"/>
        <v>0</v>
      </c>
      <c r="G53" s="329">
        <f t="shared" si="8"/>
        <v>0</v>
      </c>
      <c r="H53" s="329">
        <f t="shared" si="8"/>
        <v>0</v>
      </c>
      <c r="I53" s="329">
        <f t="shared" si="8"/>
        <v>0</v>
      </c>
      <c r="J53" s="329">
        <f t="shared" si="8"/>
        <v>0</v>
      </c>
      <c r="K53" s="329">
        <f t="shared" si="8"/>
        <v>0</v>
      </c>
      <c r="L53" s="329">
        <f t="shared" si="8"/>
        <v>0</v>
      </c>
      <c r="M53" s="329"/>
      <c r="N53" s="329">
        <f t="shared" si="8"/>
        <v>0</v>
      </c>
      <c r="O53" s="329">
        <f t="shared" si="8"/>
        <v>0</v>
      </c>
      <c r="P53" s="329">
        <f t="shared" si="8"/>
        <v>0</v>
      </c>
      <c r="Q53" s="330">
        <f t="shared" si="8"/>
        <v>0</v>
      </c>
    </row>
    <row r="54" spans="1:17" s="276" customFormat="1" ht="17.25" customHeight="1" thickBot="1" x14ac:dyDescent="0.3">
      <c r="A54" s="323"/>
      <c r="B54" s="331" t="s">
        <v>234</v>
      </c>
      <c r="C54" s="331" t="e">
        <f>'1.Plan Annuel d''Opération'!#REF!</f>
        <v>#REF!</v>
      </c>
      <c r="D54" s="326"/>
      <c r="E54" s="326"/>
      <c r="F54" s="326"/>
      <c r="G54" s="326"/>
      <c r="H54" s="326"/>
      <c r="I54" s="326"/>
      <c r="J54" s="326"/>
      <c r="K54" s="326"/>
      <c r="L54" s="326"/>
      <c r="M54" s="326"/>
      <c r="N54" s="326"/>
      <c r="O54" s="326"/>
      <c r="P54" s="326"/>
      <c r="Q54" s="325"/>
    </row>
    <row r="55" spans="1:17" s="276" customFormat="1" ht="18.75" customHeight="1" thickBot="1" x14ac:dyDescent="0.3">
      <c r="A55" s="323"/>
      <c r="B55" s="331" t="s">
        <v>235</v>
      </c>
      <c r="C55" s="331" t="e">
        <f>'1.Plan Annuel d''Opération'!#REF!</f>
        <v>#REF!</v>
      </c>
      <c r="D55" s="326"/>
      <c r="E55" s="326"/>
      <c r="F55" s="326"/>
      <c r="G55" s="326"/>
      <c r="H55" s="326"/>
      <c r="I55" s="326"/>
      <c r="J55" s="326"/>
      <c r="K55" s="326"/>
      <c r="L55" s="326"/>
      <c r="M55" s="326"/>
      <c r="N55" s="326"/>
      <c r="O55" s="326"/>
      <c r="P55" s="326"/>
      <c r="Q55" s="325"/>
    </row>
    <row r="56" spans="1:17" s="276" customFormat="1" ht="37.5" customHeight="1" thickBot="1" x14ac:dyDescent="0.3">
      <c r="A56" s="323"/>
      <c r="B56" s="331" t="s">
        <v>236</v>
      </c>
      <c r="C56" s="331" t="e">
        <f>'1.Plan Annuel d''Opération'!#REF!</f>
        <v>#REF!</v>
      </c>
      <c r="D56" s="326"/>
      <c r="E56" s="326"/>
      <c r="F56" s="326"/>
      <c r="G56" s="326"/>
      <c r="H56" s="326"/>
      <c r="I56" s="326"/>
      <c r="J56" s="326"/>
      <c r="K56" s="326"/>
      <c r="L56" s="326"/>
      <c r="M56" s="326"/>
      <c r="N56" s="326"/>
      <c r="O56" s="326"/>
      <c r="P56" s="326"/>
      <c r="Q56" s="325">
        <f>SUM(D56:P56)</f>
        <v>0</v>
      </c>
    </row>
    <row r="57" spans="1:17" s="276" customFormat="1" ht="27" customHeight="1" thickBot="1" x14ac:dyDescent="0.3">
      <c r="A57" s="323"/>
      <c r="B57" s="331" t="s">
        <v>237</v>
      </c>
      <c r="C57" s="331" t="e">
        <f>'1.Plan Annuel d''Opération'!#REF!</f>
        <v>#REF!</v>
      </c>
      <c r="D57" s="326"/>
      <c r="E57" s="326"/>
      <c r="F57" s="326"/>
      <c r="G57" s="326"/>
      <c r="H57" s="326"/>
      <c r="I57" s="326"/>
      <c r="J57" s="326"/>
      <c r="K57" s="326"/>
      <c r="L57" s="326"/>
      <c r="M57" s="326"/>
      <c r="N57" s="326"/>
      <c r="O57" s="326"/>
      <c r="P57" s="326"/>
      <c r="Q57" s="325">
        <f>SUM(D57:P57)</f>
        <v>0</v>
      </c>
    </row>
    <row r="58" spans="1:17" s="276" customFormat="1" ht="19.5" customHeight="1" thickBot="1" x14ac:dyDescent="0.3">
      <c r="A58" s="327"/>
      <c r="B58" s="332" t="s">
        <v>238</v>
      </c>
      <c r="C58" s="332"/>
      <c r="D58" s="333">
        <f>SUM(D59:D62)</f>
        <v>0</v>
      </c>
      <c r="E58" s="333"/>
      <c r="F58" s="333"/>
      <c r="G58" s="333"/>
      <c r="H58" s="333"/>
      <c r="I58" s="333"/>
      <c r="J58" s="333"/>
      <c r="K58" s="333"/>
      <c r="L58" s="333"/>
      <c r="M58" s="333"/>
      <c r="N58" s="333"/>
      <c r="O58" s="333"/>
      <c r="P58" s="333"/>
      <c r="Q58" s="334"/>
    </row>
    <row r="59" spans="1:17" s="276" customFormat="1" thickBot="1" x14ac:dyDescent="0.3">
      <c r="A59" s="323"/>
      <c r="B59" s="331" t="s">
        <v>239</v>
      </c>
      <c r="C59" s="331" t="e">
        <f>'1.Plan Annuel d''Opération'!#REF!</f>
        <v>#REF!</v>
      </c>
      <c r="D59" s="326"/>
      <c r="E59" s="326"/>
      <c r="F59" s="326"/>
      <c r="G59" s="326"/>
      <c r="H59" s="326"/>
      <c r="I59" s="326"/>
      <c r="J59" s="326"/>
      <c r="K59" s="326"/>
      <c r="L59" s="326"/>
      <c r="M59" s="326"/>
      <c r="N59" s="326"/>
      <c r="O59" s="326"/>
      <c r="P59" s="326"/>
      <c r="Q59" s="325"/>
    </row>
    <row r="60" spans="1:17" s="276" customFormat="1" ht="21" customHeight="1" thickBot="1" x14ac:dyDescent="0.3">
      <c r="A60" s="323"/>
      <c r="B60" s="331" t="s">
        <v>240</v>
      </c>
      <c r="C60" s="331" t="e">
        <f>'1.Plan Annuel d''Opération'!#REF!</f>
        <v>#REF!</v>
      </c>
      <c r="D60" s="326"/>
      <c r="E60" s="326"/>
      <c r="F60" s="326"/>
      <c r="G60" s="326"/>
      <c r="H60" s="326"/>
      <c r="I60" s="326"/>
      <c r="J60" s="326"/>
      <c r="K60" s="326"/>
      <c r="L60" s="326"/>
      <c r="M60" s="326"/>
      <c r="N60" s="326"/>
      <c r="O60" s="326"/>
      <c r="P60" s="326"/>
      <c r="Q60" s="325"/>
    </row>
    <row r="61" spans="1:17" s="276" customFormat="1" ht="24" customHeight="1" thickBot="1" x14ac:dyDescent="0.3">
      <c r="A61" s="323"/>
      <c r="B61" s="331" t="s">
        <v>241</v>
      </c>
      <c r="C61" s="331" t="e">
        <f>'1.Plan Annuel d''Opération'!#REF!</f>
        <v>#REF!</v>
      </c>
      <c r="D61" s="326"/>
      <c r="E61" s="326"/>
      <c r="F61" s="326"/>
      <c r="G61" s="326"/>
      <c r="H61" s="326"/>
      <c r="I61" s="326"/>
      <c r="J61" s="326"/>
      <c r="K61" s="326"/>
      <c r="L61" s="326"/>
      <c r="M61" s="326"/>
      <c r="N61" s="326"/>
      <c r="O61" s="326"/>
      <c r="P61" s="326"/>
      <c r="Q61" s="325"/>
    </row>
    <row r="62" spans="1:17" s="276" customFormat="1" ht="31.5" customHeight="1" thickBot="1" x14ac:dyDescent="0.3">
      <c r="A62" s="323"/>
      <c r="B62" s="331" t="s">
        <v>242</v>
      </c>
      <c r="C62" s="331" t="e">
        <f>'1.Plan Annuel d''Opération'!#REF!</f>
        <v>#REF!</v>
      </c>
      <c r="D62" s="326"/>
      <c r="E62" s="326"/>
      <c r="F62" s="326"/>
      <c r="G62" s="326"/>
      <c r="H62" s="326"/>
      <c r="I62" s="326"/>
      <c r="J62" s="326"/>
      <c r="K62" s="326"/>
      <c r="L62" s="326"/>
      <c r="M62" s="326"/>
      <c r="N62" s="326"/>
      <c r="O62" s="326"/>
      <c r="P62" s="326"/>
      <c r="Q62" s="325"/>
    </row>
    <row r="63" spans="1:17" s="276" customFormat="1" ht="27.75" customHeight="1" thickBot="1" x14ac:dyDescent="0.3">
      <c r="A63" s="327"/>
      <c r="B63" s="528" t="s">
        <v>243</v>
      </c>
      <c r="C63" s="529"/>
      <c r="D63" s="329">
        <f t="shared" ref="D63:P63" si="9">SUM(D64:D68)</f>
        <v>0</v>
      </c>
      <c r="E63" s="329">
        <f t="shared" si="9"/>
        <v>0</v>
      </c>
      <c r="F63" s="329">
        <f t="shared" si="9"/>
        <v>0</v>
      </c>
      <c r="G63" s="329">
        <f t="shared" si="9"/>
        <v>0</v>
      </c>
      <c r="H63" s="329">
        <f t="shared" si="9"/>
        <v>0</v>
      </c>
      <c r="I63" s="329">
        <f t="shared" si="9"/>
        <v>0</v>
      </c>
      <c r="J63" s="329">
        <f t="shared" si="9"/>
        <v>0</v>
      </c>
      <c r="K63" s="329">
        <f t="shared" si="9"/>
        <v>0</v>
      </c>
      <c r="L63" s="329">
        <f t="shared" si="9"/>
        <v>0</v>
      </c>
      <c r="M63" s="329"/>
      <c r="N63" s="329">
        <f t="shared" si="9"/>
        <v>0</v>
      </c>
      <c r="O63" s="329">
        <f t="shared" si="9"/>
        <v>0</v>
      </c>
      <c r="P63" s="329">
        <f t="shared" si="9"/>
        <v>0</v>
      </c>
      <c r="Q63" s="330">
        <f>SUM(Q64:Q68)</f>
        <v>0</v>
      </c>
    </row>
    <row r="64" spans="1:17" s="276" customFormat="1" ht="29.25" customHeight="1" thickBot="1" x14ac:dyDescent="0.3">
      <c r="A64" s="323"/>
      <c r="B64" s="331" t="s">
        <v>244</v>
      </c>
      <c r="C64" s="331"/>
      <c r="D64" s="326"/>
      <c r="E64" s="326"/>
      <c r="F64" s="326"/>
      <c r="G64" s="326"/>
      <c r="H64" s="326"/>
      <c r="I64" s="326"/>
      <c r="J64" s="326"/>
      <c r="K64" s="326"/>
      <c r="L64" s="326"/>
      <c r="M64" s="326"/>
      <c r="N64" s="326"/>
      <c r="O64" s="326"/>
      <c r="P64" s="326"/>
      <c r="Q64" s="325">
        <f>SUM(D64:P64)</f>
        <v>0</v>
      </c>
    </row>
    <row r="65" spans="1:17" s="276" customFormat="1" ht="36.75" customHeight="1" thickBot="1" x14ac:dyDescent="0.3">
      <c r="A65" s="323"/>
      <c r="B65" s="331" t="s">
        <v>244</v>
      </c>
      <c r="C65" s="331"/>
      <c r="D65" s="326"/>
      <c r="E65" s="326"/>
      <c r="F65" s="326"/>
      <c r="G65" s="326"/>
      <c r="H65" s="326"/>
      <c r="I65" s="326"/>
      <c r="J65" s="326"/>
      <c r="K65" s="326"/>
      <c r="L65" s="326"/>
      <c r="M65" s="326"/>
      <c r="N65" s="326"/>
      <c r="O65" s="326"/>
      <c r="P65" s="326"/>
      <c r="Q65" s="325">
        <f>SUM(D65:P65)</f>
        <v>0</v>
      </c>
    </row>
    <row r="66" spans="1:17" s="276" customFormat="1" ht="32.25" customHeight="1" thickBot="1" x14ac:dyDescent="0.3">
      <c r="A66" s="323"/>
      <c r="B66" s="331" t="s">
        <v>245</v>
      </c>
      <c r="C66" s="331"/>
      <c r="D66" s="326"/>
      <c r="E66" s="326"/>
      <c r="F66" s="326"/>
      <c r="G66" s="326"/>
      <c r="H66" s="326"/>
      <c r="I66" s="326"/>
      <c r="J66" s="326"/>
      <c r="K66" s="326"/>
      <c r="L66" s="326"/>
      <c r="M66" s="326"/>
      <c r="N66" s="326"/>
      <c r="O66" s="326"/>
      <c r="P66" s="326"/>
      <c r="Q66" s="325">
        <f>SUM(D66:P66)</f>
        <v>0</v>
      </c>
    </row>
    <row r="67" spans="1:17" s="276" customFormat="1" ht="30.75" customHeight="1" thickBot="1" x14ac:dyDescent="0.3">
      <c r="A67" s="323"/>
      <c r="B67" s="331" t="s">
        <v>244</v>
      </c>
      <c r="C67" s="331"/>
      <c r="D67" s="326"/>
      <c r="E67" s="326"/>
      <c r="F67" s="326"/>
      <c r="G67" s="326"/>
      <c r="H67" s="326"/>
      <c r="I67" s="326"/>
      <c r="J67" s="326"/>
      <c r="K67" s="326"/>
      <c r="L67" s="326"/>
      <c r="M67" s="326"/>
      <c r="N67" s="326"/>
      <c r="O67" s="326"/>
      <c r="P67" s="326"/>
      <c r="Q67" s="325">
        <f>SUM(D67:P67)</f>
        <v>0</v>
      </c>
    </row>
    <row r="68" spans="1:17" s="276" customFormat="1" ht="34.5" customHeight="1" thickBot="1" x14ac:dyDescent="0.3">
      <c r="A68" s="323"/>
      <c r="B68" s="331"/>
      <c r="C68" s="331"/>
      <c r="D68" s="326"/>
      <c r="E68" s="326"/>
      <c r="F68" s="326"/>
      <c r="G68" s="326"/>
      <c r="H68" s="326"/>
      <c r="I68" s="326"/>
      <c r="J68" s="326"/>
      <c r="K68" s="326"/>
      <c r="L68" s="326"/>
      <c r="M68" s="326"/>
      <c r="N68" s="326"/>
      <c r="O68" s="326"/>
      <c r="P68" s="326"/>
      <c r="Q68" s="325">
        <f>SUM(D68:P68)</f>
        <v>0</v>
      </c>
    </row>
    <row r="69" spans="1:17" s="338" customFormat="1" thickBot="1" x14ac:dyDescent="0.3">
      <c r="A69" s="335"/>
      <c r="B69" s="336" t="s">
        <v>246</v>
      </c>
      <c r="C69" s="336"/>
      <c r="D69" s="337">
        <f t="shared" ref="D69:P69" si="10">SUM(D71:D73)</f>
        <v>0</v>
      </c>
      <c r="E69" s="337">
        <f t="shared" si="10"/>
        <v>0</v>
      </c>
      <c r="F69" s="337">
        <f t="shared" si="10"/>
        <v>0</v>
      </c>
      <c r="G69" s="337">
        <f t="shared" si="10"/>
        <v>0</v>
      </c>
      <c r="H69" s="337">
        <f t="shared" si="10"/>
        <v>0</v>
      </c>
      <c r="I69" s="337">
        <f t="shared" si="10"/>
        <v>0</v>
      </c>
      <c r="J69" s="337">
        <f t="shared" si="10"/>
        <v>0</v>
      </c>
      <c r="K69" s="337">
        <f t="shared" si="10"/>
        <v>0</v>
      </c>
      <c r="L69" s="337">
        <f t="shared" si="10"/>
        <v>0</v>
      </c>
      <c r="M69" s="337"/>
      <c r="N69" s="337">
        <f t="shared" si="10"/>
        <v>0</v>
      </c>
      <c r="O69" s="337">
        <f t="shared" si="10"/>
        <v>0</v>
      </c>
      <c r="P69" s="337">
        <f t="shared" si="10"/>
        <v>0</v>
      </c>
      <c r="Q69" s="337">
        <f>SUM(Q71:Q73)</f>
        <v>0</v>
      </c>
    </row>
    <row r="70" spans="1:17" s="338" customFormat="1" thickBot="1" x14ac:dyDescent="0.3">
      <c r="A70" s="335"/>
      <c r="B70" s="336"/>
      <c r="C70" s="336"/>
      <c r="D70" s="339"/>
      <c r="E70" s="339"/>
      <c r="F70" s="339"/>
      <c r="G70" s="339"/>
      <c r="H70" s="339"/>
      <c r="I70" s="339"/>
      <c r="J70" s="339"/>
      <c r="K70" s="339"/>
      <c r="L70" s="339"/>
      <c r="M70" s="339"/>
      <c r="N70" s="339"/>
      <c r="O70" s="339"/>
      <c r="P70" s="339"/>
      <c r="Q70" s="340"/>
    </row>
    <row r="71" spans="1:17" s="338" customFormat="1" thickBot="1" x14ac:dyDescent="0.3">
      <c r="A71" s="340"/>
      <c r="B71" s="341" t="s">
        <v>247</v>
      </c>
      <c r="C71" s="342"/>
      <c r="D71" s="343"/>
      <c r="E71" s="343"/>
      <c r="F71" s="343"/>
      <c r="G71" s="343"/>
      <c r="H71" s="343"/>
      <c r="I71" s="343"/>
      <c r="J71" s="343"/>
      <c r="K71" s="343"/>
      <c r="L71" s="343"/>
      <c r="M71" s="343"/>
      <c r="N71" s="343"/>
      <c r="O71" s="343"/>
      <c r="P71" s="343"/>
      <c r="Q71" s="325">
        <f>SUM(D71:P71)</f>
        <v>0</v>
      </c>
    </row>
    <row r="72" spans="1:17" s="338" customFormat="1" thickBot="1" x14ac:dyDescent="0.3">
      <c r="A72" s="340"/>
      <c r="B72" s="341" t="s">
        <v>248</v>
      </c>
      <c r="C72" s="342"/>
      <c r="D72" s="343"/>
      <c r="E72" s="343"/>
      <c r="F72" s="343"/>
      <c r="G72" s="343"/>
      <c r="H72" s="343"/>
      <c r="I72" s="343"/>
      <c r="J72" s="343"/>
      <c r="K72" s="343"/>
      <c r="L72" s="343"/>
      <c r="M72" s="343"/>
      <c r="N72" s="343"/>
      <c r="O72" s="343"/>
      <c r="P72" s="343"/>
      <c r="Q72" s="325">
        <f>SUM(D72:P72)</f>
        <v>0</v>
      </c>
    </row>
    <row r="73" spans="1:17" s="338" customFormat="1" thickBot="1" x14ac:dyDescent="0.3">
      <c r="A73" s="340"/>
      <c r="B73" s="341" t="s">
        <v>249</v>
      </c>
      <c r="C73" s="342"/>
      <c r="D73" s="343"/>
      <c r="E73" s="343"/>
      <c r="F73" s="343"/>
      <c r="G73" s="343"/>
      <c r="H73" s="343"/>
      <c r="I73" s="343"/>
      <c r="J73" s="343"/>
      <c r="K73" s="343"/>
      <c r="L73" s="343"/>
      <c r="M73" s="343"/>
      <c r="N73" s="343"/>
      <c r="O73" s="343"/>
      <c r="P73" s="343"/>
      <c r="Q73" s="325">
        <f>SUM(D73:P73)</f>
        <v>0</v>
      </c>
    </row>
    <row r="74" spans="1:17" s="338" customFormat="1" thickBot="1" x14ac:dyDescent="0.3">
      <c r="A74" s="340"/>
      <c r="B74" s="344"/>
      <c r="C74" s="344"/>
      <c r="D74" s="343"/>
      <c r="E74" s="343"/>
      <c r="F74" s="343"/>
      <c r="G74" s="343"/>
      <c r="H74" s="343"/>
      <c r="I74" s="343"/>
      <c r="J74" s="343"/>
      <c r="K74" s="343"/>
      <c r="L74" s="343"/>
      <c r="M74" s="343"/>
      <c r="N74" s="343"/>
      <c r="O74" s="343"/>
      <c r="P74" s="343"/>
      <c r="Q74" s="340"/>
    </row>
    <row r="75" spans="1:17" s="276" customFormat="1" ht="16.5" customHeight="1" thickBot="1" x14ac:dyDescent="0.3">
      <c r="A75" s="345"/>
      <c r="B75" s="346" t="s">
        <v>250</v>
      </c>
      <c r="C75" s="346"/>
      <c r="D75" s="347">
        <f t="shared" ref="D75:P75" si="11">D5-D6+D69</f>
        <v>6732859.96</v>
      </c>
      <c r="E75" s="347">
        <f t="shared" si="11"/>
        <v>6051295.7800000003</v>
      </c>
      <c r="F75" s="347">
        <f t="shared" si="11"/>
        <v>3773506.43</v>
      </c>
      <c r="G75" s="347">
        <f t="shared" si="11"/>
        <v>3773506.43</v>
      </c>
      <c r="H75" s="347">
        <f t="shared" si="11"/>
        <v>3007204.1300000004</v>
      </c>
      <c r="I75" s="347">
        <f t="shared" si="11"/>
        <v>2783778.24</v>
      </c>
      <c r="J75" s="347">
        <f t="shared" si="11"/>
        <v>2732862.5</v>
      </c>
      <c r="K75" s="347">
        <f t="shared" si="11"/>
        <v>2249005.36</v>
      </c>
      <c r="L75" s="347">
        <f t="shared" si="11"/>
        <v>2194238.2199999997</v>
      </c>
      <c r="M75" s="347">
        <f t="shared" si="11"/>
        <v>2175381.0799999996</v>
      </c>
      <c r="N75" s="347">
        <f t="shared" si="11"/>
        <v>2171523.9399999995</v>
      </c>
      <c r="O75" s="347">
        <f t="shared" si="11"/>
        <v>2042286.7999999996</v>
      </c>
      <c r="P75" s="347">
        <f t="shared" si="11"/>
        <v>2042286.7999999996</v>
      </c>
    </row>
    <row r="76" spans="1:17" ht="14.4" thickTop="1" x14ac:dyDescent="0.3">
      <c r="A76" s="271"/>
      <c r="B76" s="526"/>
      <c r="C76" s="526"/>
      <c r="D76" s="526"/>
      <c r="E76" s="6"/>
      <c r="F76" s="271"/>
      <c r="G76" s="271"/>
      <c r="H76" s="271"/>
      <c r="I76" s="271"/>
      <c r="J76" s="271"/>
      <c r="K76" s="271"/>
      <c r="L76" s="271"/>
      <c r="M76" s="271"/>
      <c r="N76" s="271"/>
      <c r="O76" s="271"/>
      <c r="P76" s="271"/>
      <c r="Q76" s="271"/>
    </row>
    <row r="77" spans="1:17" x14ac:dyDescent="0.3">
      <c r="A77" s="271"/>
      <c r="B77" s="6"/>
      <c r="C77" s="6"/>
      <c r="D77" s="6"/>
      <c r="E77" s="6"/>
      <c r="F77" s="6"/>
      <c r="G77" s="6"/>
      <c r="H77" s="6"/>
      <c r="I77" s="6"/>
      <c r="J77" s="6"/>
      <c r="K77" s="6"/>
      <c r="L77" s="6"/>
      <c r="M77" s="6"/>
      <c r="N77" s="6"/>
      <c r="O77" s="6"/>
      <c r="P77" s="6"/>
      <c r="Q77" s="271"/>
    </row>
    <row r="80" spans="1:17" x14ac:dyDescent="0.3">
      <c r="A80" s="271"/>
      <c r="B80" s="6"/>
      <c r="C80" s="6"/>
      <c r="D80" s="527"/>
      <c r="E80" s="527"/>
      <c r="F80" s="6"/>
      <c r="G80" s="527"/>
      <c r="H80" s="527"/>
      <c r="I80" s="6"/>
      <c r="J80" s="271"/>
      <c r="K80" s="271"/>
      <c r="L80" s="271"/>
      <c r="M80" s="271"/>
      <c r="N80" s="271"/>
      <c r="O80" s="271"/>
      <c r="P80" s="271"/>
      <c r="Q80" s="271"/>
    </row>
    <row r="81" spans="2:9" x14ac:dyDescent="0.3">
      <c r="B81" s="6"/>
      <c r="C81" s="6"/>
      <c r="D81" s="525"/>
      <c r="E81" s="525"/>
      <c r="F81" s="1"/>
      <c r="G81" s="525"/>
      <c r="H81" s="525"/>
      <c r="I81" s="6"/>
    </row>
    <row r="82" spans="2:9" x14ac:dyDescent="0.3">
      <c r="B82" s="6"/>
      <c r="C82" s="6"/>
      <c r="D82" s="525"/>
      <c r="E82" s="525"/>
      <c r="F82" s="1"/>
      <c r="G82" s="525"/>
      <c r="H82" s="525"/>
      <c r="I82" s="6"/>
    </row>
  </sheetData>
  <mergeCells count="15">
    <mergeCell ref="B63:C63"/>
    <mergeCell ref="K1:P1"/>
    <mergeCell ref="K2:P2"/>
    <mergeCell ref="D1:H1"/>
    <mergeCell ref="D81:E81"/>
    <mergeCell ref="G81:H81"/>
    <mergeCell ref="D2:H2"/>
    <mergeCell ref="D3:H3"/>
    <mergeCell ref="I1:J1"/>
    <mergeCell ref="I2:J2"/>
    <mergeCell ref="D82:E82"/>
    <mergeCell ref="G82:H82"/>
    <mergeCell ref="B76:D76"/>
    <mergeCell ref="D80:E80"/>
    <mergeCell ref="G80:H80"/>
  </mergeCells>
  <pageMargins left="0.28000000000000003" right="0.28000000000000003" top="0.74" bottom="0.75" header="0.41" footer="0.3"/>
  <pageSetup scale="64" orientation="landscape" r:id="rId1"/>
  <headerFooter>
    <oddHeader>&amp;C&amp;"-,Bold"&amp;14Projections mensuelles du flux de trésorerie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47"/>
  <sheetViews>
    <sheetView showGridLines="0" workbookViewId="0">
      <selection activeCell="E38" sqref="E38"/>
    </sheetView>
  </sheetViews>
  <sheetFormatPr defaultColWidth="9.33203125" defaultRowHeight="13.8" x14ac:dyDescent="0.3"/>
  <cols>
    <col min="1" max="1" width="3.44140625" style="4" customWidth="1"/>
    <col min="2" max="2" width="20.44140625" style="4" customWidth="1"/>
    <col min="3" max="3" width="34.6640625" style="4" customWidth="1"/>
    <col min="4" max="16" width="11.6640625" style="4" customWidth="1"/>
    <col min="17" max="16384" width="9.33203125" style="4"/>
  </cols>
  <sheetData>
    <row r="1" spans="1:16" s="7" customFormat="1" ht="24" customHeight="1" x14ac:dyDescent="0.3">
      <c r="B1" s="8" t="s">
        <v>0</v>
      </c>
      <c r="C1" s="76">
        <f>'5.Prévision flux de trésorerie'!C1</f>
        <v>0</v>
      </c>
      <c r="D1" s="531"/>
      <c r="E1" s="531"/>
      <c r="F1" s="531"/>
      <c r="G1" s="531"/>
      <c r="H1" s="531"/>
      <c r="I1" s="532" t="s">
        <v>2</v>
      </c>
      <c r="J1" s="532"/>
      <c r="K1" s="530">
        <f>'5.Prévision flux de trésorerie'!K1:P1</f>
        <v>0</v>
      </c>
      <c r="L1" s="530"/>
      <c r="M1" s="530"/>
      <c r="N1" s="530"/>
      <c r="O1" s="530"/>
    </row>
    <row r="2" spans="1:16" s="7" customFormat="1" ht="24" customHeight="1" x14ac:dyDescent="0.3">
      <c r="B2" s="8" t="s">
        <v>4</v>
      </c>
      <c r="C2" s="76">
        <f>'5.Prévision flux de trésorerie'!C2</f>
        <v>0</v>
      </c>
      <c r="D2" s="531"/>
      <c r="E2" s="531"/>
      <c r="F2" s="531"/>
      <c r="G2" s="531"/>
      <c r="H2" s="531"/>
      <c r="I2" s="532" t="s">
        <v>6</v>
      </c>
      <c r="J2" s="532"/>
      <c r="K2" s="530">
        <f>'5.Prévision flux de trésorerie'!K2:P2</f>
        <v>0</v>
      </c>
      <c r="L2" s="530"/>
      <c r="M2" s="530"/>
      <c r="N2" s="530"/>
      <c r="O2" s="530"/>
    </row>
    <row r="3" spans="1:16" s="7" customFormat="1" ht="24" customHeight="1" thickBot="1" x14ac:dyDescent="0.35">
      <c r="B3" s="8" t="s">
        <v>8</v>
      </c>
      <c r="C3" s="76">
        <f>'5.Prévision flux de trésorerie'!C3</f>
        <v>0</v>
      </c>
      <c r="D3" s="531"/>
      <c r="E3" s="531"/>
      <c r="F3" s="531"/>
      <c r="G3" s="531"/>
      <c r="H3" s="531"/>
    </row>
    <row r="4" spans="1:16" ht="14.4" thickBot="1" x14ac:dyDescent="0.35">
      <c r="A4" s="34"/>
      <c r="B4" s="12"/>
      <c r="C4" s="75" t="s">
        <v>214</v>
      </c>
      <c r="D4" s="13">
        <v>40544</v>
      </c>
      <c r="E4" s="13">
        <f t="shared" ref="E4:O4" si="0">D4+34</f>
        <v>40578</v>
      </c>
      <c r="F4" s="13">
        <f t="shared" si="0"/>
        <v>40612</v>
      </c>
      <c r="G4" s="13">
        <f t="shared" si="0"/>
        <v>40646</v>
      </c>
      <c r="H4" s="13">
        <f t="shared" si="0"/>
        <v>40680</v>
      </c>
      <c r="I4" s="13">
        <f t="shared" si="0"/>
        <v>40714</v>
      </c>
      <c r="J4" s="13">
        <f t="shared" si="0"/>
        <v>40748</v>
      </c>
      <c r="K4" s="13">
        <f t="shared" si="0"/>
        <v>40782</v>
      </c>
      <c r="L4" s="13">
        <f t="shared" si="0"/>
        <v>40816</v>
      </c>
      <c r="M4" s="13">
        <f t="shared" si="0"/>
        <v>40850</v>
      </c>
      <c r="N4" s="13">
        <f t="shared" si="0"/>
        <v>40884</v>
      </c>
      <c r="O4" s="13">
        <f t="shared" si="0"/>
        <v>40918</v>
      </c>
      <c r="P4" s="11"/>
    </row>
    <row r="5" spans="1:16" ht="28.2" thickBot="1" x14ac:dyDescent="0.35">
      <c r="A5" s="34"/>
      <c r="B5" s="34"/>
      <c r="C5" s="14" t="s">
        <v>215</v>
      </c>
      <c r="D5" s="15"/>
      <c r="E5" s="15">
        <f t="shared" ref="E5:O5" si="1">D40</f>
        <v>0</v>
      </c>
      <c r="F5" s="15">
        <f t="shared" si="1"/>
        <v>0</v>
      </c>
      <c r="G5" s="15">
        <f t="shared" si="1"/>
        <v>0</v>
      </c>
      <c r="H5" s="15">
        <f t="shared" si="1"/>
        <v>0</v>
      </c>
      <c r="I5" s="15">
        <f t="shared" si="1"/>
        <v>0</v>
      </c>
      <c r="J5" s="15">
        <f t="shared" si="1"/>
        <v>0</v>
      </c>
      <c r="K5" s="15">
        <f t="shared" si="1"/>
        <v>0</v>
      </c>
      <c r="L5" s="15">
        <f t="shared" si="1"/>
        <v>0</v>
      </c>
      <c r="M5" s="15">
        <f t="shared" si="1"/>
        <v>0</v>
      </c>
      <c r="N5" s="15">
        <f t="shared" si="1"/>
        <v>0</v>
      </c>
      <c r="O5" s="15">
        <f t="shared" si="1"/>
        <v>0</v>
      </c>
      <c r="P5" s="71" t="s">
        <v>52</v>
      </c>
    </row>
    <row r="6" spans="1:16" ht="28.2" thickBot="1" x14ac:dyDescent="0.35">
      <c r="A6" s="34"/>
      <c r="B6" s="34"/>
      <c r="C6" s="16" t="s">
        <v>216</v>
      </c>
      <c r="D6" s="17">
        <f t="shared" ref="D6:O6" si="2">D8+D13+D18+D28</f>
        <v>0</v>
      </c>
      <c r="E6" s="18">
        <f t="shared" si="2"/>
        <v>0</v>
      </c>
      <c r="F6" s="18">
        <f t="shared" si="2"/>
        <v>0</v>
      </c>
      <c r="G6" s="18">
        <f t="shared" si="2"/>
        <v>0</v>
      </c>
      <c r="H6" s="18">
        <f t="shared" si="2"/>
        <v>0</v>
      </c>
      <c r="I6" s="18">
        <f t="shared" si="2"/>
        <v>0</v>
      </c>
      <c r="J6" s="18">
        <f t="shared" si="2"/>
        <v>0</v>
      </c>
      <c r="K6" s="18">
        <f t="shared" si="2"/>
        <v>0</v>
      </c>
      <c r="L6" s="18">
        <f t="shared" si="2"/>
        <v>0</v>
      </c>
      <c r="M6" s="18">
        <f t="shared" si="2"/>
        <v>0</v>
      </c>
      <c r="N6" s="18">
        <f t="shared" si="2"/>
        <v>0</v>
      </c>
      <c r="O6" s="18">
        <f t="shared" si="2"/>
        <v>0</v>
      </c>
      <c r="P6" s="19">
        <f>SUM(D6:O6)</f>
        <v>0</v>
      </c>
    </row>
    <row r="7" spans="1:16" s="44" customFormat="1" ht="14.4" thickBot="1" x14ac:dyDescent="0.35">
      <c r="A7" s="46"/>
      <c r="B7" s="47"/>
      <c r="C7" s="70" t="s">
        <v>15</v>
      </c>
      <c r="D7" s="48"/>
      <c r="E7" s="49"/>
      <c r="F7" s="49"/>
      <c r="G7" s="49"/>
      <c r="H7" s="49"/>
      <c r="I7" s="49"/>
      <c r="J7" s="49"/>
      <c r="K7" s="49"/>
      <c r="L7" s="49"/>
      <c r="M7" s="49"/>
      <c r="N7" s="49"/>
      <c r="O7" s="49"/>
      <c r="P7" s="50"/>
    </row>
    <row r="8" spans="1:16" ht="14.4" thickBot="1" x14ac:dyDescent="0.35">
      <c r="A8" s="34"/>
      <c r="B8" s="20" t="s">
        <v>76</v>
      </c>
      <c r="C8" s="20"/>
      <c r="D8" s="21">
        <f t="shared" ref="D8:O8" si="3">SUM(D9:D12)</f>
        <v>0</v>
      </c>
      <c r="E8" s="21">
        <f t="shared" si="3"/>
        <v>0</v>
      </c>
      <c r="F8" s="21">
        <f t="shared" si="3"/>
        <v>0</v>
      </c>
      <c r="G8" s="21">
        <f t="shared" si="3"/>
        <v>0</v>
      </c>
      <c r="H8" s="21">
        <f t="shared" si="3"/>
        <v>0</v>
      </c>
      <c r="I8" s="21">
        <f t="shared" si="3"/>
        <v>0</v>
      </c>
      <c r="J8" s="21">
        <f t="shared" si="3"/>
        <v>0</v>
      </c>
      <c r="K8" s="21">
        <f t="shared" si="3"/>
        <v>0</v>
      </c>
      <c r="L8" s="21">
        <f t="shared" si="3"/>
        <v>0</v>
      </c>
      <c r="M8" s="21">
        <f t="shared" si="3"/>
        <v>0</v>
      </c>
      <c r="N8" s="21">
        <f t="shared" si="3"/>
        <v>0</v>
      </c>
      <c r="O8" s="21">
        <f t="shared" si="3"/>
        <v>0</v>
      </c>
      <c r="P8" s="22">
        <f>SUM(P9:P12)</f>
        <v>0</v>
      </c>
    </row>
    <row r="9" spans="1:16" ht="28.2" thickBot="1" x14ac:dyDescent="0.35">
      <c r="A9" s="11"/>
      <c r="B9" s="51" t="s">
        <v>78</v>
      </c>
      <c r="C9" s="51" t="str">
        <f>'5.Prévision flux de trésorerie'!C9</f>
        <v>Paiement de la deuxième tranche (40%) de la subvention 2017-2018</v>
      </c>
      <c r="D9" s="24"/>
      <c r="E9" s="24"/>
      <c r="F9" s="24"/>
      <c r="G9" s="24"/>
      <c r="H9" s="25"/>
      <c r="I9" s="24"/>
      <c r="J9" s="24"/>
      <c r="K9" s="24"/>
      <c r="L9" s="24"/>
      <c r="M9" s="24"/>
      <c r="N9" s="24"/>
      <c r="O9" s="24"/>
      <c r="P9" s="26">
        <f>SUM(D9:O9)</f>
        <v>0</v>
      </c>
    </row>
    <row r="10" spans="1:16" ht="28.2" thickBot="1" x14ac:dyDescent="0.35">
      <c r="A10" s="11"/>
      <c r="B10" s="51" t="s">
        <v>79</v>
      </c>
      <c r="C10" s="51" t="str">
        <f>'5.Prévision flux de trésorerie'!C10</f>
        <v>Mission d'information dans les DDE sur le nouveau projet</v>
      </c>
      <c r="D10" s="24"/>
      <c r="E10" s="24"/>
      <c r="F10" s="24"/>
      <c r="G10" s="24"/>
      <c r="H10" s="25"/>
      <c r="I10" s="24"/>
      <c r="J10" s="24"/>
      <c r="K10" s="24"/>
      <c r="L10" s="24"/>
      <c r="M10" s="24"/>
      <c r="N10" s="24"/>
      <c r="O10" s="24"/>
      <c r="P10" s="26"/>
    </row>
    <row r="11" spans="1:16" ht="14.4" thickBot="1" x14ac:dyDescent="0.35">
      <c r="A11" s="11"/>
      <c r="B11" s="51" t="s">
        <v>81</v>
      </c>
      <c r="C11" s="51" t="e">
        <f>'5.Prévision flux de trésorerie'!#REF!</f>
        <v>#REF!</v>
      </c>
      <c r="D11" s="24"/>
      <c r="E11" s="24"/>
      <c r="F11" s="24"/>
      <c r="G11" s="24"/>
      <c r="H11" s="24"/>
      <c r="I11" s="24"/>
      <c r="J11" s="24"/>
      <c r="K11" s="24"/>
      <c r="L11" s="24"/>
      <c r="M11" s="24"/>
      <c r="N11" s="24"/>
      <c r="O11" s="24"/>
      <c r="P11" s="26"/>
    </row>
    <row r="12" spans="1:16" ht="28.2" thickBot="1" x14ac:dyDescent="0.35">
      <c r="A12" s="11"/>
      <c r="B12" s="51" t="s">
        <v>82</v>
      </c>
      <c r="C12" s="51" t="str">
        <f>'5.Prévision flux de trésorerie'!C11</f>
        <v>Missions de suivi du fonctionnement du programme de subvention 17-18</v>
      </c>
      <c r="D12" s="24"/>
      <c r="E12" s="24"/>
      <c r="F12" s="24"/>
      <c r="G12" s="24"/>
      <c r="H12" s="24"/>
      <c r="I12" s="24"/>
      <c r="J12" s="24"/>
      <c r="K12" s="24"/>
      <c r="L12" s="24"/>
      <c r="M12" s="24"/>
      <c r="N12" s="24"/>
      <c r="O12" s="24"/>
      <c r="P12" s="26">
        <f>SUM(D12:O12)</f>
        <v>0</v>
      </c>
    </row>
    <row r="13" spans="1:16" ht="14.4" thickBot="1" x14ac:dyDescent="0.35">
      <c r="A13" s="34"/>
      <c r="B13" s="20" t="s">
        <v>23</v>
      </c>
      <c r="C13" s="20"/>
      <c r="D13" s="21">
        <f t="shared" ref="D13:P13" si="4">SUM(D14:D17)</f>
        <v>0</v>
      </c>
      <c r="E13" s="21">
        <f t="shared" si="4"/>
        <v>0</v>
      </c>
      <c r="F13" s="21">
        <f t="shared" si="4"/>
        <v>0</v>
      </c>
      <c r="G13" s="21">
        <f t="shared" si="4"/>
        <v>0</v>
      </c>
      <c r="H13" s="21">
        <f t="shared" si="4"/>
        <v>0</v>
      </c>
      <c r="I13" s="21">
        <f t="shared" si="4"/>
        <v>0</v>
      </c>
      <c r="J13" s="21">
        <f t="shared" si="4"/>
        <v>0</v>
      </c>
      <c r="K13" s="21">
        <f t="shared" si="4"/>
        <v>0</v>
      </c>
      <c r="L13" s="21">
        <f t="shared" si="4"/>
        <v>0</v>
      </c>
      <c r="M13" s="21">
        <f t="shared" si="4"/>
        <v>0</v>
      </c>
      <c r="N13" s="21">
        <f t="shared" si="4"/>
        <v>0</v>
      </c>
      <c r="O13" s="21">
        <f t="shared" si="4"/>
        <v>0</v>
      </c>
      <c r="P13" s="22">
        <f t="shared" si="4"/>
        <v>0</v>
      </c>
    </row>
    <row r="14" spans="1:16" ht="14.4" thickBot="1" x14ac:dyDescent="0.35">
      <c r="A14" s="11"/>
      <c r="B14" s="51" t="s">
        <v>230</v>
      </c>
      <c r="C14" s="23" t="e">
        <f>'5.Prévision flux de trésorerie'!C49</f>
        <v>#REF!</v>
      </c>
      <c r="D14" s="24"/>
      <c r="E14" s="24"/>
      <c r="F14" s="24"/>
      <c r="G14" s="24"/>
      <c r="H14" s="24"/>
      <c r="I14" s="24"/>
      <c r="J14" s="24"/>
      <c r="K14" s="24"/>
      <c r="L14" s="24"/>
      <c r="M14" s="24"/>
      <c r="N14" s="24"/>
      <c r="O14" s="24"/>
      <c r="P14" s="26">
        <f>SUM(D14:O14)</f>
        <v>0</v>
      </c>
    </row>
    <row r="15" spans="1:16" ht="14.4" thickBot="1" x14ac:dyDescent="0.35">
      <c r="A15" s="11"/>
      <c r="B15" s="51" t="s">
        <v>231</v>
      </c>
      <c r="C15" s="23" t="e">
        <f>'5.Prévision flux de trésorerie'!C50</f>
        <v>#REF!</v>
      </c>
      <c r="D15" s="24"/>
      <c r="E15" s="24"/>
      <c r="F15" s="24"/>
      <c r="G15" s="24"/>
      <c r="H15" s="24"/>
      <c r="I15" s="24"/>
      <c r="J15" s="24"/>
      <c r="K15" s="24"/>
      <c r="L15" s="24"/>
      <c r="M15" s="24"/>
      <c r="N15" s="24"/>
      <c r="O15" s="24"/>
      <c r="P15" s="26">
        <f>SUM(D15:O15)</f>
        <v>0</v>
      </c>
    </row>
    <row r="16" spans="1:16" ht="14.4" thickBot="1" x14ac:dyDescent="0.35">
      <c r="A16" s="11"/>
      <c r="B16" s="51" t="s">
        <v>232</v>
      </c>
      <c r="C16" s="23" t="e">
        <f>'5.Prévision flux de trésorerie'!C51</f>
        <v>#REF!</v>
      </c>
      <c r="D16" s="24"/>
      <c r="E16" s="24"/>
      <c r="F16" s="24"/>
      <c r="G16" s="24"/>
      <c r="H16" s="24"/>
      <c r="I16" s="24"/>
      <c r="J16" s="24"/>
      <c r="K16" s="24"/>
      <c r="L16" s="24"/>
      <c r="M16" s="24"/>
      <c r="N16" s="24"/>
      <c r="O16" s="24"/>
      <c r="P16" s="26">
        <f>SUM(D16:O16)</f>
        <v>0</v>
      </c>
    </row>
    <row r="17" spans="1:16" ht="14.4" thickBot="1" x14ac:dyDescent="0.35">
      <c r="A17" s="11"/>
      <c r="B17" s="51" t="s">
        <v>233</v>
      </c>
      <c r="C17" s="23" t="e">
        <f>'5.Prévision flux de trésorerie'!C52</f>
        <v>#REF!</v>
      </c>
      <c r="D17" s="24"/>
      <c r="E17" s="24"/>
      <c r="F17" s="24"/>
      <c r="G17" s="24"/>
      <c r="H17" s="24"/>
      <c r="I17" s="24"/>
      <c r="J17" s="24"/>
      <c r="K17" s="24"/>
      <c r="L17" s="24"/>
      <c r="M17" s="24"/>
      <c r="N17" s="24"/>
      <c r="O17" s="24"/>
      <c r="P17" s="26"/>
    </row>
    <row r="18" spans="1:16" ht="14.4" thickBot="1" x14ac:dyDescent="0.35">
      <c r="A18" s="34"/>
      <c r="B18" s="20" t="s">
        <v>116</v>
      </c>
      <c r="C18" s="20"/>
      <c r="D18" s="21">
        <f t="shared" ref="D18:P18" si="5">SUM(D19:D22)</f>
        <v>0</v>
      </c>
      <c r="E18" s="21">
        <f t="shared" si="5"/>
        <v>0</v>
      </c>
      <c r="F18" s="21">
        <f t="shared" si="5"/>
        <v>0</v>
      </c>
      <c r="G18" s="21">
        <f t="shared" si="5"/>
        <v>0</v>
      </c>
      <c r="H18" s="21">
        <f t="shared" si="5"/>
        <v>0</v>
      </c>
      <c r="I18" s="21">
        <f t="shared" si="5"/>
        <v>0</v>
      </c>
      <c r="J18" s="21">
        <f t="shared" si="5"/>
        <v>0</v>
      </c>
      <c r="K18" s="21">
        <f t="shared" si="5"/>
        <v>0</v>
      </c>
      <c r="L18" s="21">
        <f t="shared" si="5"/>
        <v>0</v>
      </c>
      <c r="M18" s="21">
        <f t="shared" si="5"/>
        <v>0</v>
      </c>
      <c r="N18" s="21">
        <f t="shared" si="5"/>
        <v>0</v>
      </c>
      <c r="O18" s="21">
        <f t="shared" si="5"/>
        <v>0</v>
      </c>
      <c r="P18" s="22">
        <f t="shared" si="5"/>
        <v>0</v>
      </c>
    </row>
    <row r="19" spans="1:16" ht="14.4" thickBot="1" x14ac:dyDescent="0.35">
      <c r="A19" s="11"/>
      <c r="B19" s="51" t="s">
        <v>234</v>
      </c>
      <c r="C19" s="23" t="e">
        <f>'5.Prévision flux de trésorerie'!C54</f>
        <v>#REF!</v>
      </c>
      <c r="D19" s="24"/>
      <c r="E19" s="24"/>
      <c r="F19" s="24"/>
      <c r="G19" s="24"/>
      <c r="H19" s="24"/>
      <c r="I19" s="24"/>
      <c r="J19" s="24"/>
      <c r="K19" s="24"/>
      <c r="L19" s="24"/>
      <c r="M19" s="24"/>
      <c r="N19" s="24"/>
      <c r="O19" s="24"/>
      <c r="P19" s="26"/>
    </row>
    <row r="20" spans="1:16" ht="14.4" thickBot="1" x14ac:dyDescent="0.35">
      <c r="A20" s="11"/>
      <c r="B20" s="51" t="s">
        <v>235</v>
      </c>
      <c r="C20" s="23" t="e">
        <f>'5.Prévision flux de trésorerie'!C55</f>
        <v>#REF!</v>
      </c>
      <c r="D20" s="24"/>
      <c r="E20" s="24"/>
      <c r="F20" s="24"/>
      <c r="G20" s="24"/>
      <c r="H20" s="24"/>
      <c r="I20" s="24"/>
      <c r="J20" s="24"/>
      <c r="K20" s="24"/>
      <c r="L20" s="24"/>
      <c r="M20" s="24"/>
      <c r="N20" s="24"/>
      <c r="O20" s="24"/>
      <c r="P20" s="26"/>
    </row>
    <row r="21" spans="1:16" ht="14.4" thickBot="1" x14ac:dyDescent="0.35">
      <c r="A21" s="11"/>
      <c r="B21" s="51" t="s">
        <v>236</v>
      </c>
      <c r="C21" s="23" t="e">
        <f>'5.Prévision flux de trésorerie'!C56</f>
        <v>#REF!</v>
      </c>
      <c r="D21" s="24"/>
      <c r="E21" s="24"/>
      <c r="F21" s="24"/>
      <c r="G21" s="24"/>
      <c r="H21" s="24"/>
      <c r="I21" s="24"/>
      <c r="J21" s="24"/>
      <c r="K21" s="24"/>
      <c r="L21" s="24"/>
      <c r="M21" s="24"/>
      <c r="N21" s="24"/>
      <c r="O21" s="24"/>
      <c r="P21" s="26">
        <f>SUM(D21:O21)</f>
        <v>0</v>
      </c>
    </row>
    <row r="22" spans="1:16" ht="14.4" thickBot="1" x14ac:dyDescent="0.35">
      <c r="A22" s="11"/>
      <c r="B22" s="51" t="s">
        <v>237</v>
      </c>
      <c r="C22" s="23" t="e">
        <f>'5.Prévision flux de trésorerie'!C57</f>
        <v>#REF!</v>
      </c>
      <c r="D22" s="24"/>
      <c r="E22" s="24"/>
      <c r="F22" s="24"/>
      <c r="G22" s="24"/>
      <c r="H22" s="24"/>
      <c r="I22" s="24"/>
      <c r="J22" s="24"/>
      <c r="K22" s="24"/>
      <c r="L22" s="24"/>
      <c r="M22" s="24"/>
      <c r="N22" s="24"/>
      <c r="O22" s="24"/>
      <c r="P22" s="26">
        <f>SUM(D22:O22)</f>
        <v>0</v>
      </c>
    </row>
    <row r="23" spans="1:16" ht="14.4" thickBot="1" x14ac:dyDescent="0.35">
      <c r="A23" s="34"/>
      <c r="B23" s="39" t="s">
        <v>238</v>
      </c>
      <c r="C23" s="39"/>
      <c r="D23" s="37">
        <f>SUM(D24:D27)</f>
        <v>0</v>
      </c>
      <c r="E23" s="37"/>
      <c r="F23" s="37"/>
      <c r="G23" s="37"/>
      <c r="H23" s="37"/>
      <c r="I23" s="37"/>
      <c r="J23" s="37"/>
      <c r="K23" s="37"/>
      <c r="L23" s="37"/>
      <c r="M23" s="37"/>
      <c r="N23" s="37"/>
      <c r="O23" s="37"/>
      <c r="P23" s="38"/>
    </row>
    <row r="24" spans="1:16" ht="14.4" thickBot="1" x14ac:dyDescent="0.35">
      <c r="A24" s="11"/>
      <c r="B24" s="51" t="s">
        <v>239</v>
      </c>
      <c r="C24" s="23" t="e">
        <f>'5.Prévision flux de trésorerie'!C59</f>
        <v>#REF!</v>
      </c>
      <c r="D24" s="24"/>
      <c r="E24" s="24"/>
      <c r="F24" s="24"/>
      <c r="G24" s="24"/>
      <c r="H24" s="24"/>
      <c r="I24" s="24"/>
      <c r="J24" s="24"/>
      <c r="K24" s="24"/>
      <c r="L24" s="24"/>
      <c r="M24" s="24"/>
      <c r="N24" s="24"/>
      <c r="O24" s="24"/>
      <c r="P24" s="26"/>
    </row>
    <row r="25" spans="1:16" ht="14.4" thickBot="1" x14ac:dyDescent="0.35">
      <c r="A25" s="11"/>
      <c r="B25" s="51" t="s">
        <v>240</v>
      </c>
      <c r="C25" s="23" t="e">
        <f>'5.Prévision flux de trésorerie'!C60</f>
        <v>#REF!</v>
      </c>
      <c r="D25" s="24"/>
      <c r="E25" s="24"/>
      <c r="F25" s="24"/>
      <c r="G25" s="24"/>
      <c r="H25" s="24"/>
      <c r="I25" s="24"/>
      <c r="J25" s="24"/>
      <c r="K25" s="24"/>
      <c r="L25" s="24"/>
      <c r="M25" s="24"/>
      <c r="N25" s="24"/>
      <c r="O25" s="24"/>
      <c r="P25" s="26"/>
    </row>
    <row r="26" spans="1:16" ht="14.4" thickBot="1" x14ac:dyDescent="0.35">
      <c r="A26" s="11"/>
      <c r="B26" s="51" t="s">
        <v>241</v>
      </c>
      <c r="C26" s="23" t="e">
        <f>'5.Prévision flux de trésorerie'!C61</f>
        <v>#REF!</v>
      </c>
      <c r="D26" s="24"/>
      <c r="E26" s="24"/>
      <c r="F26" s="24"/>
      <c r="G26" s="24"/>
      <c r="H26" s="24"/>
      <c r="I26" s="24"/>
      <c r="J26" s="24"/>
      <c r="K26" s="24"/>
      <c r="L26" s="24"/>
      <c r="M26" s="24"/>
      <c r="N26" s="24"/>
      <c r="O26" s="24"/>
      <c r="P26" s="26"/>
    </row>
    <row r="27" spans="1:16" ht="14.4" thickBot="1" x14ac:dyDescent="0.35">
      <c r="A27" s="11"/>
      <c r="B27" s="51" t="s">
        <v>242</v>
      </c>
      <c r="C27" s="23" t="e">
        <f>'5.Prévision flux de trésorerie'!C62</f>
        <v>#REF!</v>
      </c>
      <c r="D27" s="24"/>
      <c r="E27" s="24"/>
      <c r="F27" s="24"/>
      <c r="G27" s="24"/>
      <c r="H27" s="24"/>
      <c r="I27" s="24"/>
      <c r="J27" s="24"/>
      <c r="K27" s="24"/>
      <c r="L27" s="24"/>
      <c r="M27" s="24"/>
      <c r="N27" s="24"/>
      <c r="O27" s="24"/>
      <c r="P27" s="26"/>
    </row>
    <row r="28" spans="1:16" ht="18.75" customHeight="1" thickBot="1" x14ac:dyDescent="0.35">
      <c r="A28" s="34"/>
      <c r="B28" s="533" t="s">
        <v>243</v>
      </c>
      <c r="C28" s="534"/>
      <c r="D28" s="21">
        <f t="shared" ref="D28:O28" si="6">SUM(D29:D33)</f>
        <v>0</v>
      </c>
      <c r="E28" s="21">
        <f t="shared" si="6"/>
        <v>0</v>
      </c>
      <c r="F28" s="21">
        <f t="shared" si="6"/>
        <v>0</v>
      </c>
      <c r="G28" s="21">
        <f t="shared" si="6"/>
        <v>0</v>
      </c>
      <c r="H28" s="21">
        <f t="shared" si="6"/>
        <v>0</v>
      </c>
      <c r="I28" s="21">
        <f t="shared" si="6"/>
        <v>0</v>
      </c>
      <c r="J28" s="21">
        <f t="shared" si="6"/>
        <v>0</v>
      </c>
      <c r="K28" s="21">
        <f t="shared" si="6"/>
        <v>0</v>
      </c>
      <c r="L28" s="21">
        <f t="shared" si="6"/>
        <v>0</v>
      </c>
      <c r="M28" s="21">
        <f t="shared" si="6"/>
        <v>0</v>
      </c>
      <c r="N28" s="21">
        <f t="shared" si="6"/>
        <v>0</v>
      </c>
      <c r="O28" s="21">
        <f t="shared" si="6"/>
        <v>0</v>
      </c>
      <c r="P28" s="22">
        <f>SUM(P29:P33)</f>
        <v>0</v>
      </c>
    </row>
    <row r="29" spans="1:16" ht="14.4" thickBot="1" x14ac:dyDescent="0.35">
      <c r="A29" s="11"/>
      <c r="B29" s="23" t="s">
        <v>244</v>
      </c>
      <c r="C29" s="23">
        <f>'5.Prévision flux de trésorerie'!C64</f>
        <v>0</v>
      </c>
      <c r="D29" s="24"/>
      <c r="E29" s="24"/>
      <c r="F29" s="24"/>
      <c r="G29" s="24"/>
      <c r="H29" s="24"/>
      <c r="I29" s="24"/>
      <c r="J29" s="24"/>
      <c r="K29" s="24"/>
      <c r="L29" s="24"/>
      <c r="M29" s="24"/>
      <c r="N29" s="24"/>
      <c r="O29" s="24"/>
      <c r="P29" s="26">
        <f>SUM(D29:O29)</f>
        <v>0</v>
      </c>
    </row>
    <row r="30" spans="1:16" ht="14.4" thickBot="1" x14ac:dyDescent="0.35">
      <c r="A30" s="11"/>
      <c r="B30" s="23" t="s">
        <v>244</v>
      </c>
      <c r="C30" s="23">
        <f>'5.Prévision flux de trésorerie'!C65</f>
        <v>0</v>
      </c>
      <c r="D30" s="24"/>
      <c r="E30" s="24"/>
      <c r="F30" s="24"/>
      <c r="G30" s="24"/>
      <c r="H30" s="24"/>
      <c r="I30" s="24"/>
      <c r="J30" s="24"/>
      <c r="K30" s="24"/>
      <c r="L30" s="24"/>
      <c r="M30" s="24"/>
      <c r="N30" s="24"/>
      <c r="O30" s="24"/>
      <c r="P30" s="26">
        <f>SUM(D30:O30)</f>
        <v>0</v>
      </c>
    </row>
    <row r="31" spans="1:16" ht="14.4" thickBot="1" x14ac:dyDescent="0.35">
      <c r="A31" s="11"/>
      <c r="B31" s="23" t="s">
        <v>245</v>
      </c>
      <c r="C31" s="23">
        <f>'5.Prévision flux de trésorerie'!C66</f>
        <v>0</v>
      </c>
      <c r="D31" s="24"/>
      <c r="E31" s="24"/>
      <c r="F31" s="24"/>
      <c r="G31" s="24"/>
      <c r="H31" s="24"/>
      <c r="I31" s="24"/>
      <c r="J31" s="24"/>
      <c r="K31" s="24"/>
      <c r="L31" s="24"/>
      <c r="M31" s="24"/>
      <c r="N31" s="24"/>
      <c r="O31" s="24"/>
      <c r="P31" s="26">
        <f>SUM(D31:O31)</f>
        <v>0</v>
      </c>
    </row>
    <row r="32" spans="1:16" ht="14.4" thickBot="1" x14ac:dyDescent="0.35">
      <c r="A32" s="11"/>
      <c r="B32" s="23" t="s">
        <v>244</v>
      </c>
      <c r="C32" s="23">
        <f>'5.Prévision flux de trésorerie'!C67</f>
        <v>0</v>
      </c>
      <c r="D32" s="24"/>
      <c r="E32" s="24"/>
      <c r="F32" s="24"/>
      <c r="G32" s="24"/>
      <c r="H32" s="24"/>
      <c r="I32" s="24"/>
      <c r="J32" s="24"/>
      <c r="K32" s="24"/>
      <c r="L32" s="24"/>
      <c r="M32" s="24"/>
      <c r="N32" s="24"/>
      <c r="O32" s="24"/>
      <c r="P32" s="26">
        <f>SUM(D32:O32)</f>
        <v>0</v>
      </c>
    </row>
    <row r="33" spans="1:16" ht="14.4" thickBot="1" x14ac:dyDescent="0.35">
      <c r="A33" s="11"/>
      <c r="B33" s="23"/>
      <c r="C33" s="23"/>
      <c r="D33" s="24"/>
      <c r="E33" s="24"/>
      <c r="F33" s="24"/>
      <c r="G33" s="24"/>
      <c r="H33" s="24"/>
      <c r="I33" s="24"/>
      <c r="J33" s="24"/>
      <c r="K33" s="24"/>
      <c r="L33" s="24"/>
      <c r="M33" s="24"/>
      <c r="N33" s="24"/>
      <c r="O33" s="24"/>
      <c r="P33" s="26">
        <f>SUM(D33:O33)</f>
        <v>0</v>
      </c>
    </row>
    <row r="34" spans="1:16" s="5" customFormat="1" ht="14.4" thickBot="1" x14ac:dyDescent="0.35">
      <c r="A34" s="35"/>
      <c r="B34" s="28" t="s">
        <v>246</v>
      </c>
      <c r="C34" s="28"/>
      <c r="D34" s="29">
        <f t="shared" ref="D34:O34" si="7">SUM(D36:D38)</f>
        <v>0</v>
      </c>
      <c r="E34" s="29">
        <f t="shared" si="7"/>
        <v>0</v>
      </c>
      <c r="F34" s="29">
        <f t="shared" si="7"/>
        <v>0</v>
      </c>
      <c r="G34" s="29">
        <f t="shared" si="7"/>
        <v>0</v>
      </c>
      <c r="H34" s="29">
        <f t="shared" si="7"/>
        <v>0</v>
      </c>
      <c r="I34" s="29">
        <f t="shared" si="7"/>
        <v>0</v>
      </c>
      <c r="J34" s="29">
        <f t="shared" si="7"/>
        <v>0</v>
      </c>
      <c r="K34" s="29">
        <f t="shared" si="7"/>
        <v>0</v>
      </c>
      <c r="L34" s="29">
        <f t="shared" si="7"/>
        <v>0</v>
      </c>
      <c r="M34" s="29">
        <f t="shared" si="7"/>
        <v>0</v>
      </c>
      <c r="N34" s="29">
        <f t="shared" si="7"/>
        <v>0</v>
      </c>
      <c r="O34" s="29">
        <f t="shared" si="7"/>
        <v>0</v>
      </c>
      <c r="P34" s="29">
        <f>SUM(P36:P38)</f>
        <v>0</v>
      </c>
    </row>
    <row r="35" spans="1:16" s="5" customFormat="1" ht="14.4" thickBot="1" x14ac:dyDescent="0.35">
      <c r="A35" s="35"/>
      <c r="B35" s="28"/>
      <c r="C35" s="28"/>
      <c r="D35" s="30"/>
      <c r="E35" s="30"/>
      <c r="F35" s="30"/>
      <c r="G35" s="30"/>
      <c r="H35" s="30"/>
      <c r="I35" s="30"/>
      <c r="J35" s="30"/>
      <c r="K35" s="30"/>
      <c r="L35" s="30"/>
      <c r="M35" s="30"/>
      <c r="N35" s="30"/>
      <c r="O35" s="30"/>
      <c r="P35" s="30"/>
    </row>
    <row r="36" spans="1:16" s="5" customFormat="1" ht="14.4" thickBot="1" x14ac:dyDescent="0.35">
      <c r="A36" s="27"/>
      <c r="B36" s="72" t="s">
        <v>247</v>
      </c>
      <c r="C36" s="31"/>
      <c r="D36" s="32"/>
      <c r="E36" s="32"/>
      <c r="F36" s="32"/>
      <c r="G36" s="32"/>
      <c r="H36" s="32"/>
      <c r="I36" s="32"/>
      <c r="J36" s="32"/>
      <c r="K36" s="32"/>
      <c r="L36" s="32"/>
      <c r="M36" s="32"/>
      <c r="N36" s="32"/>
      <c r="O36" s="32"/>
      <c r="P36" s="26">
        <f>SUM(D36:O36)</f>
        <v>0</v>
      </c>
    </row>
    <row r="37" spans="1:16" s="5" customFormat="1" ht="14.4" thickBot="1" x14ac:dyDescent="0.35">
      <c r="A37" s="27"/>
      <c r="B37" s="72" t="s">
        <v>248</v>
      </c>
      <c r="C37" s="31"/>
      <c r="D37" s="32"/>
      <c r="E37" s="32"/>
      <c r="F37" s="32"/>
      <c r="G37" s="32"/>
      <c r="H37" s="32"/>
      <c r="I37" s="32"/>
      <c r="J37" s="32"/>
      <c r="K37" s="32"/>
      <c r="L37" s="32"/>
      <c r="M37" s="32"/>
      <c r="N37" s="32"/>
      <c r="O37" s="32"/>
      <c r="P37" s="26">
        <f>SUM(D37:O37)</f>
        <v>0</v>
      </c>
    </row>
    <row r="38" spans="1:16" s="5" customFormat="1" ht="14.4" thickBot="1" x14ac:dyDescent="0.35">
      <c r="A38" s="27"/>
      <c r="B38" s="72" t="s">
        <v>249</v>
      </c>
      <c r="C38" s="31"/>
      <c r="D38" s="32"/>
      <c r="E38" s="32"/>
      <c r="F38" s="32"/>
      <c r="G38" s="32"/>
      <c r="H38" s="32"/>
      <c r="I38" s="32"/>
      <c r="J38" s="32"/>
      <c r="K38" s="32"/>
      <c r="L38" s="32"/>
      <c r="M38" s="32"/>
      <c r="N38" s="32"/>
      <c r="O38" s="32"/>
      <c r="P38" s="26">
        <f>SUM(D38:O38)</f>
        <v>0</v>
      </c>
    </row>
    <row r="39" spans="1:16" s="5" customFormat="1" ht="14.4" thickBot="1" x14ac:dyDescent="0.35">
      <c r="A39" s="27"/>
      <c r="B39" s="33"/>
      <c r="C39" s="33"/>
      <c r="D39" s="32"/>
      <c r="E39" s="32"/>
      <c r="F39" s="32"/>
      <c r="G39" s="32"/>
      <c r="H39" s="32"/>
      <c r="I39" s="32"/>
      <c r="J39" s="32"/>
      <c r="K39" s="32"/>
      <c r="L39" s="32"/>
      <c r="M39" s="32"/>
      <c r="N39" s="32"/>
      <c r="O39" s="32"/>
      <c r="P39" s="27"/>
    </row>
    <row r="40" spans="1:16" ht="16.5" customHeight="1" thickBot="1" x14ac:dyDescent="0.35">
      <c r="A40" s="36"/>
      <c r="B40" s="9" t="s">
        <v>250</v>
      </c>
      <c r="C40" s="9"/>
      <c r="D40" s="10">
        <f t="shared" ref="D40:O40" si="8">D5-D6+D34</f>
        <v>0</v>
      </c>
      <c r="E40" s="10">
        <f t="shared" si="8"/>
        <v>0</v>
      </c>
      <c r="F40" s="10">
        <f t="shared" si="8"/>
        <v>0</v>
      </c>
      <c r="G40" s="10">
        <f t="shared" si="8"/>
        <v>0</v>
      </c>
      <c r="H40" s="10">
        <f t="shared" si="8"/>
        <v>0</v>
      </c>
      <c r="I40" s="10">
        <f t="shared" si="8"/>
        <v>0</v>
      </c>
      <c r="J40" s="10">
        <f t="shared" si="8"/>
        <v>0</v>
      </c>
      <c r="K40" s="10">
        <f t="shared" si="8"/>
        <v>0</v>
      </c>
      <c r="L40" s="10">
        <f t="shared" si="8"/>
        <v>0</v>
      </c>
      <c r="M40" s="10">
        <f t="shared" si="8"/>
        <v>0</v>
      </c>
      <c r="N40" s="10">
        <f t="shared" si="8"/>
        <v>0</v>
      </c>
      <c r="O40" s="10">
        <f t="shared" si="8"/>
        <v>0</v>
      </c>
      <c r="P40" s="271"/>
    </row>
    <row r="41" spans="1:16" ht="14.4" thickTop="1" x14ac:dyDescent="0.3">
      <c r="A41" s="271"/>
      <c r="B41" s="526"/>
      <c r="C41" s="526"/>
      <c r="D41" s="526"/>
      <c r="E41" s="6"/>
      <c r="F41" s="271"/>
      <c r="G41" s="271"/>
      <c r="H41" s="271"/>
      <c r="I41" s="271"/>
      <c r="J41" s="271"/>
      <c r="K41" s="271"/>
      <c r="L41" s="271"/>
      <c r="M41" s="271"/>
      <c r="N41" s="271"/>
      <c r="O41" s="271"/>
      <c r="P41" s="271"/>
    </row>
    <row r="42" spans="1:16" x14ac:dyDescent="0.3">
      <c r="A42" s="271"/>
      <c r="B42" s="6"/>
      <c r="C42" s="6"/>
      <c r="D42" s="6"/>
      <c r="E42" s="6"/>
      <c r="F42" s="6"/>
      <c r="G42" s="6"/>
      <c r="H42" s="6"/>
      <c r="I42" s="6"/>
      <c r="J42" s="6"/>
      <c r="K42" s="6"/>
      <c r="L42" s="6"/>
      <c r="M42" s="6"/>
      <c r="N42" s="6"/>
      <c r="O42" s="6"/>
      <c r="P42" s="271"/>
    </row>
    <row r="45" spans="1:16" x14ac:dyDescent="0.3">
      <c r="A45" s="271"/>
      <c r="B45" s="6"/>
      <c r="C45" s="6"/>
      <c r="D45" s="527"/>
      <c r="E45" s="527"/>
      <c r="F45" s="6"/>
      <c r="G45" s="527"/>
      <c r="H45" s="527"/>
      <c r="I45" s="6"/>
      <c r="J45" s="271"/>
      <c r="K45" s="271"/>
      <c r="L45" s="271"/>
      <c r="M45" s="271"/>
      <c r="N45" s="271"/>
      <c r="O45" s="271"/>
      <c r="P45" s="271"/>
    </row>
    <row r="46" spans="1:16" x14ac:dyDescent="0.3">
      <c r="A46" s="271"/>
      <c r="B46" s="6"/>
      <c r="C46" s="6"/>
      <c r="D46" s="525"/>
      <c r="E46" s="525"/>
      <c r="F46" s="1"/>
      <c r="G46" s="525"/>
      <c r="H46" s="525"/>
      <c r="I46" s="6"/>
      <c r="J46" s="271"/>
      <c r="K46" s="271"/>
      <c r="L46" s="271"/>
      <c r="M46" s="271"/>
      <c r="N46" s="271"/>
      <c r="O46" s="271"/>
      <c r="P46" s="271"/>
    </row>
    <row r="47" spans="1:16" x14ac:dyDescent="0.3">
      <c r="A47" s="271"/>
      <c r="B47" s="6"/>
      <c r="C47" s="6"/>
      <c r="D47" s="525"/>
      <c r="E47" s="525"/>
      <c r="F47" s="1"/>
      <c r="G47" s="525"/>
      <c r="H47" s="525"/>
      <c r="I47" s="6"/>
      <c r="J47" s="271"/>
      <c r="K47" s="271"/>
      <c r="L47" s="271"/>
      <c r="M47" s="271"/>
      <c r="N47" s="271"/>
      <c r="O47" s="271"/>
      <c r="P47" s="271"/>
    </row>
  </sheetData>
  <mergeCells count="15">
    <mergeCell ref="D1:H1"/>
    <mergeCell ref="I1:J1"/>
    <mergeCell ref="K1:O1"/>
    <mergeCell ref="D2:H2"/>
    <mergeCell ref="I2:J2"/>
    <mergeCell ref="K2:O2"/>
    <mergeCell ref="D47:E47"/>
    <mergeCell ref="G47:H47"/>
    <mergeCell ref="D3:H3"/>
    <mergeCell ref="B28:C28"/>
    <mergeCell ref="B41:D41"/>
    <mergeCell ref="D45:E45"/>
    <mergeCell ref="G45:H45"/>
    <mergeCell ref="D46:E46"/>
    <mergeCell ref="G46:H46"/>
  </mergeCells>
  <pageMargins left="0.28000000000000003" right="0.28000000000000003" top="0.74" bottom="0.75" header="0.41" footer="0.3"/>
  <pageSetup scale="63" orientation="landscape" r:id="rId1"/>
  <headerFooter>
    <oddHeader>&amp;C&amp;"-,Bold"&amp;14Projections mensuelles du flux de trésorerie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47"/>
  <sheetViews>
    <sheetView showGridLines="0" topLeftCell="A20" workbookViewId="0">
      <selection activeCell="I30" sqref="I30"/>
    </sheetView>
  </sheetViews>
  <sheetFormatPr defaultColWidth="9.33203125" defaultRowHeight="13.8" x14ac:dyDescent="0.3"/>
  <cols>
    <col min="1" max="1" width="3.44140625" style="4" customWidth="1"/>
    <col min="2" max="2" width="19.33203125" style="4" customWidth="1"/>
    <col min="3" max="3" width="34.6640625" style="4" customWidth="1"/>
    <col min="4" max="16" width="11.6640625" style="4" customWidth="1"/>
    <col min="17" max="16384" width="9.33203125" style="4"/>
  </cols>
  <sheetData>
    <row r="1" spans="1:16" s="7" customFormat="1" ht="24" customHeight="1" x14ac:dyDescent="0.3">
      <c r="B1" s="8" t="s">
        <v>0</v>
      </c>
      <c r="C1" s="76">
        <f>'5.Prévision flux de trésorerie'!C1</f>
        <v>0</v>
      </c>
      <c r="D1" s="531"/>
      <c r="E1" s="531"/>
      <c r="F1" s="531"/>
      <c r="G1" s="531"/>
      <c r="H1" s="531"/>
      <c r="I1" s="532" t="s">
        <v>2</v>
      </c>
      <c r="J1" s="532"/>
      <c r="K1" s="535">
        <f>'5.Prévision flux de trésorerie'!K1:P1</f>
        <v>0</v>
      </c>
      <c r="L1" s="536"/>
      <c r="M1" s="536"/>
      <c r="N1" s="536"/>
      <c r="O1" s="537"/>
    </row>
    <row r="2" spans="1:16" s="7" customFormat="1" ht="24" customHeight="1" x14ac:dyDescent="0.3">
      <c r="B2" s="8" t="s">
        <v>4</v>
      </c>
      <c r="C2" s="76">
        <f>'5.Prévision flux de trésorerie'!C2</f>
        <v>0</v>
      </c>
      <c r="D2" s="531"/>
      <c r="E2" s="531"/>
      <c r="F2" s="531"/>
      <c r="G2" s="531"/>
      <c r="H2" s="531"/>
      <c r="I2" s="532" t="s">
        <v>6</v>
      </c>
      <c r="J2" s="532"/>
      <c r="K2" s="535">
        <f>'5.Prévision flux de trésorerie'!K2:P2</f>
        <v>0</v>
      </c>
      <c r="L2" s="536"/>
      <c r="M2" s="536"/>
      <c r="N2" s="536"/>
      <c r="O2" s="537"/>
    </row>
    <row r="3" spans="1:16" s="7" customFormat="1" ht="24" customHeight="1" thickBot="1" x14ac:dyDescent="0.35">
      <c r="B3" s="8" t="s">
        <v>8</v>
      </c>
      <c r="C3" s="76">
        <f>'5.Prévision flux de trésorerie'!C3</f>
        <v>0</v>
      </c>
      <c r="D3" s="531"/>
      <c r="E3" s="531"/>
      <c r="F3" s="531"/>
      <c r="G3" s="531"/>
      <c r="H3" s="531"/>
    </row>
    <row r="4" spans="1:16" ht="14.4" thickBot="1" x14ac:dyDescent="0.35">
      <c r="A4" s="34"/>
      <c r="B4" s="12"/>
      <c r="C4" s="75" t="s">
        <v>214</v>
      </c>
      <c r="D4" s="13">
        <v>40544</v>
      </c>
      <c r="E4" s="13">
        <f t="shared" ref="E4:O4" si="0">D4+34</f>
        <v>40578</v>
      </c>
      <c r="F4" s="13">
        <f t="shared" si="0"/>
        <v>40612</v>
      </c>
      <c r="G4" s="13">
        <f t="shared" si="0"/>
        <v>40646</v>
      </c>
      <c r="H4" s="13">
        <f t="shared" si="0"/>
        <v>40680</v>
      </c>
      <c r="I4" s="13">
        <f t="shared" si="0"/>
        <v>40714</v>
      </c>
      <c r="J4" s="13">
        <f t="shared" si="0"/>
        <v>40748</v>
      </c>
      <c r="K4" s="13">
        <f t="shared" si="0"/>
        <v>40782</v>
      </c>
      <c r="L4" s="13">
        <f t="shared" si="0"/>
        <v>40816</v>
      </c>
      <c r="M4" s="13">
        <f t="shared" si="0"/>
        <v>40850</v>
      </c>
      <c r="N4" s="13">
        <f t="shared" si="0"/>
        <v>40884</v>
      </c>
      <c r="O4" s="13">
        <f t="shared" si="0"/>
        <v>40918</v>
      </c>
      <c r="P4" s="11"/>
    </row>
    <row r="5" spans="1:16" ht="28.2" thickBot="1" x14ac:dyDescent="0.35">
      <c r="A5" s="34"/>
      <c r="B5" s="34"/>
      <c r="C5" s="14" t="s">
        <v>215</v>
      </c>
      <c r="D5" s="15"/>
      <c r="E5" s="15" t="e">
        <f t="shared" ref="E5:O5" si="1">D40</f>
        <v>#REF!</v>
      </c>
      <c r="F5" s="15" t="e">
        <f t="shared" si="1"/>
        <v>#REF!</v>
      </c>
      <c r="G5" s="15" t="e">
        <f t="shared" si="1"/>
        <v>#REF!</v>
      </c>
      <c r="H5" s="15" t="e">
        <f t="shared" si="1"/>
        <v>#REF!</v>
      </c>
      <c r="I5" s="15" t="e">
        <f t="shared" si="1"/>
        <v>#REF!</v>
      </c>
      <c r="J5" s="15" t="e">
        <f t="shared" si="1"/>
        <v>#REF!</v>
      </c>
      <c r="K5" s="15" t="e">
        <f t="shared" si="1"/>
        <v>#REF!</v>
      </c>
      <c r="L5" s="15" t="e">
        <f t="shared" si="1"/>
        <v>#REF!</v>
      </c>
      <c r="M5" s="15" t="e">
        <f t="shared" si="1"/>
        <v>#REF!</v>
      </c>
      <c r="N5" s="15" t="e">
        <f t="shared" si="1"/>
        <v>#REF!</v>
      </c>
      <c r="O5" s="15" t="e">
        <f t="shared" si="1"/>
        <v>#REF!</v>
      </c>
      <c r="P5" s="71" t="s">
        <v>52</v>
      </c>
    </row>
    <row r="6" spans="1:16" ht="28.2" thickBot="1" x14ac:dyDescent="0.35">
      <c r="A6" s="34"/>
      <c r="B6" s="34"/>
      <c r="C6" s="16" t="s">
        <v>216</v>
      </c>
      <c r="D6" s="17" t="e">
        <f t="shared" ref="D6:O6" si="2">D8+D13+D18+D28</f>
        <v>#REF!</v>
      </c>
      <c r="E6" s="18" t="e">
        <f t="shared" si="2"/>
        <v>#REF!</v>
      </c>
      <c r="F6" s="18" t="e">
        <f t="shared" si="2"/>
        <v>#REF!</v>
      </c>
      <c r="G6" s="18" t="e">
        <f t="shared" si="2"/>
        <v>#REF!</v>
      </c>
      <c r="H6" s="18" t="e">
        <f t="shared" si="2"/>
        <v>#REF!</v>
      </c>
      <c r="I6" s="18" t="e">
        <f t="shared" si="2"/>
        <v>#REF!</v>
      </c>
      <c r="J6" s="18" t="e">
        <f t="shared" si="2"/>
        <v>#REF!</v>
      </c>
      <c r="K6" s="18" t="e">
        <f t="shared" si="2"/>
        <v>#REF!</v>
      </c>
      <c r="L6" s="18" t="e">
        <f t="shared" si="2"/>
        <v>#REF!</v>
      </c>
      <c r="M6" s="18" t="e">
        <f t="shared" si="2"/>
        <v>#REF!</v>
      </c>
      <c r="N6" s="18" t="e">
        <f t="shared" si="2"/>
        <v>#REF!</v>
      </c>
      <c r="O6" s="18" t="e">
        <f t="shared" si="2"/>
        <v>#REF!</v>
      </c>
      <c r="P6" s="19" t="e">
        <f>SUM(D6:O6)</f>
        <v>#REF!</v>
      </c>
    </row>
    <row r="7" spans="1:16" s="44" customFormat="1" ht="14.4" thickBot="1" x14ac:dyDescent="0.35">
      <c r="A7" s="46"/>
      <c r="B7" s="47"/>
      <c r="C7" s="70" t="s">
        <v>15</v>
      </c>
      <c r="D7" s="48"/>
      <c r="E7" s="49"/>
      <c r="F7" s="49"/>
      <c r="G7" s="49"/>
      <c r="H7" s="49"/>
      <c r="I7" s="49"/>
      <c r="J7" s="49"/>
      <c r="K7" s="49"/>
      <c r="L7" s="49"/>
      <c r="M7" s="49"/>
      <c r="N7" s="49"/>
      <c r="O7" s="49"/>
      <c r="P7" s="50"/>
    </row>
    <row r="8" spans="1:16" ht="14.4" thickBot="1" x14ac:dyDescent="0.35">
      <c r="A8" s="34"/>
      <c r="B8" s="20" t="s">
        <v>76</v>
      </c>
      <c r="C8" s="20"/>
      <c r="D8" s="21" t="e">
        <f t="shared" ref="D8:O8" si="3">SUM(D9:D12)</f>
        <v>#REF!</v>
      </c>
      <c r="E8" s="21" t="e">
        <f t="shared" si="3"/>
        <v>#REF!</v>
      </c>
      <c r="F8" s="21" t="e">
        <f t="shared" si="3"/>
        <v>#REF!</v>
      </c>
      <c r="G8" s="21" t="e">
        <f t="shared" si="3"/>
        <v>#REF!</v>
      </c>
      <c r="H8" s="21" t="e">
        <f t="shared" si="3"/>
        <v>#REF!</v>
      </c>
      <c r="I8" s="21" t="e">
        <f t="shared" si="3"/>
        <v>#REF!</v>
      </c>
      <c r="J8" s="21" t="e">
        <f t="shared" si="3"/>
        <v>#REF!</v>
      </c>
      <c r="K8" s="21" t="e">
        <f t="shared" si="3"/>
        <v>#REF!</v>
      </c>
      <c r="L8" s="21" t="e">
        <f t="shared" si="3"/>
        <v>#REF!</v>
      </c>
      <c r="M8" s="21" t="e">
        <f t="shared" si="3"/>
        <v>#REF!</v>
      </c>
      <c r="N8" s="21" t="e">
        <f t="shared" si="3"/>
        <v>#REF!</v>
      </c>
      <c r="O8" s="21" t="e">
        <f t="shared" si="3"/>
        <v>#REF!</v>
      </c>
      <c r="P8" s="22" t="e">
        <f>SUM(P9:P12)</f>
        <v>#REF!</v>
      </c>
    </row>
    <row r="9" spans="1:16" ht="28.2" thickBot="1" x14ac:dyDescent="0.35">
      <c r="A9" s="11"/>
      <c r="B9" s="51" t="s">
        <v>78</v>
      </c>
      <c r="C9" s="51" t="str">
        <f>'5.Prévision flux de trésorerie'!C9</f>
        <v>Paiement de la deuxième tranche (40%) de la subvention 2017-2018</v>
      </c>
      <c r="D9" s="73">
        <f>'6.Exécution flux de trésorerie'!D9-'5.Prévision flux de trésorerie'!D9</f>
        <v>0</v>
      </c>
      <c r="E9" s="73">
        <f>'6.Exécution flux de trésorerie'!E9-'5.Prévision flux de trésorerie'!E9</f>
        <v>0</v>
      </c>
      <c r="F9" s="73">
        <f>'6.Exécution flux de trésorerie'!F9-'5.Prévision flux de trésorerie'!F9</f>
        <v>0</v>
      </c>
      <c r="G9" s="73">
        <f>'6.Exécution flux de trésorerie'!G9-'5.Prévision flux de trésorerie'!G9</f>
        <v>0</v>
      </c>
      <c r="H9" s="73">
        <f>'6.Exécution flux de trésorerie'!H9-'5.Prévision flux de trésorerie'!H9</f>
        <v>-650000</v>
      </c>
      <c r="I9" s="73">
        <f>'6.Exécution flux de trésorerie'!I9-'5.Prévision flux de trésorerie'!I9</f>
        <v>0</v>
      </c>
      <c r="J9" s="73">
        <f>'6.Exécution flux de trésorerie'!J9-'5.Prévision flux de trésorerie'!J9</f>
        <v>0</v>
      </c>
      <c r="K9" s="73">
        <f>'6.Exécution flux de trésorerie'!K9-'5.Prévision flux de trésorerie'!K9</f>
        <v>0</v>
      </c>
      <c r="L9" s="73">
        <f>'6.Exécution flux de trésorerie'!L9-'5.Prévision flux de trésorerie'!L9</f>
        <v>0</v>
      </c>
      <c r="M9" s="73">
        <f>'6.Exécution flux de trésorerie'!M9-'5.Prévision flux de trésorerie'!N9</f>
        <v>0</v>
      </c>
      <c r="N9" s="73">
        <f>'6.Exécution flux de trésorerie'!N9-'5.Prévision flux de trésorerie'!O9</f>
        <v>0</v>
      </c>
      <c r="O9" s="73">
        <f>'6.Exécution flux de trésorerie'!O9-'5.Prévision flux de trésorerie'!P9</f>
        <v>0</v>
      </c>
      <c r="P9" s="26">
        <f>SUM(D9:O9)</f>
        <v>-650000</v>
      </c>
    </row>
    <row r="10" spans="1:16" ht="28.2" thickBot="1" x14ac:dyDescent="0.35">
      <c r="A10" s="11"/>
      <c r="B10" s="51" t="s">
        <v>79</v>
      </c>
      <c r="C10" s="51" t="str">
        <f>'5.Prévision flux de trésorerie'!C10</f>
        <v>Mission d'information dans les DDE sur le nouveau projet</v>
      </c>
      <c r="D10" s="73">
        <f>'6.Exécution flux de trésorerie'!D10-'5.Prévision flux de trésorerie'!D10</f>
        <v>0</v>
      </c>
      <c r="E10" s="73">
        <f>'6.Exécution flux de trésorerie'!E10-'5.Prévision flux de trésorerie'!E10</f>
        <v>0</v>
      </c>
      <c r="F10" s="73">
        <f>'6.Exécution flux de trésorerie'!F10-'5.Prévision flux de trésorerie'!F10</f>
        <v>0</v>
      </c>
      <c r="G10" s="73">
        <f>'6.Exécution flux de trésorerie'!G10-'5.Prévision flux de trésorerie'!G10</f>
        <v>0</v>
      </c>
      <c r="H10" s="73">
        <f>'6.Exécution flux de trésorerie'!H10-'5.Prévision flux de trésorerie'!H10</f>
        <v>0</v>
      </c>
      <c r="I10" s="73">
        <f>'6.Exécution flux de trésorerie'!I10-'5.Prévision flux de trésorerie'!I10</f>
        <v>0</v>
      </c>
      <c r="J10" s="73">
        <f>'6.Exécution flux de trésorerie'!J10-'5.Prévision flux de trésorerie'!J10</f>
        <v>0</v>
      </c>
      <c r="K10" s="73">
        <f>'6.Exécution flux de trésorerie'!K10-'5.Prévision flux de trésorerie'!K10</f>
        <v>-480000</v>
      </c>
      <c r="L10" s="73">
        <f>'6.Exécution flux de trésorerie'!L10-'5.Prévision flux de trésorerie'!L10</f>
        <v>0</v>
      </c>
      <c r="M10" s="73">
        <f>'6.Exécution flux de trésorerie'!M10-'5.Prévision flux de trésorerie'!N10</f>
        <v>0</v>
      </c>
      <c r="N10" s="73">
        <f>'6.Exécution flux de trésorerie'!N10-'5.Prévision flux de trésorerie'!O10</f>
        <v>0</v>
      </c>
      <c r="O10" s="73">
        <f>'6.Exécution flux de trésorerie'!O10-'5.Prévision flux de trésorerie'!P10</f>
        <v>0</v>
      </c>
      <c r="P10" s="26">
        <f>SUM(D10:O10)</f>
        <v>-480000</v>
      </c>
    </row>
    <row r="11" spans="1:16" ht="14.4" thickBot="1" x14ac:dyDescent="0.35">
      <c r="A11" s="11"/>
      <c r="B11" s="51" t="s">
        <v>81</v>
      </c>
      <c r="C11" s="51" t="e">
        <f>'5.Prévision flux de trésorerie'!#REF!</f>
        <v>#REF!</v>
      </c>
      <c r="D11" s="73" t="e">
        <f>'6.Exécution flux de trésorerie'!D11-'5.Prévision flux de trésorerie'!#REF!</f>
        <v>#REF!</v>
      </c>
      <c r="E11" s="73" t="e">
        <f>'6.Exécution flux de trésorerie'!E11-'5.Prévision flux de trésorerie'!#REF!</f>
        <v>#REF!</v>
      </c>
      <c r="F11" s="73" t="e">
        <f>'6.Exécution flux de trésorerie'!F11-'5.Prévision flux de trésorerie'!#REF!</f>
        <v>#REF!</v>
      </c>
      <c r="G11" s="73" t="e">
        <f>'6.Exécution flux de trésorerie'!G11-'5.Prévision flux de trésorerie'!#REF!</f>
        <v>#REF!</v>
      </c>
      <c r="H11" s="73" t="e">
        <f>'6.Exécution flux de trésorerie'!H11-'5.Prévision flux de trésorerie'!#REF!</f>
        <v>#REF!</v>
      </c>
      <c r="I11" s="73" t="e">
        <f>'6.Exécution flux de trésorerie'!I11-'5.Prévision flux de trésorerie'!#REF!</f>
        <v>#REF!</v>
      </c>
      <c r="J11" s="73" t="e">
        <f>'6.Exécution flux de trésorerie'!J11-'5.Prévision flux de trésorerie'!#REF!</f>
        <v>#REF!</v>
      </c>
      <c r="K11" s="73" t="e">
        <f>'6.Exécution flux de trésorerie'!K11-'5.Prévision flux de trésorerie'!#REF!</f>
        <v>#REF!</v>
      </c>
      <c r="L11" s="73" t="e">
        <f>'6.Exécution flux de trésorerie'!L11-'5.Prévision flux de trésorerie'!#REF!</f>
        <v>#REF!</v>
      </c>
      <c r="M11" s="73" t="e">
        <f>'6.Exécution flux de trésorerie'!M11-'5.Prévision flux de trésorerie'!#REF!</f>
        <v>#REF!</v>
      </c>
      <c r="N11" s="73" t="e">
        <f>'6.Exécution flux de trésorerie'!N11-'5.Prévision flux de trésorerie'!#REF!</f>
        <v>#REF!</v>
      </c>
      <c r="O11" s="73" t="e">
        <f>'6.Exécution flux de trésorerie'!O11-'5.Prévision flux de trésorerie'!#REF!</f>
        <v>#REF!</v>
      </c>
      <c r="P11" s="26" t="e">
        <f>SUM(D11:O11)</f>
        <v>#REF!</v>
      </c>
    </row>
    <row r="12" spans="1:16" ht="28.2" thickBot="1" x14ac:dyDescent="0.35">
      <c r="A12" s="11"/>
      <c r="B12" s="51" t="s">
        <v>82</v>
      </c>
      <c r="C12" s="51" t="str">
        <f>'5.Prévision flux de trésorerie'!C11</f>
        <v>Missions de suivi du fonctionnement du programme de subvention 17-18</v>
      </c>
      <c r="D12" s="73">
        <f>'6.Exécution flux de trésorerie'!D12-'5.Prévision flux de trésorerie'!D11</f>
        <v>0</v>
      </c>
      <c r="E12" s="73">
        <f>'6.Exécution flux de trésorerie'!E12-'5.Prévision flux de trésorerie'!E11</f>
        <v>0</v>
      </c>
      <c r="F12" s="73">
        <f>'6.Exécution flux de trésorerie'!F12-'5.Prévision flux de trésorerie'!F11</f>
        <v>-5000</v>
      </c>
      <c r="G12" s="73">
        <f>'6.Exécution flux de trésorerie'!G12-'5.Prévision flux de trésorerie'!G11</f>
        <v>0</v>
      </c>
      <c r="H12" s="73">
        <f>'6.Exécution flux de trésorerie'!H12-'5.Prévision flux de trésorerie'!H11</f>
        <v>-5000</v>
      </c>
      <c r="I12" s="73">
        <f>'6.Exécution flux de trésorerie'!I12-'5.Prévision flux de trésorerie'!I11</f>
        <v>0</v>
      </c>
      <c r="J12" s="73">
        <f>'6.Exécution flux de trésorerie'!J12-'5.Prévision flux de trésorerie'!J11</f>
        <v>0</v>
      </c>
      <c r="K12" s="73">
        <f>'6.Exécution flux de trésorerie'!K12-'5.Prévision flux de trésorerie'!K11</f>
        <v>0</v>
      </c>
      <c r="L12" s="73">
        <f>'6.Exécution flux de trésorerie'!L12-'5.Prévision flux de trésorerie'!L11</f>
        <v>0</v>
      </c>
      <c r="M12" s="73">
        <f>'6.Exécution flux de trésorerie'!M12-'5.Prévision flux de trésorerie'!N11</f>
        <v>0</v>
      </c>
      <c r="N12" s="73">
        <f>'6.Exécution flux de trésorerie'!N12-'5.Prévision flux de trésorerie'!O11</f>
        <v>0</v>
      </c>
      <c r="O12" s="73">
        <f>'6.Exécution flux de trésorerie'!O12-'5.Prévision flux de trésorerie'!P11</f>
        <v>0</v>
      </c>
      <c r="P12" s="26">
        <f>SUM(D12:O12)</f>
        <v>-10000</v>
      </c>
    </row>
    <row r="13" spans="1:16" ht="14.4" thickBot="1" x14ac:dyDescent="0.35">
      <c r="A13" s="34"/>
      <c r="B13" s="20" t="s">
        <v>23</v>
      </c>
      <c r="C13" s="20"/>
      <c r="D13" s="21">
        <f t="shared" ref="D13:P13" si="4">SUM(D14:D17)</f>
        <v>0</v>
      </c>
      <c r="E13" s="21">
        <f t="shared" si="4"/>
        <v>0</v>
      </c>
      <c r="F13" s="21">
        <f t="shared" si="4"/>
        <v>0</v>
      </c>
      <c r="G13" s="21">
        <f t="shared" si="4"/>
        <v>0</v>
      </c>
      <c r="H13" s="21">
        <f t="shared" si="4"/>
        <v>0</v>
      </c>
      <c r="I13" s="21">
        <f t="shared" si="4"/>
        <v>0</v>
      </c>
      <c r="J13" s="21">
        <f t="shared" si="4"/>
        <v>0</v>
      </c>
      <c r="K13" s="21">
        <f t="shared" si="4"/>
        <v>0</v>
      </c>
      <c r="L13" s="21">
        <f t="shared" si="4"/>
        <v>0</v>
      </c>
      <c r="M13" s="21">
        <f t="shared" si="4"/>
        <v>0</v>
      </c>
      <c r="N13" s="21">
        <f t="shared" si="4"/>
        <v>0</v>
      </c>
      <c r="O13" s="21">
        <f t="shared" si="4"/>
        <v>0</v>
      </c>
      <c r="P13" s="22">
        <f t="shared" si="4"/>
        <v>0</v>
      </c>
    </row>
    <row r="14" spans="1:16" ht="14.4" thickBot="1" x14ac:dyDescent="0.35">
      <c r="A14" s="11"/>
      <c r="B14" s="51" t="s">
        <v>230</v>
      </c>
      <c r="C14" s="23" t="e">
        <f>'5.Prévision flux de trésorerie'!C49</f>
        <v>#REF!</v>
      </c>
      <c r="D14" s="73">
        <f>'6.Exécution flux de trésorerie'!D14-'5.Prévision flux de trésorerie'!D49</f>
        <v>0</v>
      </c>
      <c r="E14" s="73">
        <f>'6.Exécution flux de trésorerie'!E14-'5.Prévision flux de trésorerie'!E49</f>
        <v>0</v>
      </c>
      <c r="F14" s="73">
        <f>'6.Exécution flux de trésorerie'!F14-'5.Prévision flux de trésorerie'!F49</f>
        <v>0</v>
      </c>
      <c r="G14" s="73">
        <f>'6.Exécution flux de trésorerie'!G14-'5.Prévision flux de trésorerie'!G49</f>
        <v>0</v>
      </c>
      <c r="H14" s="73">
        <f>'6.Exécution flux de trésorerie'!H14-'5.Prévision flux de trésorerie'!H49</f>
        <v>0</v>
      </c>
      <c r="I14" s="73">
        <f>'6.Exécution flux de trésorerie'!I14-'5.Prévision flux de trésorerie'!I49</f>
        <v>0</v>
      </c>
      <c r="J14" s="73">
        <f>'6.Exécution flux de trésorerie'!J14-'5.Prévision flux de trésorerie'!J49</f>
        <v>0</v>
      </c>
      <c r="K14" s="73">
        <f>'6.Exécution flux de trésorerie'!K14-'5.Prévision flux de trésorerie'!K49</f>
        <v>0</v>
      </c>
      <c r="L14" s="73">
        <f>'6.Exécution flux de trésorerie'!L14-'5.Prévision flux de trésorerie'!L49</f>
        <v>0</v>
      </c>
      <c r="M14" s="73">
        <f>'6.Exécution flux de trésorerie'!M14-'5.Prévision flux de trésorerie'!N49</f>
        <v>0</v>
      </c>
      <c r="N14" s="73">
        <f>'6.Exécution flux de trésorerie'!N14-'5.Prévision flux de trésorerie'!O49</f>
        <v>0</v>
      </c>
      <c r="O14" s="73">
        <f>'6.Exécution flux de trésorerie'!O14-'5.Prévision flux de trésorerie'!P49</f>
        <v>0</v>
      </c>
      <c r="P14" s="26">
        <f>SUM(D14:O14)</f>
        <v>0</v>
      </c>
    </row>
    <row r="15" spans="1:16" ht="14.4" thickBot="1" x14ac:dyDescent="0.35">
      <c r="A15" s="11"/>
      <c r="B15" s="51" t="s">
        <v>231</v>
      </c>
      <c r="C15" s="23" t="e">
        <f>'5.Prévision flux de trésorerie'!C50</f>
        <v>#REF!</v>
      </c>
      <c r="D15" s="73">
        <f>'6.Exécution flux de trésorerie'!D15-'5.Prévision flux de trésorerie'!D50</f>
        <v>0</v>
      </c>
      <c r="E15" s="73">
        <f>'6.Exécution flux de trésorerie'!E15-'5.Prévision flux de trésorerie'!E50</f>
        <v>0</v>
      </c>
      <c r="F15" s="73">
        <f>'6.Exécution flux de trésorerie'!F15-'5.Prévision flux de trésorerie'!F50</f>
        <v>0</v>
      </c>
      <c r="G15" s="73">
        <f>'6.Exécution flux de trésorerie'!G15-'5.Prévision flux de trésorerie'!G50</f>
        <v>0</v>
      </c>
      <c r="H15" s="73">
        <f>'6.Exécution flux de trésorerie'!H15-'5.Prévision flux de trésorerie'!H50</f>
        <v>0</v>
      </c>
      <c r="I15" s="73">
        <f>'6.Exécution flux de trésorerie'!I15-'5.Prévision flux de trésorerie'!I50</f>
        <v>0</v>
      </c>
      <c r="J15" s="73">
        <f>'6.Exécution flux de trésorerie'!J15-'5.Prévision flux de trésorerie'!J50</f>
        <v>0</v>
      </c>
      <c r="K15" s="73">
        <f>'6.Exécution flux de trésorerie'!K15-'5.Prévision flux de trésorerie'!K50</f>
        <v>0</v>
      </c>
      <c r="L15" s="73">
        <f>'6.Exécution flux de trésorerie'!L15-'5.Prévision flux de trésorerie'!L50</f>
        <v>0</v>
      </c>
      <c r="M15" s="73">
        <f>'6.Exécution flux de trésorerie'!M15-'5.Prévision flux de trésorerie'!N50</f>
        <v>0</v>
      </c>
      <c r="N15" s="73">
        <f>'6.Exécution flux de trésorerie'!N15-'5.Prévision flux de trésorerie'!O50</f>
        <v>0</v>
      </c>
      <c r="O15" s="73">
        <f>'6.Exécution flux de trésorerie'!O15-'5.Prévision flux de trésorerie'!P50</f>
        <v>0</v>
      </c>
      <c r="P15" s="26">
        <f>SUM(D15:O15)</f>
        <v>0</v>
      </c>
    </row>
    <row r="16" spans="1:16" ht="14.4" thickBot="1" x14ac:dyDescent="0.35">
      <c r="A16" s="11"/>
      <c r="B16" s="51" t="s">
        <v>232</v>
      </c>
      <c r="C16" s="23" t="e">
        <f>'5.Prévision flux de trésorerie'!C51</f>
        <v>#REF!</v>
      </c>
      <c r="D16" s="73">
        <f>'6.Exécution flux de trésorerie'!D16-'5.Prévision flux de trésorerie'!D51</f>
        <v>0</v>
      </c>
      <c r="E16" s="73">
        <f>'6.Exécution flux de trésorerie'!E16-'5.Prévision flux de trésorerie'!E51</f>
        <v>0</v>
      </c>
      <c r="F16" s="73">
        <f>'6.Exécution flux de trésorerie'!F16-'5.Prévision flux de trésorerie'!F51</f>
        <v>0</v>
      </c>
      <c r="G16" s="73">
        <f>'6.Exécution flux de trésorerie'!G16-'5.Prévision flux de trésorerie'!G51</f>
        <v>0</v>
      </c>
      <c r="H16" s="73">
        <f>'6.Exécution flux de trésorerie'!H16-'5.Prévision flux de trésorerie'!H51</f>
        <v>0</v>
      </c>
      <c r="I16" s="73">
        <f>'6.Exécution flux de trésorerie'!I16-'5.Prévision flux de trésorerie'!I51</f>
        <v>0</v>
      </c>
      <c r="J16" s="73">
        <f>'6.Exécution flux de trésorerie'!J16-'5.Prévision flux de trésorerie'!J51</f>
        <v>0</v>
      </c>
      <c r="K16" s="73">
        <f>'6.Exécution flux de trésorerie'!K16-'5.Prévision flux de trésorerie'!K51</f>
        <v>0</v>
      </c>
      <c r="L16" s="73">
        <f>'6.Exécution flux de trésorerie'!L16-'5.Prévision flux de trésorerie'!L51</f>
        <v>0</v>
      </c>
      <c r="M16" s="73">
        <f>'6.Exécution flux de trésorerie'!M16-'5.Prévision flux de trésorerie'!N51</f>
        <v>0</v>
      </c>
      <c r="N16" s="73">
        <f>'6.Exécution flux de trésorerie'!N16-'5.Prévision flux de trésorerie'!O51</f>
        <v>0</v>
      </c>
      <c r="O16" s="73">
        <f>'6.Exécution flux de trésorerie'!O16-'5.Prévision flux de trésorerie'!P51</f>
        <v>0</v>
      </c>
      <c r="P16" s="26">
        <f>SUM(D16:O16)</f>
        <v>0</v>
      </c>
    </row>
    <row r="17" spans="1:16" ht="14.4" thickBot="1" x14ac:dyDescent="0.35">
      <c r="A17" s="11"/>
      <c r="B17" s="51" t="s">
        <v>233</v>
      </c>
      <c r="C17" s="23" t="e">
        <f>'5.Prévision flux de trésorerie'!C52</f>
        <v>#REF!</v>
      </c>
      <c r="D17" s="73">
        <f>'6.Exécution flux de trésorerie'!D17-'5.Prévision flux de trésorerie'!D52</f>
        <v>0</v>
      </c>
      <c r="E17" s="73">
        <f>'6.Exécution flux de trésorerie'!E17-'5.Prévision flux de trésorerie'!E52</f>
        <v>0</v>
      </c>
      <c r="F17" s="73">
        <f>'6.Exécution flux de trésorerie'!F17-'5.Prévision flux de trésorerie'!F52</f>
        <v>0</v>
      </c>
      <c r="G17" s="73">
        <f>'6.Exécution flux de trésorerie'!G17-'5.Prévision flux de trésorerie'!G52</f>
        <v>0</v>
      </c>
      <c r="H17" s="73">
        <f>'6.Exécution flux de trésorerie'!H17-'5.Prévision flux de trésorerie'!H52</f>
        <v>0</v>
      </c>
      <c r="I17" s="73">
        <f>'6.Exécution flux de trésorerie'!I17-'5.Prévision flux de trésorerie'!I52</f>
        <v>0</v>
      </c>
      <c r="J17" s="73">
        <f>'6.Exécution flux de trésorerie'!J17-'5.Prévision flux de trésorerie'!J52</f>
        <v>0</v>
      </c>
      <c r="K17" s="73">
        <f>'6.Exécution flux de trésorerie'!K17-'5.Prévision flux de trésorerie'!K52</f>
        <v>0</v>
      </c>
      <c r="L17" s="73">
        <f>'6.Exécution flux de trésorerie'!L17-'5.Prévision flux de trésorerie'!L52</f>
        <v>0</v>
      </c>
      <c r="M17" s="73">
        <f>'6.Exécution flux de trésorerie'!M17-'5.Prévision flux de trésorerie'!N52</f>
        <v>0</v>
      </c>
      <c r="N17" s="73">
        <f>'6.Exécution flux de trésorerie'!N17-'5.Prévision flux de trésorerie'!O52</f>
        <v>0</v>
      </c>
      <c r="O17" s="73">
        <f>'6.Exécution flux de trésorerie'!O17-'5.Prévision flux de trésorerie'!P52</f>
        <v>0</v>
      </c>
      <c r="P17" s="26">
        <f>SUM(D17:O17)</f>
        <v>0</v>
      </c>
    </row>
    <row r="18" spans="1:16" ht="14.4" thickBot="1" x14ac:dyDescent="0.35">
      <c r="A18" s="34"/>
      <c r="B18" s="20" t="s">
        <v>116</v>
      </c>
      <c r="C18" s="20"/>
      <c r="D18" s="21">
        <f t="shared" ref="D18:P18" si="5">SUM(D19:D22)</f>
        <v>0</v>
      </c>
      <c r="E18" s="21">
        <f t="shared" si="5"/>
        <v>0</v>
      </c>
      <c r="F18" s="21">
        <f t="shared" si="5"/>
        <v>0</v>
      </c>
      <c r="G18" s="21">
        <f t="shared" si="5"/>
        <v>0</v>
      </c>
      <c r="H18" s="21">
        <f t="shared" si="5"/>
        <v>0</v>
      </c>
      <c r="I18" s="21">
        <f t="shared" si="5"/>
        <v>0</v>
      </c>
      <c r="J18" s="21">
        <f t="shared" si="5"/>
        <v>0</v>
      </c>
      <c r="K18" s="21">
        <f t="shared" si="5"/>
        <v>0</v>
      </c>
      <c r="L18" s="21">
        <f t="shared" si="5"/>
        <v>0</v>
      </c>
      <c r="M18" s="21">
        <f t="shared" si="5"/>
        <v>0</v>
      </c>
      <c r="N18" s="21">
        <f t="shared" si="5"/>
        <v>0</v>
      </c>
      <c r="O18" s="21">
        <f t="shared" si="5"/>
        <v>0</v>
      </c>
      <c r="P18" s="22">
        <f t="shared" si="5"/>
        <v>0</v>
      </c>
    </row>
    <row r="19" spans="1:16" ht="14.4" thickBot="1" x14ac:dyDescent="0.35">
      <c r="A19" s="11"/>
      <c r="B19" s="51" t="s">
        <v>234</v>
      </c>
      <c r="C19" s="23" t="e">
        <f>'5.Prévision flux de trésorerie'!C54</f>
        <v>#REF!</v>
      </c>
      <c r="D19" s="73">
        <f>'6.Exécution flux de trésorerie'!D19-'5.Prévision flux de trésorerie'!D54</f>
        <v>0</v>
      </c>
      <c r="E19" s="73">
        <f>'6.Exécution flux de trésorerie'!E19-'5.Prévision flux de trésorerie'!E54</f>
        <v>0</v>
      </c>
      <c r="F19" s="73">
        <f>'6.Exécution flux de trésorerie'!F19-'5.Prévision flux de trésorerie'!F54</f>
        <v>0</v>
      </c>
      <c r="G19" s="73">
        <f>'6.Exécution flux de trésorerie'!G19-'5.Prévision flux de trésorerie'!G54</f>
        <v>0</v>
      </c>
      <c r="H19" s="73">
        <f>'6.Exécution flux de trésorerie'!H19-'5.Prévision flux de trésorerie'!H54</f>
        <v>0</v>
      </c>
      <c r="I19" s="73">
        <f>'6.Exécution flux de trésorerie'!I19-'5.Prévision flux de trésorerie'!I54</f>
        <v>0</v>
      </c>
      <c r="J19" s="73">
        <f>'6.Exécution flux de trésorerie'!J19-'5.Prévision flux de trésorerie'!J54</f>
        <v>0</v>
      </c>
      <c r="K19" s="73">
        <f>'6.Exécution flux de trésorerie'!K19-'5.Prévision flux de trésorerie'!K54</f>
        <v>0</v>
      </c>
      <c r="L19" s="73">
        <f>'6.Exécution flux de trésorerie'!L19-'5.Prévision flux de trésorerie'!L54</f>
        <v>0</v>
      </c>
      <c r="M19" s="73">
        <f>'6.Exécution flux de trésorerie'!M19-'5.Prévision flux de trésorerie'!N54</f>
        <v>0</v>
      </c>
      <c r="N19" s="73">
        <f>'6.Exécution flux de trésorerie'!N19-'5.Prévision flux de trésorerie'!O54</f>
        <v>0</v>
      </c>
      <c r="O19" s="73">
        <f>'6.Exécution flux de trésorerie'!O19-'5.Prévision flux de trésorerie'!P54</f>
        <v>0</v>
      </c>
      <c r="P19" s="26">
        <f t="shared" ref="P19:P27" si="6">SUM(D19:O19)</f>
        <v>0</v>
      </c>
    </row>
    <row r="20" spans="1:16" ht="14.4" thickBot="1" x14ac:dyDescent="0.35">
      <c r="A20" s="11"/>
      <c r="B20" s="51" t="s">
        <v>235</v>
      </c>
      <c r="C20" s="23" t="e">
        <f>'5.Prévision flux de trésorerie'!C55</f>
        <v>#REF!</v>
      </c>
      <c r="D20" s="73">
        <f>'6.Exécution flux de trésorerie'!D20-'5.Prévision flux de trésorerie'!D55</f>
        <v>0</v>
      </c>
      <c r="E20" s="73">
        <f>'6.Exécution flux de trésorerie'!E20-'5.Prévision flux de trésorerie'!E55</f>
        <v>0</v>
      </c>
      <c r="F20" s="73">
        <f>'6.Exécution flux de trésorerie'!F20-'5.Prévision flux de trésorerie'!F55</f>
        <v>0</v>
      </c>
      <c r="G20" s="73">
        <f>'6.Exécution flux de trésorerie'!G20-'5.Prévision flux de trésorerie'!G55</f>
        <v>0</v>
      </c>
      <c r="H20" s="73">
        <f>'6.Exécution flux de trésorerie'!H20-'5.Prévision flux de trésorerie'!H55</f>
        <v>0</v>
      </c>
      <c r="I20" s="73">
        <f>'6.Exécution flux de trésorerie'!I20-'5.Prévision flux de trésorerie'!I55</f>
        <v>0</v>
      </c>
      <c r="J20" s="73">
        <f>'6.Exécution flux de trésorerie'!J20-'5.Prévision flux de trésorerie'!J55</f>
        <v>0</v>
      </c>
      <c r="K20" s="73">
        <f>'6.Exécution flux de trésorerie'!K20-'5.Prévision flux de trésorerie'!K55</f>
        <v>0</v>
      </c>
      <c r="L20" s="73">
        <f>'6.Exécution flux de trésorerie'!L20-'5.Prévision flux de trésorerie'!L55</f>
        <v>0</v>
      </c>
      <c r="M20" s="73">
        <f>'6.Exécution flux de trésorerie'!M20-'5.Prévision flux de trésorerie'!N55</f>
        <v>0</v>
      </c>
      <c r="N20" s="73">
        <f>'6.Exécution flux de trésorerie'!N20-'5.Prévision flux de trésorerie'!O55</f>
        <v>0</v>
      </c>
      <c r="O20" s="73">
        <f>'6.Exécution flux de trésorerie'!O20-'5.Prévision flux de trésorerie'!P55</f>
        <v>0</v>
      </c>
      <c r="P20" s="26">
        <f t="shared" si="6"/>
        <v>0</v>
      </c>
    </row>
    <row r="21" spans="1:16" ht="14.4" thickBot="1" x14ac:dyDescent="0.35">
      <c r="A21" s="11"/>
      <c r="B21" s="51" t="s">
        <v>236</v>
      </c>
      <c r="C21" s="23" t="e">
        <f>'5.Prévision flux de trésorerie'!C56</f>
        <v>#REF!</v>
      </c>
      <c r="D21" s="73">
        <f>'6.Exécution flux de trésorerie'!D21-'5.Prévision flux de trésorerie'!D56</f>
        <v>0</v>
      </c>
      <c r="E21" s="73">
        <f>'6.Exécution flux de trésorerie'!E21-'5.Prévision flux de trésorerie'!E56</f>
        <v>0</v>
      </c>
      <c r="F21" s="73">
        <f>'6.Exécution flux de trésorerie'!F21-'5.Prévision flux de trésorerie'!F56</f>
        <v>0</v>
      </c>
      <c r="G21" s="73">
        <f>'6.Exécution flux de trésorerie'!G21-'5.Prévision flux de trésorerie'!G56</f>
        <v>0</v>
      </c>
      <c r="H21" s="73">
        <f>'6.Exécution flux de trésorerie'!H21-'5.Prévision flux de trésorerie'!H56</f>
        <v>0</v>
      </c>
      <c r="I21" s="73">
        <f>'6.Exécution flux de trésorerie'!I21-'5.Prévision flux de trésorerie'!I56</f>
        <v>0</v>
      </c>
      <c r="J21" s="73">
        <f>'6.Exécution flux de trésorerie'!J21-'5.Prévision flux de trésorerie'!J56</f>
        <v>0</v>
      </c>
      <c r="K21" s="73">
        <f>'6.Exécution flux de trésorerie'!K21-'5.Prévision flux de trésorerie'!K56</f>
        <v>0</v>
      </c>
      <c r="L21" s="73">
        <f>'6.Exécution flux de trésorerie'!L21-'5.Prévision flux de trésorerie'!L56</f>
        <v>0</v>
      </c>
      <c r="M21" s="73">
        <f>'6.Exécution flux de trésorerie'!M21-'5.Prévision flux de trésorerie'!N56</f>
        <v>0</v>
      </c>
      <c r="N21" s="73">
        <f>'6.Exécution flux de trésorerie'!N21-'5.Prévision flux de trésorerie'!O56</f>
        <v>0</v>
      </c>
      <c r="O21" s="73">
        <f>'6.Exécution flux de trésorerie'!O21-'5.Prévision flux de trésorerie'!P56</f>
        <v>0</v>
      </c>
      <c r="P21" s="26">
        <f t="shared" si="6"/>
        <v>0</v>
      </c>
    </row>
    <row r="22" spans="1:16" ht="14.4" thickBot="1" x14ac:dyDescent="0.35">
      <c r="A22" s="11"/>
      <c r="B22" s="51" t="s">
        <v>237</v>
      </c>
      <c r="C22" s="23" t="e">
        <f>'5.Prévision flux de trésorerie'!C57</f>
        <v>#REF!</v>
      </c>
      <c r="D22" s="73">
        <f>'6.Exécution flux de trésorerie'!D22-'5.Prévision flux de trésorerie'!D57</f>
        <v>0</v>
      </c>
      <c r="E22" s="73">
        <f>'6.Exécution flux de trésorerie'!E22-'5.Prévision flux de trésorerie'!E57</f>
        <v>0</v>
      </c>
      <c r="F22" s="73">
        <f>'6.Exécution flux de trésorerie'!F22-'5.Prévision flux de trésorerie'!F57</f>
        <v>0</v>
      </c>
      <c r="G22" s="73">
        <f>'6.Exécution flux de trésorerie'!G22-'5.Prévision flux de trésorerie'!G57</f>
        <v>0</v>
      </c>
      <c r="H22" s="73">
        <f>'6.Exécution flux de trésorerie'!H22-'5.Prévision flux de trésorerie'!H57</f>
        <v>0</v>
      </c>
      <c r="I22" s="73">
        <f>'6.Exécution flux de trésorerie'!I22-'5.Prévision flux de trésorerie'!I57</f>
        <v>0</v>
      </c>
      <c r="J22" s="73">
        <f>'6.Exécution flux de trésorerie'!J22-'5.Prévision flux de trésorerie'!J57</f>
        <v>0</v>
      </c>
      <c r="K22" s="73">
        <f>'6.Exécution flux de trésorerie'!K22-'5.Prévision flux de trésorerie'!K57</f>
        <v>0</v>
      </c>
      <c r="L22" s="73">
        <f>'6.Exécution flux de trésorerie'!L22-'5.Prévision flux de trésorerie'!L57</f>
        <v>0</v>
      </c>
      <c r="M22" s="73">
        <f>'6.Exécution flux de trésorerie'!M22-'5.Prévision flux de trésorerie'!N57</f>
        <v>0</v>
      </c>
      <c r="N22" s="73">
        <f>'6.Exécution flux de trésorerie'!N22-'5.Prévision flux de trésorerie'!O57</f>
        <v>0</v>
      </c>
      <c r="O22" s="73">
        <f>'6.Exécution flux de trésorerie'!O22-'5.Prévision flux de trésorerie'!P57</f>
        <v>0</v>
      </c>
      <c r="P22" s="26">
        <f t="shared" si="6"/>
        <v>0</v>
      </c>
    </row>
    <row r="23" spans="1:16" ht="14.4" thickBot="1" x14ac:dyDescent="0.35">
      <c r="A23" s="34"/>
      <c r="B23" s="39" t="s">
        <v>238</v>
      </c>
      <c r="C23" s="39"/>
      <c r="D23" s="37">
        <f>SUM(D24:D27)</f>
        <v>0</v>
      </c>
      <c r="E23" s="37"/>
      <c r="F23" s="37"/>
      <c r="G23" s="37"/>
      <c r="H23" s="37"/>
      <c r="I23" s="37"/>
      <c r="J23" s="37"/>
      <c r="K23" s="37"/>
      <c r="L23" s="37"/>
      <c r="M23" s="37"/>
      <c r="N23" s="37"/>
      <c r="O23" s="37"/>
      <c r="P23" s="22">
        <f>SUM(P24:P27)</f>
        <v>0</v>
      </c>
    </row>
    <row r="24" spans="1:16" ht="14.4" thickBot="1" x14ac:dyDescent="0.35">
      <c r="A24" s="11"/>
      <c r="B24" s="51" t="s">
        <v>239</v>
      </c>
      <c r="C24" s="23" t="e">
        <f>'5.Prévision flux de trésorerie'!C59</f>
        <v>#REF!</v>
      </c>
      <c r="D24" s="73">
        <f>'6.Exécution flux de trésorerie'!D24-'5.Prévision flux de trésorerie'!D59</f>
        <v>0</v>
      </c>
      <c r="E24" s="73">
        <f>'6.Exécution flux de trésorerie'!E24-'5.Prévision flux de trésorerie'!E59</f>
        <v>0</v>
      </c>
      <c r="F24" s="73">
        <f>'6.Exécution flux de trésorerie'!F24-'5.Prévision flux de trésorerie'!F59</f>
        <v>0</v>
      </c>
      <c r="G24" s="73">
        <f>'6.Exécution flux de trésorerie'!G24-'5.Prévision flux de trésorerie'!G59</f>
        <v>0</v>
      </c>
      <c r="H24" s="73">
        <f>'6.Exécution flux de trésorerie'!H24-'5.Prévision flux de trésorerie'!H59</f>
        <v>0</v>
      </c>
      <c r="I24" s="73">
        <f>'6.Exécution flux de trésorerie'!I24-'5.Prévision flux de trésorerie'!I59</f>
        <v>0</v>
      </c>
      <c r="J24" s="73">
        <f>'6.Exécution flux de trésorerie'!J24-'5.Prévision flux de trésorerie'!J59</f>
        <v>0</v>
      </c>
      <c r="K24" s="73">
        <f>'6.Exécution flux de trésorerie'!K24-'5.Prévision flux de trésorerie'!K59</f>
        <v>0</v>
      </c>
      <c r="L24" s="73">
        <f>'6.Exécution flux de trésorerie'!L24-'5.Prévision flux de trésorerie'!L59</f>
        <v>0</v>
      </c>
      <c r="M24" s="73">
        <f>'6.Exécution flux de trésorerie'!M24-'5.Prévision flux de trésorerie'!N59</f>
        <v>0</v>
      </c>
      <c r="N24" s="73">
        <f>'6.Exécution flux de trésorerie'!N24-'5.Prévision flux de trésorerie'!O59</f>
        <v>0</v>
      </c>
      <c r="O24" s="73">
        <f>'6.Exécution flux de trésorerie'!O24-'5.Prévision flux de trésorerie'!P59</f>
        <v>0</v>
      </c>
      <c r="P24" s="26">
        <f t="shared" si="6"/>
        <v>0</v>
      </c>
    </row>
    <row r="25" spans="1:16" ht="14.4" thickBot="1" x14ac:dyDescent="0.35">
      <c r="A25" s="11"/>
      <c r="B25" s="51" t="s">
        <v>240</v>
      </c>
      <c r="C25" s="23" t="e">
        <f>'5.Prévision flux de trésorerie'!C60</f>
        <v>#REF!</v>
      </c>
      <c r="D25" s="73">
        <f>'6.Exécution flux de trésorerie'!D25-'5.Prévision flux de trésorerie'!D60</f>
        <v>0</v>
      </c>
      <c r="E25" s="73">
        <f>'6.Exécution flux de trésorerie'!E25-'5.Prévision flux de trésorerie'!E60</f>
        <v>0</v>
      </c>
      <c r="F25" s="73">
        <f>'6.Exécution flux de trésorerie'!F25-'5.Prévision flux de trésorerie'!F60</f>
        <v>0</v>
      </c>
      <c r="G25" s="73">
        <f>'6.Exécution flux de trésorerie'!G25-'5.Prévision flux de trésorerie'!G60</f>
        <v>0</v>
      </c>
      <c r="H25" s="73">
        <f>'6.Exécution flux de trésorerie'!H25-'5.Prévision flux de trésorerie'!H60</f>
        <v>0</v>
      </c>
      <c r="I25" s="73">
        <f>'6.Exécution flux de trésorerie'!I25-'5.Prévision flux de trésorerie'!I60</f>
        <v>0</v>
      </c>
      <c r="J25" s="73">
        <f>'6.Exécution flux de trésorerie'!J25-'5.Prévision flux de trésorerie'!J60</f>
        <v>0</v>
      </c>
      <c r="K25" s="73">
        <f>'6.Exécution flux de trésorerie'!K25-'5.Prévision flux de trésorerie'!K60</f>
        <v>0</v>
      </c>
      <c r="L25" s="73">
        <f>'6.Exécution flux de trésorerie'!L25-'5.Prévision flux de trésorerie'!L60</f>
        <v>0</v>
      </c>
      <c r="M25" s="73">
        <f>'6.Exécution flux de trésorerie'!M25-'5.Prévision flux de trésorerie'!N60</f>
        <v>0</v>
      </c>
      <c r="N25" s="73">
        <f>'6.Exécution flux de trésorerie'!N25-'5.Prévision flux de trésorerie'!O60</f>
        <v>0</v>
      </c>
      <c r="O25" s="73">
        <f>'6.Exécution flux de trésorerie'!O25-'5.Prévision flux de trésorerie'!P60</f>
        <v>0</v>
      </c>
      <c r="P25" s="26">
        <f t="shared" si="6"/>
        <v>0</v>
      </c>
    </row>
    <row r="26" spans="1:16" ht="14.4" thickBot="1" x14ac:dyDescent="0.35">
      <c r="A26" s="11"/>
      <c r="B26" s="51" t="s">
        <v>241</v>
      </c>
      <c r="C26" s="23" t="e">
        <f>'5.Prévision flux de trésorerie'!C61</f>
        <v>#REF!</v>
      </c>
      <c r="D26" s="73">
        <f>'6.Exécution flux de trésorerie'!D26-'5.Prévision flux de trésorerie'!D61</f>
        <v>0</v>
      </c>
      <c r="E26" s="73">
        <f>'6.Exécution flux de trésorerie'!E26-'5.Prévision flux de trésorerie'!E61</f>
        <v>0</v>
      </c>
      <c r="F26" s="73">
        <f>'6.Exécution flux de trésorerie'!F26-'5.Prévision flux de trésorerie'!F61</f>
        <v>0</v>
      </c>
      <c r="G26" s="73">
        <f>'6.Exécution flux de trésorerie'!G26-'5.Prévision flux de trésorerie'!G61</f>
        <v>0</v>
      </c>
      <c r="H26" s="73">
        <f>'6.Exécution flux de trésorerie'!H26-'5.Prévision flux de trésorerie'!H61</f>
        <v>0</v>
      </c>
      <c r="I26" s="73">
        <f>'6.Exécution flux de trésorerie'!I26-'5.Prévision flux de trésorerie'!I61</f>
        <v>0</v>
      </c>
      <c r="J26" s="73">
        <f>'6.Exécution flux de trésorerie'!J26-'5.Prévision flux de trésorerie'!J61</f>
        <v>0</v>
      </c>
      <c r="K26" s="73">
        <f>'6.Exécution flux de trésorerie'!K26-'5.Prévision flux de trésorerie'!K61</f>
        <v>0</v>
      </c>
      <c r="L26" s="73">
        <f>'6.Exécution flux de trésorerie'!L26-'5.Prévision flux de trésorerie'!L61</f>
        <v>0</v>
      </c>
      <c r="M26" s="73">
        <f>'6.Exécution flux de trésorerie'!M26-'5.Prévision flux de trésorerie'!N61</f>
        <v>0</v>
      </c>
      <c r="N26" s="73">
        <f>'6.Exécution flux de trésorerie'!N26-'5.Prévision flux de trésorerie'!O61</f>
        <v>0</v>
      </c>
      <c r="O26" s="73">
        <f>'6.Exécution flux de trésorerie'!O26-'5.Prévision flux de trésorerie'!P61</f>
        <v>0</v>
      </c>
      <c r="P26" s="26">
        <f t="shared" si="6"/>
        <v>0</v>
      </c>
    </row>
    <row r="27" spans="1:16" ht="14.4" thickBot="1" x14ac:dyDescent="0.35">
      <c r="A27" s="11"/>
      <c r="B27" s="51" t="s">
        <v>242</v>
      </c>
      <c r="C27" s="23" t="e">
        <f>'5.Prévision flux de trésorerie'!C62</f>
        <v>#REF!</v>
      </c>
      <c r="D27" s="73">
        <f>'6.Exécution flux de trésorerie'!D27-'5.Prévision flux de trésorerie'!D62</f>
        <v>0</v>
      </c>
      <c r="E27" s="73">
        <f>'6.Exécution flux de trésorerie'!E27-'5.Prévision flux de trésorerie'!E62</f>
        <v>0</v>
      </c>
      <c r="F27" s="73">
        <f>'6.Exécution flux de trésorerie'!F27-'5.Prévision flux de trésorerie'!F62</f>
        <v>0</v>
      </c>
      <c r="G27" s="73">
        <f>'6.Exécution flux de trésorerie'!G27-'5.Prévision flux de trésorerie'!G62</f>
        <v>0</v>
      </c>
      <c r="H27" s="73">
        <f>'6.Exécution flux de trésorerie'!H27-'5.Prévision flux de trésorerie'!H62</f>
        <v>0</v>
      </c>
      <c r="I27" s="73">
        <f>'6.Exécution flux de trésorerie'!I27-'5.Prévision flux de trésorerie'!I62</f>
        <v>0</v>
      </c>
      <c r="J27" s="73">
        <f>'6.Exécution flux de trésorerie'!J27-'5.Prévision flux de trésorerie'!J62</f>
        <v>0</v>
      </c>
      <c r="K27" s="73">
        <f>'6.Exécution flux de trésorerie'!K27-'5.Prévision flux de trésorerie'!K62</f>
        <v>0</v>
      </c>
      <c r="L27" s="73">
        <f>'6.Exécution flux de trésorerie'!L27-'5.Prévision flux de trésorerie'!L62</f>
        <v>0</v>
      </c>
      <c r="M27" s="73">
        <f>'6.Exécution flux de trésorerie'!M27-'5.Prévision flux de trésorerie'!N62</f>
        <v>0</v>
      </c>
      <c r="N27" s="73">
        <f>'6.Exécution flux de trésorerie'!N27-'5.Prévision flux de trésorerie'!O62</f>
        <v>0</v>
      </c>
      <c r="O27" s="73">
        <f>'6.Exécution flux de trésorerie'!O27-'5.Prévision flux de trésorerie'!P62</f>
        <v>0</v>
      </c>
      <c r="P27" s="26">
        <f t="shared" si="6"/>
        <v>0</v>
      </c>
    </row>
    <row r="28" spans="1:16" ht="18.75" customHeight="1" thickBot="1" x14ac:dyDescent="0.35">
      <c r="A28" s="34"/>
      <c r="B28" s="533" t="s">
        <v>243</v>
      </c>
      <c r="C28" s="534"/>
      <c r="D28" s="21">
        <f t="shared" ref="D28:O28" si="7">SUM(D29:D33)</f>
        <v>0</v>
      </c>
      <c r="E28" s="21">
        <f t="shared" si="7"/>
        <v>0</v>
      </c>
      <c r="F28" s="21">
        <f t="shared" si="7"/>
        <v>0</v>
      </c>
      <c r="G28" s="21">
        <f t="shared" si="7"/>
        <v>0</v>
      </c>
      <c r="H28" s="21">
        <f t="shared" si="7"/>
        <v>0</v>
      </c>
      <c r="I28" s="21">
        <f t="shared" si="7"/>
        <v>0</v>
      </c>
      <c r="J28" s="21">
        <f t="shared" si="7"/>
        <v>0</v>
      </c>
      <c r="K28" s="21">
        <f t="shared" si="7"/>
        <v>0</v>
      </c>
      <c r="L28" s="21">
        <f t="shared" si="7"/>
        <v>0</v>
      </c>
      <c r="M28" s="21">
        <f t="shared" si="7"/>
        <v>0</v>
      </c>
      <c r="N28" s="21">
        <f t="shared" si="7"/>
        <v>0</v>
      </c>
      <c r="O28" s="21">
        <f t="shared" si="7"/>
        <v>0</v>
      </c>
      <c r="P28" s="22">
        <f>SUM(P29:P33)</f>
        <v>0</v>
      </c>
    </row>
    <row r="29" spans="1:16" ht="14.4" thickBot="1" x14ac:dyDescent="0.35">
      <c r="A29" s="11"/>
      <c r="B29" s="23" t="s">
        <v>244</v>
      </c>
      <c r="C29" s="23">
        <f>'5.Prévision flux de trésorerie'!C64</f>
        <v>0</v>
      </c>
      <c r="D29" s="73">
        <f>'6.Exécution flux de trésorerie'!D29-'5.Prévision flux de trésorerie'!D64</f>
        <v>0</v>
      </c>
      <c r="E29" s="73">
        <f>'6.Exécution flux de trésorerie'!E29-'5.Prévision flux de trésorerie'!E64</f>
        <v>0</v>
      </c>
      <c r="F29" s="73">
        <f>'6.Exécution flux de trésorerie'!F29-'5.Prévision flux de trésorerie'!F64</f>
        <v>0</v>
      </c>
      <c r="G29" s="73">
        <f>'6.Exécution flux de trésorerie'!G29-'5.Prévision flux de trésorerie'!G64</f>
        <v>0</v>
      </c>
      <c r="H29" s="73">
        <f>'6.Exécution flux de trésorerie'!H29-'5.Prévision flux de trésorerie'!H64</f>
        <v>0</v>
      </c>
      <c r="I29" s="73">
        <f>'6.Exécution flux de trésorerie'!I29-'5.Prévision flux de trésorerie'!I64</f>
        <v>0</v>
      </c>
      <c r="J29" s="73">
        <f>'6.Exécution flux de trésorerie'!J29-'5.Prévision flux de trésorerie'!J64</f>
        <v>0</v>
      </c>
      <c r="K29" s="73">
        <f>'6.Exécution flux de trésorerie'!K29-'5.Prévision flux de trésorerie'!K64</f>
        <v>0</v>
      </c>
      <c r="L29" s="73">
        <f>'6.Exécution flux de trésorerie'!L29-'5.Prévision flux de trésorerie'!L64</f>
        <v>0</v>
      </c>
      <c r="M29" s="73">
        <f>'6.Exécution flux de trésorerie'!M29-'5.Prévision flux de trésorerie'!N64</f>
        <v>0</v>
      </c>
      <c r="N29" s="73">
        <f>'6.Exécution flux de trésorerie'!N29-'5.Prévision flux de trésorerie'!O64</f>
        <v>0</v>
      </c>
      <c r="O29" s="73">
        <f>'6.Exécution flux de trésorerie'!O29-'5.Prévision flux de trésorerie'!P64</f>
        <v>0</v>
      </c>
      <c r="P29" s="26">
        <f>SUM(D29:O29)</f>
        <v>0</v>
      </c>
    </row>
    <row r="30" spans="1:16" ht="14.4" thickBot="1" x14ac:dyDescent="0.35">
      <c r="A30" s="11"/>
      <c r="B30" s="23" t="s">
        <v>244</v>
      </c>
      <c r="C30" s="23">
        <f>'5.Prévision flux de trésorerie'!C65</f>
        <v>0</v>
      </c>
      <c r="D30" s="73">
        <f>'6.Exécution flux de trésorerie'!D30-'5.Prévision flux de trésorerie'!D65</f>
        <v>0</v>
      </c>
      <c r="E30" s="73">
        <f>'6.Exécution flux de trésorerie'!E30-'5.Prévision flux de trésorerie'!E65</f>
        <v>0</v>
      </c>
      <c r="F30" s="73">
        <f>'6.Exécution flux de trésorerie'!F30-'5.Prévision flux de trésorerie'!F65</f>
        <v>0</v>
      </c>
      <c r="G30" s="73">
        <f>'6.Exécution flux de trésorerie'!G30-'5.Prévision flux de trésorerie'!G65</f>
        <v>0</v>
      </c>
      <c r="H30" s="73">
        <f>'6.Exécution flux de trésorerie'!H30-'5.Prévision flux de trésorerie'!H65</f>
        <v>0</v>
      </c>
      <c r="I30" s="73">
        <f>'6.Exécution flux de trésorerie'!I30-'5.Prévision flux de trésorerie'!I65</f>
        <v>0</v>
      </c>
      <c r="J30" s="73">
        <f>'6.Exécution flux de trésorerie'!J30-'5.Prévision flux de trésorerie'!J65</f>
        <v>0</v>
      </c>
      <c r="K30" s="73">
        <f>'6.Exécution flux de trésorerie'!K30-'5.Prévision flux de trésorerie'!K65</f>
        <v>0</v>
      </c>
      <c r="L30" s="73">
        <f>'6.Exécution flux de trésorerie'!L30-'5.Prévision flux de trésorerie'!L65</f>
        <v>0</v>
      </c>
      <c r="M30" s="73">
        <f>'6.Exécution flux de trésorerie'!M30-'5.Prévision flux de trésorerie'!N65</f>
        <v>0</v>
      </c>
      <c r="N30" s="73">
        <f>'6.Exécution flux de trésorerie'!N30-'5.Prévision flux de trésorerie'!O65</f>
        <v>0</v>
      </c>
      <c r="O30" s="73">
        <f>'6.Exécution flux de trésorerie'!O30-'5.Prévision flux de trésorerie'!P65</f>
        <v>0</v>
      </c>
      <c r="P30" s="26">
        <f>SUM(D30:O30)</f>
        <v>0</v>
      </c>
    </row>
    <row r="31" spans="1:16" ht="14.4" thickBot="1" x14ac:dyDescent="0.35">
      <c r="A31" s="11"/>
      <c r="B31" s="23" t="s">
        <v>245</v>
      </c>
      <c r="C31" s="23">
        <f>'5.Prévision flux de trésorerie'!C66</f>
        <v>0</v>
      </c>
      <c r="D31" s="73">
        <f>'6.Exécution flux de trésorerie'!D31-'5.Prévision flux de trésorerie'!D66</f>
        <v>0</v>
      </c>
      <c r="E31" s="73">
        <f>'6.Exécution flux de trésorerie'!E31-'5.Prévision flux de trésorerie'!E66</f>
        <v>0</v>
      </c>
      <c r="F31" s="73">
        <f>'6.Exécution flux de trésorerie'!F31-'5.Prévision flux de trésorerie'!F66</f>
        <v>0</v>
      </c>
      <c r="G31" s="73">
        <f>'6.Exécution flux de trésorerie'!G31-'5.Prévision flux de trésorerie'!G66</f>
        <v>0</v>
      </c>
      <c r="H31" s="73">
        <f>'6.Exécution flux de trésorerie'!H31-'5.Prévision flux de trésorerie'!H66</f>
        <v>0</v>
      </c>
      <c r="I31" s="73">
        <f>'6.Exécution flux de trésorerie'!I31-'5.Prévision flux de trésorerie'!I66</f>
        <v>0</v>
      </c>
      <c r="J31" s="73">
        <f>'6.Exécution flux de trésorerie'!J31-'5.Prévision flux de trésorerie'!J66</f>
        <v>0</v>
      </c>
      <c r="K31" s="73">
        <f>'6.Exécution flux de trésorerie'!K31-'5.Prévision flux de trésorerie'!K66</f>
        <v>0</v>
      </c>
      <c r="L31" s="73">
        <f>'6.Exécution flux de trésorerie'!L31-'5.Prévision flux de trésorerie'!L66</f>
        <v>0</v>
      </c>
      <c r="M31" s="73">
        <f>'6.Exécution flux de trésorerie'!M31-'5.Prévision flux de trésorerie'!N66</f>
        <v>0</v>
      </c>
      <c r="N31" s="73">
        <f>'6.Exécution flux de trésorerie'!N31-'5.Prévision flux de trésorerie'!O66</f>
        <v>0</v>
      </c>
      <c r="O31" s="73">
        <f>'6.Exécution flux de trésorerie'!O31-'5.Prévision flux de trésorerie'!P66</f>
        <v>0</v>
      </c>
      <c r="P31" s="26">
        <f>SUM(D31:O31)</f>
        <v>0</v>
      </c>
    </row>
    <row r="32" spans="1:16" ht="14.4" thickBot="1" x14ac:dyDescent="0.35">
      <c r="A32" s="11"/>
      <c r="B32" s="23" t="s">
        <v>244</v>
      </c>
      <c r="C32" s="23">
        <f>'5.Prévision flux de trésorerie'!C67</f>
        <v>0</v>
      </c>
      <c r="D32" s="73">
        <f>'6.Exécution flux de trésorerie'!D32-'5.Prévision flux de trésorerie'!D67</f>
        <v>0</v>
      </c>
      <c r="E32" s="73">
        <f>'6.Exécution flux de trésorerie'!E32-'5.Prévision flux de trésorerie'!E67</f>
        <v>0</v>
      </c>
      <c r="F32" s="73">
        <f>'6.Exécution flux de trésorerie'!F32-'5.Prévision flux de trésorerie'!F67</f>
        <v>0</v>
      </c>
      <c r="G32" s="73">
        <f>'6.Exécution flux de trésorerie'!G32-'5.Prévision flux de trésorerie'!G67</f>
        <v>0</v>
      </c>
      <c r="H32" s="73">
        <f>'6.Exécution flux de trésorerie'!H32-'5.Prévision flux de trésorerie'!H67</f>
        <v>0</v>
      </c>
      <c r="I32" s="73">
        <f>'6.Exécution flux de trésorerie'!I32-'5.Prévision flux de trésorerie'!I67</f>
        <v>0</v>
      </c>
      <c r="J32" s="73">
        <f>'6.Exécution flux de trésorerie'!J32-'5.Prévision flux de trésorerie'!J67</f>
        <v>0</v>
      </c>
      <c r="K32" s="73">
        <f>'6.Exécution flux de trésorerie'!K32-'5.Prévision flux de trésorerie'!K67</f>
        <v>0</v>
      </c>
      <c r="L32" s="73">
        <f>'6.Exécution flux de trésorerie'!L32-'5.Prévision flux de trésorerie'!L67</f>
        <v>0</v>
      </c>
      <c r="M32" s="73">
        <f>'6.Exécution flux de trésorerie'!M32-'5.Prévision flux de trésorerie'!N67</f>
        <v>0</v>
      </c>
      <c r="N32" s="73">
        <f>'6.Exécution flux de trésorerie'!N32-'5.Prévision flux de trésorerie'!O67</f>
        <v>0</v>
      </c>
      <c r="O32" s="73">
        <f>'6.Exécution flux de trésorerie'!O32-'5.Prévision flux de trésorerie'!P67</f>
        <v>0</v>
      </c>
      <c r="P32" s="26">
        <f>SUM(D32:O32)</f>
        <v>0</v>
      </c>
    </row>
    <row r="33" spans="1:16" ht="14.4" thickBot="1" x14ac:dyDescent="0.35">
      <c r="A33" s="11"/>
      <c r="B33" s="23"/>
      <c r="C33" s="23"/>
      <c r="D33" s="73"/>
      <c r="E33" s="73"/>
      <c r="F33" s="73"/>
      <c r="G33" s="73"/>
      <c r="H33" s="73"/>
      <c r="I33" s="73"/>
      <c r="J33" s="73"/>
      <c r="K33" s="73"/>
      <c r="L33" s="73"/>
      <c r="M33" s="73"/>
      <c r="N33" s="73"/>
      <c r="O33" s="73"/>
      <c r="P33" s="26"/>
    </row>
    <row r="34" spans="1:16" s="5" customFormat="1" ht="14.4" thickBot="1" x14ac:dyDescent="0.35">
      <c r="A34" s="35"/>
      <c r="B34" s="28" t="s">
        <v>246</v>
      </c>
      <c r="C34" s="28"/>
      <c r="D34" s="29">
        <f t="shared" ref="D34:O34" si="8">SUM(D36:D38)</f>
        <v>0</v>
      </c>
      <c r="E34" s="29">
        <f t="shared" si="8"/>
        <v>0</v>
      </c>
      <c r="F34" s="29">
        <f t="shared" si="8"/>
        <v>0</v>
      </c>
      <c r="G34" s="29">
        <f t="shared" si="8"/>
        <v>0</v>
      </c>
      <c r="H34" s="29">
        <f t="shared" si="8"/>
        <v>0</v>
      </c>
      <c r="I34" s="29">
        <f t="shared" si="8"/>
        <v>0</v>
      </c>
      <c r="J34" s="29">
        <f t="shared" si="8"/>
        <v>0</v>
      </c>
      <c r="K34" s="29">
        <f t="shared" si="8"/>
        <v>0</v>
      </c>
      <c r="L34" s="29">
        <f t="shared" si="8"/>
        <v>0</v>
      </c>
      <c r="M34" s="29">
        <f t="shared" si="8"/>
        <v>0</v>
      </c>
      <c r="N34" s="29">
        <f t="shared" si="8"/>
        <v>0</v>
      </c>
      <c r="O34" s="29">
        <f t="shared" si="8"/>
        <v>0</v>
      </c>
      <c r="P34" s="29">
        <f>SUM(P36:P38)</f>
        <v>0</v>
      </c>
    </row>
    <row r="35" spans="1:16" s="5" customFormat="1" ht="14.4" thickBot="1" x14ac:dyDescent="0.35">
      <c r="A35" s="35"/>
      <c r="B35" s="28"/>
      <c r="C35" s="28"/>
      <c r="D35" s="30"/>
      <c r="E35" s="30"/>
      <c r="F35" s="30"/>
      <c r="G35" s="30"/>
      <c r="H35" s="30"/>
      <c r="I35" s="30"/>
      <c r="J35" s="30"/>
      <c r="K35" s="30"/>
      <c r="L35" s="30"/>
      <c r="M35" s="30"/>
      <c r="N35" s="30"/>
      <c r="O35" s="30"/>
      <c r="P35" s="30"/>
    </row>
    <row r="36" spans="1:16" s="5" customFormat="1" ht="14.4" thickBot="1" x14ac:dyDescent="0.35">
      <c r="A36" s="27"/>
      <c r="B36" s="72" t="s">
        <v>247</v>
      </c>
      <c r="C36" s="31"/>
      <c r="D36" s="73">
        <f>'6.Exécution flux de trésorerie'!D36-'5.Prévision flux de trésorerie'!D71</f>
        <v>0</v>
      </c>
      <c r="E36" s="73">
        <f>'6.Exécution flux de trésorerie'!E36-'5.Prévision flux de trésorerie'!E71</f>
        <v>0</v>
      </c>
      <c r="F36" s="73">
        <f>'6.Exécution flux de trésorerie'!F36-'5.Prévision flux de trésorerie'!F71</f>
        <v>0</v>
      </c>
      <c r="G36" s="73">
        <f>'6.Exécution flux de trésorerie'!G36-'5.Prévision flux de trésorerie'!G71</f>
        <v>0</v>
      </c>
      <c r="H36" s="73">
        <f>'6.Exécution flux de trésorerie'!H36-'5.Prévision flux de trésorerie'!H71</f>
        <v>0</v>
      </c>
      <c r="I36" s="73">
        <f>'6.Exécution flux de trésorerie'!I36-'5.Prévision flux de trésorerie'!I71</f>
        <v>0</v>
      </c>
      <c r="J36" s="73">
        <f>'6.Exécution flux de trésorerie'!J36-'5.Prévision flux de trésorerie'!J71</f>
        <v>0</v>
      </c>
      <c r="K36" s="73">
        <f>'6.Exécution flux de trésorerie'!K36-'5.Prévision flux de trésorerie'!K71</f>
        <v>0</v>
      </c>
      <c r="L36" s="73">
        <f>'6.Exécution flux de trésorerie'!L36-'5.Prévision flux de trésorerie'!L71</f>
        <v>0</v>
      </c>
      <c r="M36" s="73">
        <f>'6.Exécution flux de trésorerie'!M36-'5.Prévision flux de trésorerie'!N71</f>
        <v>0</v>
      </c>
      <c r="N36" s="73">
        <f>'6.Exécution flux de trésorerie'!N36-'5.Prévision flux de trésorerie'!O71</f>
        <v>0</v>
      </c>
      <c r="O36" s="73">
        <f>'6.Exécution flux de trésorerie'!O36-'5.Prévision flux de trésorerie'!P71</f>
        <v>0</v>
      </c>
      <c r="P36" s="26">
        <f>SUM(D36:O36)</f>
        <v>0</v>
      </c>
    </row>
    <row r="37" spans="1:16" s="5" customFormat="1" ht="14.4" thickBot="1" x14ac:dyDescent="0.35">
      <c r="A37" s="27"/>
      <c r="B37" s="72" t="s">
        <v>248</v>
      </c>
      <c r="C37" s="31"/>
      <c r="D37" s="73">
        <f>'6.Exécution flux de trésorerie'!D37-'5.Prévision flux de trésorerie'!D72</f>
        <v>0</v>
      </c>
      <c r="E37" s="73">
        <f>'6.Exécution flux de trésorerie'!E37-'5.Prévision flux de trésorerie'!E72</f>
        <v>0</v>
      </c>
      <c r="F37" s="73">
        <f>'6.Exécution flux de trésorerie'!F37-'5.Prévision flux de trésorerie'!F72</f>
        <v>0</v>
      </c>
      <c r="G37" s="73">
        <f>'6.Exécution flux de trésorerie'!G37-'5.Prévision flux de trésorerie'!G72</f>
        <v>0</v>
      </c>
      <c r="H37" s="73">
        <f>'6.Exécution flux de trésorerie'!H37-'5.Prévision flux de trésorerie'!H72</f>
        <v>0</v>
      </c>
      <c r="I37" s="73">
        <f>'6.Exécution flux de trésorerie'!I37-'5.Prévision flux de trésorerie'!I72</f>
        <v>0</v>
      </c>
      <c r="J37" s="73">
        <f>'6.Exécution flux de trésorerie'!J37-'5.Prévision flux de trésorerie'!J72</f>
        <v>0</v>
      </c>
      <c r="K37" s="73">
        <f>'6.Exécution flux de trésorerie'!K37-'5.Prévision flux de trésorerie'!K72</f>
        <v>0</v>
      </c>
      <c r="L37" s="73">
        <f>'6.Exécution flux de trésorerie'!L37-'5.Prévision flux de trésorerie'!L72</f>
        <v>0</v>
      </c>
      <c r="M37" s="73">
        <f>'6.Exécution flux de trésorerie'!M37-'5.Prévision flux de trésorerie'!N72</f>
        <v>0</v>
      </c>
      <c r="N37" s="73">
        <f>'6.Exécution flux de trésorerie'!N37-'5.Prévision flux de trésorerie'!O72</f>
        <v>0</v>
      </c>
      <c r="O37" s="73">
        <f>'6.Exécution flux de trésorerie'!O37-'5.Prévision flux de trésorerie'!P72</f>
        <v>0</v>
      </c>
      <c r="P37" s="26">
        <f>SUM(D37:O37)</f>
        <v>0</v>
      </c>
    </row>
    <row r="38" spans="1:16" s="5" customFormat="1" ht="14.4" thickBot="1" x14ac:dyDescent="0.35">
      <c r="A38" s="27"/>
      <c r="B38" s="72" t="s">
        <v>249</v>
      </c>
      <c r="C38" s="31"/>
      <c r="D38" s="73">
        <f>'6.Exécution flux de trésorerie'!D38-'5.Prévision flux de trésorerie'!D73</f>
        <v>0</v>
      </c>
      <c r="E38" s="73">
        <f>'6.Exécution flux de trésorerie'!E38-'5.Prévision flux de trésorerie'!E73</f>
        <v>0</v>
      </c>
      <c r="F38" s="73">
        <f>'6.Exécution flux de trésorerie'!F38-'5.Prévision flux de trésorerie'!F73</f>
        <v>0</v>
      </c>
      <c r="G38" s="73">
        <f>'6.Exécution flux de trésorerie'!G38-'5.Prévision flux de trésorerie'!G73</f>
        <v>0</v>
      </c>
      <c r="H38" s="73">
        <f>'6.Exécution flux de trésorerie'!H38-'5.Prévision flux de trésorerie'!H73</f>
        <v>0</v>
      </c>
      <c r="I38" s="73">
        <f>'6.Exécution flux de trésorerie'!I38-'5.Prévision flux de trésorerie'!I73</f>
        <v>0</v>
      </c>
      <c r="J38" s="73">
        <f>'6.Exécution flux de trésorerie'!J38-'5.Prévision flux de trésorerie'!J73</f>
        <v>0</v>
      </c>
      <c r="K38" s="73">
        <f>'6.Exécution flux de trésorerie'!K38-'5.Prévision flux de trésorerie'!K73</f>
        <v>0</v>
      </c>
      <c r="L38" s="73">
        <f>'6.Exécution flux de trésorerie'!L38-'5.Prévision flux de trésorerie'!L73</f>
        <v>0</v>
      </c>
      <c r="M38" s="73">
        <f>'6.Exécution flux de trésorerie'!M38-'5.Prévision flux de trésorerie'!N73</f>
        <v>0</v>
      </c>
      <c r="N38" s="73">
        <f>'6.Exécution flux de trésorerie'!N38-'5.Prévision flux de trésorerie'!O73</f>
        <v>0</v>
      </c>
      <c r="O38" s="73">
        <f>'6.Exécution flux de trésorerie'!O38-'5.Prévision flux de trésorerie'!P73</f>
        <v>0</v>
      </c>
      <c r="P38" s="26">
        <f>SUM(D38:O38)</f>
        <v>0</v>
      </c>
    </row>
    <row r="39" spans="1:16" s="5" customFormat="1" ht="14.4" thickBot="1" x14ac:dyDescent="0.35">
      <c r="A39" s="27"/>
      <c r="B39" s="33"/>
      <c r="C39" s="33"/>
      <c r="D39" s="32"/>
      <c r="E39" s="32"/>
      <c r="F39" s="32"/>
      <c r="G39" s="32"/>
      <c r="H39" s="32"/>
      <c r="I39" s="32"/>
      <c r="J39" s="32"/>
      <c r="K39" s="32"/>
      <c r="L39" s="32"/>
      <c r="M39" s="32"/>
      <c r="N39" s="32"/>
      <c r="O39" s="32"/>
      <c r="P39" s="27"/>
    </row>
    <row r="40" spans="1:16" ht="16.5" customHeight="1" thickBot="1" x14ac:dyDescent="0.35">
      <c r="A40" s="36"/>
      <c r="B40" s="9" t="s">
        <v>250</v>
      </c>
      <c r="C40" s="9"/>
      <c r="D40" s="10" t="e">
        <f t="shared" ref="D40:O40" si="9">D5-D6+D34</f>
        <v>#REF!</v>
      </c>
      <c r="E40" s="10" t="e">
        <f t="shared" si="9"/>
        <v>#REF!</v>
      </c>
      <c r="F40" s="10" t="e">
        <f t="shared" si="9"/>
        <v>#REF!</v>
      </c>
      <c r="G40" s="10" t="e">
        <f t="shared" si="9"/>
        <v>#REF!</v>
      </c>
      <c r="H40" s="10" t="e">
        <f t="shared" si="9"/>
        <v>#REF!</v>
      </c>
      <c r="I40" s="10" t="e">
        <f t="shared" si="9"/>
        <v>#REF!</v>
      </c>
      <c r="J40" s="10" t="e">
        <f t="shared" si="9"/>
        <v>#REF!</v>
      </c>
      <c r="K40" s="10" t="e">
        <f t="shared" si="9"/>
        <v>#REF!</v>
      </c>
      <c r="L40" s="10" t="e">
        <f t="shared" si="9"/>
        <v>#REF!</v>
      </c>
      <c r="M40" s="10" t="e">
        <f t="shared" si="9"/>
        <v>#REF!</v>
      </c>
      <c r="N40" s="10" t="e">
        <f t="shared" si="9"/>
        <v>#REF!</v>
      </c>
      <c r="O40" s="10" t="e">
        <f t="shared" si="9"/>
        <v>#REF!</v>
      </c>
      <c r="P40" s="271"/>
    </row>
    <row r="41" spans="1:16" ht="14.4" thickTop="1" x14ac:dyDescent="0.3">
      <c r="A41" s="271"/>
      <c r="B41" s="526"/>
      <c r="C41" s="526"/>
      <c r="D41" s="526"/>
      <c r="E41" s="6"/>
      <c r="F41" s="271"/>
      <c r="G41" s="271"/>
      <c r="H41" s="271"/>
      <c r="I41" s="271"/>
      <c r="J41" s="271"/>
      <c r="K41" s="271"/>
      <c r="L41" s="271"/>
      <c r="M41" s="271"/>
      <c r="N41" s="271"/>
      <c r="O41" s="271"/>
      <c r="P41" s="271"/>
    </row>
    <row r="42" spans="1:16" x14ac:dyDescent="0.3">
      <c r="A42" s="271"/>
      <c r="B42" s="6"/>
      <c r="C42" s="6"/>
      <c r="D42" s="6"/>
      <c r="E42" s="6"/>
      <c r="F42" s="6"/>
      <c r="G42" s="6"/>
      <c r="H42" s="6"/>
      <c r="I42" s="6"/>
      <c r="J42" s="6"/>
      <c r="K42" s="6"/>
      <c r="L42" s="6"/>
      <c r="M42" s="6"/>
      <c r="N42" s="6"/>
      <c r="O42" s="6"/>
      <c r="P42" s="271"/>
    </row>
    <row r="45" spans="1:16" x14ac:dyDescent="0.3">
      <c r="A45" s="271"/>
      <c r="B45" s="6"/>
      <c r="C45" s="6"/>
      <c r="D45" s="527"/>
      <c r="E45" s="527"/>
      <c r="F45" s="6"/>
      <c r="G45" s="527"/>
      <c r="H45" s="527"/>
      <c r="I45" s="6"/>
      <c r="J45" s="271"/>
      <c r="K45" s="271"/>
      <c r="L45" s="271"/>
      <c r="M45" s="271"/>
      <c r="N45" s="271"/>
      <c r="O45" s="271"/>
      <c r="P45" s="271"/>
    </row>
    <row r="46" spans="1:16" x14ac:dyDescent="0.3">
      <c r="A46" s="271"/>
      <c r="B46" s="6"/>
      <c r="C46" s="6"/>
      <c r="D46" s="525"/>
      <c r="E46" s="525"/>
      <c r="F46" s="1"/>
      <c r="G46" s="525"/>
      <c r="H46" s="525"/>
      <c r="I46" s="6"/>
      <c r="J46" s="271"/>
      <c r="K46" s="271"/>
      <c r="L46" s="271"/>
      <c r="M46" s="271"/>
      <c r="N46" s="271"/>
      <c r="O46" s="271"/>
      <c r="P46" s="271"/>
    </row>
    <row r="47" spans="1:16" x14ac:dyDescent="0.3">
      <c r="A47" s="271"/>
      <c r="B47" s="6"/>
      <c r="C47" s="6"/>
      <c r="D47" s="525"/>
      <c r="E47" s="525"/>
      <c r="F47" s="1"/>
      <c r="G47" s="525"/>
      <c r="H47" s="525"/>
      <c r="I47" s="6"/>
      <c r="J47" s="271"/>
      <c r="K47" s="271"/>
      <c r="L47" s="271"/>
      <c r="M47" s="271"/>
      <c r="N47" s="271"/>
      <c r="O47" s="271"/>
      <c r="P47" s="271"/>
    </row>
  </sheetData>
  <mergeCells count="15">
    <mergeCell ref="D1:H1"/>
    <mergeCell ref="I1:J1"/>
    <mergeCell ref="K1:O1"/>
    <mergeCell ref="D2:H2"/>
    <mergeCell ref="I2:J2"/>
    <mergeCell ref="K2:O2"/>
    <mergeCell ref="D47:E47"/>
    <mergeCell ref="G47:H47"/>
    <mergeCell ref="D3:H3"/>
    <mergeCell ref="B28:C28"/>
    <mergeCell ref="B41:D41"/>
    <mergeCell ref="D45:E45"/>
    <mergeCell ref="G45:H45"/>
    <mergeCell ref="D46:E46"/>
    <mergeCell ref="G46:H46"/>
  </mergeCells>
  <pageMargins left="0.28000000000000003" right="0.28000000000000003" top="0.74" bottom="0.75" header="0.41" footer="0.3"/>
  <pageSetup scale="63" orientation="landscape" r:id="rId1"/>
  <headerFooter>
    <oddHeader>&amp;C&amp;"-,Bold"&amp;14Projections mensuelles du flux de trésorerie</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1.Plan Annuel d'Opération</vt:lpstr>
      <vt:lpstr>2. Chronogramme</vt:lpstr>
      <vt:lpstr>3. Plan de passation de marché</vt:lpstr>
      <vt:lpstr>4. Tableau des engagements</vt:lpstr>
      <vt:lpstr>5.Prévision flux de trésorerie</vt:lpstr>
      <vt:lpstr>6.Exécution flux de trésorerie</vt:lpstr>
      <vt:lpstr>7.Ecarts flux de trésorerie</vt:lpstr>
      <vt:lpstr>'1.Plan Annuel d''Opération'!Print_Area</vt:lpstr>
      <vt:lpstr>'3. Plan de passation de marché'!Print_Area</vt:lpstr>
      <vt:lpstr>'4. Tableau des engagements'!Print_Area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ghislainej</dc:creator>
  <cp:keywords/>
  <dc:description/>
  <cp:lastModifiedBy>Cherubin, Marie Judie</cp:lastModifiedBy>
  <cp:revision/>
  <dcterms:created xsi:type="dcterms:W3CDTF">2010-11-12T16:21:59Z</dcterms:created>
  <dcterms:modified xsi:type="dcterms:W3CDTF">2018-03-07T16:59:44Z</dcterms:modified>
  <cp:category/>
  <cp:contentStatus/>
</cp:coreProperties>
</file>