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caguirre_iadb_org/Documents/GU-L1169/Carpeta Final MINFIN/"/>
    </mc:Choice>
  </mc:AlternateContent>
  <xr:revisionPtr revIDLastSave="0" documentId="8_{59E9122E-DB11-457B-BDB3-9FAC1591203D}" xr6:coauthVersionLast="43" xr6:coauthVersionMax="43" xr10:uidLastSave="{00000000-0000-0000-0000-000000000000}"/>
  <bookViews>
    <workbookView xWindow="-108" yWindow="-108" windowWidth="23256" windowHeight="12576" activeTab="2" xr2:uid="{00000000-000D-0000-FFFF-FFFF00000000}"/>
  </bookViews>
  <sheets>
    <sheet name="Estructura del Proyecto" sheetId="3" r:id="rId1"/>
    <sheet name="Plan de Adquisiciones" sheetId="2" r:id="rId2"/>
    <sheet name="Detalle Plan de Adquisicion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1" i="1" l="1"/>
  <c r="G10" i="1"/>
  <c r="P5" i="1"/>
  <c r="B26" i="2" l="1"/>
  <c r="G62" i="1" l="1"/>
  <c r="J52" i="1"/>
  <c r="J11" i="1"/>
  <c r="J55" i="1"/>
  <c r="J54" i="1"/>
  <c r="J53" i="1"/>
  <c r="G9" i="1"/>
  <c r="G8" i="1"/>
  <c r="G53" i="1" l="1"/>
  <c r="J42" i="1"/>
  <c r="J10" i="1" l="1"/>
  <c r="J89" i="1" l="1"/>
  <c r="B27" i="2" l="1"/>
  <c r="C27" i="2" s="1"/>
  <c r="J51" i="1"/>
  <c r="J56" i="1"/>
  <c r="B18" i="2"/>
  <c r="B15" i="2"/>
  <c r="B14" i="2"/>
  <c r="B13" i="2"/>
  <c r="B12" i="2"/>
  <c r="B11" i="2"/>
  <c r="G56" i="1"/>
  <c r="B16" i="2" l="1"/>
  <c r="A26" i="2" l="1"/>
  <c r="C13" i="2" l="1"/>
  <c r="C15" i="2"/>
  <c r="C17" i="2"/>
  <c r="C18" i="2"/>
  <c r="C19" i="2"/>
  <c r="C16" i="2" l="1"/>
  <c r="J46" i="1"/>
  <c r="J47" i="1"/>
  <c r="J48" i="1"/>
  <c r="J22" i="1" l="1"/>
  <c r="J21" i="1"/>
  <c r="J20" i="1"/>
  <c r="A25" i="2"/>
  <c r="A24" i="2"/>
  <c r="C14" i="2"/>
  <c r="C12" i="2"/>
  <c r="C11" i="2"/>
  <c r="J9" i="1"/>
  <c r="J81" i="1"/>
  <c r="J62" i="1"/>
  <c r="J8" i="1"/>
  <c r="J7" i="1"/>
  <c r="J6" i="1"/>
  <c r="J5" i="1"/>
  <c r="C26" i="2" l="1"/>
  <c r="B28" i="2"/>
  <c r="C28" i="2" s="1"/>
  <c r="B25" i="2"/>
  <c r="C25" i="2" s="1"/>
  <c r="B29" i="2"/>
  <c r="C29" i="2" s="1"/>
  <c r="B30" i="2"/>
  <c r="C30" i="2" s="1"/>
  <c r="B24" i="2"/>
  <c r="C20" i="2"/>
  <c r="B20" i="2"/>
  <c r="C24" i="2" l="1"/>
  <c r="C31" i="2" s="1"/>
  <c r="B31" i="2"/>
</calcChain>
</file>

<file path=xl/sharedStrings.xml><?xml version="1.0" encoding="utf-8"?>
<sst xmlns="http://schemas.openxmlformats.org/spreadsheetml/2006/main" count="862" uniqueCount="158">
  <si>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</si>
  <si>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</si>
  <si>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</si>
  <si>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</si>
  <si>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</si>
  <si>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</si>
  <si>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</si>
  <si>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</si>
  <si>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</si>
  <si>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</si>
  <si>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</si>
  <si>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</si>
  <si>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</si>
  <si>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</si>
  <si>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</si>
  <si>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</si>
  <si>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</si>
  <si>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</si>
  <si>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</si>
  <si>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</si>
  <si>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</si>
  <si>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</si>
  <si>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</si>
  <si>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</si>
  <si>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</si>
  <si>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</si>
  <si>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</si>
  <si>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</si>
  <si>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</si>
  <si>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</si>
  <si>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</si>
  <si>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</si>
  <si>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</si>
  <si>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</si>
  <si>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</si>
  <si>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</si>
  <si>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</si>
  <si>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</si>
  <si>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</si>
  <si>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</si>
  <si>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</si>
  <si>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</si>
  <si>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</si>
  <si>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</si>
  <si>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</si>
  <si>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</si>
  <si>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</si>
  <si>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</si>
  <si>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</si>
  <si>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</si>
  <si>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</si>
  <si>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</si>
  <si>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</si>
  <si>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</si>
  <si>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</si>
  <si>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</si>
  <si>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</si>
  <si>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</si>
  <si>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</si>
  <si>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</si>
  <si>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</si>
  <si>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</si>
  <si>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</si>
  <si>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</si>
  <si>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</si>
  <si>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</si>
  <si>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</si>
  <si>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</si>
  <si>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</si>
  <si>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</si>
  <si>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</si>
  <si>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</si>
  <si>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</si>
  <si>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</si>
  <si>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</si>
  <si>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</si>
  <si>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</si>
  <si>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</si>
  <si>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</si>
  <si>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</si>
  <si>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</si>
  <si>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</si>
  <si>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</si>
  <si>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</si>
  <si>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</si>
  <si>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</si>
  <si>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</si>
  <si>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Consultoría (firmas + individuos)</t>
  </si>
  <si>
    <t>Transferencias</t>
  </si>
  <si>
    <t>Subproyectos Comunitarios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</si>
  <si>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</si>
  <si>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</si>
  <si>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</si>
  <si>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</si>
  <si>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</si>
  <si>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</si>
  <si>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</si>
  <si>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</si>
  <si>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</si>
  <si>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</si>
  <si>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</si>
  <si>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</si>
  <si>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</si>
  <si>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</si>
  <si>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</si>
  <si>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</si>
  <si>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</si>
  <si>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</si>
  <si>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</si>
  <si>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</si>
  <si>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</si>
  <si>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</si>
  <si>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</si>
  <si>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</si>
  <si>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</si>
  <si>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</si>
  <si>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</si>
  <si>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</si>
  <si>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</si>
  <si>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MINISTERIO DE COMUNICACIONES, INFRAESTRUCTURA Y VIVIENDA (MCIV)</t>
  </si>
  <si>
    <t xml:space="preserve">SI </t>
  </si>
  <si>
    <t>INVERSIONES EN LA RVF</t>
  </si>
  <si>
    <t>MCIV</t>
  </si>
  <si>
    <t>Mejoramiento Carretera RN 12 Sur, Fase I</t>
  </si>
  <si>
    <t>Tramo: Guativil - El Quetzal - Sintaná</t>
  </si>
  <si>
    <t>Mejoramiento de Carretera del Tramo: Paquip - Río Motagua</t>
  </si>
  <si>
    <t>Mejoramiento Carretera RD CHM-4</t>
  </si>
  <si>
    <t>Tramo: Tecpán Guatemala - Patzún</t>
  </si>
  <si>
    <t>Construcción RD QUI-25</t>
  </si>
  <si>
    <t>Tramo: FTN Aldea San Francisco - Aldea Ingenieros, Frontera con México.</t>
  </si>
  <si>
    <t>Supervisión Mejoramiento Carretera RN 12 Sur, Fase I</t>
  </si>
  <si>
    <t>Supervisión Mejoramiento de Carretera del Tramo: Paquip - Río Motagua</t>
  </si>
  <si>
    <t>Supervisión Mejoramiento Carretera RD CHM-4</t>
  </si>
  <si>
    <t xml:space="preserve"> </t>
  </si>
  <si>
    <t>Adquisición de Vehiculos</t>
  </si>
  <si>
    <t>Computadoras Tipo A y B, Impresoras Laser a Color, Fotocopiadora (Color, escaner, imp), Software</t>
  </si>
  <si>
    <t>Mantenimiento y Remodelación de Instalaciones</t>
  </si>
  <si>
    <t>Versión ( 1-Jun/2018) :</t>
  </si>
  <si>
    <t>Imprevistos</t>
  </si>
  <si>
    <t>Adquisición de equipamiento técnico (pesaje en movimiento, entre otros)</t>
  </si>
  <si>
    <t>Adquisición de Equipo Computación</t>
  </si>
  <si>
    <t>DESARROLLO DE CAPACIDADES Y PREINVERSION</t>
  </si>
  <si>
    <t>Evaluación Final</t>
  </si>
  <si>
    <t>Determinación de Línea Base del Programa</t>
  </si>
  <si>
    <t>Papelería y consumibles de oficina</t>
  </si>
  <si>
    <t>GASTOS DE ADMINISTRACIÓN</t>
  </si>
  <si>
    <t>Gastos de Administración</t>
  </si>
  <si>
    <t>Componente 6</t>
  </si>
  <si>
    <t>Mejoramiento Tramos: 
Aldea Pet (Santa Eulalia)  – San Sebastian Coatán – San Miguel Acatán</t>
  </si>
  <si>
    <t xml:space="preserve">Se estima que sean tres procesos </t>
  </si>
  <si>
    <t>Administración y gestión</t>
  </si>
  <si>
    <t>Auditoría Financiera</t>
  </si>
  <si>
    <t>Mejoramiento Tramos: (Por definir, sujetos al cumplimiento de los criterios de elegibilidad del programa)</t>
  </si>
  <si>
    <t>Supervisión de proyectos (para los Proyectos por definir, sujetos al cumplimiento de los criterios de elegibilidad del programa)</t>
  </si>
  <si>
    <t>Evaluacion Intermedia</t>
  </si>
  <si>
    <t xml:space="preserve">Firma Consultora </t>
  </si>
  <si>
    <t>Consultores especialistas</t>
  </si>
  <si>
    <t xml:space="preserve">Estudios de Tramos por definir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</si>
</sst>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36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38"/>
    <xf numFmtId="0" fontId="0" fillId="0" borderId="0" xfId="0"/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4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17" fontId="22" fillId="0" borderId="15" xfId="1" applyNumberFormat="1" applyFont="1" applyFill="1" applyBorder="1" applyAlignment="1">
      <alignment horizontal="left" vertical="center" wrapText="1"/>
    </xf>
    <xf numFmtId="17" fontId="22" fillId="0" borderId="16" xfId="1" applyNumberFormat="1" applyFont="1" applyFill="1" applyBorder="1" applyAlignment="1">
      <alignment horizontal="left" vertical="center" wrapText="1"/>
    </xf>
    <xf numFmtId="0" fontId="25" fillId="0" borderId="37" xfId="38" applyFont="1" applyFill="1" applyBorder="1" applyAlignment="1">
      <alignment vertical="center" wrapText="1"/>
    </xf>
    <xf numFmtId="0" fontId="25" fillId="0" borderId="31" xfId="38" applyFont="1" applyFill="1" applyBorder="1" applyAlignment="1">
      <alignment vertical="center" wrapText="1"/>
    </xf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0" fontId="25" fillId="0" borderId="30" xfId="38" applyFont="1" applyFill="1" applyBorder="1" applyAlignment="1">
      <alignment horizontal="left" vertical="center"/>
    </xf>
    <xf numFmtId="0" fontId="24" fillId="24" borderId="10" xfId="38" applyFont="1" applyFill="1" applyBorder="1" applyAlignment="1">
      <alignment horizontal="center"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4" fontId="22" fillId="0" borderId="10" xfId="38" applyNumberFormat="1" applyFont="1" applyFill="1" applyBorder="1" applyAlignment="1">
      <alignment vertical="center" wrapText="1"/>
    </xf>
    <xf numFmtId="9" fontId="22" fillId="0" borderId="10" xfId="38" applyNumberFormat="1" applyFont="1" applyFill="1" applyBorder="1" applyAlignment="1">
      <alignment vertical="center" wrapText="1"/>
    </xf>
    <xf numFmtId="17" fontId="22" fillId="0" borderId="10" xfId="38" applyNumberFormat="1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7" fontId="22" fillId="0" borderId="15" xfId="38" applyNumberFormat="1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0" fontId="22" fillId="0" borderId="10" xfId="38" applyNumberFormat="1" applyFont="1" applyFill="1" applyBorder="1" applyAlignment="1">
      <alignment vertical="center" wrapText="1"/>
    </xf>
    <xf numFmtId="9" fontId="22" fillId="0" borderId="15" xfId="38" applyNumberFormat="1" applyFont="1" applyFill="1" applyBorder="1" applyAlignment="1">
      <alignment vertical="center" wrapText="1"/>
    </xf>
    <xf numFmtId="1" fontId="22" fillId="0" borderId="10" xfId="38" applyNumberFormat="1" applyFont="1" applyFill="1" applyBorder="1" applyAlignment="1">
      <alignment vertical="center" wrapText="1"/>
    </xf>
    <xf numFmtId="9" fontId="22" fillId="0" borderId="10" xfId="44" applyFont="1" applyFill="1" applyBorder="1" applyAlignment="1">
      <alignment vertical="center" wrapText="1"/>
    </xf>
    <xf numFmtId="0" fontId="22" fillId="0" borderId="43" xfId="38" applyFont="1" applyFill="1" applyBorder="1" applyAlignment="1">
      <alignment vertical="center" wrapText="1"/>
    </xf>
    <xf numFmtId="0" fontId="22" fillId="0" borderId="31" xfId="38" applyFont="1" applyFill="1" applyBorder="1" applyAlignment="1">
      <alignment vertical="center" wrapText="1"/>
    </xf>
    <xf numFmtId="1" fontId="22" fillId="0" borderId="15" xfId="38" applyNumberFormat="1" applyFont="1" applyFill="1" applyBorder="1" applyAlignment="1">
      <alignment vertical="center" wrapText="1"/>
    </xf>
    <xf numFmtId="9" fontId="22" fillId="0" borderId="15" xfId="44" applyFont="1" applyFill="1" applyBorder="1" applyAlignment="1">
      <alignment vertical="center" wrapText="1"/>
    </xf>
    <xf numFmtId="0" fontId="24" fillId="24" borderId="25" xfId="38" applyFont="1" applyFill="1" applyBorder="1" applyAlignment="1">
      <alignment vertical="center" wrapText="1"/>
    </xf>
    <xf numFmtId="0" fontId="24" fillId="24" borderId="26" xfId="38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26" xfId="38" applyFont="1" applyFill="1" applyBorder="1" applyAlignment="1">
      <alignment vertical="center" wrapText="1"/>
    </xf>
    <xf numFmtId="0" fontId="22" fillId="0" borderId="30" xfId="38" applyFont="1" applyFill="1" applyBorder="1" applyAlignment="1">
      <alignment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0" fillId="0" borderId="0" xfId="0" applyFill="1"/>
    <xf numFmtId="0" fontId="34" fillId="0" borderId="0" xfId="0" applyFont="1" applyFill="1" applyBorder="1"/>
    <xf numFmtId="164" fontId="0" fillId="0" borderId="0" xfId="0" applyNumberFormat="1"/>
    <xf numFmtId="0" fontId="22" fillId="0" borderId="10" xfId="38" applyFont="1" applyFill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28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10" fontId="24" fillId="24" borderId="34" xfId="38" applyNumberFormat="1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32" xfId="38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3" fillId="24" borderId="40" xfId="38" applyFont="1" applyFill="1" applyBorder="1" applyAlignment="1">
      <alignment horizontal="left" vertical="center" wrapText="1"/>
    </xf>
    <xf numFmtId="0" fontId="23" fillId="24" borderId="41" xfId="38" applyFont="1" applyFill="1" applyBorder="1" applyAlignment="1">
      <alignment horizontal="left" vertical="center" wrapText="1"/>
    </xf>
    <xf numFmtId="0" fontId="23" fillId="24" borderId="42" xfId="38" applyFont="1" applyFill="1" applyBorder="1" applyAlignment="1">
      <alignment horizontal="left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22" xfId="38" applyFont="1" applyFill="1" applyBorder="1" applyAlignment="1">
      <alignment horizontal="center" vertical="center" wrapText="1"/>
    </xf>
    <xf numFmtId="0" fontId="24" fillId="24" borderId="38" xfId="38" applyFont="1" applyFill="1" applyBorder="1" applyAlignment="1">
      <alignment horizontal="center" vertical="center" wrapText="1"/>
    </xf>
    <xf numFmtId="0" fontId="24" fillId="24" borderId="39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/>
    </xf>
    <xf numFmtId="0" fontId="24" fillId="24" borderId="35" xfId="38" applyFont="1" applyFill="1" applyBorder="1" applyAlignment="1">
      <alignment horizontal="center" vertical="center"/>
    </xf>
    <xf numFmtId="0" fontId="24" fillId="24" borderId="26" xfId="38" applyFont="1" applyFill="1" applyBorder="1" applyAlignment="1">
      <alignment horizontal="center" vertical="center"/>
    </xf>
    <xf numFmtId="0" fontId="2" fillId="0" borderId="0" xfId="38" applyFill="1"/>
    <xf numFmtId="4" fontId="2" fillId="0" borderId="0" xfId="38" applyNumberFormat="1" applyFill="1"/>
    <xf numFmtId="0" fontId="1" fillId="0" borderId="0" xfId="38" applyFont="1" applyFill="1" applyBorder="1"/>
    <xf numFmtId="4" fontId="0" fillId="0" borderId="0" xfId="0" applyNumberFormat="1" applyFill="1"/>
    <xf numFmtId="0" fontId="1" fillId="0" borderId="0" xfId="1" applyFont="1" applyFill="1" applyBorder="1"/>
  </cellXfs>
  <cellStyles count="45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Percent" xfId="44" builtinId="5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1"/>
  <sheetViews>
    <sheetView topLeftCell="A25" workbookViewId="0">
      <selection activeCell="C5" sqref="C5"/>
    </sheetView>
  </sheetViews>
  <sheetFormatPr defaultColWidth="9.109375"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12"/>
      <c r="C1" s="12"/>
      <c r="D1" s="12"/>
    </row>
    <row r="2" spans="2:4" x14ac:dyDescent="0.3">
      <c r="B2" s="13" t="s">
        <v>99</v>
      </c>
      <c r="C2" s="14" t="s">
        <v>91</v>
      </c>
      <c r="D2" s="15" t="s">
        <v>92</v>
      </c>
    </row>
    <row r="3" spans="2:4" x14ac:dyDescent="0.3">
      <c r="B3" s="85" t="s">
        <v>119</v>
      </c>
      <c r="C3" s="16"/>
      <c r="D3" s="17"/>
    </row>
    <row r="4" spans="2:4" x14ac:dyDescent="0.3">
      <c r="B4" s="86"/>
      <c r="C4" s="16"/>
      <c r="D4" s="17"/>
    </row>
    <row r="5" spans="2:4" x14ac:dyDescent="0.3">
      <c r="B5" s="86"/>
      <c r="C5" s="16"/>
      <c r="D5" s="17"/>
    </row>
    <row r="6" spans="2:4" x14ac:dyDescent="0.3">
      <c r="B6" s="86"/>
      <c r="C6" s="16"/>
      <c r="D6" s="17"/>
    </row>
    <row r="7" spans="2:4" x14ac:dyDescent="0.3">
      <c r="B7" s="86"/>
      <c r="C7" s="16"/>
      <c r="D7" s="17"/>
    </row>
    <row r="8" spans="2:4" x14ac:dyDescent="0.3">
      <c r="B8" s="86"/>
      <c r="C8" s="16"/>
      <c r="D8" s="17"/>
    </row>
    <row r="9" spans="2:4" ht="15" thickBot="1" x14ac:dyDescent="0.35">
      <c r="B9" s="87"/>
      <c r="C9" s="18"/>
      <c r="D9" s="19"/>
    </row>
    <row r="11" spans="2:4" ht="49.5" customHeight="1" x14ac:dyDescent="0.3">
      <c r="B11" s="91" t="s">
        <v>93</v>
      </c>
      <c r="C11" s="91"/>
      <c r="D11" s="12"/>
    </row>
    <row r="12" spans="2:4" ht="15" thickBot="1" x14ac:dyDescent="0.35">
      <c r="B12" s="12"/>
      <c r="C12" s="12"/>
      <c r="D12" s="12"/>
    </row>
    <row r="13" spans="2:4" x14ac:dyDescent="0.3">
      <c r="B13" s="20" t="s">
        <v>94</v>
      </c>
      <c r="C13" s="21" t="s">
        <v>95</v>
      </c>
      <c r="D13" s="22"/>
    </row>
    <row r="14" spans="2:4" x14ac:dyDescent="0.3">
      <c r="B14" s="88" t="s">
        <v>120</v>
      </c>
      <c r="C14" s="17" t="s">
        <v>121</v>
      </c>
      <c r="D14" s="22"/>
    </row>
    <row r="15" spans="2:4" x14ac:dyDescent="0.3">
      <c r="B15" s="88"/>
      <c r="C15" s="17" t="s">
        <v>141</v>
      </c>
      <c r="D15" s="12"/>
    </row>
    <row r="16" spans="2:4" x14ac:dyDescent="0.3">
      <c r="B16" s="88"/>
      <c r="C16" s="17" t="s">
        <v>150</v>
      </c>
      <c r="D16" s="12"/>
    </row>
    <row r="17" spans="2:3" x14ac:dyDescent="0.3">
      <c r="B17" s="88"/>
      <c r="C17" s="17" t="s">
        <v>96</v>
      </c>
    </row>
    <row r="18" spans="2:3" s="2" customFormat="1" x14ac:dyDescent="0.3">
      <c r="B18" s="89"/>
      <c r="C18" s="17" t="s">
        <v>97</v>
      </c>
    </row>
    <row r="19" spans="2:3" ht="15" thickBot="1" x14ac:dyDescent="0.35">
      <c r="B19" s="90"/>
      <c r="C19" s="19" t="s">
        <v>147</v>
      </c>
    </row>
    <row r="21" spans="2:3" ht="54" customHeight="1" x14ac:dyDescent="0.3">
      <c r="B21" s="92" t="s">
        <v>98</v>
      </c>
      <c r="C21" s="92"/>
    </row>
  </sheetData>
  <mergeCells count="4">
    <mergeCell ref="B3:B9"/>
    <mergeCell ref="B14:B19"/>
    <mergeCell ref="B11:C11"/>
    <mergeCell ref="B21:C21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B12" sqref="B12"/>
    </sheetView>
  </sheetViews>
  <sheetFormatPr defaultColWidth="9.109375" defaultRowHeight="14.4" x14ac:dyDescent="0.3"/>
  <cols>
    <col min="1" max="1" width="42.33203125" customWidth="1"/>
    <col min="2" max="2" width="35.109375" customWidth="1"/>
    <col min="3" max="3" width="33.33203125" customWidth="1"/>
  </cols>
  <sheetData>
    <row r="1" spans="1:3" ht="15" thickBot="1" x14ac:dyDescent="0.35">
      <c r="A1" s="97" t="s">
        <v>72</v>
      </c>
      <c r="B1" s="97"/>
      <c r="C1" s="97"/>
    </row>
    <row r="2" spans="1:3" ht="15.6" x14ac:dyDescent="0.3">
      <c r="A2" s="93" t="s">
        <v>73</v>
      </c>
      <c r="B2" s="94"/>
      <c r="C2" s="95"/>
    </row>
    <row r="3" spans="1:3" ht="15.6" x14ac:dyDescent="0.3">
      <c r="A3" s="3" t="s">
        <v>74</v>
      </c>
      <c r="B3" s="4" t="s">
        <v>75</v>
      </c>
      <c r="C3" s="5" t="s">
        <v>76</v>
      </c>
    </row>
    <row r="4" spans="1:3" ht="15" thickBot="1" x14ac:dyDescent="0.35">
      <c r="A4" s="6" t="s">
        <v>77</v>
      </c>
      <c r="B4" s="39">
        <v>43466</v>
      </c>
      <c r="C4" s="40">
        <v>45261</v>
      </c>
    </row>
    <row r="5" spans="1:3" ht="15" thickBot="1" x14ac:dyDescent="0.35">
      <c r="A5" s="96"/>
      <c r="B5" s="96"/>
      <c r="C5" s="96"/>
    </row>
    <row r="6" spans="1:3" ht="15.6" x14ac:dyDescent="0.3">
      <c r="A6" s="93" t="s">
        <v>78</v>
      </c>
      <c r="B6" s="94"/>
      <c r="C6" s="95"/>
    </row>
    <row r="7" spans="1:3" ht="15" thickBot="1" x14ac:dyDescent="0.35">
      <c r="A7" s="6" t="s">
        <v>137</v>
      </c>
      <c r="B7" s="98"/>
      <c r="C7" s="99"/>
    </row>
    <row r="8" spans="1:3" ht="15" thickBot="1" x14ac:dyDescent="0.35">
      <c r="A8" s="96"/>
      <c r="B8" s="96"/>
      <c r="C8" s="96"/>
    </row>
    <row r="9" spans="1:3" ht="15.6" x14ac:dyDescent="0.3">
      <c r="A9" s="93" t="s">
        <v>79</v>
      </c>
      <c r="B9" s="94"/>
      <c r="C9" s="95"/>
    </row>
    <row r="10" spans="1:3" ht="31.2" x14ac:dyDescent="0.3">
      <c r="A10" s="3" t="s">
        <v>80</v>
      </c>
      <c r="B10" s="4" t="s">
        <v>81</v>
      </c>
      <c r="C10" s="5" t="s">
        <v>82</v>
      </c>
    </row>
    <row r="11" spans="1:3" x14ac:dyDescent="0.3">
      <c r="A11" s="7" t="s">
        <v>83</v>
      </c>
      <c r="B11" s="8">
        <f>SUM('Detalle Plan de Adquisiciones'!G5:G15)</f>
        <v>134960000</v>
      </c>
      <c r="C11" s="26">
        <f t="shared" ref="C11:C19" si="0">B11</f>
        <v>134960000</v>
      </c>
    </row>
    <row r="12" spans="1:3" x14ac:dyDescent="0.3">
      <c r="A12" s="7" t="s">
        <v>84</v>
      </c>
      <c r="B12" s="8">
        <f>SUM('Detalle Plan de Adquisiciones'!G20:G25)</f>
        <v>1065000</v>
      </c>
      <c r="C12" s="26">
        <f t="shared" si="0"/>
        <v>1065000</v>
      </c>
    </row>
    <row r="13" spans="1:3" x14ac:dyDescent="0.3">
      <c r="A13" s="7" t="s">
        <v>85</v>
      </c>
      <c r="B13" s="26">
        <f>SUM('Detalle Plan de Adquisiciones'!G30:G34)</f>
        <v>0</v>
      </c>
      <c r="C13" s="26">
        <f t="shared" si="0"/>
        <v>0</v>
      </c>
    </row>
    <row r="14" spans="1:3" x14ac:dyDescent="0.3">
      <c r="A14" s="7" t="s">
        <v>86</v>
      </c>
      <c r="B14" s="8">
        <f>SUM('Detalle Plan de Adquisiciones'!G81:G84)</f>
        <v>360000</v>
      </c>
      <c r="C14" s="26">
        <f t="shared" si="0"/>
        <v>360000</v>
      </c>
    </row>
    <row r="15" spans="1:3" x14ac:dyDescent="0.3">
      <c r="A15" s="7" t="s">
        <v>146</v>
      </c>
      <c r="B15" s="26">
        <f>SUM('Detalle Plan de Adquisiciones'!G89:G93)</f>
        <v>10000</v>
      </c>
      <c r="C15" s="26">
        <f t="shared" si="0"/>
        <v>10000</v>
      </c>
    </row>
    <row r="16" spans="1:3" x14ac:dyDescent="0.3">
      <c r="A16" s="7" t="s">
        <v>87</v>
      </c>
      <c r="B16" s="8">
        <f>SUM('Detalle Plan de Adquisiciones'!G39:G57)+SUM('Detalle Plan de Adquisiciones'!G62:G76)</f>
        <v>13605000</v>
      </c>
      <c r="C16" s="26">
        <f t="shared" si="0"/>
        <v>13605000</v>
      </c>
    </row>
    <row r="17" spans="1:3" x14ac:dyDescent="0.3">
      <c r="A17" s="9" t="s">
        <v>88</v>
      </c>
      <c r="B17" s="8">
        <v>0</v>
      </c>
      <c r="C17" s="26">
        <f t="shared" si="0"/>
        <v>0</v>
      </c>
    </row>
    <row r="18" spans="1:3" x14ac:dyDescent="0.3">
      <c r="A18" s="7" t="s">
        <v>89</v>
      </c>
      <c r="B18" s="26">
        <f>SUM('Detalle Plan de Adquisiciones'!G98:G102)</f>
        <v>0</v>
      </c>
      <c r="C18" s="26">
        <f t="shared" si="0"/>
        <v>0</v>
      </c>
    </row>
    <row r="19" spans="1:3" x14ac:dyDescent="0.3">
      <c r="A19" s="9" t="s">
        <v>138</v>
      </c>
      <c r="B19" s="8">
        <v>0</v>
      </c>
      <c r="C19" s="26">
        <f t="shared" si="0"/>
        <v>0</v>
      </c>
    </row>
    <row r="20" spans="1:3" ht="16.2" thickBot="1" x14ac:dyDescent="0.35">
      <c r="A20" s="10" t="s">
        <v>90</v>
      </c>
      <c r="B20" s="11">
        <f>SUM(B11:B19)</f>
        <v>150000000</v>
      </c>
      <c r="C20" s="30">
        <f>SUM(C11:C19)</f>
        <v>150000000</v>
      </c>
    </row>
    <row r="21" spans="1:3" ht="15" thickBot="1" x14ac:dyDescent="0.35"/>
    <row r="22" spans="1:3" ht="15.6" x14ac:dyDescent="0.3">
      <c r="A22" s="93" t="s">
        <v>104</v>
      </c>
      <c r="B22" s="94"/>
      <c r="C22" s="95"/>
    </row>
    <row r="23" spans="1:3" ht="31.2" x14ac:dyDescent="0.3">
      <c r="A23" s="23" t="s">
        <v>105</v>
      </c>
      <c r="B23" s="24" t="s">
        <v>81</v>
      </c>
      <c r="C23" s="25" t="s">
        <v>82</v>
      </c>
    </row>
    <row r="24" spans="1:3" x14ac:dyDescent="0.3">
      <c r="A24" s="28" t="str">
        <f>+'Estructura del Proyecto'!C14</f>
        <v>INVERSIONES EN LA RVF</v>
      </c>
      <c r="B24" s="26">
        <f>+SUMIF('Detalle Plan de Adquisiciones'!J5:J104,A24,'Detalle Plan de Adquisiciones'!G5:G104)</f>
        <v>145000000</v>
      </c>
      <c r="C24" s="27">
        <f>+B24</f>
        <v>145000000</v>
      </c>
    </row>
    <row r="25" spans="1:3" x14ac:dyDescent="0.3">
      <c r="A25" s="28" t="str">
        <f>+'Estructura del Proyecto'!C15</f>
        <v>DESARROLLO DE CAPACIDADES Y PREINVERSION</v>
      </c>
      <c r="B25" s="26">
        <f>+SUMIF('Detalle Plan de Adquisiciones'!J6:J113,A25,'Detalle Plan de Adquisiciones'!G6:G113)</f>
        <v>4300000</v>
      </c>
      <c r="C25" s="26">
        <f t="shared" ref="C25:C30" si="1">B25</f>
        <v>4300000</v>
      </c>
    </row>
    <row r="26" spans="1:3" x14ac:dyDescent="0.3">
      <c r="A26" s="28" t="str">
        <f>+'Estructura del Proyecto'!C16</f>
        <v>Administración y gestión</v>
      </c>
      <c r="B26" s="26">
        <f>+SUMIF('Detalle Plan de Adquisiciones'!J7:J114,A26,'Detalle Plan de Adquisiciones'!G7:G114)</f>
        <v>700000</v>
      </c>
      <c r="C26" s="27">
        <f t="shared" si="1"/>
        <v>700000</v>
      </c>
    </row>
    <row r="27" spans="1:3" s="2" customFormat="1" x14ac:dyDescent="0.3">
      <c r="A27" s="28" t="s">
        <v>138</v>
      </c>
      <c r="B27" s="26">
        <f>+B19</f>
        <v>0</v>
      </c>
      <c r="C27" s="27">
        <f t="shared" si="1"/>
        <v>0</v>
      </c>
    </row>
    <row r="28" spans="1:3" x14ac:dyDescent="0.3">
      <c r="A28" s="28" t="s">
        <v>106</v>
      </c>
      <c r="B28" s="26">
        <f>+SUMIF('Detalle Plan de Adquisiciones'!J8:J115,A28,'Detalle Plan de Adquisiciones'!G8:G115)</f>
        <v>0</v>
      </c>
      <c r="C28" s="27">
        <f t="shared" si="1"/>
        <v>0</v>
      </c>
    </row>
    <row r="29" spans="1:3" x14ac:dyDescent="0.3">
      <c r="A29" s="28" t="s">
        <v>107</v>
      </c>
      <c r="B29" s="26">
        <f>+SUMIF('Detalle Plan de Adquisiciones'!J9:J116,A29,'Detalle Plan de Adquisiciones'!G9:G116)</f>
        <v>0</v>
      </c>
      <c r="C29" s="27">
        <f t="shared" si="1"/>
        <v>0</v>
      </c>
    </row>
    <row r="30" spans="1:3" x14ac:dyDescent="0.3">
      <c r="A30" s="28" t="s">
        <v>108</v>
      </c>
      <c r="B30" s="26">
        <f>+SUMIF('Detalle Plan de Adquisiciones'!J10:J117,A30,'Detalle Plan de Adquisiciones'!G10:G117)</f>
        <v>0</v>
      </c>
      <c r="C30" s="27">
        <f t="shared" si="1"/>
        <v>0</v>
      </c>
    </row>
    <row r="31" spans="1:3" ht="16.2" thickBot="1" x14ac:dyDescent="0.35">
      <c r="A31" s="29" t="s">
        <v>90</v>
      </c>
      <c r="B31" s="30">
        <f>SUM(B24:B30)</f>
        <v>150000000</v>
      </c>
      <c r="C31" s="31">
        <f>SUM(C24:C30)</f>
        <v>150000000</v>
      </c>
    </row>
    <row r="32" spans="1:3" x14ac:dyDescent="0.3">
      <c r="B32" s="83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19"/>
  <sheetViews>
    <sheetView tabSelected="1" topLeftCell="A39" zoomScale="60" zoomScaleNormal="60" workbookViewId="0">
      <selection activeCell="A39" sqref="A39:XFD53"/>
    </sheetView>
  </sheetViews>
  <sheetFormatPr defaultColWidth="9.109375" defaultRowHeight="14.4" x14ac:dyDescent="0.3"/>
  <cols>
    <col min="1" max="1" width="15.109375" style="2" customWidth="1"/>
    <col min="2" max="2" width="32.6640625" style="2" customWidth="1"/>
    <col min="3" max="3" width="33.109375" style="2" customWidth="1"/>
    <col min="4" max="4" width="30.6640625" style="2" customWidth="1"/>
    <col min="5" max="5" width="10.6640625" style="2" customWidth="1"/>
    <col min="6" max="6" width="13.33203125" style="2" customWidth="1"/>
    <col min="7" max="7" width="15.6640625" style="32" customWidth="1"/>
    <col min="8" max="9" width="12.33203125" style="33" customWidth="1"/>
    <col min="10" max="10" width="27.5546875" style="2" customWidth="1"/>
    <col min="11" max="11" width="19.5546875" style="2" customWidth="1"/>
    <col min="12" max="12" width="15.5546875" style="2" customWidth="1"/>
    <col min="13" max="13" width="15" style="2" customWidth="1"/>
    <col min="14" max="14" width="14.88671875" style="2" customWidth="1"/>
    <col min="15" max="15" width="9.109375" style="2"/>
    <col min="16" max="16" width="14.88671875" style="2" customWidth="1"/>
    <col min="17" max="17" width="68.5546875" style="2" hidden="1" customWidth="1"/>
    <col min="18" max="18" width="57.33203125" style="2" hidden="1" customWidth="1"/>
    <col min="19" max="16384" width="9.109375" style="2"/>
  </cols>
  <sheetData>
    <row r="1" spans="1:20" ht="16.5" customHeight="1" thickBot="1" x14ac:dyDescent="0.35">
      <c r="A1" s="46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1"/>
      <c r="Q1" s="35"/>
      <c r="R1" s="36"/>
      <c r="S1" s="1"/>
      <c r="T1" s="1"/>
    </row>
    <row r="2" spans="1:20" ht="15.6" x14ac:dyDescent="0.3">
      <c r="A2" s="108" t="s">
        <v>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10"/>
      <c r="O2" s="1"/>
      <c r="P2" s="1"/>
      <c r="Q2" s="34" t="s">
        <v>112</v>
      </c>
      <c r="R2" s="36"/>
      <c r="S2" s="1"/>
      <c r="T2" s="1"/>
    </row>
    <row r="3" spans="1:20" ht="15" customHeight="1" x14ac:dyDescent="0.3">
      <c r="A3" s="111" t="s">
        <v>7</v>
      </c>
      <c r="B3" s="100" t="s">
        <v>8</v>
      </c>
      <c r="C3" s="100" t="s">
        <v>9</v>
      </c>
      <c r="D3" s="100" t="s">
        <v>2</v>
      </c>
      <c r="E3" s="100" t="s">
        <v>3</v>
      </c>
      <c r="F3" s="102" t="s">
        <v>4</v>
      </c>
      <c r="G3" s="117" t="s">
        <v>103</v>
      </c>
      <c r="H3" s="118"/>
      <c r="I3" s="119"/>
      <c r="J3" s="100" t="s">
        <v>117</v>
      </c>
      <c r="K3" s="100" t="s">
        <v>111</v>
      </c>
      <c r="L3" s="104" t="s">
        <v>10</v>
      </c>
      <c r="M3" s="105"/>
      <c r="N3" s="106" t="s">
        <v>114</v>
      </c>
      <c r="O3" s="1"/>
      <c r="P3" s="1"/>
      <c r="Q3" s="34" t="s">
        <v>109</v>
      </c>
      <c r="R3" s="36"/>
      <c r="S3" s="1"/>
      <c r="T3" s="1"/>
    </row>
    <row r="4" spans="1:20" ht="45.75" customHeight="1" x14ac:dyDescent="0.3">
      <c r="A4" s="112"/>
      <c r="B4" s="101"/>
      <c r="C4" s="101"/>
      <c r="D4" s="101"/>
      <c r="E4" s="101"/>
      <c r="F4" s="103"/>
      <c r="G4" s="47" t="s">
        <v>116</v>
      </c>
      <c r="H4" s="48" t="s">
        <v>101</v>
      </c>
      <c r="I4" s="49" t="s">
        <v>102</v>
      </c>
      <c r="J4" s="101"/>
      <c r="K4" s="101"/>
      <c r="L4" s="47" t="s">
        <v>100</v>
      </c>
      <c r="M4" s="47" t="s">
        <v>6</v>
      </c>
      <c r="N4" s="107"/>
      <c r="O4" s="1"/>
      <c r="P4" s="1"/>
      <c r="Q4" s="37" t="s">
        <v>110</v>
      </c>
      <c r="R4" s="36"/>
      <c r="S4" s="1"/>
      <c r="T4" s="1"/>
    </row>
    <row r="5" spans="1:20" s="81" customFormat="1" ht="27.6" x14ac:dyDescent="0.3">
      <c r="A5" s="50" t="s">
        <v>122</v>
      </c>
      <c r="B5" s="51" t="s">
        <v>123</v>
      </c>
      <c r="C5" s="51" t="s">
        <v>124</v>
      </c>
      <c r="D5" s="51" t="s">
        <v>35</v>
      </c>
      <c r="E5" s="51">
        <v>1</v>
      </c>
      <c r="F5" s="51"/>
      <c r="G5" s="52">
        <v>27953200</v>
      </c>
      <c r="H5" s="53">
        <v>1</v>
      </c>
      <c r="I5" s="53">
        <v>0</v>
      </c>
      <c r="J5" s="51" t="str">
        <f>+'Estructura del Proyecto'!C14</f>
        <v>INVERSIONES EN LA RVF</v>
      </c>
      <c r="K5" s="51" t="s">
        <v>110</v>
      </c>
      <c r="L5" s="54">
        <v>43644</v>
      </c>
      <c r="M5" s="54">
        <v>43846</v>
      </c>
      <c r="N5" s="55"/>
      <c r="O5" s="120"/>
      <c r="P5" s="121">
        <f>SUM(G5:G11)</f>
        <v>134960000</v>
      </c>
      <c r="Q5" s="34" t="s">
        <v>24</v>
      </c>
      <c r="R5" s="122"/>
      <c r="S5" s="120"/>
      <c r="T5" s="120"/>
    </row>
    <row r="6" spans="1:20" s="81" customFormat="1" ht="27.6" x14ac:dyDescent="0.3">
      <c r="A6" s="50" t="s">
        <v>122</v>
      </c>
      <c r="B6" s="51" t="s">
        <v>125</v>
      </c>
      <c r="C6" s="51"/>
      <c r="D6" s="51" t="s">
        <v>35</v>
      </c>
      <c r="E6" s="51">
        <v>1</v>
      </c>
      <c r="F6" s="51"/>
      <c r="G6" s="52">
        <v>13227528</v>
      </c>
      <c r="H6" s="53">
        <v>1</v>
      </c>
      <c r="I6" s="53">
        <v>0</v>
      </c>
      <c r="J6" s="51" t="str">
        <f>+'Estructura del Proyecto'!C14</f>
        <v>INVERSIONES EN LA RVF</v>
      </c>
      <c r="K6" s="51" t="s">
        <v>110</v>
      </c>
      <c r="L6" s="54">
        <v>43706</v>
      </c>
      <c r="M6" s="54">
        <v>43902</v>
      </c>
      <c r="N6" s="55"/>
      <c r="O6" s="120"/>
      <c r="P6" s="120"/>
      <c r="Q6" s="34" t="s">
        <v>25</v>
      </c>
      <c r="R6" s="122"/>
      <c r="S6" s="120"/>
      <c r="T6" s="120"/>
    </row>
    <row r="7" spans="1:20" s="81" customFormat="1" x14ac:dyDescent="0.3">
      <c r="A7" s="50" t="s">
        <v>122</v>
      </c>
      <c r="B7" s="51" t="s">
        <v>126</v>
      </c>
      <c r="C7" s="51" t="s">
        <v>127</v>
      </c>
      <c r="D7" s="51" t="s">
        <v>35</v>
      </c>
      <c r="E7" s="51">
        <v>1</v>
      </c>
      <c r="F7" s="51"/>
      <c r="G7" s="52">
        <v>9146154</v>
      </c>
      <c r="H7" s="53">
        <v>1</v>
      </c>
      <c r="I7" s="53">
        <v>0</v>
      </c>
      <c r="J7" s="51" t="str">
        <f>+'Estructura del Proyecto'!C14</f>
        <v>INVERSIONES EN LA RVF</v>
      </c>
      <c r="K7" s="51" t="s">
        <v>110</v>
      </c>
      <c r="L7" s="54">
        <v>43755</v>
      </c>
      <c r="M7" s="54">
        <v>43954</v>
      </c>
      <c r="N7" s="55"/>
      <c r="O7" s="120"/>
      <c r="P7" s="120"/>
      <c r="Q7" s="34" t="s">
        <v>26</v>
      </c>
      <c r="R7" s="122"/>
      <c r="S7" s="120"/>
      <c r="T7" s="120"/>
    </row>
    <row r="8" spans="1:20" s="81" customFormat="1" ht="60.75" customHeight="1" x14ac:dyDescent="0.3">
      <c r="A8" s="50" t="s">
        <v>122</v>
      </c>
      <c r="B8" s="51" t="s">
        <v>128</v>
      </c>
      <c r="C8" s="51" t="s">
        <v>129</v>
      </c>
      <c r="D8" s="51" t="s">
        <v>35</v>
      </c>
      <c r="E8" s="51">
        <v>1</v>
      </c>
      <c r="F8" s="51"/>
      <c r="G8" s="52">
        <f>23150000-23150000</f>
        <v>0</v>
      </c>
      <c r="H8" s="53">
        <v>1</v>
      </c>
      <c r="I8" s="53">
        <v>0</v>
      </c>
      <c r="J8" s="51" t="str">
        <f>+'Estructura del Proyecto'!C14</f>
        <v>INVERSIONES EN LA RVF</v>
      </c>
      <c r="K8" s="51" t="s">
        <v>110</v>
      </c>
      <c r="L8" s="54">
        <v>43917</v>
      </c>
      <c r="M8" s="54">
        <v>44137</v>
      </c>
      <c r="N8" s="55"/>
      <c r="O8" s="120"/>
      <c r="P8" s="120"/>
      <c r="Q8" s="34" t="s">
        <v>27</v>
      </c>
      <c r="R8" s="122"/>
      <c r="S8" s="120"/>
      <c r="T8" s="120"/>
    </row>
    <row r="9" spans="1:20" s="81" customFormat="1" ht="60.75" customHeight="1" x14ac:dyDescent="0.3">
      <c r="A9" s="50" t="s">
        <v>122</v>
      </c>
      <c r="B9" s="51" t="s">
        <v>148</v>
      </c>
      <c r="C9" s="51"/>
      <c r="D9" s="51" t="s">
        <v>35</v>
      </c>
      <c r="E9" s="51">
        <v>1</v>
      </c>
      <c r="F9" s="51"/>
      <c r="G9" s="52">
        <f>20550000-20550000</f>
        <v>0</v>
      </c>
      <c r="H9" s="53">
        <v>1</v>
      </c>
      <c r="I9" s="53">
        <v>0</v>
      </c>
      <c r="J9" s="51" t="str">
        <f>+'Estructura del Proyecto'!C14</f>
        <v>INVERSIONES EN LA RVF</v>
      </c>
      <c r="K9" s="51" t="s">
        <v>110</v>
      </c>
      <c r="L9" s="54">
        <v>43976</v>
      </c>
      <c r="M9" s="54">
        <v>44235</v>
      </c>
      <c r="N9" s="55"/>
      <c r="O9" s="120"/>
      <c r="P9" s="120"/>
      <c r="Q9" s="34"/>
      <c r="R9" s="122"/>
      <c r="S9" s="120"/>
      <c r="T9" s="120"/>
    </row>
    <row r="10" spans="1:20" s="81" customFormat="1" ht="51" customHeight="1" x14ac:dyDescent="0.3">
      <c r="A10" s="50" t="s">
        <v>122</v>
      </c>
      <c r="B10" s="51" t="s">
        <v>152</v>
      </c>
      <c r="C10" s="51" t="s">
        <v>149</v>
      </c>
      <c r="D10" s="51" t="s">
        <v>35</v>
      </c>
      <c r="E10" s="51">
        <v>1</v>
      </c>
      <c r="F10" s="51"/>
      <c r="G10" s="52">
        <f>134850000-27953200-13227528-9146154</f>
        <v>84523118</v>
      </c>
      <c r="H10" s="53">
        <v>1</v>
      </c>
      <c r="I10" s="53">
        <v>0</v>
      </c>
      <c r="J10" s="51" t="str">
        <f>+'Estructura del Proyecto'!C14</f>
        <v>INVERSIONES EN LA RVF</v>
      </c>
      <c r="K10" s="51" t="s">
        <v>110</v>
      </c>
      <c r="L10" s="54">
        <v>43714</v>
      </c>
      <c r="M10" s="54">
        <v>43909</v>
      </c>
      <c r="N10" s="55"/>
      <c r="O10" s="120"/>
      <c r="P10" s="120"/>
      <c r="Q10" s="34" t="s">
        <v>28</v>
      </c>
      <c r="R10" s="122"/>
      <c r="S10" s="120"/>
      <c r="T10" s="120"/>
    </row>
    <row r="11" spans="1:20" ht="27.6" x14ac:dyDescent="0.3">
      <c r="A11" s="50" t="s">
        <v>122</v>
      </c>
      <c r="B11" s="51" t="s">
        <v>136</v>
      </c>
      <c r="C11" s="51"/>
      <c r="D11" s="51" t="s">
        <v>32</v>
      </c>
      <c r="E11" s="51">
        <v>1</v>
      </c>
      <c r="F11" s="51"/>
      <c r="G11" s="52">
        <v>110000</v>
      </c>
      <c r="H11" s="53">
        <v>1</v>
      </c>
      <c r="I11" s="53">
        <v>0</v>
      </c>
      <c r="J11" s="51" t="str">
        <f>+'Estructura del Proyecto'!C16</f>
        <v>Administración y gestión</v>
      </c>
      <c r="K11" s="51" t="s">
        <v>110</v>
      </c>
      <c r="L11" s="54">
        <v>43977</v>
      </c>
      <c r="M11" s="54">
        <v>44238</v>
      </c>
      <c r="N11" s="55"/>
      <c r="O11" s="1"/>
      <c r="P11" s="1"/>
      <c r="Q11" s="34"/>
      <c r="R11" s="36"/>
      <c r="S11" s="1"/>
      <c r="T11" s="1"/>
    </row>
    <row r="12" spans="1:20" x14ac:dyDescent="0.3">
      <c r="A12" s="50"/>
      <c r="B12" s="51"/>
      <c r="C12" s="51"/>
      <c r="D12" s="51"/>
      <c r="E12" s="51"/>
      <c r="F12" s="51"/>
      <c r="G12" s="52"/>
      <c r="H12" s="53"/>
      <c r="I12" s="53"/>
      <c r="J12" s="51"/>
      <c r="K12" s="51"/>
      <c r="L12" s="54"/>
      <c r="M12" s="54"/>
      <c r="N12" s="55"/>
      <c r="O12" s="1"/>
      <c r="P12" s="1"/>
      <c r="Q12" s="34"/>
      <c r="R12" s="36"/>
      <c r="S12" s="1"/>
      <c r="T12" s="1"/>
    </row>
    <row r="13" spans="1:20" x14ac:dyDescent="0.3">
      <c r="A13" s="50"/>
      <c r="B13" s="51"/>
      <c r="C13" s="51"/>
      <c r="D13" s="51"/>
      <c r="E13" s="51"/>
      <c r="F13" s="51"/>
      <c r="G13" s="52"/>
      <c r="H13" s="53"/>
      <c r="I13" s="53"/>
      <c r="J13" s="51"/>
      <c r="K13" s="51"/>
      <c r="L13" s="54"/>
      <c r="M13" s="54"/>
      <c r="N13" s="55"/>
      <c r="O13" s="1"/>
      <c r="P13" s="1"/>
      <c r="Q13" s="34"/>
      <c r="R13" s="36"/>
      <c r="S13" s="1"/>
      <c r="T13" s="1"/>
    </row>
    <row r="14" spans="1:20" x14ac:dyDescent="0.3">
      <c r="A14" s="50"/>
      <c r="B14" s="51"/>
      <c r="C14" s="51"/>
      <c r="D14" s="51"/>
      <c r="E14" s="51"/>
      <c r="F14" s="51"/>
      <c r="G14" s="52"/>
      <c r="H14" s="53"/>
      <c r="I14" s="53"/>
      <c r="J14" s="51"/>
      <c r="K14" s="51"/>
      <c r="L14" s="54"/>
      <c r="M14" s="54"/>
      <c r="N14" s="55"/>
      <c r="O14" s="1"/>
      <c r="P14" s="1"/>
      <c r="Q14" s="34"/>
      <c r="R14" s="36"/>
      <c r="S14" s="1"/>
      <c r="T14" s="1"/>
    </row>
    <row r="15" spans="1:20" ht="15" thickBot="1" x14ac:dyDescent="0.35">
      <c r="A15" s="56"/>
      <c r="B15" s="57"/>
      <c r="C15" s="57"/>
      <c r="D15" s="57"/>
      <c r="E15" s="57"/>
      <c r="F15" s="57"/>
      <c r="G15" s="58"/>
      <c r="H15" s="59"/>
      <c r="I15" s="59"/>
      <c r="J15" s="57"/>
      <c r="K15" s="57"/>
      <c r="L15" s="60"/>
      <c r="M15" s="60"/>
      <c r="N15" s="61"/>
      <c r="O15" s="1"/>
      <c r="P15" s="1"/>
      <c r="Q15" s="34"/>
      <c r="R15" s="36"/>
      <c r="S15" s="1"/>
      <c r="T15" s="1"/>
    </row>
    <row r="16" spans="1:20" ht="15" thickBot="1" x14ac:dyDescent="0.35">
      <c r="A16" s="62"/>
      <c r="B16" s="62"/>
      <c r="C16" s="62"/>
      <c r="D16" s="62"/>
      <c r="E16" s="62"/>
      <c r="F16" s="62"/>
      <c r="G16" s="63"/>
      <c r="H16" s="64"/>
      <c r="I16" s="64"/>
      <c r="J16" s="62"/>
      <c r="K16" s="62"/>
      <c r="L16" s="62"/>
      <c r="M16" s="62"/>
      <c r="N16" s="62"/>
      <c r="Q16" s="34" t="s">
        <v>29</v>
      </c>
      <c r="R16" s="37"/>
    </row>
    <row r="17" spans="1:20" ht="15.6" x14ac:dyDescent="0.3">
      <c r="A17" s="108" t="s">
        <v>11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10"/>
      <c r="O17" s="1"/>
      <c r="P17" s="1"/>
      <c r="Q17" s="34" t="s">
        <v>30</v>
      </c>
      <c r="R17" s="36"/>
      <c r="S17" s="1"/>
      <c r="T17" s="1"/>
    </row>
    <row r="18" spans="1:20" ht="15" customHeight="1" x14ac:dyDescent="0.3">
      <c r="A18" s="111" t="s">
        <v>7</v>
      </c>
      <c r="B18" s="100" t="s">
        <v>8</v>
      </c>
      <c r="C18" s="100" t="s">
        <v>9</v>
      </c>
      <c r="D18" s="100" t="s">
        <v>12</v>
      </c>
      <c r="E18" s="100" t="s">
        <v>3</v>
      </c>
      <c r="F18" s="102" t="s">
        <v>4</v>
      </c>
      <c r="G18" s="117" t="s">
        <v>103</v>
      </c>
      <c r="H18" s="118"/>
      <c r="I18" s="119"/>
      <c r="J18" s="100" t="s">
        <v>117</v>
      </c>
      <c r="K18" s="100" t="s">
        <v>111</v>
      </c>
      <c r="L18" s="104" t="s">
        <v>10</v>
      </c>
      <c r="M18" s="105"/>
      <c r="N18" s="106" t="s">
        <v>114</v>
      </c>
      <c r="O18" s="1"/>
      <c r="P18" s="1"/>
      <c r="Q18" s="34" t="s">
        <v>31</v>
      </c>
      <c r="R18" s="36"/>
      <c r="S18" s="1"/>
      <c r="T18" s="1"/>
    </row>
    <row r="19" spans="1:20" ht="36" customHeight="1" x14ac:dyDescent="0.3">
      <c r="A19" s="112"/>
      <c r="B19" s="101"/>
      <c r="C19" s="101"/>
      <c r="D19" s="101"/>
      <c r="E19" s="101"/>
      <c r="F19" s="103"/>
      <c r="G19" s="47" t="s">
        <v>116</v>
      </c>
      <c r="H19" s="48" t="s">
        <v>101</v>
      </c>
      <c r="I19" s="49" t="s">
        <v>102</v>
      </c>
      <c r="J19" s="101"/>
      <c r="K19" s="101"/>
      <c r="L19" s="47" t="s">
        <v>100</v>
      </c>
      <c r="M19" s="47" t="s">
        <v>6</v>
      </c>
      <c r="N19" s="107"/>
      <c r="O19" s="1"/>
      <c r="P19" s="1"/>
      <c r="Q19" s="35"/>
      <c r="R19" s="36"/>
      <c r="S19" s="1"/>
      <c r="T19" s="1"/>
    </row>
    <row r="20" spans="1:20" ht="27.6" x14ac:dyDescent="0.3">
      <c r="A20" s="50" t="s">
        <v>122</v>
      </c>
      <c r="B20" s="51" t="s">
        <v>134</v>
      </c>
      <c r="C20" s="51"/>
      <c r="D20" s="51" t="s">
        <v>35</v>
      </c>
      <c r="E20" s="51">
        <v>1</v>
      </c>
      <c r="F20" s="51"/>
      <c r="G20" s="52">
        <v>168000</v>
      </c>
      <c r="H20" s="53">
        <v>1</v>
      </c>
      <c r="I20" s="53">
        <v>0</v>
      </c>
      <c r="J20" s="51" t="str">
        <f>+'Estructura del Proyecto'!C15</f>
        <v>DESARROLLO DE CAPACIDADES Y PREINVERSION</v>
      </c>
      <c r="K20" s="51" t="s">
        <v>110</v>
      </c>
      <c r="L20" s="54">
        <v>43649</v>
      </c>
      <c r="M20" s="54">
        <v>43900</v>
      </c>
      <c r="N20" s="55"/>
      <c r="O20" s="1"/>
      <c r="P20" s="1"/>
      <c r="Q20" s="34" t="s">
        <v>35</v>
      </c>
      <c r="R20" s="36"/>
      <c r="S20" s="1"/>
      <c r="T20" s="1"/>
    </row>
    <row r="21" spans="1:20" ht="41.4" x14ac:dyDescent="0.3">
      <c r="A21" s="50" t="s">
        <v>122</v>
      </c>
      <c r="B21" s="51" t="s">
        <v>140</v>
      </c>
      <c r="C21" s="51" t="s">
        <v>135</v>
      </c>
      <c r="D21" s="51" t="s">
        <v>32</v>
      </c>
      <c r="E21" s="51">
        <v>5</v>
      </c>
      <c r="F21" s="51"/>
      <c r="G21" s="52">
        <v>97000</v>
      </c>
      <c r="H21" s="53">
        <v>1</v>
      </c>
      <c r="I21" s="53">
        <v>0</v>
      </c>
      <c r="J21" s="51" t="str">
        <f>+'Estructura del Proyecto'!C15</f>
        <v>DESARROLLO DE CAPACIDADES Y PREINVERSION</v>
      </c>
      <c r="K21" s="51" t="s">
        <v>110</v>
      </c>
      <c r="L21" s="54">
        <v>43649</v>
      </c>
      <c r="M21" s="54">
        <v>43900</v>
      </c>
      <c r="N21" s="55"/>
      <c r="O21" s="1"/>
      <c r="P21" s="1"/>
      <c r="Q21" s="34" t="s">
        <v>32</v>
      </c>
      <c r="R21" s="36"/>
      <c r="S21" s="1"/>
      <c r="T21" s="1"/>
    </row>
    <row r="22" spans="1:20" ht="36.75" customHeight="1" x14ac:dyDescent="0.3">
      <c r="A22" s="50" t="s">
        <v>122</v>
      </c>
      <c r="B22" s="51" t="s">
        <v>139</v>
      </c>
      <c r="C22" s="51"/>
      <c r="D22" s="51" t="s">
        <v>35</v>
      </c>
      <c r="E22" s="51">
        <v>4</v>
      </c>
      <c r="F22" s="51"/>
      <c r="G22" s="52">
        <v>800000</v>
      </c>
      <c r="H22" s="53">
        <v>1</v>
      </c>
      <c r="I22" s="53">
        <v>0</v>
      </c>
      <c r="J22" s="51" t="str">
        <f>+'Estructura del Proyecto'!C15</f>
        <v>DESARROLLO DE CAPACIDADES Y PREINVERSION</v>
      </c>
      <c r="K22" s="51" t="s">
        <v>110</v>
      </c>
      <c r="L22" s="54">
        <v>43649</v>
      </c>
      <c r="M22" s="54">
        <v>43900</v>
      </c>
      <c r="N22" s="55"/>
      <c r="O22" s="1"/>
      <c r="P22" s="1"/>
      <c r="Q22" s="34"/>
      <c r="R22" s="36"/>
      <c r="S22" s="1"/>
      <c r="T22" s="1"/>
    </row>
    <row r="23" spans="1:20" x14ac:dyDescent="0.3">
      <c r="A23" s="50"/>
      <c r="B23" s="51"/>
      <c r="C23" s="51"/>
      <c r="D23" s="51"/>
      <c r="E23" s="51"/>
      <c r="F23" s="51"/>
      <c r="G23" s="52"/>
      <c r="H23" s="65"/>
      <c r="I23" s="65"/>
      <c r="J23" s="51"/>
      <c r="K23" s="51"/>
      <c r="L23" s="51"/>
      <c r="M23" s="51"/>
      <c r="N23" s="55"/>
      <c r="O23" s="1"/>
      <c r="P23" s="1"/>
      <c r="Q23" s="34" t="s">
        <v>113</v>
      </c>
      <c r="R23" s="36"/>
      <c r="S23" s="1"/>
      <c r="T23" s="1"/>
    </row>
    <row r="24" spans="1:20" x14ac:dyDescent="0.3">
      <c r="A24" s="50"/>
      <c r="B24" s="51"/>
      <c r="C24" s="51"/>
      <c r="D24" s="51"/>
      <c r="E24" s="51"/>
      <c r="F24" s="51"/>
      <c r="G24" s="52"/>
      <c r="H24" s="65"/>
      <c r="I24" s="65"/>
      <c r="J24" s="51"/>
      <c r="K24" s="51"/>
      <c r="L24" s="51"/>
      <c r="M24" s="51"/>
      <c r="N24" s="55"/>
      <c r="O24" s="1"/>
      <c r="P24" s="1"/>
      <c r="Q24" s="34" t="s">
        <v>33</v>
      </c>
      <c r="R24" s="36"/>
      <c r="S24" s="1"/>
      <c r="T24" s="1"/>
    </row>
    <row r="25" spans="1:20" ht="15" thickBot="1" x14ac:dyDescent="0.35">
      <c r="A25" s="56"/>
      <c r="B25" s="57"/>
      <c r="C25" s="57"/>
      <c r="D25" s="57"/>
      <c r="E25" s="57"/>
      <c r="F25" s="57"/>
      <c r="G25" s="58"/>
      <c r="H25" s="59"/>
      <c r="I25" s="59"/>
      <c r="J25" s="57"/>
      <c r="K25" s="57"/>
      <c r="L25" s="57"/>
      <c r="M25" s="57"/>
      <c r="N25" s="61"/>
      <c r="O25" s="1"/>
      <c r="P25" s="1"/>
      <c r="Q25" s="34" t="s">
        <v>112</v>
      </c>
      <c r="R25" s="36"/>
      <c r="S25" s="1"/>
      <c r="T25" s="1"/>
    </row>
    <row r="26" spans="1:20" ht="15" thickBot="1" x14ac:dyDescent="0.35">
      <c r="A26" s="62"/>
      <c r="B26" s="62"/>
      <c r="C26" s="62"/>
      <c r="D26" s="62"/>
      <c r="E26" s="62"/>
      <c r="F26" s="62"/>
      <c r="G26" s="63"/>
      <c r="H26" s="64"/>
      <c r="I26" s="64"/>
      <c r="J26" s="62"/>
      <c r="K26" s="62"/>
      <c r="L26" s="62"/>
      <c r="M26" s="62"/>
      <c r="N26" s="62"/>
      <c r="Q26" s="34" t="s">
        <v>34</v>
      </c>
      <c r="R26" s="37"/>
    </row>
    <row r="27" spans="1:20" ht="15.75" customHeight="1" x14ac:dyDescent="0.3">
      <c r="A27" s="108" t="s">
        <v>13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10"/>
      <c r="Q27" s="34" t="s">
        <v>36</v>
      </c>
      <c r="R27" s="37"/>
    </row>
    <row r="28" spans="1:20" ht="15" customHeight="1" x14ac:dyDescent="0.3">
      <c r="A28" s="111" t="s">
        <v>7</v>
      </c>
      <c r="B28" s="100" t="s">
        <v>8</v>
      </c>
      <c r="C28" s="100" t="s">
        <v>9</v>
      </c>
      <c r="D28" s="100" t="s">
        <v>12</v>
      </c>
      <c r="E28" s="100" t="s">
        <v>3</v>
      </c>
      <c r="F28" s="102" t="s">
        <v>4</v>
      </c>
      <c r="G28" s="117" t="s">
        <v>103</v>
      </c>
      <c r="H28" s="118"/>
      <c r="I28" s="119"/>
      <c r="J28" s="100" t="s">
        <v>117</v>
      </c>
      <c r="K28" s="100" t="s">
        <v>111</v>
      </c>
      <c r="L28" s="104" t="s">
        <v>10</v>
      </c>
      <c r="M28" s="105"/>
      <c r="N28" s="106" t="s">
        <v>114</v>
      </c>
      <c r="Q28" s="34" t="s">
        <v>37</v>
      </c>
      <c r="R28" s="37"/>
    </row>
    <row r="29" spans="1:20" ht="36.75" customHeight="1" x14ac:dyDescent="0.3">
      <c r="A29" s="112"/>
      <c r="B29" s="101"/>
      <c r="C29" s="101"/>
      <c r="D29" s="101"/>
      <c r="E29" s="101"/>
      <c r="F29" s="103"/>
      <c r="G29" s="47" t="s">
        <v>116</v>
      </c>
      <c r="H29" s="48" t="s">
        <v>101</v>
      </c>
      <c r="I29" s="49" t="s">
        <v>102</v>
      </c>
      <c r="J29" s="101"/>
      <c r="K29" s="101"/>
      <c r="L29" s="47" t="s">
        <v>5</v>
      </c>
      <c r="M29" s="47" t="s">
        <v>6</v>
      </c>
      <c r="N29" s="107"/>
      <c r="Q29" s="34" t="s">
        <v>38</v>
      </c>
      <c r="R29" s="37"/>
    </row>
    <row r="30" spans="1:20" x14ac:dyDescent="0.3">
      <c r="A30" s="50"/>
      <c r="B30" s="51"/>
      <c r="C30" s="51"/>
      <c r="D30" s="51"/>
      <c r="E30" s="51"/>
      <c r="F30" s="51"/>
      <c r="G30" s="52"/>
      <c r="H30" s="65"/>
      <c r="I30" s="65"/>
      <c r="J30" s="51"/>
      <c r="K30" s="51"/>
      <c r="L30" s="51"/>
      <c r="M30" s="51"/>
      <c r="N30" s="55"/>
      <c r="Q30" s="35"/>
      <c r="R30" s="37"/>
    </row>
    <row r="31" spans="1:20" x14ac:dyDescent="0.3">
      <c r="A31" s="50"/>
      <c r="B31" s="51"/>
      <c r="C31" s="51"/>
      <c r="D31" s="51"/>
      <c r="E31" s="51"/>
      <c r="F31" s="51"/>
      <c r="G31" s="52"/>
      <c r="H31" s="65"/>
      <c r="I31" s="65"/>
      <c r="J31" s="51"/>
      <c r="K31" s="51"/>
      <c r="L31" s="51"/>
      <c r="M31" s="51"/>
      <c r="N31" s="55"/>
      <c r="Q31" s="35"/>
      <c r="R31" s="37"/>
    </row>
    <row r="32" spans="1:20" x14ac:dyDescent="0.3">
      <c r="A32" s="50"/>
      <c r="B32" s="51"/>
      <c r="C32" s="51"/>
      <c r="D32" s="51"/>
      <c r="E32" s="51"/>
      <c r="F32" s="51"/>
      <c r="G32" s="52"/>
      <c r="H32" s="65"/>
      <c r="I32" s="65"/>
      <c r="J32" s="51"/>
      <c r="K32" s="51"/>
      <c r="L32" s="51"/>
      <c r="M32" s="51"/>
      <c r="N32" s="55"/>
      <c r="Q32" s="35"/>
      <c r="R32" s="37"/>
    </row>
    <row r="33" spans="1:18" x14ac:dyDescent="0.3">
      <c r="A33" s="50"/>
      <c r="B33" s="51"/>
      <c r="C33" s="51"/>
      <c r="D33" s="51"/>
      <c r="E33" s="51"/>
      <c r="F33" s="51"/>
      <c r="G33" s="52"/>
      <c r="H33" s="65"/>
      <c r="I33" s="65"/>
      <c r="J33" s="51"/>
      <c r="K33" s="51"/>
      <c r="L33" s="51"/>
      <c r="M33" s="51"/>
      <c r="N33" s="55"/>
      <c r="Q33" s="34" t="s">
        <v>42</v>
      </c>
      <c r="R33" s="37"/>
    </row>
    <row r="34" spans="1:18" ht="15" thickBot="1" x14ac:dyDescent="0.35">
      <c r="A34" s="56"/>
      <c r="B34" s="57"/>
      <c r="C34" s="57"/>
      <c r="D34" s="57"/>
      <c r="E34" s="57"/>
      <c r="F34" s="57"/>
      <c r="G34" s="58"/>
      <c r="H34" s="59"/>
      <c r="I34" s="59"/>
      <c r="J34" s="57"/>
      <c r="K34" s="57"/>
      <c r="L34" s="57"/>
      <c r="M34" s="57"/>
      <c r="N34" s="61"/>
      <c r="Q34" s="34" t="s">
        <v>41</v>
      </c>
      <c r="R34" s="37"/>
    </row>
    <row r="35" spans="1:18" ht="15" thickBot="1" x14ac:dyDescent="0.35">
      <c r="A35" s="62"/>
      <c r="B35" s="62"/>
      <c r="C35" s="62"/>
      <c r="D35" s="62"/>
      <c r="E35" s="62"/>
      <c r="F35" s="62"/>
      <c r="G35" s="63"/>
      <c r="H35" s="64"/>
      <c r="I35" s="64"/>
      <c r="J35" s="62"/>
      <c r="K35" s="62"/>
      <c r="L35" s="62"/>
      <c r="M35" s="62"/>
      <c r="N35" s="62"/>
      <c r="Q35" s="34" t="s">
        <v>39</v>
      </c>
      <c r="R35" s="37"/>
    </row>
    <row r="36" spans="1:18" ht="15.75" customHeight="1" x14ac:dyDescent="0.3">
      <c r="A36" s="108" t="s">
        <v>14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10"/>
      <c r="Q36" s="34" t="s">
        <v>33</v>
      </c>
      <c r="R36" s="37"/>
    </row>
    <row r="37" spans="1:18" ht="15" customHeight="1" x14ac:dyDescent="0.3">
      <c r="A37" s="111" t="s">
        <v>7</v>
      </c>
      <c r="B37" s="100" t="s">
        <v>8</v>
      </c>
      <c r="C37" s="100" t="s">
        <v>9</v>
      </c>
      <c r="D37" s="100" t="s">
        <v>12</v>
      </c>
      <c r="E37" s="100"/>
      <c r="F37" s="102"/>
      <c r="G37" s="117" t="s">
        <v>103</v>
      </c>
      <c r="H37" s="118"/>
      <c r="I37" s="119"/>
      <c r="J37" s="100" t="s">
        <v>117</v>
      </c>
      <c r="K37" s="100" t="s">
        <v>111</v>
      </c>
      <c r="L37" s="104" t="s">
        <v>10</v>
      </c>
      <c r="M37" s="105"/>
      <c r="N37" s="106" t="s">
        <v>114</v>
      </c>
      <c r="Q37" s="34" t="s">
        <v>112</v>
      </c>
      <c r="R37" s="37"/>
    </row>
    <row r="38" spans="1:18" ht="41.4" x14ac:dyDescent="0.3">
      <c r="A38" s="112"/>
      <c r="B38" s="101"/>
      <c r="C38" s="101"/>
      <c r="D38" s="101"/>
      <c r="E38" s="101" t="s">
        <v>4</v>
      </c>
      <c r="F38" s="103"/>
      <c r="G38" s="47" t="s">
        <v>116</v>
      </c>
      <c r="H38" s="48" t="s">
        <v>101</v>
      </c>
      <c r="I38" s="49" t="s">
        <v>102</v>
      </c>
      <c r="J38" s="101"/>
      <c r="K38" s="101"/>
      <c r="L38" s="47" t="s">
        <v>15</v>
      </c>
      <c r="M38" s="47" t="s">
        <v>6</v>
      </c>
      <c r="N38" s="107"/>
      <c r="Q38" s="34" t="s">
        <v>40</v>
      </c>
      <c r="R38" s="37"/>
    </row>
    <row r="39" spans="1:18" s="81" customFormat="1" x14ac:dyDescent="0.3">
      <c r="A39" s="50"/>
      <c r="B39" s="51"/>
      <c r="C39" s="51"/>
      <c r="D39" s="51"/>
      <c r="E39" s="51"/>
      <c r="F39" s="51"/>
      <c r="G39" s="52"/>
      <c r="H39" s="53"/>
      <c r="I39" s="53"/>
      <c r="J39" s="65"/>
      <c r="K39" s="51"/>
      <c r="L39" s="54"/>
      <c r="M39" s="54"/>
      <c r="N39" s="55"/>
      <c r="Q39" s="34" t="s">
        <v>43</v>
      </c>
      <c r="R39" s="82"/>
    </row>
    <row r="40" spans="1:18" s="81" customFormat="1" x14ac:dyDescent="0.3">
      <c r="A40" s="50"/>
      <c r="B40" s="51"/>
      <c r="C40" s="51"/>
      <c r="D40" s="51"/>
      <c r="E40" s="51"/>
      <c r="F40" s="51"/>
      <c r="G40" s="52"/>
      <c r="H40" s="53"/>
      <c r="I40" s="53"/>
      <c r="J40" s="65"/>
      <c r="K40" s="51"/>
      <c r="L40" s="54"/>
      <c r="M40" s="54"/>
      <c r="N40" s="55"/>
      <c r="Q40" s="34"/>
      <c r="R40" s="82"/>
    </row>
    <row r="41" spans="1:18" s="81" customFormat="1" x14ac:dyDescent="0.3">
      <c r="A41" s="50"/>
      <c r="B41" s="51"/>
      <c r="C41" s="51"/>
      <c r="D41" s="51"/>
      <c r="E41" s="51"/>
      <c r="F41" s="51"/>
      <c r="G41" s="52"/>
      <c r="H41" s="53"/>
      <c r="I41" s="53"/>
      <c r="J41" s="65"/>
      <c r="K41" s="51"/>
      <c r="L41" s="54"/>
      <c r="M41" s="54"/>
      <c r="N41" s="55"/>
      <c r="Q41" s="34"/>
      <c r="R41" s="82"/>
    </row>
    <row r="42" spans="1:18" s="81" customFormat="1" ht="27.6" x14ac:dyDescent="0.3">
      <c r="A42" s="50" t="s">
        <v>122</v>
      </c>
      <c r="B42" s="51" t="s">
        <v>157</v>
      </c>
      <c r="C42" s="51"/>
      <c r="D42" s="51" t="s">
        <v>42</v>
      </c>
      <c r="E42" s="51"/>
      <c r="F42" s="51"/>
      <c r="G42" s="52">
        <v>1136000</v>
      </c>
      <c r="H42" s="53">
        <v>1</v>
      </c>
      <c r="I42" s="53">
        <v>0</v>
      </c>
      <c r="J42" s="65" t="str">
        <f>+'Estructura del Proyecto'!C15</f>
        <v>DESARROLLO DE CAPACIDADES Y PREINVERSION</v>
      </c>
      <c r="K42" s="51" t="s">
        <v>110</v>
      </c>
      <c r="L42" s="54">
        <v>43563</v>
      </c>
      <c r="M42" s="54">
        <v>44046</v>
      </c>
      <c r="N42" s="55"/>
      <c r="Q42" s="34"/>
      <c r="R42" s="82"/>
    </row>
    <row r="43" spans="1:18" s="81" customFormat="1" x14ac:dyDescent="0.3">
      <c r="A43" s="50"/>
      <c r="B43" s="51"/>
      <c r="C43" s="51"/>
      <c r="D43" s="51"/>
      <c r="E43" s="51"/>
      <c r="F43" s="51"/>
      <c r="G43" s="52"/>
      <c r="H43" s="53"/>
      <c r="I43" s="53"/>
      <c r="J43" s="65"/>
      <c r="K43" s="51"/>
      <c r="L43" s="54"/>
      <c r="M43" s="54"/>
      <c r="N43" s="55"/>
      <c r="Q43" s="34"/>
      <c r="R43" s="82"/>
    </row>
    <row r="44" spans="1:18" s="81" customFormat="1" x14ac:dyDescent="0.3">
      <c r="A44" s="50"/>
      <c r="B44" s="51"/>
      <c r="C44" s="51"/>
      <c r="D44" s="51"/>
      <c r="E44" s="51"/>
      <c r="F44" s="51"/>
      <c r="G44" s="52"/>
      <c r="H44" s="53"/>
      <c r="I44" s="53"/>
      <c r="J44" s="65"/>
      <c r="K44" s="51"/>
      <c r="L44" s="54"/>
      <c r="M44" s="54"/>
      <c r="N44" s="55"/>
      <c r="Q44" s="34"/>
      <c r="R44" s="82"/>
    </row>
    <row r="45" spans="1:18" s="81" customFormat="1" ht="41.25" customHeight="1" x14ac:dyDescent="0.3">
      <c r="A45" s="50"/>
      <c r="B45" s="51"/>
      <c r="C45" s="51"/>
      <c r="D45" s="51"/>
      <c r="E45" s="51"/>
      <c r="F45" s="51"/>
      <c r="G45" s="52"/>
      <c r="H45" s="53"/>
      <c r="I45" s="53"/>
      <c r="J45" s="65"/>
      <c r="K45" s="51"/>
      <c r="L45" s="54"/>
      <c r="M45" s="54"/>
      <c r="N45" s="55"/>
      <c r="P45" s="123"/>
      <c r="Q45" s="34"/>
      <c r="R45" s="82"/>
    </row>
    <row r="46" spans="1:18" s="81" customFormat="1" ht="27.6" x14ac:dyDescent="0.3">
      <c r="A46" s="50" t="s">
        <v>122</v>
      </c>
      <c r="B46" s="51" t="s">
        <v>130</v>
      </c>
      <c r="C46" s="51" t="s">
        <v>124</v>
      </c>
      <c r="D46" s="51" t="s">
        <v>42</v>
      </c>
      <c r="E46" s="51"/>
      <c r="F46" s="51"/>
      <c r="G46" s="52">
        <v>2096490</v>
      </c>
      <c r="H46" s="53">
        <v>1</v>
      </c>
      <c r="I46" s="53">
        <v>0</v>
      </c>
      <c r="J46" s="65" t="str">
        <f>+'Estructura del Proyecto'!C14</f>
        <v>INVERSIONES EN LA RVF</v>
      </c>
      <c r="K46" s="51" t="s">
        <v>110</v>
      </c>
      <c r="L46" s="54">
        <v>43593</v>
      </c>
      <c r="M46" s="54">
        <v>43775</v>
      </c>
      <c r="N46" s="55"/>
      <c r="Q46" s="34"/>
      <c r="R46" s="82"/>
    </row>
    <row r="47" spans="1:18" s="81" customFormat="1" ht="41.25" customHeight="1" x14ac:dyDescent="0.3">
      <c r="A47" s="50" t="s">
        <v>122</v>
      </c>
      <c r="B47" s="51" t="s">
        <v>131</v>
      </c>
      <c r="C47" s="51"/>
      <c r="D47" s="51" t="s">
        <v>42</v>
      </c>
      <c r="E47" s="51"/>
      <c r="F47" s="51"/>
      <c r="G47" s="52">
        <v>992065</v>
      </c>
      <c r="H47" s="53">
        <v>1</v>
      </c>
      <c r="I47" s="53">
        <v>0</v>
      </c>
      <c r="J47" s="65" t="str">
        <f>+'Estructura del Proyecto'!C14</f>
        <v>INVERSIONES EN LA RVF</v>
      </c>
      <c r="K47" s="51" t="s">
        <v>110</v>
      </c>
      <c r="L47" s="54">
        <v>43665</v>
      </c>
      <c r="M47" s="54">
        <v>43900</v>
      </c>
      <c r="N47" s="55"/>
      <c r="Q47" s="34"/>
      <c r="R47" s="82"/>
    </row>
    <row r="48" spans="1:18" s="81" customFormat="1" ht="27.6" x14ac:dyDescent="0.3">
      <c r="A48" s="50" t="s">
        <v>122</v>
      </c>
      <c r="B48" s="51" t="s">
        <v>132</v>
      </c>
      <c r="C48" s="51" t="s">
        <v>127</v>
      </c>
      <c r="D48" s="51" t="s">
        <v>42</v>
      </c>
      <c r="E48" s="51"/>
      <c r="F48" s="51"/>
      <c r="G48" s="52">
        <v>685961</v>
      </c>
      <c r="H48" s="53">
        <v>1</v>
      </c>
      <c r="I48" s="53">
        <v>0</v>
      </c>
      <c r="J48" s="65" t="str">
        <f>+'Estructura del Proyecto'!C14</f>
        <v>INVERSIONES EN LA RVF</v>
      </c>
      <c r="K48" s="51" t="s">
        <v>110</v>
      </c>
      <c r="L48" s="54">
        <v>43665</v>
      </c>
      <c r="M48" s="54">
        <v>43860</v>
      </c>
      <c r="N48" s="55"/>
      <c r="Q48" s="34"/>
      <c r="R48" s="82"/>
    </row>
    <row r="49" spans="1:18" s="81" customFormat="1" ht="50.25" customHeight="1" x14ac:dyDescent="0.3">
      <c r="A49" s="50"/>
      <c r="B49" s="51"/>
      <c r="C49" s="51"/>
      <c r="D49" s="51"/>
      <c r="E49" s="51"/>
      <c r="F49" s="51"/>
      <c r="G49" s="52"/>
      <c r="H49" s="53"/>
      <c r="I49" s="53"/>
      <c r="J49" s="65"/>
      <c r="K49" s="51"/>
      <c r="L49" s="54"/>
      <c r="M49" s="54"/>
      <c r="N49" s="55"/>
      <c r="R49" s="124"/>
    </row>
    <row r="50" spans="1:18" s="81" customFormat="1" ht="50.25" customHeight="1" x14ac:dyDescent="0.3">
      <c r="A50" s="50"/>
      <c r="B50" s="51"/>
      <c r="C50" s="51"/>
      <c r="D50" s="51"/>
      <c r="E50" s="51"/>
      <c r="F50" s="51"/>
      <c r="G50" s="52"/>
      <c r="H50" s="53"/>
      <c r="I50" s="53"/>
      <c r="J50" s="65"/>
      <c r="K50" s="51"/>
      <c r="L50" s="54"/>
      <c r="M50" s="54"/>
      <c r="N50" s="55"/>
      <c r="Q50" s="124"/>
      <c r="R50" s="124"/>
    </row>
    <row r="51" spans="1:18" s="81" customFormat="1" ht="50.25" customHeight="1" x14ac:dyDescent="0.3">
      <c r="A51" s="50" t="s">
        <v>122</v>
      </c>
      <c r="B51" s="51" t="s">
        <v>153</v>
      </c>
      <c r="C51" s="51"/>
      <c r="D51" s="51" t="s">
        <v>42</v>
      </c>
      <c r="E51" s="51"/>
      <c r="F51" s="51"/>
      <c r="G51" s="52">
        <f>10150000-2096490-992065-685961</f>
        <v>6375484</v>
      </c>
      <c r="H51" s="53">
        <v>1</v>
      </c>
      <c r="I51" s="53">
        <v>0</v>
      </c>
      <c r="J51" s="65" t="str">
        <f>+'Estructura del Proyecto'!C14</f>
        <v>INVERSIONES EN LA RVF</v>
      </c>
      <c r="K51" s="51" t="s">
        <v>110</v>
      </c>
      <c r="L51" s="54">
        <v>43665</v>
      </c>
      <c r="M51" s="54">
        <v>43860</v>
      </c>
      <c r="N51" s="55"/>
      <c r="P51" s="123"/>
      <c r="Q51" s="124"/>
      <c r="R51" s="124"/>
    </row>
    <row r="52" spans="1:18" s="81" customFormat="1" ht="50.25" customHeight="1" x14ac:dyDescent="0.3">
      <c r="A52" s="50" t="s">
        <v>122</v>
      </c>
      <c r="B52" s="51" t="s">
        <v>155</v>
      </c>
      <c r="C52" s="51"/>
      <c r="D52" s="51" t="s">
        <v>42</v>
      </c>
      <c r="E52" s="51"/>
      <c r="F52" s="51"/>
      <c r="G52" s="52">
        <v>1000000</v>
      </c>
      <c r="H52" s="53">
        <v>1</v>
      </c>
      <c r="I52" s="53">
        <v>0</v>
      </c>
      <c r="J52" s="65" t="str">
        <f>+'Estructura del Proyecto'!C15</f>
        <v>DESARROLLO DE CAPACIDADES Y PREINVERSION</v>
      </c>
      <c r="K52" s="51" t="s">
        <v>110</v>
      </c>
      <c r="L52" s="54">
        <v>43665</v>
      </c>
      <c r="M52" s="54">
        <v>43860</v>
      </c>
      <c r="N52" s="55"/>
      <c r="P52" s="123"/>
      <c r="Q52" s="124"/>
      <c r="R52" s="124"/>
    </row>
    <row r="53" spans="1:18" s="81" customFormat="1" ht="50.25" customHeight="1" x14ac:dyDescent="0.3">
      <c r="A53" s="50" t="s">
        <v>122</v>
      </c>
      <c r="B53" s="51" t="s">
        <v>143</v>
      </c>
      <c r="C53" s="51"/>
      <c r="D53" s="51" t="s">
        <v>42</v>
      </c>
      <c r="E53" s="51"/>
      <c r="F53" s="51"/>
      <c r="G53" s="52">
        <f>0.1/100*150000000</f>
        <v>150000</v>
      </c>
      <c r="H53" s="53">
        <v>1</v>
      </c>
      <c r="I53" s="53">
        <v>0</v>
      </c>
      <c r="J53" s="65" t="str">
        <f>+'Estructura del Proyecto'!C16</f>
        <v>Administración y gestión</v>
      </c>
      <c r="K53" s="51" t="s">
        <v>110</v>
      </c>
      <c r="L53" s="54">
        <v>43649</v>
      </c>
      <c r="M53" s="54">
        <v>43837</v>
      </c>
      <c r="N53" s="55"/>
      <c r="Q53" s="124"/>
      <c r="R53" s="124"/>
    </row>
    <row r="54" spans="1:18" ht="50.25" customHeight="1" x14ac:dyDescent="0.3">
      <c r="A54" s="50" t="s">
        <v>122</v>
      </c>
      <c r="B54" s="51" t="s">
        <v>154</v>
      </c>
      <c r="C54" s="51"/>
      <c r="D54" s="51" t="s">
        <v>39</v>
      </c>
      <c r="E54" s="51"/>
      <c r="F54" s="51"/>
      <c r="G54" s="52">
        <v>50000</v>
      </c>
      <c r="H54" s="53">
        <v>1</v>
      </c>
      <c r="I54" s="53">
        <v>0</v>
      </c>
      <c r="J54" s="65" t="str">
        <f>+'Estructura del Proyecto'!C16</f>
        <v>Administración y gestión</v>
      </c>
      <c r="K54" s="51" t="s">
        <v>110</v>
      </c>
      <c r="L54" s="54">
        <v>44344</v>
      </c>
      <c r="M54" s="54">
        <v>44511</v>
      </c>
      <c r="N54" s="55"/>
      <c r="Q54" s="35"/>
      <c r="R54" s="35"/>
    </row>
    <row r="55" spans="1:18" ht="50.25" customHeight="1" x14ac:dyDescent="0.3">
      <c r="A55" s="50" t="s">
        <v>122</v>
      </c>
      <c r="B55" s="51" t="s">
        <v>142</v>
      </c>
      <c r="C55" s="51"/>
      <c r="D55" s="51" t="s">
        <v>39</v>
      </c>
      <c r="E55" s="51"/>
      <c r="F55" s="51"/>
      <c r="G55" s="52">
        <v>80000</v>
      </c>
      <c r="H55" s="53">
        <v>1</v>
      </c>
      <c r="I55" s="53">
        <v>0</v>
      </c>
      <c r="J55" s="65" t="str">
        <f>+'Estructura del Proyecto'!C16</f>
        <v>Administración y gestión</v>
      </c>
      <c r="K55" s="51" t="s">
        <v>110</v>
      </c>
      <c r="L55" s="54">
        <v>44862</v>
      </c>
      <c r="M55" s="54">
        <v>45029</v>
      </c>
      <c r="N55" s="55"/>
      <c r="Q55" s="35"/>
      <c r="R55" s="35"/>
    </row>
    <row r="56" spans="1:18" ht="27.6" x14ac:dyDescent="0.3">
      <c r="A56" s="50" t="s">
        <v>122</v>
      </c>
      <c r="B56" s="51" t="s">
        <v>151</v>
      </c>
      <c r="C56" s="51"/>
      <c r="D56" s="51" t="s">
        <v>42</v>
      </c>
      <c r="E56" s="51"/>
      <c r="F56" s="51"/>
      <c r="G56" s="52">
        <f>0.2/100*150000000</f>
        <v>300000</v>
      </c>
      <c r="H56" s="53">
        <v>1</v>
      </c>
      <c r="I56" s="53">
        <v>0</v>
      </c>
      <c r="J56" s="65" t="str">
        <f>+'Estructura del Proyecto'!C16</f>
        <v>Administración y gestión</v>
      </c>
      <c r="K56" s="51" t="s">
        <v>110</v>
      </c>
      <c r="L56" s="54">
        <v>43903</v>
      </c>
      <c r="M56" s="54">
        <v>44074</v>
      </c>
      <c r="N56" s="55"/>
      <c r="Q56" s="35"/>
      <c r="R56" s="35"/>
    </row>
    <row r="57" spans="1:18" ht="15" thickBot="1" x14ac:dyDescent="0.35">
      <c r="A57" s="56"/>
      <c r="B57" s="57"/>
      <c r="C57" s="57"/>
      <c r="D57" s="57"/>
      <c r="E57" s="57"/>
      <c r="F57" s="57"/>
      <c r="G57" s="58"/>
      <c r="H57" s="66" t="s">
        <v>133</v>
      </c>
      <c r="I57" s="66"/>
      <c r="J57" s="59"/>
      <c r="K57" s="57"/>
      <c r="L57" s="57"/>
      <c r="M57" s="57"/>
      <c r="N57" s="61"/>
      <c r="Q57" s="38" t="s">
        <v>44</v>
      </c>
      <c r="R57" s="38" t="s">
        <v>45</v>
      </c>
    </row>
    <row r="58" spans="1:18" ht="15" thickBot="1" x14ac:dyDescent="0.35">
      <c r="A58" s="62"/>
      <c r="B58" s="62"/>
      <c r="C58" s="62"/>
      <c r="D58" s="62"/>
      <c r="E58" s="62"/>
      <c r="F58" s="62"/>
      <c r="G58" s="63"/>
      <c r="H58" s="64"/>
      <c r="I58" s="64"/>
      <c r="J58" s="62"/>
      <c r="K58" s="62"/>
      <c r="L58" s="62"/>
      <c r="M58" s="62"/>
      <c r="N58" s="62"/>
      <c r="Q58" s="38" t="s">
        <v>46</v>
      </c>
      <c r="R58" s="38" t="s">
        <v>45</v>
      </c>
    </row>
    <row r="59" spans="1:18" ht="15.75" customHeight="1" x14ac:dyDescent="0.3">
      <c r="A59" s="108" t="s">
        <v>16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10"/>
      <c r="Q59" s="38" t="s">
        <v>47</v>
      </c>
      <c r="R59" s="38" t="s">
        <v>45</v>
      </c>
    </row>
    <row r="60" spans="1:18" ht="15" customHeight="1" x14ac:dyDescent="0.3">
      <c r="A60" s="111" t="s">
        <v>7</v>
      </c>
      <c r="B60" s="100" t="s">
        <v>8</v>
      </c>
      <c r="C60" s="100" t="s">
        <v>9</v>
      </c>
      <c r="D60" s="100" t="s">
        <v>12</v>
      </c>
      <c r="E60" s="100" t="s">
        <v>4</v>
      </c>
      <c r="F60" s="102" t="s">
        <v>118</v>
      </c>
      <c r="G60" s="117" t="s">
        <v>103</v>
      </c>
      <c r="H60" s="118"/>
      <c r="I60" s="119"/>
      <c r="J60" s="100" t="s">
        <v>117</v>
      </c>
      <c r="K60" s="100" t="s">
        <v>111</v>
      </c>
      <c r="L60" s="104" t="s">
        <v>10</v>
      </c>
      <c r="M60" s="105"/>
      <c r="N60" s="106" t="s">
        <v>114</v>
      </c>
      <c r="Q60" s="38" t="s">
        <v>44</v>
      </c>
      <c r="R60" s="38" t="s">
        <v>48</v>
      </c>
    </row>
    <row r="61" spans="1:18" ht="41.4" x14ac:dyDescent="0.3">
      <c r="A61" s="112"/>
      <c r="B61" s="101"/>
      <c r="C61" s="101"/>
      <c r="D61" s="101"/>
      <c r="E61" s="101"/>
      <c r="F61" s="103"/>
      <c r="G61" s="47" t="s">
        <v>116</v>
      </c>
      <c r="H61" s="48" t="s">
        <v>101</v>
      </c>
      <c r="I61" s="49" t="s">
        <v>102</v>
      </c>
      <c r="J61" s="101"/>
      <c r="K61" s="101"/>
      <c r="L61" s="47" t="s">
        <v>17</v>
      </c>
      <c r="M61" s="47" t="s">
        <v>18</v>
      </c>
      <c r="N61" s="107"/>
      <c r="Q61" s="38" t="s">
        <v>46</v>
      </c>
      <c r="R61" s="38" t="s">
        <v>48</v>
      </c>
    </row>
    <row r="62" spans="1:18" ht="26.25" customHeight="1" x14ac:dyDescent="0.3">
      <c r="A62" s="50" t="s">
        <v>122</v>
      </c>
      <c r="B62" s="51" t="s">
        <v>156</v>
      </c>
      <c r="C62" s="51"/>
      <c r="D62" s="84" t="s">
        <v>70</v>
      </c>
      <c r="E62" s="51"/>
      <c r="F62" s="67">
        <v>8</v>
      </c>
      <c r="G62" s="52">
        <f>1099000-360000</f>
        <v>739000</v>
      </c>
      <c r="H62" s="53">
        <v>1</v>
      </c>
      <c r="I62" s="68">
        <v>0</v>
      </c>
      <c r="J62" s="51" t="str">
        <f>+'Estructura del Proyecto'!C15</f>
        <v>DESARROLLO DE CAPACIDADES Y PREINVERSION</v>
      </c>
      <c r="K62" s="51" t="s">
        <v>110</v>
      </c>
      <c r="L62" s="54">
        <v>43497</v>
      </c>
      <c r="M62" s="54">
        <v>43525</v>
      </c>
      <c r="N62" s="55"/>
      <c r="Q62" s="38" t="s">
        <v>49</v>
      </c>
      <c r="R62" s="38" t="s">
        <v>48</v>
      </c>
    </row>
    <row r="63" spans="1:18" x14ac:dyDescent="0.3">
      <c r="A63" s="50"/>
      <c r="B63" s="51"/>
      <c r="C63" s="51"/>
      <c r="D63" s="51"/>
      <c r="E63" s="51"/>
      <c r="F63" s="67" t="s">
        <v>133</v>
      </c>
      <c r="G63" s="52"/>
      <c r="H63" s="53"/>
      <c r="I63" s="68"/>
      <c r="J63" s="51"/>
      <c r="K63" s="51"/>
      <c r="L63" s="54"/>
      <c r="M63" s="54"/>
      <c r="N63" s="55"/>
      <c r="Q63" s="38"/>
      <c r="R63" s="38"/>
    </row>
    <row r="64" spans="1:18" x14ac:dyDescent="0.3">
      <c r="A64" s="50"/>
      <c r="B64" s="51"/>
      <c r="C64" s="51"/>
      <c r="D64" s="51"/>
      <c r="E64" s="51"/>
      <c r="F64" s="67" t="s">
        <v>133</v>
      </c>
      <c r="G64" s="52"/>
      <c r="H64" s="53"/>
      <c r="I64" s="68"/>
      <c r="J64" s="51"/>
      <c r="K64" s="51"/>
      <c r="L64" s="54"/>
      <c r="M64" s="54"/>
      <c r="N64" s="55"/>
      <c r="Q64" s="38"/>
      <c r="R64" s="38"/>
    </row>
    <row r="65" spans="1:18" x14ac:dyDescent="0.3">
      <c r="A65" s="50"/>
      <c r="B65" s="51"/>
      <c r="C65" s="51"/>
      <c r="D65" s="51"/>
      <c r="E65" s="51"/>
      <c r="F65" s="67" t="s">
        <v>133</v>
      </c>
      <c r="G65" s="52"/>
      <c r="H65" s="53"/>
      <c r="I65" s="68"/>
      <c r="J65" s="51"/>
      <c r="K65" s="51"/>
      <c r="L65" s="54"/>
      <c r="M65" s="54"/>
      <c r="N65" s="55"/>
      <c r="Q65" s="38"/>
      <c r="R65" s="38"/>
    </row>
    <row r="66" spans="1:18" x14ac:dyDescent="0.3">
      <c r="A66" s="50"/>
      <c r="B66" s="51"/>
      <c r="C66" s="51"/>
      <c r="D66" s="51"/>
      <c r="E66" s="51"/>
      <c r="F66" s="67" t="s">
        <v>133</v>
      </c>
      <c r="G66" s="52"/>
      <c r="H66" s="53"/>
      <c r="I66" s="68"/>
      <c r="J66" s="51"/>
      <c r="K66" s="51"/>
      <c r="L66" s="54"/>
      <c r="M66" s="54"/>
      <c r="N66" s="55"/>
      <c r="Q66" s="38"/>
      <c r="R66" s="38"/>
    </row>
    <row r="67" spans="1:18" x14ac:dyDescent="0.3">
      <c r="A67" s="50"/>
      <c r="B67" s="51"/>
      <c r="C67" s="51"/>
      <c r="D67" s="51"/>
      <c r="E67" s="51"/>
      <c r="F67" s="67" t="s">
        <v>133</v>
      </c>
      <c r="G67" s="52"/>
      <c r="H67" s="53"/>
      <c r="I67" s="68"/>
      <c r="J67" s="51"/>
      <c r="K67" s="51"/>
      <c r="L67" s="54"/>
      <c r="M67" s="54"/>
      <c r="N67" s="55"/>
      <c r="Q67" s="38"/>
      <c r="R67" s="38"/>
    </row>
    <row r="68" spans="1:18" x14ac:dyDescent="0.3">
      <c r="A68" s="50"/>
      <c r="B68" s="51"/>
      <c r="C68" s="51"/>
      <c r="D68" s="51"/>
      <c r="E68" s="51"/>
      <c r="F68" s="67" t="s">
        <v>133</v>
      </c>
      <c r="G68" s="52"/>
      <c r="H68" s="53"/>
      <c r="I68" s="68"/>
      <c r="J68" s="51"/>
      <c r="K68" s="51"/>
      <c r="L68" s="54"/>
      <c r="M68" s="54"/>
      <c r="N68" s="55"/>
      <c r="Q68" s="38"/>
      <c r="R68" s="38"/>
    </row>
    <row r="69" spans="1:18" ht="25.5" customHeight="1" x14ac:dyDescent="0.3">
      <c r="A69" s="50"/>
      <c r="B69" s="51"/>
      <c r="C69" s="51"/>
      <c r="D69" s="51"/>
      <c r="E69" s="51"/>
      <c r="F69" s="67" t="s">
        <v>133</v>
      </c>
      <c r="G69" s="52"/>
      <c r="H69" s="53"/>
      <c r="I69" s="68"/>
      <c r="J69" s="51"/>
      <c r="K69" s="51"/>
      <c r="L69" s="54"/>
      <c r="M69" s="54"/>
      <c r="N69" s="55"/>
      <c r="P69" s="32"/>
      <c r="Q69" s="38"/>
      <c r="R69" s="38" t="s">
        <v>50</v>
      </c>
    </row>
    <row r="70" spans="1:18" x14ac:dyDescent="0.3">
      <c r="A70" s="50"/>
      <c r="B70" s="51"/>
      <c r="C70" s="51"/>
      <c r="D70" s="51"/>
      <c r="E70" s="51"/>
      <c r="F70" s="67" t="s">
        <v>133</v>
      </c>
      <c r="G70" s="52"/>
      <c r="H70" s="53"/>
      <c r="I70" s="68"/>
      <c r="J70" s="51"/>
      <c r="K70" s="51"/>
      <c r="L70" s="54"/>
      <c r="M70" s="54"/>
      <c r="N70" s="55"/>
      <c r="P70" s="32"/>
      <c r="Q70" s="38"/>
      <c r="R70" s="38" t="s">
        <v>50</v>
      </c>
    </row>
    <row r="71" spans="1:18" x14ac:dyDescent="0.3">
      <c r="A71" s="50"/>
      <c r="B71" s="51"/>
      <c r="C71" s="51"/>
      <c r="D71" s="51"/>
      <c r="E71" s="51"/>
      <c r="F71" s="67" t="s">
        <v>133</v>
      </c>
      <c r="G71" s="52"/>
      <c r="H71" s="53"/>
      <c r="I71" s="68"/>
      <c r="J71" s="51"/>
      <c r="K71" s="51"/>
      <c r="L71" s="54"/>
      <c r="M71" s="54"/>
      <c r="N71" s="55"/>
      <c r="P71" s="32"/>
      <c r="Q71" s="38" t="s">
        <v>51</v>
      </c>
      <c r="R71" s="38" t="s">
        <v>50</v>
      </c>
    </row>
    <row r="72" spans="1:18" x14ac:dyDescent="0.3">
      <c r="A72" s="50"/>
      <c r="B72" s="51"/>
      <c r="C72" s="51"/>
      <c r="D72" s="51"/>
      <c r="E72" s="51"/>
      <c r="F72" s="67"/>
      <c r="G72" s="52"/>
      <c r="H72" s="53"/>
      <c r="I72" s="68"/>
      <c r="J72" s="51"/>
      <c r="K72" s="51"/>
      <c r="L72" s="54"/>
      <c r="M72" s="54"/>
      <c r="N72" s="55"/>
      <c r="P72" s="32"/>
      <c r="Q72" s="38"/>
      <c r="R72" s="38"/>
    </row>
    <row r="73" spans="1:18" x14ac:dyDescent="0.3">
      <c r="A73" s="50"/>
      <c r="B73" s="51"/>
      <c r="C73" s="51"/>
      <c r="D73" s="51"/>
      <c r="E73" s="51"/>
      <c r="F73" s="67"/>
      <c r="G73" s="52"/>
      <c r="H73" s="53"/>
      <c r="I73" s="68"/>
      <c r="J73" s="51"/>
      <c r="K73" s="51"/>
      <c r="L73" s="54"/>
      <c r="M73" s="54"/>
      <c r="N73" s="55"/>
      <c r="P73" s="32"/>
      <c r="Q73" s="38"/>
      <c r="R73" s="38"/>
    </row>
    <row r="74" spans="1:18" x14ac:dyDescent="0.3">
      <c r="A74" s="50"/>
      <c r="B74" s="51"/>
      <c r="C74" s="51"/>
      <c r="D74" s="51"/>
      <c r="E74" s="51"/>
      <c r="F74" s="67"/>
      <c r="G74" s="52"/>
      <c r="H74" s="53"/>
      <c r="I74" s="68"/>
      <c r="J74" s="51"/>
      <c r="K74" s="51"/>
      <c r="L74" s="54"/>
      <c r="M74" s="54"/>
      <c r="N74" s="55"/>
      <c r="P74" s="32"/>
      <c r="Q74" s="38"/>
      <c r="R74" s="38"/>
    </row>
    <row r="75" spans="1:18" x14ac:dyDescent="0.3">
      <c r="A75" s="50"/>
      <c r="B75" s="51"/>
      <c r="C75" s="51"/>
      <c r="D75" s="51"/>
      <c r="E75" s="51"/>
      <c r="F75" s="67"/>
      <c r="G75" s="52"/>
      <c r="H75" s="53"/>
      <c r="I75" s="68"/>
      <c r="J75" s="51"/>
      <c r="K75" s="51"/>
      <c r="L75" s="54"/>
      <c r="M75" s="54"/>
      <c r="N75" s="55"/>
      <c r="P75" s="32"/>
      <c r="Q75" s="38"/>
      <c r="R75" s="38"/>
    </row>
    <row r="76" spans="1:18" ht="24" customHeight="1" thickBot="1" x14ac:dyDescent="0.35">
      <c r="A76" s="69"/>
      <c r="B76" s="57"/>
      <c r="C76" s="70"/>
      <c r="D76" s="57"/>
      <c r="E76" s="57"/>
      <c r="F76" s="71"/>
      <c r="G76" s="58"/>
      <c r="H76" s="72"/>
      <c r="I76" s="72"/>
      <c r="J76" s="57"/>
      <c r="K76" s="57"/>
      <c r="L76" s="60"/>
      <c r="M76" s="60"/>
      <c r="N76" s="61"/>
      <c r="P76" s="32"/>
      <c r="Q76" s="38" t="s">
        <v>51</v>
      </c>
      <c r="R76" s="38" t="s">
        <v>52</v>
      </c>
    </row>
    <row r="77" spans="1:18" ht="15" thickBot="1" x14ac:dyDescent="0.35">
      <c r="A77" s="62"/>
      <c r="B77" s="62"/>
      <c r="C77" s="62"/>
      <c r="D77" s="62"/>
      <c r="E77" s="62"/>
      <c r="F77" s="63"/>
      <c r="G77" s="63"/>
      <c r="H77" s="64"/>
      <c r="I77" s="64"/>
      <c r="J77" s="62"/>
      <c r="K77" s="62"/>
      <c r="L77" s="62"/>
      <c r="M77" s="62"/>
      <c r="N77" s="62"/>
      <c r="P77" s="32"/>
      <c r="Q77" s="38" t="s">
        <v>53</v>
      </c>
      <c r="R77" s="38" t="s">
        <v>52</v>
      </c>
    </row>
    <row r="78" spans="1:18" ht="15.75" customHeight="1" x14ac:dyDescent="0.3">
      <c r="A78" s="108" t="s">
        <v>19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10"/>
      <c r="P78" s="32"/>
      <c r="Q78" s="38" t="s">
        <v>54</v>
      </c>
      <c r="R78" s="38" t="s">
        <v>52</v>
      </c>
    </row>
    <row r="79" spans="1:18" ht="15" customHeight="1" x14ac:dyDescent="0.3">
      <c r="A79" s="111" t="s">
        <v>7</v>
      </c>
      <c r="B79" s="100" t="s">
        <v>8</v>
      </c>
      <c r="C79" s="100" t="s">
        <v>9</v>
      </c>
      <c r="D79" s="100" t="s">
        <v>12</v>
      </c>
      <c r="E79" s="113" t="s">
        <v>4</v>
      </c>
      <c r="F79" s="114"/>
      <c r="G79" s="117" t="s">
        <v>103</v>
      </c>
      <c r="H79" s="118"/>
      <c r="I79" s="119"/>
      <c r="J79" s="100" t="s">
        <v>117</v>
      </c>
      <c r="K79" s="100" t="s">
        <v>111</v>
      </c>
      <c r="L79" s="73" t="s">
        <v>10</v>
      </c>
      <c r="M79" s="74"/>
      <c r="N79" s="106" t="s">
        <v>114</v>
      </c>
      <c r="Q79" s="38"/>
      <c r="R79" s="38" t="s">
        <v>55</v>
      </c>
    </row>
    <row r="80" spans="1:18" ht="41.4" x14ac:dyDescent="0.3">
      <c r="A80" s="112"/>
      <c r="B80" s="101"/>
      <c r="C80" s="101"/>
      <c r="D80" s="101"/>
      <c r="E80" s="115"/>
      <c r="F80" s="116"/>
      <c r="G80" s="47" t="s">
        <v>116</v>
      </c>
      <c r="H80" s="48" t="s">
        <v>101</v>
      </c>
      <c r="I80" s="49" t="s">
        <v>102</v>
      </c>
      <c r="J80" s="101"/>
      <c r="K80" s="101"/>
      <c r="L80" s="47" t="s">
        <v>15</v>
      </c>
      <c r="M80" s="47" t="s">
        <v>6</v>
      </c>
      <c r="N80" s="107"/>
      <c r="Q80" s="38"/>
      <c r="R80" s="38" t="s">
        <v>55</v>
      </c>
    </row>
    <row r="81" spans="1:18" ht="30" customHeight="1" x14ac:dyDescent="0.3">
      <c r="A81" s="50" t="s">
        <v>122</v>
      </c>
      <c r="B81" s="51" t="s">
        <v>19</v>
      </c>
      <c r="C81" s="51"/>
      <c r="D81" s="51" t="s">
        <v>39</v>
      </c>
      <c r="E81" s="75"/>
      <c r="F81" s="76"/>
      <c r="G81" s="52">
        <v>360000</v>
      </c>
      <c r="H81" s="53">
        <v>1</v>
      </c>
      <c r="I81" s="53">
        <v>0</v>
      </c>
      <c r="J81" s="65" t="str">
        <f>+'Estructura del Proyecto'!C15</f>
        <v>DESARROLLO DE CAPACIDADES Y PREINVERSION</v>
      </c>
      <c r="K81" s="51" t="s">
        <v>110</v>
      </c>
      <c r="L81" s="54">
        <v>43649</v>
      </c>
      <c r="M81" s="54">
        <v>43724</v>
      </c>
      <c r="N81" s="55"/>
      <c r="Q81" s="35"/>
      <c r="R81" s="35"/>
    </row>
    <row r="82" spans="1:18" x14ac:dyDescent="0.3">
      <c r="A82" s="50"/>
      <c r="B82" s="51"/>
      <c r="C82" s="51"/>
      <c r="D82" s="51"/>
      <c r="E82" s="75"/>
      <c r="F82" s="76"/>
      <c r="G82" s="51"/>
      <c r="H82" s="52"/>
      <c r="I82" s="65"/>
      <c r="J82" s="65"/>
      <c r="K82" s="51"/>
      <c r="L82" s="51"/>
      <c r="M82" s="51"/>
      <c r="N82" s="55"/>
      <c r="Q82" s="38" t="s">
        <v>56</v>
      </c>
      <c r="R82" s="38" t="s">
        <v>45</v>
      </c>
    </row>
    <row r="83" spans="1:18" x14ac:dyDescent="0.3">
      <c r="A83" s="50"/>
      <c r="B83" s="51"/>
      <c r="C83" s="51"/>
      <c r="D83" s="51"/>
      <c r="E83" s="75"/>
      <c r="F83" s="76"/>
      <c r="G83" s="51"/>
      <c r="H83" s="52"/>
      <c r="I83" s="65"/>
      <c r="J83" s="65"/>
      <c r="K83" s="51"/>
      <c r="L83" s="51"/>
      <c r="M83" s="51"/>
      <c r="N83" s="55"/>
      <c r="Q83" s="38" t="s">
        <v>57</v>
      </c>
      <c r="R83" s="38" t="s">
        <v>45</v>
      </c>
    </row>
    <row r="84" spans="1:18" ht="15" thickBot="1" x14ac:dyDescent="0.35">
      <c r="A84" s="56"/>
      <c r="B84" s="57"/>
      <c r="C84" s="57"/>
      <c r="D84" s="57"/>
      <c r="E84" s="77"/>
      <c r="F84" s="70"/>
      <c r="G84" s="57"/>
      <c r="H84" s="58"/>
      <c r="I84" s="59"/>
      <c r="J84" s="59"/>
      <c r="K84" s="57"/>
      <c r="L84" s="57"/>
      <c r="M84" s="57"/>
      <c r="N84" s="61"/>
      <c r="Q84" s="38" t="s">
        <v>58</v>
      </c>
      <c r="R84" s="38" t="s">
        <v>45</v>
      </c>
    </row>
    <row r="85" spans="1:18" ht="15" thickBot="1" x14ac:dyDescent="0.35">
      <c r="A85" s="78"/>
      <c r="B85" s="78"/>
      <c r="C85" s="78"/>
      <c r="D85" s="78"/>
      <c r="E85" s="78"/>
      <c r="F85" s="79"/>
      <c r="G85" s="78"/>
      <c r="H85" s="79"/>
      <c r="I85" s="80"/>
      <c r="J85" s="80"/>
      <c r="K85" s="78"/>
      <c r="L85" s="78"/>
      <c r="M85" s="78"/>
      <c r="N85" s="78"/>
      <c r="Q85" s="38"/>
      <c r="R85" s="38"/>
    </row>
    <row r="86" spans="1:18" ht="31.5" customHeight="1" x14ac:dyDescent="0.3">
      <c r="A86" s="108" t="s">
        <v>145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10"/>
      <c r="Q86" s="38"/>
      <c r="R86" s="38"/>
    </row>
    <row r="87" spans="1:18" ht="38.25" customHeight="1" x14ac:dyDescent="0.3">
      <c r="A87" s="111" t="s">
        <v>7</v>
      </c>
      <c r="B87" s="100" t="s">
        <v>8</v>
      </c>
      <c r="C87" s="100" t="s">
        <v>9</v>
      </c>
      <c r="D87" s="100" t="s">
        <v>12</v>
      </c>
      <c r="E87" s="113" t="s">
        <v>4</v>
      </c>
      <c r="F87" s="114"/>
      <c r="G87" s="117" t="s">
        <v>103</v>
      </c>
      <c r="H87" s="118"/>
      <c r="I87" s="119"/>
      <c r="J87" s="100" t="s">
        <v>117</v>
      </c>
      <c r="K87" s="100" t="s">
        <v>111</v>
      </c>
      <c r="L87" s="104" t="s">
        <v>10</v>
      </c>
      <c r="M87" s="105"/>
      <c r="N87" s="106" t="s">
        <v>115</v>
      </c>
      <c r="Q87" s="38"/>
      <c r="R87" s="38"/>
    </row>
    <row r="88" spans="1:18" ht="41.4" x14ac:dyDescent="0.3">
      <c r="A88" s="112"/>
      <c r="B88" s="101"/>
      <c r="C88" s="101"/>
      <c r="D88" s="101"/>
      <c r="E88" s="115"/>
      <c r="F88" s="116"/>
      <c r="G88" s="47" t="s">
        <v>116</v>
      </c>
      <c r="H88" s="47" t="s">
        <v>101</v>
      </c>
      <c r="I88" s="48" t="s">
        <v>102</v>
      </c>
      <c r="J88" s="101"/>
      <c r="K88" s="101"/>
      <c r="L88" s="47" t="s">
        <v>100</v>
      </c>
      <c r="M88" s="47" t="s">
        <v>6</v>
      </c>
      <c r="N88" s="107"/>
      <c r="Q88" s="38"/>
      <c r="R88" s="38"/>
    </row>
    <row r="89" spans="1:18" x14ac:dyDescent="0.3">
      <c r="A89" s="50" t="s">
        <v>122</v>
      </c>
      <c r="B89" s="51" t="s">
        <v>144</v>
      </c>
      <c r="C89" s="75"/>
      <c r="D89" s="51" t="s">
        <v>113</v>
      </c>
      <c r="E89" s="75"/>
      <c r="F89" s="76"/>
      <c r="G89" s="52">
        <v>10000</v>
      </c>
      <c r="H89" s="53">
        <v>1</v>
      </c>
      <c r="I89" s="52"/>
      <c r="J89" s="65" t="str">
        <f>+'Estructura del Proyecto'!C16</f>
        <v>Administración y gestión</v>
      </c>
      <c r="K89" s="51" t="s">
        <v>110</v>
      </c>
      <c r="L89" s="54">
        <v>43922</v>
      </c>
      <c r="M89" s="54">
        <v>44044</v>
      </c>
      <c r="N89" s="55"/>
      <c r="Q89" s="38"/>
      <c r="R89" s="38"/>
    </row>
    <row r="90" spans="1:18" x14ac:dyDescent="0.3">
      <c r="A90" s="50" t="s">
        <v>133</v>
      </c>
      <c r="B90" s="51" t="s">
        <v>133</v>
      </c>
      <c r="C90" s="75"/>
      <c r="D90" s="51"/>
      <c r="E90" s="75"/>
      <c r="F90" s="76"/>
      <c r="G90" s="52"/>
      <c r="H90" s="53"/>
      <c r="I90" s="52"/>
      <c r="J90" s="65"/>
      <c r="K90" s="51"/>
      <c r="L90" s="54"/>
      <c r="M90" s="54"/>
      <c r="N90" s="55"/>
      <c r="Q90" s="38"/>
      <c r="R90" s="38"/>
    </row>
    <row r="91" spans="1:18" x14ac:dyDescent="0.3">
      <c r="A91" s="50"/>
      <c r="B91" s="51"/>
      <c r="C91" s="75"/>
      <c r="D91" s="51"/>
      <c r="E91" s="75"/>
      <c r="F91" s="76"/>
      <c r="G91" s="52"/>
      <c r="H91" s="51"/>
      <c r="I91" s="52"/>
      <c r="J91" s="65"/>
      <c r="K91" s="65"/>
      <c r="L91" s="51"/>
      <c r="M91" s="51"/>
      <c r="N91" s="55"/>
      <c r="Q91" s="38"/>
      <c r="R91" s="38"/>
    </row>
    <row r="92" spans="1:18" x14ac:dyDescent="0.3">
      <c r="A92" s="50"/>
      <c r="B92" s="51"/>
      <c r="C92" s="75"/>
      <c r="D92" s="51"/>
      <c r="E92" s="75"/>
      <c r="F92" s="76"/>
      <c r="G92" s="52"/>
      <c r="H92" s="51"/>
      <c r="I92" s="52"/>
      <c r="J92" s="65"/>
      <c r="K92" s="65"/>
      <c r="L92" s="51"/>
      <c r="M92" s="51"/>
      <c r="N92" s="55"/>
      <c r="Q92" s="38"/>
      <c r="R92" s="38"/>
    </row>
    <row r="93" spans="1:18" ht="15" thickBot="1" x14ac:dyDescent="0.35">
      <c r="A93" s="56"/>
      <c r="B93" s="57"/>
      <c r="C93" s="77"/>
      <c r="D93" s="57"/>
      <c r="E93" s="77"/>
      <c r="F93" s="70"/>
      <c r="G93" s="57"/>
      <c r="H93" s="57"/>
      <c r="I93" s="58"/>
      <c r="J93" s="59"/>
      <c r="K93" s="59"/>
      <c r="L93" s="57"/>
      <c r="M93" s="57"/>
      <c r="N93" s="61"/>
      <c r="Q93" s="38"/>
      <c r="R93" s="38"/>
    </row>
    <row r="94" spans="1:18" ht="15" thickBot="1" x14ac:dyDescent="0.35">
      <c r="A94" s="62"/>
      <c r="B94" s="62"/>
      <c r="C94" s="62"/>
      <c r="D94" s="62"/>
      <c r="E94" s="78"/>
      <c r="F94" s="78"/>
      <c r="G94" s="78"/>
      <c r="H94" s="79"/>
      <c r="I94" s="80"/>
      <c r="J94" s="80"/>
      <c r="K94" s="78"/>
      <c r="L94" s="78"/>
      <c r="M94" s="78"/>
      <c r="N94" s="78"/>
      <c r="Q94" s="38" t="s">
        <v>59</v>
      </c>
      <c r="R94" s="38" t="s">
        <v>45</v>
      </c>
    </row>
    <row r="95" spans="1:18" ht="15.75" customHeight="1" x14ac:dyDescent="0.3">
      <c r="A95" s="108" t="s">
        <v>20</v>
      </c>
      <c r="B95" s="109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10"/>
      <c r="Q95" s="38" t="s">
        <v>60</v>
      </c>
      <c r="R95" s="38" t="s">
        <v>45</v>
      </c>
    </row>
    <row r="96" spans="1:18" ht="15" customHeight="1" x14ac:dyDescent="0.3">
      <c r="A96" s="111" t="s">
        <v>7</v>
      </c>
      <c r="B96" s="100" t="s">
        <v>71</v>
      </c>
      <c r="C96" s="113" t="s">
        <v>9</v>
      </c>
      <c r="D96" s="114"/>
      <c r="E96" s="113" t="s">
        <v>4</v>
      </c>
      <c r="F96" s="114"/>
      <c r="G96" s="117" t="s">
        <v>103</v>
      </c>
      <c r="H96" s="118"/>
      <c r="I96" s="119"/>
      <c r="J96" s="100" t="s">
        <v>117</v>
      </c>
      <c r="K96" s="102" t="s">
        <v>21</v>
      </c>
      <c r="L96" s="104" t="s">
        <v>10</v>
      </c>
      <c r="M96" s="105"/>
      <c r="N96" s="106" t="s">
        <v>115</v>
      </c>
      <c r="Q96" s="38" t="s">
        <v>61</v>
      </c>
      <c r="R96" s="38" t="s">
        <v>45</v>
      </c>
    </row>
    <row r="97" spans="1:18" ht="69" x14ac:dyDescent="0.3">
      <c r="A97" s="112"/>
      <c r="B97" s="101"/>
      <c r="C97" s="115"/>
      <c r="D97" s="116"/>
      <c r="E97" s="115"/>
      <c r="F97" s="116"/>
      <c r="G97" s="47" t="s">
        <v>116</v>
      </c>
      <c r="H97" s="47" t="s">
        <v>101</v>
      </c>
      <c r="I97" s="48" t="s">
        <v>102</v>
      </c>
      <c r="J97" s="101"/>
      <c r="K97" s="103"/>
      <c r="L97" s="47" t="s">
        <v>22</v>
      </c>
      <c r="M97" s="47" t="s">
        <v>23</v>
      </c>
      <c r="N97" s="107"/>
      <c r="Q97" s="38" t="s">
        <v>62</v>
      </c>
      <c r="R97" s="38" t="s">
        <v>45</v>
      </c>
    </row>
    <row r="98" spans="1:18" x14ac:dyDescent="0.3">
      <c r="A98" s="50"/>
      <c r="B98" s="51"/>
      <c r="C98" s="75"/>
      <c r="D98" s="76"/>
      <c r="E98" s="75"/>
      <c r="F98" s="76"/>
      <c r="G98" s="51"/>
      <c r="H98" s="51"/>
      <c r="I98" s="52"/>
      <c r="J98" s="65"/>
      <c r="K98" s="65"/>
      <c r="L98" s="51"/>
      <c r="M98" s="51"/>
      <c r="N98" s="55"/>
      <c r="Q98" s="35"/>
      <c r="R98" s="35"/>
    </row>
    <row r="99" spans="1:18" x14ac:dyDescent="0.3">
      <c r="A99" s="50"/>
      <c r="B99" s="51"/>
      <c r="C99" s="75"/>
      <c r="D99" s="76"/>
      <c r="E99" s="75"/>
      <c r="F99" s="76"/>
      <c r="G99" s="51"/>
      <c r="H99" s="51"/>
      <c r="I99" s="52"/>
      <c r="J99" s="65"/>
      <c r="K99" s="65"/>
      <c r="L99" s="51"/>
      <c r="M99" s="51"/>
      <c r="N99" s="55"/>
      <c r="Q99" s="38" t="s">
        <v>63</v>
      </c>
      <c r="R99" s="38" t="s">
        <v>48</v>
      </c>
    </row>
    <row r="100" spans="1:18" x14ac:dyDescent="0.3">
      <c r="A100" s="50"/>
      <c r="B100" s="51"/>
      <c r="C100" s="75"/>
      <c r="D100" s="76"/>
      <c r="E100" s="75"/>
      <c r="F100" s="76"/>
      <c r="G100" s="51"/>
      <c r="H100" s="51"/>
      <c r="I100" s="52"/>
      <c r="J100" s="65"/>
      <c r="K100" s="65"/>
      <c r="L100" s="51"/>
      <c r="M100" s="51"/>
      <c r="N100" s="55"/>
      <c r="Q100" s="38" t="s">
        <v>64</v>
      </c>
      <c r="R100" s="38" t="s">
        <v>48</v>
      </c>
    </row>
    <row r="101" spans="1:18" x14ac:dyDescent="0.3">
      <c r="A101" s="50"/>
      <c r="B101" s="51"/>
      <c r="C101" s="75"/>
      <c r="D101" s="76"/>
      <c r="E101" s="75"/>
      <c r="F101" s="76"/>
      <c r="G101" s="51"/>
      <c r="H101" s="51"/>
      <c r="I101" s="52"/>
      <c r="J101" s="65"/>
      <c r="K101" s="65"/>
      <c r="L101" s="51"/>
      <c r="M101" s="51"/>
      <c r="N101" s="55"/>
      <c r="Q101" s="38" t="s">
        <v>65</v>
      </c>
      <c r="R101" s="38" t="s">
        <v>48</v>
      </c>
    </row>
    <row r="102" spans="1:18" ht="15" thickBot="1" x14ac:dyDescent="0.35">
      <c r="A102" s="56"/>
      <c r="B102" s="57"/>
      <c r="C102" s="77"/>
      <c r="D102" s="70"/>
      <c r="E102" s="77"/>
      <c r="F102" s="70"/>
      <c r="G102" s="57"/>
      <c r="H102" s="57"/>
      <c r="I102" s="58"/>
      <c r="J102" s="59"/>
      <c r="K102" s="59"/>
      <c r="L102" s="57"/>
      <c r="M102" s="57"/>
      <c r="N102" s="61"/>
      <c r="Q102" s="38" t="s">
        <v>66</v>
      </c>
      <c r="R102" s="38" t="s">
        <v>48</v>
      </c>
    </row>
    <row r="103" spans="1:18" x14ac:dyDescent="0.3">
      <c r="A103" s="43"/>
      <c r="B103" s="43"/>
      <c r="C103" s="43"/>
      <c r="D103" s="43"/>
      <c r="E103" s="43"/>
      <c r="F103" s="43"/>
      <c r="G103" s="44"/>
      <c r="H103" s="45"/>
      <c r="I103" s="45"/>
      <c r="J103" s="43"/>
      <c r="K103" s="43"/>
      <c r="L103" s="43"/>
      <c r="M103" s="43"/>
      <c r="N103" s="43"/>
      <c r="Q103" s="35"/>
      <c r="R103" s="38" t="s">
        <v>48</v>
      </c>
    </row>
    <row r="104" spans="1:18" x14ac:dyDescent="0.3">
      <c r="A104" s="43"/>
      <c r="B104" s="43"/>
      <c r="C104" s="43"/>
      <c r="D104" s="43"/>
      <c r="E104" s="43"/>
      <c r="F104" s="43"/>
      <c r="G104" s="44"/>
      <c r="H104" s="45"/>
      <c r="I104" s="45"/>
      <c r="J104" s="43"/>
      <c r="K104" s="43"/>
      <c r="L104" s="43"/>
      <c r="M104" s="43"/>
      <c r="N104" s="43"/>
      <c r="Q104" s="35"/>
      <c r="R104" s="38"/>
    </row>
    <row r="105" spans="1:18" ht="15.75" customHeight="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Q105" s="35"/>
      <c r="R105" s="35"/>
    </row>
    <row r="106" spans="1:18" ht="15" customHeight="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Q106" s="38" t="s">
        <v>67</v>
      </c>
      <c r="R106" s="38" t="s">
        <v>50</v>
      </c>
    </row>
    <row r="107" spans="1:18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Q107" s="35"/>
      <c r="R107" s="35"/>
    </row>
    <row r="108" spans="1:18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Q108" s="38" t="s">
        <v>68</v>
      </c>
      <c r="R108" s="38" t="s">
        <v>52</v>
      </c>
    </row>
    <row r="109" spans="1:18" x14ac:dyDescent="0.3">
      <c r="G109" s="2"/>
      <c r="H109" s="2"/>
      <c r="I109" s="2"/>
      <c r="Q109" s="38" t="s">
        <v>69</v>
      </c>
      <c r="R109" s="38" t="s">
        <v>52</v>
      </c>
    </row>
    <row r="110" spans="1:18" x14ac:dyDescent="0.3">
      <c r="G110" s="2"/>
      <c r="H110" s="2"/>
      <c r="I110" s="2"/>
      <c r="Q110" s="35"/>
      <c r="R110" s="35"/>
    </row>
    <row r="111" spans="1:18" x14ac:dyDescent="0.3">
      <c r="G111" s="2"/>
      <c r="H111" s="2"/>
      <c r="I111" s="2"/>
      <c r="Q111" s="37"/>
      <c r="R111" s="37"/>
    </row>
    <row r="112" spans="1:18" x14ac:dyDescent="0.3">
      <c r="G112" s="2"/>
      <c r="H112" s="2"/>
      <c r="I112" s="2"/>
      <c r="Q112" s="38" t="s">
        <v>51</v>
      </c>
      <c r="R112" s="35"/>
    </row>
    <row r="113" spans="17:18" x14ac:dyDescent="0.3">
      <c r="Q113" s="38" t="s">
        <v>54</v>
      </c>
      <c r="R113" s="35"/>
    </row>
    <row r="114" spans="17:18" x14ac:dyDescent="0.3">
      <c r="Q114" s="37"/>
      <c r="R114" s="37"/>
    </row>
    <row r="115" spans="17:18" x14ac:dyDescent="0.3">
      <c r="Q115" s="37"/>
      <c r="R115" s="37"/>
    </row>
    <row r="116" spans="17:18" x14ac:dyDescent="0.3">
      <c r="Q116" s="34" t="s">
        <v>39</v>
      </c>
      <c r="R116" s="35"/>
    </row>
    <row r="117" spans="17:18" x14ac:dyDescent="0.3">
      <c r="Q117" s="34" t="s">
        <v>33</v>
      </c>
      <c r="R117" s="35"/>
    </row>
    <row r="118" spans="17:18" x14ac:dyDescent="0.3">
      <c r="Q118" s="34" t="s">
        <v>70</v>
      </c>
      <c r="R118" s="35"/>
    </row>
    <row r="119" spans="17:18" x14ac:dyDescent="0.3">
      <c r="Q119" s="34" t="s">
        <v>112</v>
      </c>
      <c r="R119" s="37"/>
    </row>
  </sheetData>
  <mergeCells count="91">
    <mergeCell ref="A2:N2"/>
    <mergeCell ref="A3:A4"/>
    <mergeCell ref="B3:B4"/>
    <mergeCell ref="C3:C4"/>
    <mergeCell ref="D3:D4"/>
    <mergeCell ref="E3:E4"/>
    <mergeCell ref="N3:N4"/>
    <mergeCell ref="F3:F4"/>
    <mergeCell ref="G3:I3"/>
    <mergeCell ref="J3:J4"/>
    <mergeCell ref="K3:K4"/>
    <mergeCell ref="L3:M3"/>
    <mergeCell ref="A27:N27"/>
    <mergeCell ref="A28:A29"/>
    <mergeCell ref="B28:B29"/>
    <mergeCell ref="C28:C29"/>
    <mergeCell ref="D28:D29"/>
    <mergeCell ref="E28:E29"/>
    <mergeCell ref="F28:F29"/>
    <mergeCell ref="G28:I28"/>
    <mergeCell ref="J28:J29"/>
    <mergeCell ref="K28:K29"/>
    <mergeCell ref="L28:M28"/>
    <mergeCell ref="N28:N29"/>
    <mergeCell ref="A17:N17"/>
    <mergeCell ref="A18:A19"/>
    <mergeCell ref="B18:B19"/>
    <mergeCell ref="C18:C19"/>
    <mergeCell ref="D18:D19"/>
    <mergeCell ref="E18:E19"/>
    <mergeCell ref="F18:F19"/>
    <mergeCell ref="G18:I18"/>
    <mergeCell ref="J18:J19"/>
    <mergeCell ref="K18:K19"/>
    <mergeCell ref="L18:M18"/>
    <mergeCell ref="N18:N19"/>
    <mergeCell ref="F37:F38"/>
    <mergeCell ref="G37:I37"/>
    <mergeCell ref="J37:J38"/>
    <mergeCell ref="K37:K38"/>
    <mergeCell ref="A36:N36"/>
    <mergeCell ref="A37:A38"/>
    <mergeCell ref="B37:B38"/>
    <mergeCell ref="C37:C38"/>
    <mergeCell ref="D37:D38"/>
    <mergeCell ref="E37:E38"/>
    <mergeCell ref="L37:M37"/>
    <mergeCell ref="N37:N38"/>
    <mergeCell ref="J60:J61"/>
    <mergeCell ref="K60:K61"/>
    <mergeCell ref="L60:M60"/>
    <mergeCell ref="N60:N61"/>
    <mergeCell ref="A59:N59"/>
    <mergeCell ref="A60:A61"/>
    <mergeCell ref="B60:B61"/>
    <mergeCell ref="C60:C61"/>
    <mergeCell ref="D60:D61"/>
    <mergeCell ref="E60:E61"/>
    <mergeCell ref="F60:F61"/>
    <mergeCell ref="G60:I60"/>
    <mergeCell ref="G79:I79"/>
    <mergeCell ref="J79:J80"/>
    <mergeCell ref="K79:K80"/>
    <mergeCell ref="N79:N80"/>
    <mergeCell ref="A78:N78"/>
    <mergeCell ref="A79:A80"/>
    <mergeCell ref="B79:B80"/>
    <mergeCell ref="C79:C80"/>
    <mergeCell ref="D79:D80"/>
    <mergeCell ref="E79:F80"/>
    <mergeCell ref="A86:N86"/>
    <mergeCell ref="A87:A88"/>
    <mergeCell ref="B87:B88"/>
    <mergeCell ref="C87:C88"/>
    <mergeCell ref="D87:D88"/>
    <mergeCell ref="E87:F88"/>
    <mergeCell ref="G87:I87"/>
    <mergeCell ref="J87:J88"/>
    <mergeCell ref="K87:K88"/>
    <mergeCell ref="L87:M87"/>
    <mergeCell ref="N87:N88"/>
    <mergeCell ref="J96:J97"/>
    <mergeCell ref="K96:K97"/>
    <mergeCell ref="L96:M96"/>
    <mergeCell ref="N96:N97"/>
    <mergeCell ref="A95:N95"/>
    <mergeCell ref="A96:A97"/>
    <mergeCell ref="B96:B97"/>
    <mergeCell ref="C96:D97"/>
    <mergeCell ref="G96:I96"/>
    <mergeCell ref="E96:F97"/>
  </mergeCells>
  <dataValidations count="6">
    <dataValidation type="list" allowBlank="1" showInputMessage="1" showErrorMessage="1" sqref="D62:D76" xr:uid="{00000000-0002-0000-0200-000000000000}">
      <formula1>$Q$116:$Q$119</formula1>
    </dataValidation>
    <dataValidation type="list" allowBlank="1" showInputMessage="1" showErrorMessage="1" sqref="D30:D34 D20:D25 D89:D92 D5:D15" xr:uid="{00000000-0002-0000-0200-000002000000}">
      <formula1>$Q$20:$Q$29</formula1>
    </dataValidation>
    <dataValidation type="list" allowBlank="1" showInputMessage="1" showErrorMessage="1" sqref="K81:K84 K20:K25 K30:K34 K62:K76 K89:K90 K5:K15 K39:K57" xr:uid="{00000000-0002-0000-0200-000003000000}">
      <formula1>$Q$2:$Q$4</formula1>
    </dataValidation>
    <dataValidation type="list" allowBlank="1" showInputMessage="1" showErrorMessage="1" sqref="D81:D85 D93" xr:uid="{00000000-0002-0000-0200-000004000000}">
      <formula1>$Q$35:$Q$39</formula1>
    </dataValidation>
    <dataValidation type="list" allowBlank="1" showInputMessage="1" showErrorMessage="1" sqref="K85 K91:K94" xr:uid="{00000000-0002-0000-0200-000001000000}">
      <formula1>$Q$2:$Q$3</formula1>
    </dataValidation>
    <dataValidation type="list" allowBlank="1" showInputMessage="1" showErrorMessage="1" sqref="D39:D57" xr:uid="{00000000-0002-0000-0200-000005000000}">
      <formula1>$Q$33:$Q$39</formula1>
    </dataValidation>
  </dataValidations>
  <pageMargins left="0.7" right="0.7" top="0.75" bottom="0.75" header="0.3" footer="0.3"/>
  <pageSetup orientation="portrait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Guatemala</TermName>
          <TermId xmlns="http://schemas.microsoft.com/office/infopath/2007/PartnerControls">f4a7ece3-5197-4ac8-b0c6-9e241da9714f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4746/OC-GU;</Approval_x0020_Number>
    <Phase xmlns="cdc7663a-08f0-4737-9e8c-148ce897a09c" xsi:nil="true"/>
    <Document_x0020_Author xmlns="cdc7663a-08f0-4737-9e8c-148ce897a09c">Rodriguez Cabezas, Paola Katherine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 NETWORKS CONNECTIVITY</TermName>
          <TermId xmlns="http://schemas.microsoft.com/office/infopath/2007/PartnerControls">8ac6e18a-47fc-496c-8842-4870f8aa7a8e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14</Value>
      <Value>148</Value>
      <Value>1</Value>
      <Value>147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GU-L1169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R0002343242</Record_x0020_Number>
    <_dlc_DocId xmlns="cdc7663a-08f0-4737-9e8c-148ce897a09c">EZSHARE-1990667305-82</_dlc_DocId>
    <_dlc_DocIdUrl xmlns="cdc7663a-08f0-4737-9e8c-148ce897a09c">
      <Url>https://idbg.sharepoint.com/teams/EZ-GU-LON/GU-L1169/_layouts/15/DocIdRedir.aspx?ID=EZSHARE-1990667305-82</Url>
      <Description>EZSHARE-1990667305-82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639F2842871E340ABF67A8BE485077D" ma:contentTypeVersion="244" ma:contentTypeDescription="A content type to manage public (operations) IDB documents" ma:contentTypeScope="" ma:versionID="81aa503d2ee420dca4e158d995035b5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05be374e95f73fc60625a41bafd8bf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GU-L116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3DB4B7-F973-4C43-9F33-22FA1158DB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A10C91-CF05-43EA-893A-AAF8C3DF3058}"/>
</file>

<file path=customXml/itemProps3.xml><?xml version="1.0" encoding="utf-8"?>
<ds:datastoreItem xmlns:ds="http://schemas.openxmlformats.org/officeDocument/2006/customXml" ds:itemID="{1046C8BD-EA02-47C3-98F1-29A791F8B1B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E61B6D6-7351-4984-9BC9-5E8A2B7D1A1A}"/>
</file>

<file path=customXml/itemProps5.xml><?xml version="1.0" encoding="utf-8"?>
<ds:datastoreItem xmlns:ds="http://schemas.openxmlformats.org/officeDocument/2006/customXml" ds:itemID="{9B823F2F-1F6C-4676-B294-5AF864F9F05F}">
  <ds:schemaRefs>
    <ds:schemaRef ds:uri="cdc7663a-08f0-4737-9e8c-148ce897a09c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82AD87DD-08D6-4546-8F39-69327B27D2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Bruno Costa</dc:creator>
  <cp:keywords/>
  <cp:lastModifiedBy>Rodriguez Cabezas,Paola Katherine</cp:lastModifiedBy>
  <dcterms:created xsi:type="dcterms:W3CDTF">2011-03-30T14:45:37Z</dcterms:created>
  <dcterms:modified xsi:type="dcterms:W3CDTF">2019-06-06T20:31:58Z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148;#TRANSPORT NETWORKS CONNECTIVITY|8ac6e18a-47fc-496c-8842-4870f8aa7a8e</vt:lpwstr>
  </property>
  <property fmtid="{D5CDD505-2E9C-101B-9397-08002B2CF9AE}" pid="7" name="Country">
    <vt:lpwstr>14;#Guatemala|f4a7ece3-5197-4ac8-b0c6-9e241da9714f</vt:lpwstr>
  </property>
  <property fmtid="{D5CDD505-2E9C-101B-9397-08002B2CF9AE}" pid="8" name="Fund IDB">
    <vt:lpwstr>27;#ORC|c028a4b2-ad8b-4cf4-9cac-a2ae6a778e23</vt:lpwstr>
  </property>
  <property fmtid="{D5CDD505-2E9C-101B-9397-08002B2CF9AE}" pid="9" name="_dlc_DocIdItemGuid">
    <vt:lpwstr>066e3db5-bf34-4d6e-8c53-7331180570ec</vt:lpwstr>
  </property>
  <property fmtid="{D5CDD505-2E9C-101B-9397-08002B2CF9AE}" pid="10" name="Sector IDB">
    <vt:lpwstr>147;#TRANSPORT|5a25d1a8-4baf-41a8-9e3b-e167accda6ea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0x0101001A458A224826124E8B45B1D613300CFC00A639F2842871E340ABF67A8BE485077D</vt:lpwstr>
  </property>
</Properties>
</file>