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11.xml" ContentType="application/vnd.openxmlformats-officedocument.spreadsheetml.revisionLog+xml"/>
  <Override PartName="/xl/revisions/userNames.xml" ContentType="application/vnd.openxmlformats-officedocument.spreadsheetml.userNames+xml"/>
  <Override PartName="/xl/revisions/revisionLog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odoy.IDB\Desktop\"/>
    </mc:Choice>
  </mc:AlternateContent>
  <bookViews>
    <workbookView xWindow="0" yWindow="0" windowWidth="23040" windowHeight="9684" activeTab="2"/>
  </bookViews>
  <sheets>
    <sheet name="Estructura del Proyecto" sheetId="1" r:id="rId1"/>
    <sheet name="Plan de Adquisiciones" sheetId="2" r:id="rId2"/>
    <sheet name="Detalle Plan de Adquisiciones" sheetId="3" r:id="rId3"/>
  </sheets>
  <definedNames>
    <definedName name="Z_3ADD4EC7_0794_4B16_8ADB_A601E065FDC7_.wvu.Cols" localSheetId="2" hidden="1">'Detalle Plan de Adquisiciones'!$Q:$R</definedName>
    <definedName name="Z_82D05020_F129_464B_A28C_EF0284D83D7C_.wvu.Cols" localSheetId="2" hidden="1">'Detalle Plan de Adquisiciones'!$Q:$R</definedName>
    <definedName name="Z_8EA3CBA8_66EC_4310_BDCB_BD6553A4C943_.wvu.Cols" localSheetId="2" hidden="1">'Detalle Plan de Adquisiciones'!$Q:$R</definedName>
    <definedName name="Z_9A84CFEA_1C04_4CED_ACA2_7ABD192CA5FB_.wvu.Cols" localSheetId="2" hidden="1">'Detalle Plan de Adquisiciones'!$Q:$R</definedName>
  </definedNames>
  <calcPr calcId="171027"/>
  <customWorkbookViews>
    <customWorkbookView name="Godoy Blanco,Pablo Enrique - Personal View" guid="{8EA3CBA8-66EC-4310-BDCB-BD6553A4C943}" mergeInterval="0" personalView="1" maximized="1" xWindow="1911" yWindow="-9" windowWidth="1938" windowHeight="1098" activeSheetId="3"/>
    <customWorkbookView name="Julieta Abad - Personal View" guid="{9A84CFEA-1C04-4CED-ACA2-7ABD192CA5FB}" mergeInterval="0" personalView="1" maximized="1" xWindow="-9" yWindow="-9" windowWidth="1938" windowHeight="1050" activeSheetId="3" showComments="commIndAndComment"/>
    <customWorkbookView name="Alvarez Junco, Brenda Mariana - Personal View" guid="{3ADD4EC7-0794-4B16-8ADB-A601E065FDC7}" mergeInterval="0" personalView="1" maximized="1" xWindow="-9" yWindow="-9" windowWidth="1938" windowHeight="1050" activeSheetId="3"/>
    <customWorkbookView name="Sosa Sartori, Martin Daniel - Personal View" guid="{82D05020-F129-464B-A28C-EF0284D83D7C}" mergeInterval="0" personalView="1" maximized="1" xWindow="-9" yWindow="-9" windowWidth="1938" windowHeight="1050" activeSheetId="3"/>
  </customWorkbookViews>
</workbook>
</file>

<file path=xl/calcChain.xml><?xml version="1.0" encoding="utf-8"?>
<calcChain xmlns="http://schemas.openxmlformats.org/spreadsheetml/2006/main">
  <c r="C11" i="2" l="1"/>
  <c r="B11" i="2"/>
  <c r="N6" i="3" l="1"/>
  <c r="B5" i="3"/>
  <c r="B6" i="3" s="1"/>
  <c r="B20" i="2"/>
  <c r="C20" i="2"/>
  <c r="B19" i="2"/>
  <c r="C19" i="2" s="1"/>
  <c r="C12" i="2"/>
  <c r="C13" i="2"/>
  <c r="B14" i="2"/>
  <c r="C14" i="2"/>
  <c r="C21" i="2" l="1"/>
  <c r="B21" i="2"/>
  <c r="C15" i="2"/>
  <c r="B15" i="2" l="1"/>
</calcChain>
</file>

<file path=xl/sharedStrings.xml><?xml version="1.0" encoding="utf-8"?>
<sst xmlns="http://schemas.openxmlformats.org/spreadsheetml/2006/main" count="265" uniqueCount="125">
  <si>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</si>
  <si>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</si>
  <si>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</si>
  <si>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</si>
  <si>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</si>
  <si>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</si>
  <si>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</si>
  <si>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</si>
  <si>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</si>
  <si>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</si>
  <si>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</si>
  <si>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</si>
  <si>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</si>
  <si>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</si>
  <si>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</si>
  <si>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</si>
  <si>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</si>
  <si>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</si>
  <si>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</si>
  <si>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</si>
  <si>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</si>
  <si>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</si>
  <si>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</si>
  <si>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</si>
  <si>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</si>
  <si>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</si>
  <si>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</si>
  <si>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</si>
  <si>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</si>
  <si>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</si>
  <si>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</si>
  <si>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</si>
  <si>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</si>
  <si>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</si>
  <si>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</si>
  <si>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</si>
  <si>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</si>
  <si>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Llave en mano</t>
  </si>
  <si>
    <t>Bienes </t>
  </si>
  <si>
    <t>Precios Unitarios</t>
  </si>
  <si>
    <t>Suma Alzada</t>
  </si>
  <si>
    <t>Obras </t>
  </si>
  <si>
    <t>Servicios de No Consultoría </t>
  </si>
  <si>
    <t>Suma global</t>
  </si>
  <si>
    <t>Consultoría - Firmas </t>
  </si>
  <si>
    <t>Suma global + Gastos Reembolsables</t>
  </si>
  <si>
    <t>Tiempo Trabajado</t>
  </si>
  <si>
    <t>Adquisición de Servicios de no consultoría</t>
  </si>
  <si>
    <t>Solicitud de Propuestas y Términos de Referencia</t>
  </si>
  <si>
    <t>Términos de Referencia</t>
  </si>
  <si>
    <t>3CV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</si>
  <si>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</si>
  <si>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</si>
  <si>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</si>
  <si>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</si>
  <si>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</si>
  <si>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</si>
  <si>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</si>
  <si>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</si>
  <si>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</si>
  <si>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</si>
  <si>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</si>
  <si>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Servicios de No Consultoría</t>
  </si>
  <si>
    <t>Gastos Operativos</t>
  </si>
  <si>
    <t>Consultoría (firmas + individuos)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</si>
  <si>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</si>
  <si>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</si>
  <si>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</si>
  <si>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</si>
  <si>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</si>
  <si>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</si>
  <si>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</si>
  <si>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</si>
  <si>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</si>
  <si>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</si>
  <si>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</si>
  <si>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</si>
  <si>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</si>
  <si>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</si>
  <si>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</si>
  <si>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</si>
  <si>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</si>
  <si>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</si>
  <si>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</si>
  <si>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</si>
  <si>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Monto Estimado en US$:</t>
  </si>
  <si>
    <t>Componente Asociado:</t>
  </si>
  <si>
    <t>Cantidad Estimada de Consultores:</t>
  </si>
  <si>
    <t>SI</t>
  </si>
  <si>
    <t>Componente 2: Fortalecimiento Institucional</t>
  </si>
  <si>
    <t>no aplica</t>
  </si>
  <si>
    <r>
      <t xml:space="preserve">Componente 2 - </t>
    </r>
    <r>
      <rPr>
        <i/>
        <sz val="10"/>
        <rFont val="Calibri"/>
        <family val="2"/>
      </rPr>
      <t>Fortalecimiento Institucional</t>
    </r>
  </si>
  <si>
    <t>N/A</t>
  </si>
  <si>
    <t xml:space="preserve">A licitarse ad referéndum de la aprobación del préstamo </t>
  </si>
  <si>
    <t>BIENES y SERVICIOS CONEXOS</t>
  </si>
  <si>
    <t xml:space="preserve">Estudios técnicos y pre-inversión </t>
  </si>
  <si>
    <t>Versión ( Agosto 17-2017-) :</t>
  </si>
  <si>
    <t xml:space="preserve">Otros costos </t>
  </si>
  <si>
    <t>Dirección de Vialidad de la Provincia de Buenos Aires</t>
  </si>
  <si>
    <t>Programa de Ampliacion de Capacidad y Seguridad en Corredores Viales de la Provincia de Buenos Aires (AR-L1267)</t>
  </si>
  <si>
    <t>Unidad Ejecutora del Programa (UEP)</t>
  </si>
  <si>
    <t>Obras de mejoramiento en red vial principal de la PBA</t>
  </si>
  <si>
    <t>Duplicación de calzada RP 41, tramo RN7-RN8</t>
  </si>
  <si>
    <t>Obras viales en la PBA de acuerdo a los criterios de elegibilidad del programa</t>
  </si>
  <si>
    <t>Adquisición de software para gestión de activos viales DVBA</t>
  </si>
  <si>
    <t>Administración del programa</t>
  </si>
  <si>
    <t xml:space="preserve">Seguridad vial </t>
  </si>
  <si>
    <t>Fortalecimiento de la DBVA</t>
  </si>
  <si>
    <t>Contratación de consultores individuales para conformación de Unidad Ejecutora de Programa dentro de la DVBA</t>
  </si>
  <si>
    <t>Inspección de las obras</t>
  </si>
  <si>
    <t>Fortalecimiento de AUBASA</t>
  </si>
  <si>
    <t>Consultoría para incorporacion de ITS en sistema de recaudo de peajes</t>
  </si>
  <si>
    <t>Consultoría para mejoramiento de sistema de gobernanza de AUBASA</t>
  </si>
  <si>
    <t>Elaboración de proyectos ejecutivos programa de inversión de la DBVA</t>
  </si>
  <si>
    <t>Control de calidad y seguimiento continuo de los avances en las obras financiadas por el programa</t>
  </si>
  <si>
    <t>Auditorías de seguridad vial en corredores de la provincia de Buenos Aires</t>
  </si>
  <si>
    <t>Consultoría para el fortalecimiento de procesos de recoleccion de datos sobre seguridad vial</t>
  </si>
  <si>
    <t>Plan Maestro de Inversión vial, Provincia de Buenos Aires</t>
  </si>
  <si>
    <t>Estudio de mejora de procesos para la gestion de activos viales</t>
  </si>
  <si>
    <t>Incluye provisión de softwares en función al diagnósitico, capacitación a funcionarios, etc.</t>
  </si>
  <si>
    <t>1. Obras Civiles</t>
  </si>
  <si>
    <t>2. Fortalecimiento Institucional</t>
  </si>
  <si>
    <t xml:space="preserve">Componente 1: Obras civiles </t>
  </si>
  <si>
    <r>
      <t xml:space="preserve">Componente 1 - </t>
    </r>
    <r>
      <rPr>
        <i/>
        <sz val="10"/>
        <rFont val="Calibri"/>
        <family val="2"/>
      </rPr>
      <t>Obras civiles</t>
    </r>
  </si>
  <si>
    <t>3. Otros Costos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</si>
</sst>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[$USD]\ #,##0.00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38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4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0" fontId="36" fillId="0" borderId="14" xfId="1" applyFont="1" applyBorder="1" applyAlignment="1">
      <alignment vertical="center"/>
    </xf>
    <xf numFmtId="164" fontId="0" fillId="0" borderId="0" xfId="0" applyNumberFormat="1"/>
    <xf numFmtId="0" fontId="22" fillId="0" borderId="17" xfId="1" applyFont="1" applyBorder="1" applyAlignment="1" applyProtection="1">
      <alignment horizontal="left" wrapText="1"/>
    </xf>
    <xf numFmtId="43" fontId="22" fillId="0" borderId="10" xfId="44" applyFont="1" applyFill="1" applyBorder="1" applyAlignment="1">
      <alignment vertical="center" wrapText="1"/>
    </xf>
    <xf numFmtId="0" fontId="22" fillId="0" borderId="17" xfId="38" applyFont="1" applyFill="1" applyBorder="1" applyAlignment="1">
      <alignment horizontal="left" vertical="center" wrapText="1"/>
    </xf>
    <xf numFmtId="0" fontId="0" fillId="0" borderId="0" xfId="0" applyFill="1"/>
    <xf numFmtId="9" fontId="22" fillId="0" borderId="10" xfId="38" applyNumberFormat="1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43" fontId="22" fillId="0" borderId="20" xfId="44" applyFont="1" applyFill="1" applyBorder="1" applyAlignment="1">
      <alignment vertical="center" wrapText="1"/>
    </xf>
    <xf numFmtId="10" fontId="22" fillId="0" borderId="20" xfId="38" applyNumberFormat="1" applyFont="1" applyFill="1" applyBorder="1" applyAlignment="1">
      <alignment vertical="center" wrapText="1"/>
    </xf>
    <xf numFmtId="0" fontId="22" fillId="0" borderId="29" xfId="38" applyFont="1" applyFill="1" applyBorder="1" applyAlignment="1">
      <alignment vertical="center" wrapText="1"/>
    </xf>
    <xf numFmtId="0" fontId="22" fillId="25" borderId="10" xfId="38" applyFont="1" applyFill="1" applyBorder="1" applyAlignment="1">
      <alignment vertical="center" wrapText="1"/>
    </xf>
    <xf numFmtId="0" fontId="22" fillId="25" borderId="15" xfId="38" applyFont="1" applyFill="1" applyBorder="1" applyAlignment="1">
      <alignment vertical="center" wrapText="1"/>
    </xf>
    <xf numFmtId="0" fontId="22" fillId="25" borderId="20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horizontal="left" vertical="center" wrapText="1"/>
    </xf>
    <xf numFmtId="43" fontId="22" fillId="0" borderId="15" xfId="44" applyFont="1" applyFill="1" applyBorder="1" applyAlignment="1">
      <alignment vertical="center" wrapText="1"/>
    </xf>
    <xf numFmtId="0" fontId="22" fillId="0" borderId="26" xfId="1" applyFont="1" applyBorder="1" applyAlignment="1">
      <alignment horizontal="left" vertical="center" wrapText="1"/>
    </xf>
    <xf numFmtId="0" fontId="22" fillId="0" borderId="27" xfId="1" applyFont="1" applyBorder="1" applyAlignment="1">
      <alignment horizontal="left" vertical="center" wrapText="1"/>
    </xf>
    <xf numFmtId="0" fontId="22" fillId="0" borderId="28" xfId="1" applyFont="1" applyBorder="1" applyAlignment="1">
      <alignment horizontal="left" vertical="center" wrapText="1"/>
    </xf>
    <xf numFmtId="0" fontId="22" fillId="0" borderId="17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37" fillId="0" borderId="0" xfId="0" applyFont="1" applyAlignment="1">
      <alignment horizont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</cellXfs>
  <cellStyles count="4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5" Type="http://schemas.openxmlformats.org/officeDocument/2006/relationships/usernames" Target="revisions/userNam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12" Type="http://schemas.openxmlformats.org/officeDocument/2006/relationships/revisionLog" Target="revisionLog11.xml"/><Relationship Id="rId11" Type="http://schemas.openxmlformats.org/officeDocument/2006/relationships/revisionLog" Target="revisionLog10.xml"/><Relationship Id="rId10" Type="http://schemas.openxmlformats.org/officeDocument/2006/relationships/revisionLog" Target="revisionLog9.xml"/><Relationship Id="rId9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AF8842C-1894-4C91-884D-1E139FDCADBF}" diskRevisions="1" revisionId="196" version="2">
  <header guid="{BC765275-8D33-467F-9BD0-605EDA985BA9}" dateTime="2017-09-05T18:07:21" maxSheetId="4" userName="Julieta Abad" r:id="rId9" minRId="166" maxRId="168">
    <sheetIdMap count="3">
      <sheetId val="1"/>
      <sheetId val="2"/>
      <sheetId val="3"/>
    </sheetIdMap>
  </header>
  <header guid="{F42FA199-CBED-46DA-A545-F11A924F2956}" dateTime="2017-09-05T17:14:28" maxSheetId="4" userName="Sosa Sartori, Martin Daniel" r:id="rId10" minRId="170" maxRId="184">
    <sheetIdMap count="3">
      <sheetId val="1"/>
      <sheetId val="2"/>
      <sheetId val="3"/>
    </sheetIdMap>
  </header>
  <header guid="{F581B4E8-87D1-4905-A719-59D6A43DF665}" dateTime="2017-09-22T15:52:18" maxSheetId="4" userName="Godoy Blanco,Pablo Enrique" r:id="rId11">
    <sheetIdMap count="3">
      <sheetId val="1"/>
      <sheetId val="2"/>
      <sheetId val="3"/>
    </sheetIdMap>
  </header>
  <header guid="{5AF8842C-1894-4C91-884D-1E139FDCADBF}" dateTime="2017-09-22T15:55:37" maxSheetId="4" userName="Godoy Blanco,Pablo Enrique" r:id="rId12" minRId="187" maxRId="196">
    <sheetIdMap count="3">
      <sheetId val="1"/>
      <sheetId val="2"/>
      <sheetId val="3"/>
    </sheetIdMap>
  </header>
</header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3" customView="1" name="Z_8EA3CBA8_66EC_4310_BDCB_BD6553A4C943_.wvu.Cols" hidden="1" oldHidden="1">
    <formula>'Detalle Plan de Adquisiciones'!$Q:$R</formula>
  </rdn>
  <rcv guid="{8EA3CBA8-66EC-4310-BDCB-BD6553A4C943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" sId="3" numFmtId="4">
    <oc r="G5">
      <v>92000000</v>
    </oc>
    <nc r="G5">
      <v>102000000</v>
    </nc>
  </rcc>
  <rcc rId="188" sId="3" numFmtId="4">
    <oc r="G6">
      <v>90000000</v>
    </oc>
    <nc r="G6">
      <v>160000000</v>
    </nc>
  </rcc>
  <rcc rId="189" sId="3" numFmtId="13">
    <oc r="H5">
      <f>+G5/122000000</f>
    </oc>
    <nc r="H5">
      <v>0.71</v>
    </nc>
  </rcc>
  <rcc rId="190" sId="3" numFmtId="13">
    <oc r="I5">
      <v>0.25</v>
    </oc>
    <nc r="I5">
      <v>0.28999999999999998</v>
    </nc>
  </rcc>
  <rcc rId="191" sId="3" numFmtId="13">
    <oc r="H6">
      <f>+G6/122000000</f>
    </oc>
    <nc r="H6">
      <v>0.69</v>
    </nc>
  </rcc>
  <rcc rId="192" sId="3" numFmtId="13">
    <oc r="I6">
      <v>0.26</v>
    </oc>
    <nc r="I6">
      <v>0.31</v>
    </nc>
  </rcc>
  <rcc rId="193" sId="2">
    <oc r="B11">
      <f>92000000+90000000</f>
    </oc>
    <nc r="B11">
      <f>+'Detalle Plan de Adquisiciones'!G5+'Detalle Plan de Adquisiciones'!G6</f>
    </nc>
  </rcc>
  <rcc rId="194" sId="2">
    <oc r="B11">
      <f>+'Detalle Plan de Adquisiciones'!G5+'Detalle Plan de Adquisiciones'!G6</f>
    </oc>
    <nc r="B11" t="inlineStr">
      <is>
        <t>72000000+110000000</t>
      </is>
    </nc>
  </rcc>
  <rcc rId="195" sId="2">
    <oc r="B11" t="inlineStr">
      <is>
        <t>72000000+110000000</t>
      </is>
    </oc>
    <nc r="B11">
      <f>72000000+110000000</f>
    </nc>
  </rcc>
  <rcc rId="196" sId="2">
    <oc r="C11">
      <f>+B11+60000000</f>
    </oc>
    <nc r="C11">
      <f>+B11+80000000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166" sheetId="3" source="A14:N14" destination="A23:N23" sourceSheetId="3">
    <rfmt sheetId="3" s="1" sqref="A23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B23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C23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D23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E23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F23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G23" start="0" length="0">
      <dxf>
        <font>
          <sz val="10"/>
          <color auto="1"/>
          <name val="Calibri"/>
          <family val="2"/>
          <scheme val="minor"/>
        </font>
        <numFmt numFmtId="4" formatCode="#,##0.00"/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H23" start="0" length="0">
      <dxf>
        <font>
          <sz val="10"/>
          <color auto="1"/>
          <name val="Calibri"/>
          <family val="2"/>
          <scheme val="minor"/>
        </font>
        <numFmt numFmtId="14" formatCode="0.00%"/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I23" start="0" length="0">
      <dxf>
        <font>
          <sz val="10"/>
          <color auto="1"/>
          <name val="Calibri"/>
          <family val="2"/>
          <scheme val="minor"/>
        </font>
        <numFmt numFmtId="14" formatCode="0.00%"/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J23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K23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L23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M23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3" s="1" sqref="N23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67" sId="3" ref="A14:XFD14" action="deleteRow">
    <undo index="65535" exp="area" ref3D="1" dr="$Q$1:$R$1048576" dn="Z_9A84CFEA_1C04_4CED_ACA2_7ABD192CA5FB_.wvu.Cols" sId="3"/>
    <undo index="65535" exp="area" ref3D="1" dr="$Q$1:$R$1048576" dn="Z_3ADD4EC7_0794_4B16_8ADB_A601E065FDC7_.wvu.Cols" sId="3"/>
    <rfmt sheetId="3" xfDxf="1" sqref="A14:XFD14" start="0" length="0"/>
    <rfmt sheetId="3" sqref="G14" start="0" length="0">
      <dxf>
        <numFmt numFmtId="4" formatCode="#,##0.00"/>
      </dxf>
    </rfmt>
    <rfmt sheetId="3" sqref="H14" start="0" length="0">
      <dxf>
        <numFmt numFmtId="14" formatCode="0.00%"/>
      </dxf>
    </rfmt>
    <rfmt sheetId="3" sqref="I14" start="0" length="0">
      <dxf>
        <numFmt numFmtId="14" formatCode="0.00%"/>
      </dxf>
    </rfmt>
    <rfmt sheetId="3" s="1" sqref="O14" start="0" length="0">
      <dxf>
        <font>
          <sz val="10"/>
          <color auto="1"/>
          <name val="Arial"/>
          <family val="2"/>
          <scheme val="none"/>
        </font>
      </dxf>
    </rfmt>
    <rfmt sheetId="3" s="1" sqref="P14" start="0" length="0">
      <dxf>
        <font>
          <sz val="10"/>
          <color auto="1"/>
          <name val="Arial"/>
          <family val="2"/>
          <scheme val="none"/>
        </font>
      </dxf>
    </rfmt>
    <rcc rId="0" sId="3" s="1" dxf="1">
      <nc r="Q14" t="inlineStr">
        <is>
          <t>Licitación Pública Internacional </t>
        </is>
      </nc>
      <ndxf>
        <font>
          <sz val="10"/>
          <color auto="1"/>
          <name val="Calibri"/>
          <family val="2"/>
          <scheme val="minor"/>
        </font>
        <alignment vertical="center" wrapText="1"/>
      </ndxf>
    </rcc>
    <rfmt sheetId="3" s="1" sqref="R14" start="0" length="0">
      <dxf>
        <font>
          <sz val="10"/>
          <color auto="1"/>
          <name val="Arial"/>
          <family val="2"/>
          <scheme val="none"/>
        </font>
      </dxf>
    </rfmt>
    <rfmt sheetId="3" s="1" sqref="S14" start="0" length="0">
      <dxf>
        <font>
          <sz val="10"/>
          <color auto="1"/>
          <name val="Arial"/>
          <family val="2"/>
          <scheme val="none"/>
        </font>
      </dxf>
    </rfmt>
    <rfmt sheetId="3" s="1" sqref="T14" start="0" length="0">
      <dxf>
        <font>
          <sz val="10"/>
          <color auto="1"/>
          <name val="Arial"/>
          <family val="2"/>
          <scheme val="none"/>
        </font>
      </dxf>
    </rfmt>
  </rrc>
  <rrc rId="168" sId="3" ref="A14:XFD14" action="deleteRow">
    <undo index="65535" exp="area" ref3D="1" dr="$Q$1:$R$1048576" dn="Z_9A84CFEA_1C04_4CED_ACA2_7ABD192CA5FB_.wvu.Cols" sId="3"/>
    <undo index="65535" exp="area" ref3D="1" dr="$Q$1:$R$1048576" dn="Z_3ADD4EC7_0794_4B16_8ADB_A601E065FDC7_.wvu.Cols" sId="3"/>
    <rfmt sheetId="3" xfDxf="1" sqref="A14:XFD14" start="0" length="0"/>
    <rfmt sheetId="3" sqref="G14" start="0" length="0">
      <dxf>
        <numFmt numFmtId="4" formatCode="#,##0.00"/>
      </dxf>
    </rfmt>
    <rfmt sheetId="3" sqref="H14" start="0" length="0">
      <dxf>
        <numFmt numFmtId="14" formatCode="0.00%"/>
      </dxf>
    </rfmt>
    <rfmt sheetId="3" sqref="I14" start="0" length="0">
      <dxf>
        <numFmt numFmtId="14" formatCode="0.00%"/>
      </dxf>
    </rfmt>
    <rfmt sheetId="3" s="1" sqref="O14" start="0" length="0">
      <dxf>
        <font>
          <sz val="10"/>
          <color auto="1"/>
          <name val="Arial"/>
          <family val="2"/>
          <scheme val="none"/>
        </font>
      </dxf>
    </rfmt>
    <rfmt sheetId="3" s="1" sqref="P14" start="0" length="0">
      <dxf>
        <font>
          <sz val="10"/>
          <color auto="1"/>
          <name val="Arial"/>
          <family val="2"/>
          <scheme val="none"/>
        </font>
      </dxf>
    </rfmt>
    <rcc rId="0" sId="3" s="1" dxf="1">
      <nc r="Q14" t="inlineStr">
        <is>
          <t>Licitación Pública Nacional </t>
        </is>
      </nc>
      <ndxf>
        <font>
          <sz val="10"/>
          <color auto="1"/>
          <name val="Calibri"/>
          <family val="2"/>
          <scheme val="minor"/>
        </font>
        <alignment vertical="center" wrapText="1"/>
      </ndxf>
    </rcc>
    <rfmt sheetId="3" s="1" sqref="R14" start="0" length="0">
      <dxf>
        <font>
          <sz val="10"/>
          <color auto="1"/>
          <name val="Arial"/>
          <family val="2"/>
          <scheme val="none"/>
        </font>
      </dxf>
    </rfmt>
    <rfmt sheetId="3" s="1" sqref="S14" start="0" length="0">
      <dxf>
        <font>
          <sz val="10"/>
          <color auto="1"/>
          <name val="Arial"/>
          <family val="2"/>
          <scheme val="none"/>
        </font>
      </dxf>
    </rfmt>
    <rfmt sheetId="3" s="1" sqref="T14" start="0" length="0">
      <dxf>
        <font>
          <sz val="10"/>
          <color auto="1"/>
          <name val="Arial"/>
          <family val="2"/>
          <scheme val="none"/>
        </font>
      </dxf>
    </rfmt>
  </rrc>
  <rcv guid="{9A84CFEA-1C04-4CED-ACA2-7ABD192CA5FB}" action="delete"/>
  <rdn rId="0" localSheetId="3" customView="1" name="Z_9A84CFEA_1C04_4CED_ACA2_7ABD192CA5FB_.wvu.Cols" hidden="1" oldHidden="1">
    <formula>'Detalle Plan de Adquisiciones'!$Q:$R</formula>
    <oldFormula>'Detalle Plan de Adquisiciones'!$Q:$R</oldFormula>
  </rdn>
  <rcv guid="{9A84CFEA-1C04-4CED-ACA2-7ABD192CA5FB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" sId="3">
    <nc r="C21" t="inlineStr">
      <is>
        <t>Incluye provisión de softwares en función al diagnósitico, capacitación a funcionarios, etc.</t>
      </is>
    </nc>
  </rcc>
  <rcc rId="171" sId="3">
    <nc r="J5" t="inlineStr">
      <is>
        <t>1. Obras Civiles</t>
      </is>
    </nc>
  </rcc>
  <rcc rId="172" sId="3">
    <nc r="J6" t="inlineStr">
      <is>
        <t>1. Obras Civiles</t>
      </is>
    </nc>
  </rcc>
  <rcc rId="173" sId="3">
    <nc r="J21" t="inlineStr">
      <is>
        <t>2. Fortalecimiento Institucional</t>
      </is>
    </nc>
  </rcc>
  <rcc rId="174" sId="3" odxf="1" dxf="1">
    <nc r="J30" t="inlineStr">
      <is>
        <t>2. Fortalecimiento Institucional</t>
      </is>
    </nc>
    <odxf>
      <numFmt numFmtId="14" formatCode="0.00%"/>
    </odxf>
    <ndxf>
      <numFmt numFmtId="0" formatCode="General"/>
    </ndxf>
  </rcc>
  <rcc rId="175" sId="3" odxf="1" dxf="1">
    <nc r="J31" t="inlineStr">
      <is>
        <t>2. Fortalecimiento Institucional</t>
      </is>
    </nc>
    <odxf>
      <numFmt numFmtId="14" formatCode="0.00%"/>
    </odxf>
    <ndxf>
      <numFmt numFmtId="0" formatCode="General"/>
    </ndxf>
  </rcc>
  <rcc rId="176" sId="3" odxf="1" dxf="1">
    <nc r="J32" t="inlineStr">
      <is>
        <t>2. Fortalecimiento Institucional</t>
      </is>
    </nc>
    <odxf>
      <numFmt numFmtId="14" formatCode="0.00%"/>
    </odxf>
    <ndxf>
      <numFmt numFmtId="0" formatCode="General"/>
    </ndxf>
  </rcc>
  <rcc rId="177" sId="3" odxf="1" dxf="1">
    <nc r="J33" t="inlineStr">
      <is>
        <t>2. Fortalecimiento Institucional</t>
      </is>
    </nc>
    <odxf>
      <numFmt numFmtId="14" formatCode="0.00%"/>
    </odxf>
    <ndxf>
      <numFmt numFmtId="0" formatCode="General"/>
    </ndxf>
  </rcc>
  <rcc rId="178" sId="3" odxf="1" dxf="1">
    <nc r="J34" t="inlineStr">
      <is>
        <t>2. Fortalecimiento Institucional</t>
      </is>
    </nc>
    <odxf>
      <numFmt numFmtId="14" formatCode="0.00%"/>
      <border outline="0">
        <bottom/>
      </border>
    </odxf>
    <ndxf>
      <numFmt numFmtId="0" formatCode="General"/>
      <border outline="0">
        <bottom style="thin">
          <color indexed="64"/>
        </bottom>
      </border>
    </ndxf>
  </rcc>
  <rcc rId="179" sId="3" odxf="1" dxf="1">
    <nc r="J35" t="inlineStr">
      <is>
        <t>2. Fortalecimiento Institucional</t>
      </is>
    </nc>
    <odxf>
      <numFmt numFmtId="14" formatCode="0.00%"/>
      <border outline="0">
        <bottom/>
      </border>
    </odxf>
    <ndxf>
      <numFmt numFmtId="0" formatCode="General"/>
      <border outline="0">
        <bottom style="thin">
          <color indexed="64"/>
        </bottom>
      </border>
    </ndxf>
  </rcc>
  <rcc rId="180" sId="3" odxf="1" dxf="1">
    <nc r="J36" t="inlineStr">
      <is>
        <t>2. Fortalecimiento Institucional</t>
      </is>
    </nc>
    <odxf>
      <numFmt numFmtId="14" formatCode="0.00%"/>
      <border outline="0">
        <bottom/>
      </border>
    </odxf>
    <ndxf>
      <numFmt numFmtId="0" formatCode="General"/>
      <border outline="0">
        <bottom style="thin">
          <color indexed="64"/>
        </bottom>
      </border>
    </ndxf>
  </rcc>
  <rfmt sheetId="3" sqref="J37" start="0" length="0">
    <dxf>
      <numFmt numFmtId="0" formatCode="General"/>
      <border outline="0">
        <bottom style="thin">
          <color indexed="64"/>
        </bottom>
      </border>
    </dxf>
  </rfmt>
  <rcc rId="181" sId="3">
    <nc r="J37" t="inlineStr">
      <is>
        <t>1. Obras Civiles</t>
      </is>
    </nc>
  </rcc>
  <rcmt sheetId="3" cell="C42" guid="{00000000-0000-0000-0000-000000000000}" action="delete" alwaysShow="1" author="Alvarez Junco, Brenda Mariana"/>
  <rfmt sheetId="3" sqref="C42">
    <dxf>
      <fill>
        <patternFill patternType="none">
          <bgColor auto="1"/>
        </patternFill>
      </fill>
    </dxf>
  </rfmt>
  <rcc rId="182" sId="1">
    <oc r="C16" t="inlineStr">
      <is>
        <t>Componente 1: Obras civiles y fiscalización</t>
      </is>
    </oc>
    <nc r="C16" t="inlineStr">
      <is>
        <t xml:space="preserve">Componente 1: Obras civiles </t>
      </is>
    </nc>
  </rcc>
  <rcc rId="183" sId="2">
    <oc r="A19" t="inlineStr">
      <is>
        <r>
          <t xml:space="preserve">Componente 1 - </t>
        </r>
        <r>
          <rPr>
            <i/>
            <sz val="10"/>
            <rFont val="Calibri"/>
            <family val="2"/>
          </rPr>
          <t xml:space="preserve">Obras civiles y fiscalización </t>
        </r>
      </is>
    </oc>
    <nc r="A19" t="inlineStr">
      <is>
        <r>
          <t xml:space="preserve">Componente 1 - </t>
        </r>
        <r>
          <rPr>
            <i/>
            <sz val="10"/>
            <rFont val="Calibri"/>
            <family val="2"/>
          </rPr>
          <t>Obras civiles</t>
        </r>
      </is>
    </nc>
  </rcc>
  <rcc rId="184" sId="3">
    <nc r="J42" t="inlineStr">
      <is>
        <t>3. Otros Costos</t>
      </is>
    </nc>
  </rcc>
  <rdn rId="0" localSheetId="3" customView="1" name="Z_82D05020_F129_464B_A28C_EF0284D83D7C_.wvu.Cols" hidden="1" oldHidden="1">
    <formula>'Detalle Plan de Adquisiciones'!$Q:$R</formula>
  </rdn>
  <rcv guid="{82D05020-F129-464B-A28C-EF0284D83D7C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C17" sqref="C17"/>
    </sheetView>
  </sheetViews>
  <sheetFormatPr defaultColWidth="9.109375" defaultRowHeight="14.4" x14ac:dyDescent="0.3"/>
  <cols>
    <col min="2" max="2" width="55" customWidth="1"/>
    <col min="3" max="3" width="64.109375" customWidth="1"/>
    <col min="4" max="4" width="30.88671875" bestFit="1" customWidth="1"/>
  </cols>
  <sheetData>
    <row r="1" spans="2:4" s="6" customFormat="1" x14ac:dyDescent="0.3"/>
    <row r="2" spans="2:4" s="6" customFormat="1" ht="26.4" customHeight="1" x14ac:dyDescent="0.3">
      <c r="B2" s="83" t="s">
        <v>99</v>
      </c>
      <c r="C2" s="83"/>
      <c r="D2" s="83"/>
    </row>
    <row r="3" spans="2:4" ht="15" thickBot="1" x14ac:dyDescent="0.35">
      <c r="B3" s="23"/>
      <c r="C3" s="23"/>
      <c r="D3" s="23"/>
    </row>
    <row r="4" spans="2:4" x14ac:dyDescent="0.3">
      <c r="B4" s="24" t="s">
        <v>72</v>
      </c>
      <c r="C4" s="25" t="s">
        <v>66</v>
      </c>
      <c r="D4" s="26" t="s">
        <v>67</v>
      </c>
    </row>
    <row r="5" spans="2:4" x14ac:dyDescent="0.3">
      <c r="B5" s="77" t="s">
        <v>98</v>
      </c>
      <c r="C5" s="27"/>
      <c r="D5" s="28"/>
    </row>
    <row r="6" spans="2:4" x14ac:dyDescent="0.3">
      <c r="B6" s="78"/>
      <c r="C6" s="27" t="s">
        <v>90</v>
      </c>
      <c r="D6" s="28" t="s">
        <v>90</v>
      </c>
    </row>
    <row r="7" spans="2:4" x14ac:dyDescent="0.3">
      <c r="B7" s="78"/>
      <c r="C7" s="27"/>
      <c r="D7" s="28"/>
    </row>
    <row r="8" spans="2:4" x14ac:dyDescent="0.3">
      <c r="B8" s="78"/>
      <c r="C8" s="27"/>
      <c r="D8" s="28"/>
    </row>
    <row r="9" spans="2:4" x14ac:dyDescent="0.3">
      <c r="B9" s="78"/>
      <c r="C9" s="27"/>
      <c r="D9" s="28"/>
    </row>
    <row r="10" spans="2:4" x14ac:dyDescent="0.3">
      <c r="B10" s="78"/>
      <c r="C10" s="27"/>
      <c r="D10" s="28"/>
    </row>
    <row r="11" spans="2:4" ht="15" thickBot="1" x14ac:dyDescent="0.35">
      <c r="B11" s="79"/>
      <c r="C11" s="29"/>
      <c r="D11" s="30"/>
    </row>
    <row r="13" spans="2:4" ht="49.5" customHeight="1" x14ac:dyDescent="0.3">
      <c r="B13" s="81" t="s">
        <v>68</v>
      </c>
      <c r="C13" s="81"/>
      <c r="D13" s="23"/>
    </row>
    <row r="14" spans="2:4" ht="15" thickBot="1" x14ac:dyDescent="0.35">
      <c r="B14" s="23"/>
      <c r="C14" s="23"/>
      <c r="D14" s="23"/>
    </row>
    <row r="15" spans="2:4" x14ac:dyDescent="0.3">
      <c r="B15" s="31" t="s">
        <v>69</v>
      </c>
      <c r="C15" s="32" t="s">
        <v>70</v>
      </c>
      <c r="D15" s="33"/>
    </row>
    <row r="16" spans="2:4" x14ac:dyDescent="0.3">
      <c r="B16" s="80" t="s">
        <v>88</v>
      </c>
      <c r="C16" s="60" t="s">
        <v>122</v>
      </c>
      <c r="D16" s="33"/>
    </row>
    <row r="17" spans="2:4" x14ac:dyDescent="0.3">
      <c r="B17" s="80"/>
      <c r="C17" s="28" t="s">
        <v>89</v>
      </c>
      <c r="D17" s="23"/>
    </row>
    <row r="18" spans="2:4" x14ac:dyDescent="0.3">
      <c r="B18" s="80"/>
      <c r="C18" s="61" t="s">
        <v>97</v>
      </c>
      <c r="D18" s="23"/>
    </row>
    <row r="20" spans="2:4" ht="54" customHeight="1" x14ac:dyDescent="0.3">
      <c r="B20" s="82" t="s">
        <v>71</v>
      </c>
      <c r="C20" s="82"/>
    </row>
  </sheetData>
  <customSheetViews>
    <customSheetView guid="{8EA3CBA8-66EC-4310-BDCB-BD6553A4C943}">
      <selection activeCell="C17" sqref="C17"/>
      <pageMargins left="0.7" right="0.7" top="0.75" bottom="0.75" header="0.3" footer="0.3"/>
      <pageSetup orientation="portrait" r:id="rId1"/>
    </customSheetView>
    <customSheetView guid="{9A84CFEA-1C04-4CED-ACA2-7ABD192CA5FB}">
      <selection activeCell="B3" sqref="B3"/>
      <pageMargins left="0.7" right="0.7" top="0.75" bottom="0.75" header="0.3" footer="0.3"/>
      <pageSetup orientation="portrait" r:id="rId2"/>
    </customSheetView>
    <customSheetView guid="{3ADD4EC7-0794-4B16-8ADB-A601E065FDC7}">
      <selection activeCell="B3" sqref="B3"/>
      <pageMargins left="0.7" right="0.7" top="0.75" bottom="0.75" header="0.3" footer="0.3"/>
      <pageSetup orientation="portrait" r:id="rId3"/>
    </customSheetView>
    <customSheetView guid="{82D05020-F129-464B-A28C-EF0284D83D7C}">
      <selection activeCell="C17" sqref="C17"/>
      <pageMargins left="0.7" right="0.7" top="0.75" bottom="0.75" header="0.3" footer="0.3"/>
      <pageSetup orientation="portrait" r:id="rId4"/>
    </customSheetView>
  </customSheetViews>
  <mergeCells count="5">
    <mergeCell ref="B5:B11"/>
    <mergeCell ref="B16:B18"/>
    <mergeCell ref="B13:C13"/>
    <mergeCell ref="B20:C20"/>
    <mergeCell ref="B2:D2"/>
  </mergeCell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C12" sqref="C12"/>
    </sheetView>
  </sheetViews>
  <sheetFormatPr defaultColWidth="9.109375" defaultRowHeight="14.4" x14ac:dyDescent="0.3"/>
  <cols>
    <col min="1" max="1" width="42.33203125" customWidth="1"/>
    <col min="2" max="2" width="35.109375" customWidth="1"/>
    <col min="3" max="3" width="33.44140625" customWidth="1"/>
    <col min="6" max="6" width="12.77734375" bestFit="1" customWidth="1"/>
    <col min="7" max="7" width="9.88671875" bestFit="1" customWidth="1"/>
    <col min="8" max="8" width="17.88671875" bestFit="1" customWidth="1"/>
  </cols>
  <sheetData>
    <row r="1" spans="1:8" ht="15" thickBot="1" x14ac:dyDescent="0.35">
      <c r="A1" s="88" t="s">
        <v>51</v>
      </c>
      <c r="B1" s="88"/>
      <c r="C1" s="88"/>
    </row>
    <row r="2" spans="1:8" ht="15.6" x14ac:dyDescent="0.3">
      <c r="A2" s="84" t="s">
        <v>52</v>
      </c>
      <c r="B2" s="85"/>
      <c r="C2" s="86"/>
    </row>
    <row r="3" spans="1:8" ht="15.6" x14ac:dyDescent="0.3">
      <c r="A3" s="13" t="s">
        <v>53</v>
      </c>
      <c r="B3" s="14" t="s">
        <v>54</v>
      </c>
      <c r="C3" s="15" t="s">
        <v>55</v>
      </c>
    </row>
    <row r="4" spans="1:8" ht="15" thickBot="1" x14ac:dyDescent="0.35">
      <c r="A4" s="16" t="s">
        <v>56</v>
      </c>
      <c r="B4" s="58">
        <v>2018</v>
      </c>
      <c r="C4" s="59">
        <v>2021</v>
      </c>
    </row>
    <row r="5" spans="1:8" ht="15" thickBot="1" x14ac:dyDescent="0.35">
      <c r="A5" s="87"/>
      <c r="B5" s="87"/>
      <c r="C5" s="87"/>
    </row>
    <row r="6" spans="1:8" ht="15.6" x14ac:dyDescent="0.3">
      <c r="A6" s="84" t="s">
        <v>57</v>
      </c>
      <c r="B6" s="85"/>
      <c r="C6" s="86"/>
    </row>
    <row r="7" spans="1:8" ht="15" thickBot="1" x14ac:dyDescent="0.35">
      <c r="A7" s="16" t="s">
        <v>96</v>
      </c>
      <c r="B7" s="89"/>
      <c r="C7" s="90"/>
    </row>
    <row r="8" spans="1:8" ht="15" thickBot="1" x14ac:dyDescent="0.35">
      <c r="A8" s="87"/>
      <c r="B8" s="87"/>
      <c r="C8" s="87"/>
    </row>
    <row r="9" spans="1:8" ht="15.6" x14ac:dyDescent="0.3">
      <c r="A9" s="84" t="s">
        <v>58</v>
      </c>
      <c r="B9" s="85"/>
      <c r="C9" s="86"/>
    </row>
    <row r="10" spans="1:8" ht="31.2" x14ac:dyDescent="0.3">
      <c r="A10" s="13" t="s">
        <v>59</v>
      </c>
      <c r="B10" s="14" t="s">
        <v>60</v>
      </c>
      <c r="C10" s="15" t="s">
        <v>61</v>
      </c>
    </row>
    <row r="11" spans="1:8" x14ac:dyDescent="0.3">
      <c r="A11" s="17" t="s">
        <v>101</v>
      </c>
      <c r="B11" s="18">
        <f>72000000+110000000</f>
        <v>182000000</v>
      </c>
      <c r="C11" s="19">
        <f>+B11+80000000</f>
        <v>262000000</v>
      </c>
      <c r="H11" s="62"/>
    </row>
    <row r="12" spans="1:8" x14ac:dyDescent="0.3">
      <c r="A12" s="17" t="s">
        <v>62</v>
      </c>
      <c r="B12" s="18">
        <v>500000</v>
      </c>
      <c r="C12" s="19">
        <f>+B12</f>
        <v>500000</v>
      </c>
      <c r="F12" s="62"/>
    </row>
    <row r="13" spans="1:8" x14ac:dyDescent="0.3">
      <c r="A13" s="17" t="s">
        <v>63</v>
      </c>
      <c r="B13" s="37">
        <v>1100000</v>
      </c>
      <c r="C13" s="38">
        <f>+B13</f>
        <v>1100000</v>
      </c>
    </row>
    <row r="14" spans="1:8" x14ac:dyDescent="0.3">
      <c r="A14" s="17" t="s">
        <v>64</v>
      </c>
      <c r="B14" s="18">
        <f>5700000+6200000+500000+3500000+500000</f>
        <v>16400000</v>
      </c>
      <c r="C14" s="19">
        <f>+B14</f>
        <v>16400000</v>
      </c>
    </row>
    <row r="15" spans="1:8" ht="16.2" thickBot="1" x14ac:dyDescent="0.35">
      <c r="A15" s="20" t="s">
        <v>65</v>
      </c>
      <c r="B15" s="21">
        <f>SUM(B11:B14)</f>
        <v>200000000</v>
      </c>
      <c r="C15" s="22">
        <f>SUM(C11:C14)</f>
        <v>280000000</v>
      </c>
    </row>
    <row r="16" spans="1:8" ht="15" thickBot="1" x14ac:dyDescent="0.35"/>
    <row r="17" spans="1:8" ht="15.6" x14ac:dyDescent="0.3">
      <c r="A17" s="84" t="s">
        <v>77</v>
      </c>
      <c r="B17" s="85"/>
      <c r="C17" s="86"/>
    </row>
    <row r="18" spans="1:8" ht="31.2" x14ac:dyDescent="0.3">
      <c r="A18" s="34" t="s">
        <v>78</v>
      </c>
      <c r="B18" s="35" t="s">
        <v>60</v>
      </c>
      <c r="C18" s="36" t="s">
        <v>61</v>
      </c>
    </row>
    <row r="19" spans="1:8" x14ac:dyDescent="0.3">
      <c r="A19" s="63" t="s">
        <v>123</v>
      </c>
      <c r="B19" s="37">
        <f>+B11+5700000</f>
        <v>187700000</v>
      </c>
      <c r="C19" s="38">
        <f>+B19+60000000</f>
        <v>247700000</v>
      </c>
      <c r="H19" s="62"/>
    </row>
    <row r="20" spans="1:8" x14ac:dyDescent="0.3">
      <c r="A20" s="39" t="s">
        <v>91</v>
      </c>
      <c r="B20" s="37">
        <f>+B12+(B14-5700000)</f>
        <v>11200000</v>
      </c>
      <c r="C20" s="38">
        <f>+B20</f>
        <v>11200000</v>
      </c>
    </row>
    <row r="21" spans="1:8" ht="16.2" thickBot="1" x14ac:dyDescent="0.35">
      <c r="A21" s="40" t="s">
        <v>65</v>
      </c>
      <c r="B21" s="41">
        <f>SUM(B19:B20)</f>
        <v>198900000</v>
      </c>
      <c r="C21" s="42">
        <f>+SUM(C19+C20)</f>
        <v>258900000</v>
      </c>
    </row>
    <row r="22" spans="1:8" x14ac:dyDescent="0.3">
      <c r="B22" s="62"/>
    </row>
    <row r="24" spans="1:8" x14ac:dyDescent="0.3">
      <c r="A24" s="66"/>
    </row>
  </sheetData>
  <customSheetViews>
    <customSheetView guid="{8EA3CBA8-66EC-4310-BDCB-BD6553A4C943}" topLeftCell="A7">
      <selection activeCell="B32" sqref="B32"/>
      <pageMargins left="0.7" right="0.7" top="0.75" bottom="0.75" header="0.3" footer="0.3"/>
    </customSheetView>
    <customSheetView guid="{9A84CFEA-1C04-4CED-ACA2-7ABD192CA5FB}" topLeftCell="A7">
      <selection activeCell="B21" sqref="B21"/>
      <pageMargins left="0.7" right="0.7" top="0.75" bottom="0.75" header="0.3" footer="0.3"/>
    </customSheetView>
    <customSheetView guid="{3ADD4EC7-0794-4B16-8ADB-A601E065FDC7}" topLeftCell="A7">
      <selection activeCell="A23" sqref="A23"/>
      <pageMargins left="0.7" right="0.7" top="0.75" bottom="0.75" header="0.3" footer="0.3"/>
    </customSheetView>
    <customSheetView guid="{82D05020-F129-464B-A28C-EF0284D83D7C}" topLeftCell="A7">
      <selection activeCell="F16" sqref="F16"/>
      <pageMargins left="0.7" right="0.7" top="0.75" bottom="0.75" header="0.3" footer="0.3"/>
    </customSheetView>
  </customSheetViews>
  <mergeCells count="8">
    <mergeCell ref="A17:C17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tabSelected="1" zoomScale="90" zoomScaleNormal="79" workbookViewId="0">
      <selection activeCell="H14" sqref="H14"/>
    </sheetView>
  </sheetViews>
  <sheetFormatPr defaultColWidth="9.109375" defaultRowHeight="14.4" x14ac:dyDescent="0.3"/>
  <cols>
    <col min="1" max="1" width="15.109375" customWidth="1"/>
    <col min="2" max="2" width="15.6640625" customWidth="1"/>
    <col min="3" max="3" width="17.88671875" customWidth="1"/>
    <col min="4" max="4" width="36.6640625" customWidth="1"/>
    <col min="5" max="6" width="12.88671875" customWidth="1"/>
    <col min="7" max="7" width="15.6640625" style="46" customWidth="1"/>
    <col min="8" max="8" width="15.6640625" style="49" customWidth="1"/>
    <col min="9" max="9" width="23.6640625" style="49" customWidth="1"/>
    <col min="10" max="10" width="27.5546875" customWidth="1"/>
    <col min="11" max="11" width="19.5546875" customWidth="1"/>
    <col min="12" max="12" width="15.5546875" customWidth="1"/>
    <col min="13" max="13" width="15" customWidth="1"/>
    <col min="14" max="14" width="14.88671875" customWidth="1"/>
    <col min="17" max="17" width="68.5546875" hidden="1" customWidth="1"/>
    <col min="18" max="18" width="57.44140625" hidden="1" customWidth="1"/>
  </cols>
  <sheetData>
    <row r="1" spans="1:20" ht="16.2" thickBot="1" x14ac:dyDescent="0.35">
      <c r="A1" s="98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100"/>
      <c r="O1" s="1"/>
      <c r="P1" s="1"/>
      <c r="Q1" s="54"/>
      <c r="R1" s="55"/>
      <c r="S1" s="1"/>
      <c r="T1" s="1"/>
    </row>
    <row r="2" spans="1:20" ht="15.6" x14ac:dyDescent="0.3">
      <c r="A2" s="92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1"/>
      <c r="P2" s="1"/>
      <c r="Q2" s="53" t="s">
        <v>82</v>
      </c>
      <c r="R2" s="55"/>
      <c r="S2" s="1"/>
      <c r="T2" s="1"/>
    </row>
    <row r="3" spans="1:20" x14ac:dyDescent="0.3">
      <c r="A3" s="95" t="s">
        <v>7</v>
      </c>
      <c r="B3" s="91" t="s">
        <v>8</v>
      </c>
      <c r="C3" s="91" t="s">
        <v>9</v>
      </c>
      <c r="D3" s="91" t="s">
        <v>2</v>
      </c>
      <c r="E3" s="91" t="s">
        <v>3</v>
      </c>
      <c r="F3" s="91" t="s">
        <v>4</v>
      </c>
      <c r="G3" s="97" t="s">
        <v>76</v>
      </c>
      <c r="H3" s="97"/>
      <c r="I3" s="97"/>
      <c r="J3" s="91" t="s">
        <v>86</v>
      </c>
      <c r="K3" s="91" t="s">
        <v>81</v>
      </c>
      <c r="L3" s="91" t="s">
        <v>10</v>
      </c>
      <c r="M3" s="91"/>
      <c r="N3" s="96" t="s">
        <v>84</v>
      </c>
      <c r="O3" s="1"/>
      <c r="P3" s="1"/>
      <c r="Q3" s="53" t="s">
        <v>79</v>
      </c>
      <c r="R3" s="55"/>
      <c r="S3" s="1"/>
      <c r="T3" s="1"/>
    </row>
    <row r="4" spans="1:20" ht="33" customHeight="1" x14ac:dyDescent="0.3">
      <c r="A4" s="95"/>
      <c r="B4" s="91"/>
      <c r="C4" s="91"/>
      <c r="D4" s="91"/>
      <c r="E4" s="91"/>
      <c r="F4" s="91"/>
      <c r="G4" s="51" t="s">
        <v>85</v>
      </c>
      <c r="H4" s="50" t="s">
        <v>74</v>
      </c>
      <c r="I4" s="50" t="s">
        <v>75</v>
      </c>
      <c r="J4" s="91"/>
      <c r="K4" s="91"/>
      <c r="L4" s="43" t="s">
        <v>73</v>
      </c>
      <c r="M4" s="43" t="s">
        <v>6</v>
      </c>
      <c r="N4" s="96"/>
      <c r="O4" s="1"/>
      <c r="P4" s="1"/>
      <c r="Q4" s="56" t="s">
        <v>80</v>
      </c>
      <c r="R4" s="55"/>
      <c r="S4" s="1"/>
      <c r="T4" s="1"/>
    </row>
    <row r="5" spans="1:20" ht="55.2" x14ac:dyDescent="0.3">
      <c r="A5" s="65" t="s">
        <v>100</v>
      </c>
      <c r="B5" s="8" t="str">
        <f>+'Plan de Adquisiciones'!A11</f>
        <v>Obras de mejoramiento en red vial principal de la PBA</v>
      </c>
      <c r="C5" s="8" t="s">
        <v>102</v>
      </c>
      <c r="D5" s="8" t="s">
        <v>29</v>
      </c>
      <c r="E5" s="8" t="s">
        <v>92</v>
      </c>
      <c r="F5" s="8" t="s">
        <v>92</v>
      </c>
      <c r="G5" s="44">
        <v>102000000</v>
      </c>
      <c r="H5" s="67">
        <v>0.71</v>
      </c>
      <c r="I5" s="67">
        <v>0.28999999999999998</v>
      </c>
      <c r="J5" s="8" t="s">
        <v>120</v>
      </c>
      <c r="K5" s="8" t="s">
        <v>80</v>
      </c>
      <c r="L5" s="8">
        <v>2017</v>
      </c>
      <c r="M5" s="8">
        <v>2018</v>
      </c>
      <c r="N5" s="9" t="s">
        <v>93</v>
      </c>
      <c r="O5" s="1"/>
      <c r="P5" s="1"/>
      <c r="Q5" s="53" t="s">
        <v>18</v>
      </c>
      <c r="R5" s="55"/>
      <c r="S5" s="1"/>
      <c r="T5" s="1"/>
    </row>
    <row r="6" spans="1:20" ht="69" x14ac:dyDescent="0.3">
      <c r="A6" s="65" t="s">
        <v>100</v>
      </c>
      <c r="B6" s="8" t="str">
        <f>+B5</f>
        <v>Obras de mejoramiento en red vial principal de la PBA</v>
      </c>
      <c r="C6" s="8" t="s">
        <v>103</v>
      </c>
      <c r="D6" s="8" t="s">
        <v>29</v>
      </c>
      <c r="E6" s="8" t="s">
        <v>92</v>
      </c>
      <c r="F6" s="8" t="s">
        <v>92</v>
      </c>
      <c r="G6" s="44">
        <v>160000000</v>
      </c>
      <c r="H6" s="67">
        <v>0.69</v>
      </c>
      <c r="I6" s="67">
        <v>0.31</v>
      </c>
      <c r="J6" s="8" t="s">
        <v>120</v>
      </c>
      <c r="K6" s="8" t="s">
        <v>80</v>
      </c>
      <c r="L6" s="8">
        <v>2017</v>
      </c>
      <c r="M6" s="8">
        <v>2018</v>
      </c>
      <c r="N6" s="9" t="str">
        <f>+N5</f>
        <v xml:space="preserve">A licitarse ad referéndum de la aprobación del préstamo </v>
      </c>
      <c r="O6" s="1"/>
      <c r="P6" s="1"/>
      <c r="Q6" s="53" t="s">
        <v>19</v>
      </c>
      <c r="R6" s="55"/>
      <c r="S6" s="1"/>
      <c r="T6" s="1"/>
    </row>
    <row r="7" spans="1:20" x14ac:dyDescent="0.3">
      <c r="A7" s="7"/>
      <c r="B7" s="8"/>
      <c r="C7" s="8"/>
      <c r="D7" s="8"/>
      <c r="E7" s="8"/>
      <c r="F7" s="8"/>
      <c r="G7" s="44"/>
      <c r="H7" s="47"/>
      <c r="I7" s="47"/>
      <c r="J7" s="8"/>
      <c r="K7" s="8"/>
      <c r="L7" s="8"/>
      <c r="M7" s="8"/>
      <c r="N7" s="9"/>
      <c r="O7" s="1"/>
      <c r="P7" s="1"/>
      <c r="Q7" s="53" t="s">
        <v>20</v>
      </c>
      <c r="R7" s="55"/>
      <c r="S7" s="1"/>
      <c r="T7" s="1"/>
    </row>
    <row r="8" spans="1:20" x14ac:dyDescent="0.3">
      <c r="A8" s="7"/>
      <c r="B8" s="8"/>
      <c r="C8" s="8"/>
      <c r="D8" s="8"/>
      <c r="E8" s="8"/>
      <c r="F8" s="8"/>
      <c r="G8" s="44"/>
      <c r="H8" s="47"/>
      <c r="I8" s="47"/>
      <c r="J8" s="8"/>
      <c r="K8" s="8"/>
      <c r="L8" s="8"/>
      <c r="M8" s="8"/>
      <c r="N8" s="9"/>
      <c r="O8" s="1"/>
      <c r="P8" s="1"/>
      <c r="Q8" s="53" t="s">
        <v>21</v>
      </c>
      <c r="R8" s="55"/>
      <c r="S8" s="1"/>
      <c r="T8" s="1"/>
    </row>
    <row r="9" spans="1:20" ht="15" thickBot="1" x14ac:dyDescent="0.35">
      <c r="A9" s="10"/>
      <c r="B9" s="11"/>
      <c r="C9" s="11"/>
      <c r="D9" s="11"/>
      <c r="E9" s="11"/>
      <c r="F9" s="11"/>
      <c r="G9" s="45"/>
      <c r="H9" s="48"/>
      <c r="I9" s="48"/>
      <c r="J9" s="11"/>
      <c r="K9" s="11"/>
      <c r="L9" s="11"/>
      <c r="M9" s="11"/>
      <c r="N9" s="12"/>
      <c r="O9" s="1"/>
      <c r="P9" s="1"/>
      <c r="Q9" s="53" t="s">
        <v>22</v>
      </c>
      <c r="R9" s="55"/>
      <c r="S9" s="1"/>
      <c r="T9" s="1"/>
    </row>
    <row r="10" spans="1:20" ht="15" thickBot="1" x14ac:dyDescent="0.35">
      <c r="Q10" s="53" t="s">
        <v>23</v>
      </c>
      <c r="R10" s="56"/>
    </row>
    <row r="11" spans="1:20" ht="15.6" x14ac:dyDescent="0.3">
      <c r="A11" s="92" t="s">
        <v>94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4"/>
      <c r="O11" s="2"/>
      <c r="P11" s="2"/>
      <c r="Q11" s="53" t="s">
        <v>24</v>
      </c>
      <c r="R11" s="55"/>
      <c r="S11" s="2"/>
      <c r="T11" s="2"/>
    </row>
    <row r="12" spans="1:20" ht="15" customHeight="1" x14ac:dyDescent="0.3">
      <c r="A12" s="95" t="s">
        <v>7</v>
      </c>
      <c r="B12" s="91" t="s">
        <v>8</v>
      </c>
      <c r="C12" s="91" t="s">
        <v>9</v>
      </c>
      <c r="D12" s="91" t="s">
        <v>11</v>
      </c>
      <c r="E12" s="91" t="s">
        <v>3</v>
      </c>
      <c r="F12" s="91" t="s">
        <v>4</v>
      </c>
      <c r="G12" s="97" t="s">
        <v>76</v>
      </c>
      <c r="H12" s="97"/>
      <c r="I12" s="97"/>
      <c r="J12" s="91" t="s">
        <v>86</v>
      </c>
      <c r="K12" s="91" t="s">
        <v>81</v>
      </c>
      <c r="L12" s="91" t="s">
        <v>10</v>
      </c>
      <c r="M12" s="91"/>
      <c r="N12" s="96" t="s">
        <v>84</v>
      </c>
      <c r="O12" s="2"/>
      <c r="P12" s="2"/>
      <c r="Q12" s="53" t="s">
        <v>25</v>
      </c>
      <c r="R12" s="55"/>
      <c r="S12" s="2"/>
      <c r="T12" s="2"/>
    </row>
    <row r="13" spans="1:20" ht="36" customHeight="1" x14ac:dyDescent="0.3">
      <c r="A13" s="95"/>
      <c r="B13" s="91"/>
      <c r="C13" s="91"/>
      <c r="D13" s="91"/>
      <c r="E13" s="91"/>
      <c r="F13" s="91"/>
      <c r="G13" s="51" t="s">
        <v>85</v>
      </c>
      <c r="H13" s="50" t="s">
        <v>74</v>
      </c>
      <c r="I13" s="50" t="s">
        <v>75</v>
      </c>
      <c r="J13" s="91"/>
      <c r="K13" s="91"/>
      <c r="L13" s="43" t="s">
        <v>73</v>
      </c>
      <c r="M13" s="43" t="s">
        <v>6</v>
      </c>
      <c r="N13" s="96"/>
      <c r="O13" s="2"/>
      <c r="P13" s="2"/>
      <c r="Q13" s="54"/>
      <c r="R13" s="55"/>
      <c r="S13" s="2"/>
      <c r="T13" s="2"/>
    </row>
    <row r="14" spans="1:20" x14ac:dyDescent="0.3">
      <c r="A14" s="7"/>
      <c r="B14" s="8"/>
      <c r="C14" s="8"/>
      <c r="D14" s="8"/>
      <c r="E14" s="8"/>
      <c r="F14" s="8"/>
      <c r="G14" s="44"/>
      <c r="H14" s="47"/>
      <c r="I14" s="47"/>
      <c r="J14" s="8"/>
      <c r="K14" s="8"/>
      <c r="L14" s="8"/>
      <c r="M14" s="8"/>
      <c r="N14" s="9"/>
      <c r="O14" s="2"/>
      <c r="P14" s="2"/>
      <c r="Q14" s="53" t="s">
        <v>83</v>
      </c>
      <c r="R14" s="55"/>
      <c r="S14" s="2"/>
      <c r="T14" s="2"/>
    </row>
    <row r="15" spans="1:20" x14ac:dyDescent="0.3">
      <c r="A15" s="7"/>
      <c r="B15" s="8"/>
      <c r="C15" s="8"/>
      <c r="D15" s="8"/>
      <c r="E15" s="8"/>
      <c r="F15" s="8"/>
      <c r="G15" s="44"/>
      <c r="H15" s="47"/>
      <c r="I15" s="47"/>
      <c r="J15" s="8"/>
      <c r="K15" s="8"/>
      <c r="L15" s="8"/>
      <c r="M15" s="8"/>
      <c r="N15" s="9"/>
      <c r="O15" s="2"/>
      <c r="P15" s="2"/>
      <c r="Q15" s="53" t="s">
        <v>27</v>
      </c>
      <c r="R15" s="55"/>
      <c r="S15" s="2"/>
      <c r="T15" s="2"/>
    </row>
    <row r="16" spans="1:20" ht="15" thickBot="1" x14ac:dyDescent="0.35">
      <c r="A16" s="10"/>
      <c r="B16" s="11"/>
      <c r="C16" s="11"/>
      <c r="D16" s="11"/>
      <c r="E16" s="11"/>
      <c r="F16" s="11"/>
      <c r="G16" s="45"/>
      <c r="H16" s="48"/>
      <c r="I16" s="48"/>
      <c r="J16" s="11"/>
      <c r="K16" s="11"/>
      <c r="L16" s="11"/>
      <c r="M16" s="11"/>
      <c r="N16" s="12"/>
      <c r="O16" s="2"/>
      <c r="P16" s="2"/>
      <c r="Q16" s="53" t="s">
        <v>82</v>
      </c>
      <c r="R16" s="55"/>
      <c r="S16" s="2"/>
      <c r="T16" s="2"/>
    </row>
    <row r="17" spans="1:20" ht="15" thickBot="1" x14ac:dyDescent="0.35">
      <c r="Q17" s="53" t="s">
        <v>28</v>
      </c>
      <c r="R17" s="56"/>
    </row>
    <row r="18" spans="1:20" ht="15.6" x14ac:dyDescent="0.3">
      <c r="A18" s="92" t="s">
        <v>12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4"/>
      <c r="O18" s="3"/>
      <c r="P18" s="3"/>
      <c r="Q18" s="53" t="s">
        <v>30</v>
      </c>
      <c r="R18" s="56"/>
      <c r="S18" s="3"/>
      <c r="T18" s="3"/>
    </row>
    <row r="19" spans="1:20" ht="15" customHeight="1" x14ac:dyDescent="0.3">
      <c r="A19" s="95" t="s">
        <v>7</v>
      </c>
      <c r="B19" s="91" t="s">
        <v>8</v>
      </c>
      <c r="C19" s="91" t="s">
        <v>9</v>
      </c>
      <c r="D19" s="91" t="s">
        <v>11</v>
      </c>
      <c r="E19" s="91" t="s">
        <v>3</v>
      </c>
      <c r="F19" s="91" t="s">
        <v>4</v>
      </c>
      <c r="G19" s="97" t="s">
        <v>76</v>
      </c>
      <c r="H19" s="97"/>
      <c r="I19" s="97"/>
      <c r="J19" s="91" t="s">
        <v>86</v>
      </c>
      <c r="K19" s="91" t="s">
        <v>81</v>
      </c>
      <c r="L19" s="91" t="s">
        <v>10</v>
      </c>
      <c r="M19" s="91"/>
      <c r="N19" s="96" t="s">
        <v>84</v>
      </c>
      <c r="O19" s="3"/>
      <c r="P19" s="3"/>
      <c r="Q19" s="53" t="s">
        <v>31</v>
      </c>
      <c r="R19" s="56"/>
      <c r="S19" s="3"/>
      <c r="T19" s="3"/>
    </row>
    <row r="20" spans="1:20" ht="36.75" customHeight="1" x14ac:dyDescent="0.3">
      <c r="A20" s="95"/>
      <c r="B20" s="91"/>
      <c r="C20" s="91"/>
      <c r="D20" s="91"/>
      <c r="E20" s="91"/>
      <c r="F20" s="91"/>
      <c r="G20" s="51" t="s">
        <v>85</v>
      </c>
      <c r="H20" s="50" t="s">
        <v>74</v>
      </c>
      <c r="I20" s="50" t="s">
        <v>75</v>
      </c>
      <c r="J20" s="91"/>
      <c r="K20" s="91"/>
      <c r="L20" s="43" t="s">
        <v>5</v>
      </c>
      <c r="M20" s="43" t="s">
        <v>6</v>
      </c>
      <c r="N20" s="96"/>
      <c r="O20" s="3"/>
      <c r="P20" s="3"/>
      <c r="Q20" s="53" t="s">
        <v>32</v>
      </c>
      <c r="R20" s="56"/>
      <c r="S20" s="3"/>
      <c r="T20" s="3"/>
    </row>
    <row r="21" spans="1:20" ht="69" x14ac:dyDescent="0.3">
      <c r="A21" s="65" t="s">
        <v>100</v>
      </c>
      <c r="B21" s="8" t="s">
        <v>104</v>
      </c>
      <c r="C21" s="8" t="s">
        <v>119</v>
      </c>
      <c r="D21" s="72" t="s">
        <v>26</v>
      </c>
      <c r="E21" s="8" t="s">
        <v>92</v>
      </c>
      <c r="F21" s="8" t="s">
        <v>92</v>
      </c>
      <c r="G21" s="44">
        <v>500000</v>
      </c>
      <c r="H21" s="67">
        <v>1</v>
      </c>
      <c r="I21" s="47">
        <v>0</v>
      </c>
      <c r="J21" s="8" t="s">
        <v>121</v>
      </c>
      <c r="K21" s="8" t="s">
        <v>80</v>
      </c>
      <c r="L21" s="8">
        <v>2018</v>
      </c>
      <c r="M21" s="8">
        <v>2018</v>
      </c>
      <c r="N21" s="9"/>
      <c r="O21" s="3"/>
      <c r="P21" s="3"/>
      <c r="Q21" s="54"/>
      <c r="R21" s="56"/>
      <c r="S21" s="3"/>
      <c r="T21" s="3"/>
    </row>
    <row r="22" spans="1:20" x14ac:dyDescent="0.3">
      <c r="A22" s="7"/>
      <c r="B22" s="8"/>
      <c r="C22" s="8"/>
      <c r="D22" s="8"/>
      <c r="E22" s="8"/>
      <c r="F22" s="8"/>
      <c r="G22" s="44"/>
      <c r="H22" s="47"/>
      <c r="I22" s="47"/>
      <c r="J22" s="8"/>
      <c r="K22" s="8"/>
      <c r="L22" s="8"/>
      <c r="M22" s="8"/>
      <c r="N22" s="9"/>
      <c r="O22" s="3"/>
      <c r="P22" s="3"/>
      <c r="Q22" s="54"/>
      <c r="R22" s="56"/>
      <c r="S22" s="3"/>
      <c r="T22" s="3"/>
    </row>
    <row r="23" spans="1:20" x14ac:dyDescent="0.3">
      <c r="A23" s="7"/>
      <c r="B23" s="8"/>
      <c r="C23" s="8"/>
      <c r="D23" s="8"/>
      <c r="E23" s="8"/>
      <c r="F23" s="8"/>
      <c r="G23" s="44"/>
      <c r="H23" s="47"/>
      <c r="I23" s="47"/>
      <c r="J23" s="8"/>
      <c r="K23" s="8"/>
      <c r="L23" s="8"/>
      <c r="M23" s="8"/>
      <c r="N23" s="9"/>
      <c r="O23" s="3"/>
      <c r="P23" s="3"/>
      <c r="Q23" s="54"/>
      <c r="R23" s="56"/>
      <c r="S23" s="3"/>
      <c r="T23" s="3"/>
    </row>
    <row r="24" spans="1:20" x14ac:dyDescent="0.3">
      <c r="A24" s="7"/>
      <c r="B24" s="8"/>
      <c r="C24" s="8"/>
      <c r="D24" s="8"/>
      <c r="E24" s="8"/>
      <c r="F24" s="8"/>
      <c r="G24" s="44"/>
      <c r="H24" s="47"/>
      <c r="I24" s="47"/>
      <c r="J24" s="8"/>
      <c r="K24" s="8"/>
      <c r="L24" s="8"/>
      <c r="M24" s="8"/>
      <c r="N24" s="9"/>
      <c r="O24" s="3"/>
      <c r="P24" s="3"/>
      <c r="Q24" s="53" t="s">
        <v>36</v>
      </c>
      <c r="R24" s="56"/>
      <c r="S24" s="3"/>
      <c r="T24" s="3"/>
    </row>
    <row r="25" spans="1:20" ht="15" thickBot="1" x14ac:dyDescent="0.35">
      <c r="A25" s="10"/>
      <c r="B25" s="11"/>
      <c r="C25" s="11"/>
      <c r="D25" s="11"/>
      <c r="E25" s="11"/>
      <c r="F25" s="11"/>
      <c r="G25" s="45"/>
      <c r="H25" s="48"/>
      <c r="I25" s="48"/>
      <c r="J25" s="11"/>
      <c r="K25" s="11"/>
      <c r="L25" s="11"/>
      <c r="M25" s="11"/>
      <c r="N25" s="12"/>
      <c r="O25" s="3"/>
      <c r="P25" s="3"/>
      <c r="Q25" s="53" t="s">
        <v>35</v>
      </c>
      <c r="R25" s="56"/>
      <c r="S25" s="3"/>
      <c r="T25" s="3"/>
    </row>
    <row r="26" spans="1:20" ht="15" thickBot="1" x14ac:dyDescent="0.35">
      <c r="Q26" s="53" t="s">
        <v>33</v>
      </c>
      <c r="R26" s="56"/>
    </row>
    <row r="27" spans="1:20" ht="15.75" customHeight="1" x14ac:dyDescent="0.3">
      <c r="A27" s="92" t="s">
        <v>13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4"/>
      <c r="O27" s="4"/>
      <c r="P27" s="4"/>
      <c r="Q27" s="53" t="s">
        <v>27</v>
      </c>
      <c r="R27" s="56"/>
    </row>
    <row r="28" spans="1:20" ht="15" customHeight="1" x14ac:dyDescent="0.3">
      <c r="A28" s="95" t="s">
        <v>7</v>
      </c>
      <c r="B28" s="91" t="s">
        <v>8</v>
      </c>
      <c r="C28" s="91" t="s">
        <v>9</v>
      </c>
      <c r="D28" s="91" t="s">
        <v>11</v>
      </c>
      <c r="E28" s="102"/>
      <c r="F28" s="102"/>
      <c r="G28" s="97" t="s">
        <v>76</v>
      </c>
      <c r="H28" s="97"/>
      <c r="I28" s="97"/>
      <c r="J28" s="91" t="s">
        <v>86</v>
      </c>
      <c r="K28" s="91" t="s">
        <v>81</v>
      </c>
      <c r="L28" s="91" t="s">
        <v>10</v>
      </c>
      <c r="M28" s="91"/>
      <c r="N28" s="96" t="s">
        <v>84</v>
      </c>
      <c r="O28" s="4"/>
      <c r="P28" s="4"/>
      <c r="Q28" s="53" t="s">
        <v>82</v>
      </c>
      <c r="R28" s="56"/>
    </row>
    <row r="29" spans="1:20" ht="41.4" x14ac:dyDescent="0.3">
      <c r="A29" s="95"/>
      <c r="B29" s="91"/>
      <c r="C29" s="91"/>
      <c r="D29" s="91"/>
      <c r="E29" s="91" t="s">
        <v>4</v>
      </c>
      <c r="F29" s="91"/>
      <c r="G29" s="52" t="s">
        <v>85</v>
      </c>
      <c r="H29" s="51" t="s">
        <v>74</v>
      </c>
      <c r="I29" s="50" t="s">
        <v>75</v>
      </c>
      <c r="J29" s="91"/>
      <c r="K29" s="91"/>
      <c r="L29" s="43" t="s">
        <v>14</v>
      </c>
      <c r="M29" s="43" t="s">
        <v>6</v>
      </c>
      <c r="N29" s="96"/>
      <c r="O29" s="4"/>
      <c r="P29" s="4"/>
      <c r="Q29" s="53" t="s">
        <v>34</v>
      </c>
      <c r="R29" s="56"/>
    </row>
    <row r="30" spans="1:20" ht="55.2" x14ac:dyDescent="0.3">
      <c r="A30" s="65" t="s">
        <v>100</v>
      </c>
      <c r="B30" s="8" t="s">
        <v>95</v>
      </c>
      <c r="C30" s="72" t="s">
        <v>113</v>
      </c>
      <c r="D30" s="8" t="s">
        <v>36</v>
      </c>
      <c r="E30" s="8">
        <v>3</v>
      </c>
      <c r="F30" s="8" t="s">
        <v>92</v>
      </c>
      <c r="G30" s="64">
        <v>6200000</v>
      </c>
      <c r="H30" s="67">
        <v>1</v>
      </c>
      <c r="I30" s="47">
        <v>0</v>
      </c>
      <c r="J30" s="8" t="s">
        <v>121</v>
      </c>
      <c r="K30" s="8" t="s">
        <v>80</v>
      </c>
      <c r="L30" s="8">
        <v>2018</v>
      </c>
      <c r="M30" s="8">
        <v>2018</v>
      </c>
      <c r="N30" s="9"/>
      <c r="O30" s="4"/>
      <c r="P30" s="4"/>
      <c r="R30" s="54"/>
    </row>
    <row r="31" spans="1:20" ht="69" x14ac:dyDescent="0.3">
      <c r="A31" s="65" t="s">
        <v>100</v>
      </c>
      <c r="B31" s="8" t="s">
        <v>106</v>
      </c>
      <c r="C31" s="72" t="s">
        <v>115</v>
      </c>
      <c r="D31" s="8" t="s">
        <v>35</v>
      </c>
      <c r="E31" s="8">
        <v>2</v>
      </c>
      <c r="F31" s="8" t="s">
        <v>92</v>
      </c>
      <c r="G31" s="64">
        <v>300000</v>
      </c>
      <c r="H31" s="67">
        <v>1</v>
      </c>
      <c r="I31" s="47">
        <v>0</v>
      </c>
      <c r="J31" s="8" t="s">
        <v>121</v>
      </c>
      <c r="K31" s="8" t="s">
        <v>80</v>
      </c>
      <c r="L31" s="8">
        <v>2018</v>
      </c>
      <c r="M31" s="8">
        <v>2018</v>
      </c>
      <c r="N31" s="9"/>
      <c r="O31" s="4"/>
      <c r="P31" s="4"/>
      <c r="Q31" s="54"/>
      <c r="R31" s="54"/>
    </row>
    <row r="32" spans="1:20" s="6" customFormat="1" ht="69" x14ac:dyDescent="0.3">
      <c r="A32" s="65" t="s">
        <v>100</v>
      </c>
      <c r="B32" s="8" t="s">
        <v>106</v>
      </c>
      <c r="C32" s="72" t="s">
        <v>116</v>
      </c>
      <c r="D32" s="8" t="s">
        <v>35</v>
      </c>
      <c r="E32" s="8">
        <v>1</v>
      </c>
      <c r="F32" s="8" t="s">
        <v>92</v>
      </c>
      <c r="G32" s="64">
        <v>200000</v>
      </c>
      <c r="H32" s="67">
        <v>1</v>
      </c>
      <c r="I32" s="47">
        <v>0</v>
      </c>
      <c r="J32" s="8" t="s">
        <v>121</v>
      </c>
      <c r="K32" s="8" t="s">
        <v>80</v>
      </c>
      <c r="L32" s="8">
        <v>2018</v>
      </c>
      <c r="M32" s="8">
        <v>2018</v>
      </c>
      <c r="N32" s="9"/>
      <c r="Q32" s="54"/>
      <c r="R32" s="54"/>
    </row>
    <row r="33" spans="1:26" ht="55.2" x14ac:dyDescent="0.3">
      <c r="A33" s="65" t="s">
        <v>100</v>
      </c>
      <c r="B33" s="8" t="s">
        <v>107</v>
      </c>
      <c r="C33" s="72" t="s">
        <v>117</v>
      </c>
      <c r="D33" s="8" t="s">
        <v>36</v>
      </c>
      <c r="E33" s="8">
        <v>1</v>
      </c>
      <c r="F33" s="8" t="s">
        <v>92</v>
      </c>
      <c r="G33" s="64">
        <v>1000000</v>
      </c>
      <c r="H33" s="47">
        <v>1</v>
      </c>
      <c r="I33" s="47">
        <v>0</v>
      </c>
      <c r="J33" s="8" t="s">
        <v>121</v>
      </c>
      <c r="K33" s="8" t="s">
        <v>80</v>
      </c>
      <c r="L33" s="8">
        <v>2018</v>
      </c>
      <c r="M33" s="8">
        <v>2018</v>
      </c>
      <c r="N33" s="9"/>
      <c r="O33" s="4"/>
      <c r="P33" s="4"/>
      <c r="Q33" s="54"/>
      <c r="R33" s="54"/>
    </row>
    <row r="34" spans="1:26" s="6" customFormat="1" ht="55.2" x14ac:dyDescent="0.3">
      <c r="A34" s="65" t="s">
        <v>100</v>
      </c>
      <c r="B34" s="8" t="s">
        <v>107</v>
      </c>
      <c r="C34" s="74" t="s">
        <v>118</v>
      </c>
      <c r="D34" s="68" t="s">
        <v>36</v>
      </c>
      <c r="E34" s="68">
        <v>1</v>
      </c>
      <c r="F34" s="8" t="s">
        <v>92</v>
      </c>
      <c r="G34" s="69">
        <v>2500000</v>
      </c>
      <c r="H34" s="70">
        <v>1</v>
      </c>
      <c r="I34" s="47">
        <v>0</v>
      </c>
      <c r="J34" s="8" t="s">
        <v>121</v>
      </c>
      <c r="K34" s="68" t="s">
        <v>80</v>
      </c>
      <c r="L34" s="8">
        <v>2018</v>
      </c>
      <c r="M34" s="8">
        <v>2018</v>
      </c>
      <c r="N34" s="71"/>
      <c r="Q34" s="54"/>
      <c r="R34" s="54"/>
    </row>
    <row r="35" spans="1:26" s="6" customFormat="1" ht="55.2" x14ac:dyDescent="0.3">
      <c r="A35" s="65" t="s">
        <v>100</v>
      </c>
      <c r="B35" s="68" t="s">
        <v>110</v>
      </c>
      <c r="C35" s="68" t="s">
        <v>111</v>
      </c>
      <c r="D35" s="68" t="s">
        <v>35</v>
      </c>
      <c r="E35" s="68">
        <v>1</v>
      </c>
      <c r="F35" s="8" t="s">
        <v>92</v>
      </c>
      <c r="G35" s="69">
        <v>300000</v>
      </c>
      <c r="H35" s="70">
        <v>1</v>
      </c>
      <c r="I35" s="47">
        <v>0</v>
      </c>
      <c r="J35" s="8" t="s">
        <v>121</v>
      </c>
      <c r="K35" s="68" t="s">
        <v>80</v>
      </c>
      <c r="L35" s="8">
        <v>2018</v>
      </c>
      <c r="M35" s="8">
        <v>2018</v>
      </c>
      <c r="N35" s="71"/>
      <c r="Q35" s="54"/>
      <c r="R35" s="54"/>
    </row>
    <row r="36" spans="1:26" s="6" customFormat="1" ht="69" x14ac:dyDescent="0.3">
      <c r="A36" s="65" t="s">
        <v>100</v>
      </c>
      <c r="B36" s="68" t="s">
        <v>110</v>
      </c>
      <c r="C36" s="68" t="s">
        <v>112</v>
      </c>
      <c r="D36" s="68" t="s">
        <v>35</v>
      </c>
      <c r="E36" s="68">
        <v>1</v>
      </c>
      <c r="F36" s="8" t="s">
        <v>92</v>
      </c>
      <c r="G36" s="69">
        <v>200000</v>
      </c>
      <c r="H36" s="70">
        <v>1</v>
      </c>
      <c r="I36" s="47">
        <v>0</v>
      </c>
      <c r="J36" s="8" t="s">
        <v>121</v>
      </c>
      <c r="K36" s="68" t="s">
        <v>80</v>
      </c>
      <c r="L36" s="8">
        <v>2018</v>
      </c>
      <c r="M36" s="8">
        <v>2018</v>
      </c>
      <c r="N36" s="71"/>
      <c r="Q36" s="54"/>
      <c r="R36" s="54"/>
    </row>
    <row r="37" spans="1:26" ht="83.4" thickBot="1" x14ac:dyDescent="0.35">
      <c r="A37" s="75" t="s">
        <v>100</v>
      </c>
      <c r="B37" s="11" t="s">
        <v>109</v>
      </c>
      <c r="C37" s="73" t="s">
        <v>114</v>
      </c>
      <c r="D37" s="11" t="s">
        <v>36</v>
      </c>
      <c r="E37" s="11">
        <v>2</v>
      </c>
      <c r="F37" s="11" t="s">
        <v>92</v>
      </c>
      <c r="G37" s="76">
        <v>5700000</v>
      </c>
      <c r="H37" s="48">
        <v>1</v>
      </c>
      <c r="I37" s="48">
        <v>0</v>
      </c>
      <c r="J37" s="8" t="s">
        <v>120</v>
      </c>
      <c r="K37" s="11" t="s">
        <v>80</v>
      </c>
      <c r="L37" s="11">
        <v>2018</v>
      </c>
      <c r="M37" s="11">
        <v>2018</v>
      </c>
      <c r="N37" s="12"/>
      <c r="O37" s="4"/>
      <c r="P37" s="4"/>
      <c r="Q37" s="57" t="s">
        <v>37</v>
      </c>
      <c r="R37" s="57" t="s">
        <v>38</v>
      </c>
    </row>
    <row r="38" spans="1:26" ht="15" thickBot="1" x14ac:dyDescent="0.35">
      <c r="Q38" s="57" t="s">
        <v>39</v>
      </c>
      <c r="R38" s="57" t="s">
        <v>38</v>
      </c>
    </row>
    <row r="39" spans="1:26" ht="15.6" x14ac:dyDescent="0.3">
      <c r="A39" s="92" t="s">
        <v>15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4"/>
      <c r="O39" s="5"/>
      <c r="P39" s="5"/>
      <c r="Q39" s="57" t="s">
        <v>40</v>
      </c>
      <c r="R39" s="57" t="s">
        <v>38</v>
      </c>
      <c r="S39" s="5"/>
      <c r="T39" s="5"/>
      <c r="U39" s="5"/>
      <c r="V39" s="5"/>
      <c r="W39" s="5"/>
      <c r="X39" s="5"/>
      <c r="Y39" s="5"/>
      <c r="Z39" s="5"/>
    </row>
    <row r="40" spans="1:26" ht="15" customHeight="1" x14ac:dyDescent="0.3">
      <c r="A40" s="95" t="s">
        <v>7</v>
      </c>
      <c r="B40" s="91" t="s">
        <v>8</v>
      </c>
      <c r="C40" s="91" t="s">
        <v>9</v>
      </c>
      <c r="D40" s="91" t="s">
        <v>11</v>
      </c>
      <c r="E40" s="91" t="s">
        <v>4</v>
      </c>
      <c r="F40" s="97" t="s">
        <v>76</v>
      </c>
      <c r="G40" s="97"/>
      <c r="H40" s="97"/>
      <c r="I40" s="101" t="s">
        <v>87</v>
      </c>
      <c r="J40" s="91" t="s">
        <v>86</v>
      </c>
      <c r="K40" s="91" t="s">
        <v>81</v>
      </c>
      <c r="L40" s="91" t="s">
        <v>10</v>
      </c>
      <c r="M40" s="91"/>
      <c r="N40" s="96" t="s">
        <v>84</v>
      </c>
      <c r="O40" s="5"/>
      <c r="P40" s="5"/>
      <c r="Q40" s="57" t="s">
        <v>37</v>
      </c>
      <c r="R40" s="57" t="s">
        <v>41</v>
      </c>
      <c r="S40" s="5"/>
      <c r="T40" s="5"/>
      <c r="U40" s="5"/>
      <c r="V40" s="5"/>
      <c r="W40" s="5"/>
      <c r="X40" s="5"/>
      <c r="Y40" s="5"/>
      <c r="Z40" s="5"/>
    </row>
    <row r="41" spans="1:26" ht="41.4" x14ac:dyDescent="0.3">
      <c r="A41" s="95"/>
      <c r="B41" s="91"/>
      <c r="C41" s="91"/>
      <c r="D41" s="91"/>
      <c r="E41" s="91"/>
      <c r="F41" s="52" t="s">
        <v>85</v>
      </c>
      <c r="G41" s="51" t="s">
        <v>74</v>
      </c>
      <c r="H41" s="50" t="s">
        <v>75</v>
      </c>
      <c r="I41" s="101"/>
      <c r="J41" s="91"/>
      <c r="K41" s="91"/>
      <c r="L41" s="43" t="s">
        <v>16</v>
      </c>
      <c r="M41" s="43" t="s">
        <v>17</v>
      </c>
      <c r="N41" s="96"/>
      <c r="O41" s="5"/>
      <c r="P41" s="5"/>
      <c r="Q41" s="57" t="s">
        <v>39</v>
      </c>
      <c r="R41" s="57" t="s">
        <v>41</v>
      </c>
      <c r="S41" s="5"/>
      <c r="T41" s="5"/>
      <c r="U41" s="5"/>
      <c r="V41" s="5"/>
      <c r="W41" s="5"/>
      <c r="X41" s="5"/>
      <c r="Y41" s="5"/>
      <c r="Z41" s="5"/>
    </row>
    <row r="42" spans="1:26" ht="96.6" x14ac:dyDescent="0.3">
      <c r="A42" s="65" t="s">
        <v>100</v>
      </c>
      <c r="B42" s="8" t="s">
        <v>105</v>
      </c>
      <c r="C42" s="8" t="s">
        <v>108</v>
      </c>
      <c r="D42" s="8" t="s">
        <v>33</v>
      </c>
      <c r="E42" s="8" t="s">
        <v>92</v>
      </c>
      <c r="F42" s="64">
        <v>1000000</v>
      </c>
      <c r="G42" s="47">
        <v>1</v>
      </c>
      <c r="H42" s="47">
        <v>0</v>
      </c>
      <c r="I42" s="64">
        <v>4</v>
      </c>
      <c r="J42" s="8" t="s">
        <v>124</v>
      </c>
      <c r="K42" s="8" t="s">
        <v>79</v>
      </c>
      <c r="L42" s="8">
        <v>2017</v>
      </c>
      <c r="M42" s="8">
        <v>2018</v>
      </c>
      <c r="N42" s="9"/>
      <c r="O42" s="5"/>
      <c r="P42" s="5"/>
      <c r="Q42" s="57"/>
      <c r="R42" s="57" t="s">
        <v>42</v>
      </c>
      <c r="S42" s="5"/>
      <c r="T42" s="5"/>
      <c r="U42" s="5"/>
      <c r="V42" s="5"/>
      <c r="W42" s="5"/>
      <c r="X42" s="5"/>
      <c r="Y42" s="5"/>
      <c r="Z42" s="5"/>
    </row>
    <row r="43" spans="1:26" x14ac:dyDescent="0.3">
      <c r="A43" s="7"/>
      <c r="B43" s="8"/>
      <c r="C43" s="8"/>
      <c r="D43" s="8"/>
      <c r="E43" s="8"/>
      <c r="F43" s="8"/>
      <c r="G43" s="44"/>
      <c r="H43" s="47"/>
      <c r="I43" s="47"/>
      <c r="J43" s="8"/>
      <c r="K43" s="8"/>
      <c r="L43" s="8"/>
      <c r="M43" s="8"/>
      <c r="N43" s="9"/>
      <c r="O43" s="5"/>
      <c r="P43" s="5"/>
      <c r="Q43" s="57"/>
      <c r="R43" s="57" t="s">
        <v>42</v>
      </c>
      <c r="S43" s="5"/>
      <c r="T43" s="5"/>
      <c r="U43" s="5"/>
      <c r="V43" s="5"/>
      <c r="W43" s="5"/>
      <c r="X43" s="5"/>
      <c r="Y43" s="5"/>
      <c r="Z43" s="5"/>
    </row>
    <row r="44" spans="1:26" x14ac:dyDescent="0.3">
      <c r="A44" s="7"/>
      <c r="B44" s="8"/>
      <c r="C44" s="8"/>
      <c r="D44" s="8"/>
      <c r="E44" s="8"/>
      <c r="F44" s="8"/>
      <c r="G44" s="44"/>
      <c r="H44" s="47"/>
      <c r="I44" s="47"/>
      <c r="J44" s="8"/>
      <c r="K44" s="8"/>
      <c r="L44" s="8"/>
      <c r="M44" s="8"/>
      <c r="N44" s="9"/>
      <c r="O44" s="5"/>
      <c r="P44" s="5"/>
      <c r="Q44" s="57" t="s">
        <v>43</v>
      </c>
      <c r="R44" s="57" t="s">
        <v>42</v>
      </c>
      <c r="S44" s="5"/>
      <c r="T44" s="5"/>
      <c r="U44" s="5"/>
      <c r="V44" s="5"/>
      <c r="W44" s="5"/>
      <c r="X44" s="5"/>
      <c r="Y44" s="5"/>
      <c r="Z44" s="5"/>
    </row>
    <row r="45" spans="1:26" ht="15" thickBot="1" x14ac:dyDescent="0.35">
      <c r="A45" s="10"/>
      <c r="B45" s="11"/>
      <c r="C45" s="11"/>
      <c r="D45" s="11"/>
      <c r="E45" s="11"/>
      <c r="F45" s="11"/>
      <c r="G45" s="45"/>
      <c r="H45" s="48"/>
      <c r="I45" s="48"/>
      <c r="J45" s="11"/>
      <c r="K45" s="11"/>
      <c r="L45" s="11"/>
      <c r="M45" s="11"/>
      <c r="N45" s="12"/>
      <c r="O45" s="5"/>
      <c r="P45" s="5"/>
      <c r="Q45" s="57" t="s">
        <v>43</v>
      </c>
      <c r="R45" s="57" t="s">
        <v>44</v>
      </c>
      <c r="S45" s="5"/>
      <c r="T45" s="5"/>
      <c r="U45" s="5"/>
      <c r="V45" s="5"/>
      <c r="W45" s="5"/>
      <c r="X45" s="5"/>
      <c r="Y45" s="5"/>
      <c r="Z45" s="5"/>
    </row>
    <row r="46" spans="1:26" x14ac:dyDescent="0.3">
      <c r="Q46" s="57" t="s">
        <v>45</v>
      </c>
      <c r="R46" s="57" t="s">
        <v>44</v>
      </c>
    </row>
    <row r="47" spans="1:26" x14ac:dyDescent="0.3">
      <c r="Q47" s="54"/>
      <c r="R47" s="57" t="s">
        <v>41</v>
      </c>
    </row>
    <row r="48" spans="1:26" x14ac:dyDescent="0.3">
      <c r="Q48" s="54"/>
      <c r="R48" s="57"/>
    </row>
    <row r="49" spans="17:18" x14ac:dyDescent="0.3">
      <c r="Q49" s="54"/>
      <c r="R49" s="54"/>
    </row>
    <row r="50" spans="17:18" x14ac:dyDescent="0.3">
      <c r="Q50" s="57" t="s">
        <v>47</v>
      </c>
      <c r="R50" s="57" t="s">
        <v>42</v>
      </c>
    </row>
    <row r="51" spans="17:18" x14ac:dyDescent="0.3">
      <c r="Q51" s="54"/>
      <c r="R51" s="54"/>
    </row>
    <row r="52" spans="17:18" x14ac:dyDescent="0.3">
      <c r="Q52" s="57" t="s">
        <v>48</v>
      </c>
      <c r="R52" s="57" t="s">
        <v>44</v>
      </c>
    </row>
    <row r="53" spans="17:18" x14ac:dyDescent="0.3">
      <c r="Q53" s="57" t="s">
        <v>49</v>
      </c>
      <c r="R53" s="57" t="s">
        <v>44</v>
      </c>
    </row>
    <row r="54" spans="17:18" x14ac:dyDescent="0.3">
      <c r="Q54" s="54"/>
      <c r="R54" s="54"/>
    </row>
    <row r="55" spans="17:18" x14ac:dyDescent="0.3">
      <c r="Q55" s="56"/>
      <c r="R55" s="56"/>
    </row>
    <row r="56" spans="17:18" x14ac:dyDescent="0.3">
      <c r="Q56" s="57" t="s">
        <v>43</v>
      </c>
      <c r="R56" s="54"/>
    </row>
    <row r="57" spans="17:18" x14ac:dyDescent="0.3">
      <c r="Q57" s="57" t="s">
        <v>46</v>
      </c>
      <c r="R57" s="54"/>
    </row>
    <row r="58" spans="17:18" x14ac:dyDescent="0.3">
      <c r="Q58" s="56"/>
      <c r="R58" s="56"/>
    </row>
    <row r="59" spans="17:18" x14ac:dyDescent="0.3">
      <c r="Q59" s="56"/>
      <c r="R59" s="56"/>
    </row>
    <row r="60" spans="17:18" x14ac:dyDescent="0.3">
      <c r="Q60" s="53" t="s">
        <v>33</v>
      </c>
      <c r="R60" s="54"/>
    </row>
    <row r="61" spans="17:18" x14ac:dyDescent="0.3">
      <c r="Q61" s="53" t="s">
        <v>27</v>
      </c>
      <c r="R61" s="54"/>
    </row>
    <row r="62" spans="17:18" x14ac:dyDescent="0.3">
      <c r="Q62" s="53" t="s">
        <v>50</v>
      </c>
      <c r="R62" s="54"/>
    </row>
    <row r="63" spans="17:18" x14ac:dyDescent="0.3">
      <c r="Q63" s="53" t="s">
        <v>82</v>
      </c>
      <c r="R63" s="56"/>
    </row>
  </sheetData>
  <customSheetViews>
    <customSheetView guid="{8EA3CBA8-66EC-4310-BDCB-BD6553A4C943}" scale="90" hiddenColumns="1">
      <selection activeCell="D37" sqref="D37"/>
      <pageMargins left="0.7" right="0.7" top="0.75" bottom="0.75" header="0.3" footer="0.3"/>
      <pageSetup orientation="portrait" r:id="rId1"/>
    </customSheetView>
    <customSheetView guid="{9A84CFEA-1C04-4CED-ACA2-7ABD192CA5FB}" scale="90" hiddenColumns="1" topLeftCell="A8">
      <selection activeCell="A14" sqref="A14:XFD15"/>
      <pageMargins left="0.7" right="0.7" top="0.75" bottom="0.75" header="0.3" footer="0.3"/>
      <pageSetup orientation="portrait" r:id="rId2"/>
    </customSheetView>
    <customSheetView guid="{3ADD4EC7-0794-4B16-8ADB-A601E065FDC7}" scale="79" hiddenColumns="1" topLeftCell="A20">
      <selection activeCell="G34" sqref="G34"/>
      <pageMargins left="0.7" right="0.7" top="0.75" bottom="0.75" header="0.3" footer="0.3"/>
      <pageSetup orientation="portrait" r:id="rId3"/>
    </customSheetView>
    <customSheetView guid="{82D05020-F129-464B-A28C-EF0284D83D7C}" scale="90" hiddenColumns="1" topLeftCell="A37">
      <selection activeCell="A42" sqref="A42"/>
      <pageMargins left="0.7" right="0.7" top="0.75" bottom="0.75" header="0.3" footer="0.3"/>
      <pageSetup orientation="portrait" r:id="rId4"/>
    </customSheetView>
  </customSheetViews>
  <mergeCells count="61">
    <mergeCell ref="L40:M40"/>
    <mergeCell ref="L28:M28"/>
    <mergeCell ref="A27:N27"/>
    <mergeCell ref="G28:I28"/>
    <mergeCell ref="E28:F28"/>
    <mergeCell ref="N40:N41"/>
    <mergeCell ref="A39:N39"/>
    <mergeCell ref="A40:A41"/>
    <mergeCell ref="B40:B41"/>
    <mergeCell ref="C40:C41"/>
    <mergeCell ref="D40:D41"/>
    <mergeCell ref="E40:E41"/>
    <mergeCell ref="N28:N29"/>
    <mergeCell ref="E29:F29"/>
    <mergeCell ref="A28:A29"/>
    <mergeCell ref="J28:J29"/>
    <mergeCell ref="C19:C20"/>
    <mergeCell ref="G19:I19"/>
    <mergeCell ref="K19:K20"/>
    <mergeCell ref="B19:B20"/>
    <mergeCell ref="I40:I41"/>
    <mergeCell ref="J40:J41"/>
    <mergeCell ref="F40:H40"/>
    <mergeCell ref="K40:K41"/>
    <mergeCell ref="K28:K29"/>
    <mergeCell ref="D19:D20"/>
    <mergeCell ref="E19:E20"/>
    <mergeCell ref="F19:F20"/>
    <mergeCell ref="J19:J20"/>
    <mergeCell ref="B28:B29"/>
    <mergeCell ref="C28:C29"/>
    <mergeCell ref="D28:D29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  <mergeCell ref="L19:M19"/>
    <mergeCell ref="A11:N11"/>
    <mergeCell ref="F12:F13"/>
    <mergeCell ref="J12:J13"/>
    <mergeCell ref="K12:K13"/>
    <mergeCell ref="L12:M12"/>
    <mergeCell ref="A12:A13"/>
    <mergeCell ref="B12:B13"/>
    <mergeCell ref="C12:C13"/>
    <mergeCell ref="D12:D13"/>
    <mergeCell ref="E12:E13"/>
    <mergeCell ref="A18:N18"/>
    <mergeCell ref="N12:N13"/>
    <mergeCell ref="G12:I12"/>
    <mergeCell ref="N19:N20"/>
    <mergeCell ref="A19:A20"/>
  </mergeCells>
  <dataValidations count="4">
    <dataValidation type="list" allowBlank="1" showInputMessage="1" showErrorMessage="1" sqref="D14:D16 D5:D9 D21:D25">
      <formula1>$Q$14:$Q$20</formula1>
    </dataValidation>
    <dataValidation type="list" allowBlank="1" showInputMessage="1" showErrorMessage="1" sqref="K5:K9 K21:K25 K21 K14:K16 K30:K37 K42:K45">
      <formula1>$Q$2:$Q$4</formula1>
    </dataValidation>
    <dataValidation type="list" allowBlank="1" showInputMessage="1" showErrorMessage="1" sqref="D30:D37">
      <formula1>$Q$24:$Q$29</formula1>
    </dataValidation>
    <dataValidation type="list" allowBlank="1" showInputMessage="1" showErrorMessage="1" sqref="D42:D45">
      <formula1>$Q$60:$Q$63</formula1>
    </dataValidation>
  </dataValidations>
  <pageMargins left="0.7" right="0.7" top="0.75" bottom="0.75" header="0.3" footer="0.3"/>
  <pageSetup orientation="portrait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INE/TSP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Pedraza Sanchez, Lauramaria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ROAD SAFETY</TermName>
          <TermId xmlns="http://schemas.microsoft.com/office/infopath/2007/PartnerControls">e01c6731-e5a8-445f-9dc4-0792492b69cc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5</Value>
      <Value>4</Value>
      <Value>3</Value>
      <Value>78</Value>
      <Value>8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AR-L1274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>R0001228919</Record_x0020_Number>
    <_dlc_DocId xmlns="cdc7663a-08f0-4737-9e8c-148ce897a09c">EZSHARE-2019927050-55</_dlc_DocId>
    <_dlc_DocIdUrl xmlns="cdc7663a-08f0-4737-9e8c-148ce897a09c">
      <Url>https://idbg.sharepoint.com/teams/EZ-AR-LON/AR-L1274/_layouts/15/DocIdRedir.aspx?ID=EZSHARE-2019927050-55</Url>
      <Description>EZSHARE-2019927050-55</Description>
    </_dlc_DocIdUrl>
    <Disclosure_x0020_Activity xmlns="cdc7663a-08f0-4737-9e8c-148ce897a09c">NON-APPLICABLE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C8259D495AD1A438CA65EC3C7EE5C1D" ma:contentTypeVersion="26" ma:contentTypeDescription="A content type to manage public (operations) IDB documents" ma:contentTypeScope="" ma:versionID="7ac5d25eea2636dfba4301eaa4d34e3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11d9aa007c657f832f53da7a1ef1865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3DB4B7-F973-4C43-9F33-22FA1158DB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823F2F-1F6C-4676-B294-5AF864F9F05F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cdc7663a-08f0-4737-9e8c-148ce897a09c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59EC261-80A2-40CD-B696-83AFBD86740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378FB15-3C2B-46E3-9778-583F462E538D}"/>
</file>

<file path=customXml/itemProps5.xml><?xml version="1.0" encoding="utf-8"?>
<ds:datastoreItem xmlns:ds="http://schemas.openxmlformats.org/officeDocument/2006/customXml" ds:itemID="{7AFB0ACA-8991-48F7-901B-38094BD541D0}"/>
</file>

<file path=customXml/itemProps6.xml><?xml version="1.0" encoding="utf-8"?>
<ds:datastoreItem xmlns:ds="http://schemas.openxmlformats.org/officeDocument/2006/customXml" ds:itemID="{3A0B6488-7C73-46C2-A913-AFCA01B7D3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Bruno Costa</dc:creator>
  <cp:keywords/>
  <cp:lastModifiedBy>Godoy Blanco,Pablo Enrique</cp:lastModifiedBy>
  <dcterms:created xsi:type="dcterms:W3CDTF">2011-03-30T14:45:37Z</dcterms:created>
  <dcterms:modified xsi:type="dcterms:W3CDTF">2017-09-22T19:55:37Z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RecordStorageActiveId">
    <vt:lpwstr>b5277d7d-cbcb-4c7a-bd26-727a9bd8ee16</vt:lpwstr>
  </property>
  <property fmtid="{D5CDD505-2E9C-101B-9397-08002B2CF9AE}" pid="6" name="Series Operations IDB">
    <vt:lpwstr/>
  </property>
  <property fmtid="{D5CDD505-2E9C-101B-9397-08002B2CF9AE}" pid="7" name="Sub-Sector">
    <vt:lpwstr>78;#ROAD SAFETY|e01c6731-e5a8-445f-9dc4-0792492b69cc</vt:lpwstr>
  </property>
  <property fmtid="{D5CDD505-2E9C-101B-9397-08002B2CF9AE}" pid="8" name="Country">
    <vt:lpwstr>5;#Argentina|eb1b705c-195f-4c3b-9661-b201f2fee3c5</vt:lpwstr>
  </property>
  <property fmtid="{D5CDD505-2E9C-101B-9397-08002B2CF9AE}" pid="9" name="Fund IDB">
    <vt:lpwstr>4;#ORC|c028a4b2-ad8b-4cf4-9cac-a2ae6a778e23</vt:lpwstr>
  </property>
  <property fmtid="{D5CDD505-2E9C-101B-9397-08002B2CF9AE}" pid="10" name="_dlc_DocIdItemGuid">
    <vt:lpwstr>401343f0-b94c-42f7-b843-e12700d899ec</vt:lpwstr>
  </property>
  <property fmtid="{D5CDD505-2E9C-101B-9397-08002B2CF9AE}" pid="11" name="Sector IDB">
    <vt:lpwstr>3;#TRANSPORT|5a25d1a8-4baf-41a8-9e3b-e167accda6ea</vt:lpwstr>
  </property>
  <property fmtid="{D5CDD505-2E9C-101B-9397-08002B2CF9AE}" pid="12" name="RecordPoint_ActiveItemMoved">
    <vt:lpwstr>/teams/EZ-AR-LON/AR-L1274/15 LifeCycle Milestones/Draft Area/EER-5 - Plan de Adquisiciones (PA) AR-L1274-v3.xlsx</vt:lpwstr>
  </property>
  <property fmtid="{D5CDD505-2E9C-101B-9397-08002B2CF9AE}" pid="13" name="Function Operations IDB">
    <vt:lpwstr>8;#Monitoring and Reporting|df3c2aa1-d63e-41aa-b1f5-bb15dee691ca</vt:lpwstr>
  </property>
  <property fmtid="{D5CDD505-2E9C-101B-9397-08002B2CF9AE}" pid="14" name="Disclosure Activity">
    <vt:lpwstr>NON-APPLICABLE</vt:lpwstr>
  </property>
  <property fmtid="{D5CDD505-2E9C-101B-9397-08002B2CF9AE}" pid="15" name="ContentTypeId">
    <vt:lpwstr>0x0101001A458A224826124E8B45B1D613300CFC00DC8259D495AD1A438CA65EC3C7EE5C1D</vt:lpwstr>
  </property>
</Properties>
</file>