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15600" windowHeight="7425"/>
  </bookViews>
  <sheets>
    <sheet name="PA 18 Meses" sheetId="1" r:id="rId1"/>
  </sheets>
  <definedNames>
    <definedName name="_xlnm._FilterDatabase" localSheetId="0" hidden="1">'PA 18 Meses'!$B$1:$F$39</definedName>
  </definedNames>
  <calcPr calcId="145621"/>
</workbook>
</file>

<file path=xl/calcChain.xml><?xml version="1.0" encoding="utf-8"?>
<calcChain xmlns="http://schemas.openxmlformats.org/spreadsheetml/2006/main">
  <c r="G69" i="1" l="1"/>
  <c r="E41" i="1" l="1"/>
  <c r="K34" i="1"/>
  <c r="E38" i="1" l="1"/>
  <c r="E35" i="1" l="1"/>
  <c r="E10" i="1"/>
  <c r="E42" i="1" l="1"/>
  <c r="K23" i="1"/>
  <c r="K21" i="1"/>
</calcChain>
</file>

<file path=xl/sharedStrings.xml><?xml version="1.0" encoding="utf-8"?>
<sst xmlns="http://schemas.openxmlformats.org/spreadsheetml/2006/main" count="195" uniqueCount="102">
  <si>
    <t>PLANO DE AQUISIÇÕES -18 MESES</t>
  </si>
  <si>
    <t>Componente</t>
  </si>
  <si>
    <t>Ação / Projeto</t>
  </si>
  <si>
    <t>CUSTO (US$)</t>
  </si>
  <si>
    <t>Método de Aquisição</t>
  </si>
  <si>
    <t>Fonte de Financiamento</t>
  </si>
  <si>
    <t>Revisão pelo BID</t>
  </si>
  <si>
    <t>Data Estimada</t>
  </si>
  <si>
    <t>Estágio Atual</t>
  </si>
  <si>
    <t>Comentários</t>
  </si>
  <si>
    <t>BID (%)</t>
  </si>
  <si>
    <t>Gov. Est.ES (%)</t>
  </si>
  <si>
    <t>Início</t>
  </si>
  <si>
    <t>1 - BENS</t>
  </si>
  <si>
    <t>Bens</t>
  </si>
  <si>
    <t>ex-ante</t>
  </si>
  <si>
    <t>TDR pronto</t>
  </si>
  <si>
    <t>Consultoria</t>
  </si>
  <si>
    <t>1.1.1</t>
  </si>
  <si>
    <t>SBQC</t>
  </si>
  <si>
    <t>1.1.2</t>
  </si>
  <si>
    <t>1.2.1</t>
  </si>
  <si>
    <t>1.4.1</t>
  </si>
  <si>
    <t>1.4.3</t>
  </si>
  <si>
    <t>6.2</t>
  </si>
  <si>
    <t>Apoio ao gerenciamento à UCP</t>
  </si>
  <si>
    <t>6.3</t>
  </si>
  <si>
    <t>Fiscalização e supervisão de Obras</t>
  </si>
  <si>
    <t>Obra</t>
  </si>
  <si>
    <t>Serviço</t>
  </si>
  <si>
    <t>Contrato de Empréstimo BR-L1219</t>
  </si>
  <si>
    <t>Notas:</t>
  </si>
  <si>
    <t>(1)</t>
  </si>
  <si>
    <r>
      <t>Métodos de Aquisição</t>
    </r>
    <r>
      <rPr>
        <sz val="10"/>
        <color indexed="8"/>
        <rFont val="Arial"/>
        <family val="2"/>
      </rPr>
      <t>: (</t>
    </r>
    <r>
      <rPr>
        <b/>
        <sz val="10"/>
        <color indexed="8"/>
        <rFont val="Arial"/>
        <family val="2"/>
      </rPr>
      <t>a) BID: LPI:</t>
    </r>
    <r>
      <rPr>
        <sz val="10"/>
        <color indexed="8"/>
        <rFont val="Arial"/>
        <family val="2"/>
      </rPr>
      <t xml:space="preserve"> Licitação Pública Internacional; </t>
    </r>
    <r>
      <rPr>
        <b/>
        <sz val="10"/>
        <color indexed="8"/>
        <rFont val="Arial"/>
        <family val="2"/>
      </rPr>
      <t>LPN:</t>
    </r>
    <r>
      <rPr>
        <sz val="10"/>
        <color indexed="8"/>
        <rFont val="Arial"/>
        <family val="2"/>
      </rPr>
      <t xml:space="preserve"> Licitação Pública Nacional; </t>
    </r>
    <r>
      <rPr>
        <b/>
        <sz val="10"/>
        <color indexed="8"/>
        <rFont val="Arial"/>
        <family val="2"/>
      </rPr>
      <t>CP:</t>
    </r>
    <r>
      <rPr>
        <sz val="10"/>
        <color indexed="8"/>
        <rFont val="Arial"/>
        <family val="2"/>
      </rPr>
      <t xml:space="preserve"> Comparação de Preços; </t>
    </r>
    <r>
      <rPr>
        <b/>
        <sz val="10"/>
        <color indexed="8"/>
        <rFont val="Arial"/>
        <family val="2"/>
      </rPr>
      <t>CD:</t>
    </r>
    <r>
      <rPr>
        <sz val="10"/>
        <color indexed="8"/>
        <rFont val="Arial"/>
        <family val="2"/>
      </rPr>
      <t xml:space="preserve"> Contratação Direta; </t>
    </r>
    <r>
      <rPr>
        <b/>
        <sz val="10"/>
        <color indexed="8"/>
        <rFont val="Arial"/>
        <family val="2"/>
      </rPr>
      <t>SBQC:</t>
    </r>
    <r>
      <rPr>
        <sz val="10"/>
        <color indexed="8"/>
        <rFont val="Arial"/>
        <family val="2"/>
      </rPr>
      <t xml:space="preserve"> Seleção Baseada na Qualidade e Custo; </t>
    </r>
    <r>
      <rPr>
        <b/>
        <sz val="10"/>
        <color indexed="8"/>
        <rFont val="Arial"/>
        <family val="2"/>
      </rPr>
      <t xml:space="preserve">SQC: </t>
    </r>
    <r>
      <rPr>
        <sz val="10"/>
        <color indexed="8"/>
        <rFont val="Arial"/>
        <family val="2"/>
      </rPr>
      <t xml:space="preserve">Seleção Baseada nas Qualificações dos Consultores; </t>
    </r>
    <r>
      <rPr>
        <b/>
        <sz val="10"/>
        <color indexed="8"/>
        <rFont val="Arial"/>
        <family val="2"/>
      </rPr>
      <t xml:space="preserve">SBMC: </t>
    </r>
    <r>
      <rPr>
        <sz val="10"/>
        <color indexed="8"/>
        <rFont val="Arial"/>
        <family val="2"/>
      </rPr>
      <t xml:space="preserve">Seleção Baseada no Menor Custo; </t>
    </r>
    <r>
      <rPr>
        <b/>
        <sz val="10"/>
        <color indexed="8"/>
        <rFont val="Arial"/>
        <family val="2"/>
      </rPr>
      <t xml:space="preserve">SBOF: </t>
    </r>
    <r>
      <rPr>
        <sz val="10"/>
        <color indexed="8"/>
        <rFont val="Arial"/>
        <family val="2"/>
      </rPr>
      <t>Seleção Baseada em Orçamento Fixo;</t>
    </r>
    <r>
      <rPr>
        <b/>
        <sz val="10"/>
        <color indexed="8"/>
        <rFont val="Arial"/>
        <family val="2"/>
      </rPr>
      <t xml:space="preserve"> SBQ</t>
    </r>
    <r>
      <rPr>
        <sz val="10"/>
        <color indexed="8"/>
        <rFont val="Arial"/>
        <family val="2"/>
      </rPr>
      <t xml:space="preserve">: Seleção Baseada na Qualidade; </t>
    </r>
    <r>
      <rPr>
        <b/>
        <sz val="10"/>
        <color indexed="8"/>
        <rFont val="Arial"/>
        <family val="2"/>
      </rPr>
      <t>CD:</t>
    </r>
    <r>
      <rPr>
        <sz val="10"/>
        <color indexed="8"/>
        <rFont val="Arial"/>
        <family val="2"/>
      </rPr>
      <t xml:space="preserve"> Contratação Direta; </t>
    </r>
    <r>
      <rPr>
        <b/>
        <sz val="10"/>
        <color indexed="8"/>
        <rFont val="Arial"/>
        <family val="2"/>
      </rPr>
      <t>CI:</t>
    </r>
    <r>
      <rPr>
        <sz val="10"/>
        <color indexed="8"/>
        <rFont val="Arial"/>
        <family val="2"/>
      </rPr>
      <t xml:space="preserve"> Consultor Individual. (</t>
    </r>
    <r>
      <rPr>
        <b/>
        <sz val="10"/>
        <color indexed="8"/>
        <rFont val="Arial"/>
        <family val="2"/>
      </rPr>
      <t xml:space="preserve">b) Lei 8.666: CC: </t>
    </r>
    <r>
      <rPr>
        <sz val="10"/>
        <color indexed="8"/>
        <rFont val="Arial"/>
        <family val="2"/>
      </rPr>
      <t>Carta</t>
    </r>
    <r>
      <rPr>
        <b/>
        <sz val="10"/>
        <color indexed="8"/>
        <rFont val="Arial"/>
        <family val="2"/>
      </rPr>
      <t xml:space="preserve"> </t>
    </r>
    <r>
      <rPr>
        <sz val="10"/>
        <color indexed="8"/>
        <rFont val="Arial"/>
        <family val="2"/>
      </rPr>
      <t xml:space="preserve"> Convite; </t>
    </r>
    <r>
      <rPr>
        <b/>
        <sz val="10"/>
        <color indexed="8"/>
        <rFont val="Arial"/>
        <family val="2"/>
      </rPr>
      <t>TP:</t>
    </r>
    <r>
      <rPr>
        <sz val="10"/>
        <color indexed="8"/>
        <rFont val="Arial"/>
        <family val="2"/>
      </rPr>
      <t xml:space="preserve"> Tomada de Preço; </t>
    </r>
    <r>
      <rPr>
        <b/>
        <sz val="10"/>
        <color indexed="8"/>
        <rFont val="Arial"/>
        <family val="2"/>
      </rPr>
      <t>CPN:</t>
    </r>
    <r>
      <rPr>
        <sz val="10"/>
        <color indexed="8"/>
        <rFont val="Arial"/>
        <family val="2"/>
      </rPr>
      <t xml:space="preserve"> Concorrência Pública Nacional; </t>
    </r>
    <r>
      <rPr>
        <b/>
        <sz val="10"/>
        <color indexed="8"/>
        <rFont val="Arial"/>
        <family val="2"/>
      </rPr>
      <t>PE:</t>
    </r>
    <r>
      <rPr>
        <sz val="10"/>
        <color indexed="8"/>
        <rFont val="Arial"/>
        <family val="2"/>
      </rPr>
      <t xml:space="preserve"> Pregão Eletrônico; </t>
    </r>
    <r>
      <rPr>
        <b/>
        <sz val="10"/>
        <color indexed="8"/>
        <rFont val="Arial"/>
        <family val="2"/>
      </rPr>
      <t>ARP:</t>
    </r>
    <r>
      <rPr>
        <sz val="10"/>
        <color indexed="8"/>
        <rFont val="Arial"/>
        <family val="2"/>
      </rPr>
      <t xml:space="preserve"> Ata de Registro de Preços,</t>
    </r>
    <r>
      <rPr>
        <b/>
        <sz val="10"/>
        <color indexed="8"/>
        <rFont val="Arial"/>
        <family val="2"/>
      </rPr>
      <t xml:space="preserve"> PP</t>
    </r>
    <r>
      <rPr>
        <sz val="10"/>
        <color indexed="8"/>
        <rFont val="Arial"/>
        <family val="2"/>
      </rPr>
      <t xml:space="preserve">: Pregão Presencial, </t>
    </r>
    <r>
      <rPr>
        <b/>
        <sz val="10"/>
        <color indexed="8"/>
        <rFont val="Arial"/>
        <family val="2"/>
      </rPr>
      <t>CD</t>
    </r>
    <r>
      <rPr>
        <sz val="10"/>
        <color indexed="8"/>
        <rFont val="Arial"/>
        <family val="2"/>
      </rPr>
      <t>: Contratação Direta</t>
    </r>
  </si>
  <si>
    <t>(2)</t>
  </si>
  <si>
    <r>
      <t>Revisões BID</t>
    </r>
    <r>
      <rPr>
        <sz val="12"/>
        <color indexed="8"/>
        <rFont val="Calibri"/>
        <family val="2"/>
      </rPr>
      <t>: EXA =</t>
    </r>
    <r>
      <rPr>
        <i/>
        <sz val="12"/>
        <color indexed="8"/>
        <rFont val="Calibri"/>
        <family val="2"/>
      </rPr>
      <t xml:space="preserve">Ex-ante </t>
    </r>
    <r>
      <rPr>
        <sz val="12"/>
        <color indexed="8"/>
        <rFont val="Calibri"/>
        <family val="2"/>
      </rPr>
      <t>e EXP=</t>
    </r>
    <r>
      <rPr>
        <i/>
        <sz val="12"/>
        <color indexed="8"/>
        <rFont val="Calibri"/>
        <family val="2"/>
      </rPr>
      <t xml:space="preserve"> Ex-post</t>
    </r>
  </si>
  <si>
    <t>(3)</t>
  </si>
  <si>
    <r>
      <t>Status</t>
    </r>
    <r>
      <rPr>
        <sz val="12"/>
        <color indexed="8"/>
        <rFont val="Calibri"/>
        <family val="2"/>
      </rPr>
      <t>: Pendente (P); Em Processo  (EP); Adjudicado (A); Cancelado (C )</t>
    </r>
  </si>
  <si>
    <t>Elaborado em: 29/01/2014</t>
  </si>
  <si>
    <t>SUBTOTAL DE BENS</t>
  </si>
  <si>
    <t>SUBTOTAL DE CONSULTORIA</t>
  </si>
  <si>
    <t>SUBTOTAL DE OBRAS</t>
  </si>
  <si>
    <t>SUBTOTAL DE SERVIÇOS TÉCNICOS</t>
  </si>
  <si>
    <t>VALOR TOTAL</t>
  </si>
  <si>
    <t>P</t>
  </si>
  <si>
    <t>EP</t>
  </si>
  <si>
    <t>PROGRAMA DE DESENVOLVIMENTO TURÍSTICO DO ESPÍRITO SANTO (PRODETUR/ES)</t>
  </si>
  <si>
    <t>SQC</t>
  </si>
  <si>
    <t xml:space="preserve">Projeto Executivo pronto </t>
  </si>
  <si>
    <t>3 - OBRAS</t>
  </si>
  <si>
    <t>4 - SERVIÇOS</t>
  </si>
  <si>
    <t>2 - CONSULTORIAS</t>
  </si>
  <si>
    <t>Estudo de Mercado Turístico Náutico (demanda atual, potencial e oferta) e elaboração de portfólio de produtos estratégicos</t>
  </si>
  <si>
    <t>Elaboração de estudos e projetos executivo e complementares, e Plano de Gestão e Manutenção para as obras de intervenção na Ilha das Caieiras</t>
  </si>
  <si>
    <t>Elaboração do diagnóstico para as estratégias de comunicação e inserção social e ambiental</t>
  </si>
  <si>
    <t>Elaboração de estudos e projetos executivo e complementares para a requalificação da estrutura turística da Barra do Jucu</t>
  </si>
  <si>
    <t>Elaboração de estudos e projetos executivo e complementares de reurbanização, calçamento, drenagem pluvial e paisagismo do entorno da Lagoa Juara</t>
  </si>
  <si>
    <t>4.3</t>
  </si>
  <si>
    <t>Execução das obras de saneamento básico na Barra do Jucu</t>
  </si>
  <si>
    <t xml:space="preserve">Estudo de Mercado Turístico Gastronômico (demanda atual, potencial e oferta) </t>
  </si>
  <si>
    <t>1.1.3</t>
  </si>
  <si>
    <t>Plano Estratégico (portfólio de produtos  e segmentos estratégicos) e Operacional do Turismo Gastronômico para o Polo da RMGV</t>
  </si>
  <si>
    <t>1.2.2</t>
  </si>
  <si>
    <t>Programa de Capacitação para as comunidades locais</t>
  </si>
  <si>
    <t>Ação contínua</t>
  </si>
  <si>
    <t>1.2.3</t>
  </si>
  <si>
    <t>Apoio à assistência técnica ao empreendedorismo (incluyendo matching grants)</t>
  </si>
  <si>
    <t>Formatação e implementação de um Programa de Apoio ao Associativismo</t>
  </si>
  <si>
    <t>1.2.4</t>
  </si>
  <si>
    <t>Estudo e fatores e causas da informalidade empresarial no setor do turismo e implementacao de estratégias para o incentivo à formalização</t>
  </si>
  <si>
    <t>1.3.4</t>
  </si>
  <si>
    <t>1.3.5</t>
  </si>
  <si>
    <t>Assistencia técnica para a melhoria: a) da gestão empresarial; b) de padrões de qualidade; c) de linhas de produtos (roteiros, etc) turísticos</t>
  </si>
  <si>
    <t>1.4.7</t>
  </si>
  <si>
    <t>2.1.1</t>
  </si>
  <si>
    <t>3.1</t>
  </si>
  <si>
    <t>3.3</t>
  </si>
  <si>
    <t>5.2</t>
  </si>
  <si>
    <t>Plano de Gestão e Controle do Recurso Pesqueiro nos destinos gastronômicos</t>
  </si>
  <si>
    <t>5.3</t>
  </si>
  <si>
    <t>Programa de Educação Socioambiental focado nos beneficários do Programa</t>
  </si>
  <si>
    <t>5.4</t>
  </si>
  <si>
    <t>Atualização do Plano de Manejo e elaboração do Plano de Gestão e Uso Público do Parque Estadual Paulo César Vinha; Reserva de Duas Bocas, APA Marinha de Costa das Algas; Estação Ecológica da Ilha do Lameirão; Parque Natural Municipal Luiz Gonzaga; Parque Municipal de Jacarenema; APA Setiba</t>
  </si>
  <si>
    <t>5.5</t>
  </si>
  <si>
    <t>5.8</t>
  </si>
  <si>
    <t>Programa de monitoramento dos impactos estratégicos do turismo nas áreas de intervenção</t>
  </si>
  <si>
    <t>5.9</t>
  </si>
  <si>
    <t>Análise de risco aos desastres naturais e mudanças climáticas de áreas costeiras incluídas no Programa</t>
  </si>
  <si>
    <t>6.4</t>
  </si>
  <si>
    <t>Avaliação Econômica ex-post</t>
  </si>
  <si>
    <t>6.1</t>
  </si>
  <si>
    <t>Sistema de gestão integrado do programa</t>
  </si>
  <si>
    <t>PE</t>
  </si>
  <si>
    <t>ex-post</t>
  </si>
  <si>
    <t>TDR pronto
Obs. SBQC se for contratado junto c o gerenciamento.</t>
  </si>
  <si>
    <t xml:space="preserve">Legislação Local </t>
  </si>
  <si>
    <t xml:space="preserve">Elaboração do Plano Estratégico e Operacional de Marketing e de Comunicação para o Turismo Gastronômico </t>
  </si>
  <si>
    <r>
      <t>Equipamentos para o fortalecimento institucional - informática, s</t>
    </r>
    <r>
      <rPr>
        <i/>
        <sz val="12"/>
        <color theme="1"/>
        <rFont val="Century Gothic"/>
        <family val="2"/>
      </rPr>
      <t>oftwares</t>
    </r>
    <r>
      <rPr>
        <sz val="12"/>
        <color theme="1"/>
        <rFont val="Century Gothic"/>
        <family val="2"/>
      </rPr>
      <t>, equipamento para vídeo conferência  - SETUR e municípios</t>
    </r>
  </si>
  <si>
    <t>Visitas técnicas a outros destinos de referência turística no âmbito  gastronômico e nautico</t>
  </si>
  <si>
    <t>Diagnóstico da cadeia produtiva de turismo local e  identificação de ações para a inclusão social</t>
  </si>
  <si>
    <t>Termíno (en los 18 meses)</t>
  </si>
  <si>
    <t>% sobre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</si>
</sst>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-* #,##0.00_-;\-* #,##0.00_-;_-* &quot;-&quot;??_-;_-@_-"/>
    <numFmt numFmtId="165" formatCode="dd/mm/yy;@"/>
    <numFmt numFmtId="166" formatCode="mmm\-yy;@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entury Gothic"/>
      <family val="2"/>
    </font>
    <font>
      <b/>
      <sz val="12"/>
      <color theme="1"/>
      <name val="Century Gothic"/>
      <family val="2"/>
    </font>
    <font>
      <b/>
      <sz val="12"/>
      <name val="Century Gothic"/>
      <family val="2"/>
    </font>
    <font>
      <b/>
      <sz val="12"/>
      <color rgb="FFFFFFFF"/>
      <name val="Century Gothic"/>
      <family val="2"/>
    </font>
    <font>
      <b/>
      <sz val="12"/>
      <color theme="0"/>
      <name val="Century Gothic"/>
      <family val="2"/>
    </font>
    <font>
      <sz val="10"/>
      <name val="Arial"/>
      <family val="2"/>
    </font>
    <font>
      <sz val="12"/>
      <name val="Century Gothic"/>
      <family val="2"/>
    </font>
    <font>
      <i/>
      <sz val="12"/>
      <color theme="1"/>
      <name val="Century Gothic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2"/>
      <color indexed="8"/>
      <name val="Calibri"/>
      <family val="2"/>
    </font>
    <font>
      <i/>
      <sz val="12"/>
      <color indexed="8"/>
      <name val="Calibri"/>
      <family val="2"/>
    </font>
    <font>
      <b/>
      <sz val="12"/>
      <color indexed="8"/>
      <name val="Arial"/>
      <family val="2"/>
    </font>
    <font>
      <b/>
      <sz val="14"/>
      <name val="Century Gothic"/>
      <family val="2"/>
    </font>
    <font>
      <b/>
      <sz val="16"/>
      <color theme="1"/>
      <name val="Century Gothic"/>
      <family val="2"/>
    </font>
    <font>
      <sz val="12"/>
      <color rgb="FFFF0000"/>
      <name val="Century Gothic"/>
      <family val="2"/>
    </font>
    <font>
      <sz val="11"/>
      <name val="Century Gothic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83">
    <xf numFmtId="0" fontId="0" fillId="0" borderId="0" xfId="0"/>
    <xf numFmtId="0" fontId="2" fillId="0" borderId="0" xfId="0" applyFont="1" applyAlignment="1">
      <alignment horizontal="center"/>
    </xf>
    <xf numFmtId="164" fontId="0" fillId="0" borderId="0" xfId="1" applyFont="1"/>
    <xf numFmtId="9" fontId="6" fillId="2" borderId="3" xfId="2" applyFont="1" applyFill="1" applyBorder="1" applyAlignment="1">
      <alignment horizontal="center" vertical="center" wrapText="1"/>
    </xf>
    <xf numFmtId="9" fontId="6" fillId="2" borderId="3" xfId="3" applyFont="1" applyFill="1" applyBorder="1" applyAlignment="1">
      <alignment horizontal="center" vertical="center" wrapText="1"/>
    </xf>
    <xf numFmtId="165" fontId="6" fillId="2" borderId="3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 vertical="top"/>
    </xf>
    <xf numFmtId="0" fontId="2" fillId="3" borderId="3" xfId="0" applyFont="1" applyFill="1" applyBorder="1" applyAlignment="1">
      <alignment horizontal="center" vertical="top" wrapText="1"/>
    </xf>
    <xf numFmtId="14" fontId="8" fillId="3" borderId="3" xfId="0" applyNumberFormat="1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/>
    </xf>
    <xf numFmtId="0" fontId="2" fillId="3" borderId="3" xfId="0" applyFont="1" applyFill="1" applyBorder="1" applyAlignment="1">
      <alignment vertical="top"/>
    </xf>
    <xf numFmtId="0" fontId="8" fillId="3" borderId="3" xfId="0" applyFont="1" applyFill="1" applyBorder="1" applyAlignment="1">
      <alignment horizontal="center" vertical="center" wrapText="1"/>
    </xf>
    <xf numFmtId="4" fontId="8" fillId="3" borderId="3" xfId="0" applyNumberFormat="1" applyFont="1" applyFill="1" applyBorder="1" applyAlignment="1">
      <alignment horizontal="center" vertical="center" wrapText="1"/>
    </xf>
    <xf numFmtId="3" fontId="8" fillId="3" borderId="3" xfId="0" applyNumberFormat="1" applyFont="1" applyFill="1" applyBorder="1" applyAlignment="1">
      <alignment horizontal="center" vertical="center" wrapText="1"/>
    </xf>
    <xf numFmtId="14" fontId="8" fillId="3" borderId="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166" fontId="10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4" fontId="8" fillId="3" borderId="9" xfId="0" applyNumberFormat="1" applyFont="1" applyFill="1" applyBorder="1" applyAlignment="1">
      <alignment horizontal="center" vertical="top" wrapText="1"/>
    </xf>
    <xf numFmtId="3" fontId="8" fillId="3" borderId="9" xfId="0" applyNumberFormat="1" applyFont="1" applyFill="1" applyBorder="1" applyAlignment="1">
      <alignment horizontal="center" vertical="top" wrapText="1"/>
    </xf>
    <xf numFmtId="14" fontId="8" fillId="3" borderId="9" xfId="0" applyNumberFormat="1" applyFont="1" applyFill="1" applyBorder="1" applyAlignment="1">
      <alignment horizontal="center" vertical="top" wrapText="1"/>
    </xf>
    <xf numFmtId="4" fontId="3" fillId="3" borderId="9" xfId="0" applyNumberFormat="1" applyFont="1" applyFill="1" applyBorder="1" applyAlignment="1">
      <alignment horizontal="center" vertical="top"/>
    </xf>
    <xf numFmtId="4" fontId="8" fillId="3" borderId="7" xfId="0" applyNumberFormat="1" applyFont="1" applyFill="1" applyBorder="1" applyAlignment="1">
      <alignment horizontal="center" vertical="center" wrapText="1"/>
    </xf>
    <xf numFmtId="3" fontId="8" fillId="3" borderId="7" xfId="0" applyNumberFormat="1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top" wrapText="1"/>
    </xf>
    <xf numFmtId="14" fontId="8" fillId="3" borderId="7" xfId="0" applyNumberFormat="1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top"/>
    </xf>
    <xf numFmtId="0" fontId="2" fillId="3" borderId="0" xfId="0" applyFont="1" applyFill="1" applyBorder="1" applyAlignment="1">
      <alignment horizontal="center" vertical="top" wrapText="1"/>
    </xf>
    <xf numFmtId="14" fontId="8" fillId="3" borderId="0" xfId="0" applyNumberFormat="1" applyFont="1" applyFill="1" applyBorder="1" applyAlignment="1">
      <alignment horizontal="center" vertical="top" wrapText="1"/>
    </xf>
    <xf numFmtId="0" fontId="2" fillId="3" borderId="0" xfId="0" applyFont="1" applyFill="1" applyBorder="1" applyAlignment="1">
      <alignment vertical="top"/>
    </xf>
    <xf numFmtId="0" fontId="3" fillId="3" borderId="0" xfId="0" applyFont="1" applyFill="1" applyBorder="1" applyAlignment="1">
      <alignment horizontal="left" vertical="center"/>
    </xf>
    <xf numFmtId="4" fontId="3" fillId="3" borderId="0" xfId="0" applyNumberFormat="1" applyFont="1" applyFill="1" applyBorder="1" applyAlignment="1">
      <alignment horizontal="center" vertical="center"/>
    </xf>
    <xf numFmtId="4" fontId="3" fillId="3" borderId="7" xfId="0" applyNumberFormat="1" applyFont="1" applyFill="1" applyBorder="1" applyAlignment="1">
      <alignment horizontal="center" vertical="center"/>
    </xf>
    <xf numFmtId="4" fontId="3" fillId="3" borderId="3" xfId="0" applyNumberFormat="1" applyFont="1" applyFill="1" applyBorder="1" applyAlignment="1">
      <alignment horizontal="center" vertical="center"/>
    </xf>
    <xf numFmtId="4" fontId="19" fillId="3" borderId="3" xfId="0" applyNumberFormat="1" applyFont="1" applyFill="1" applyBorder="1" applyAlignment="1">
      <alignment horizontal="center" vertical="top" wrapText="1"/>
    </xf>
    <xf numFmtId="4" fontId="19" fillId="3" borderId="3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4" fontId="2" fillId="3" borderId="3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21" fillId="0" borderId="0" xfId="0" applyFont="1"/>
    <xf numFmtId="0" fontId="21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0" fillId="3" borderId="3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/>
    </xf>
    <xf numFmtId="4" fontId="8" fillId="3" borderId="3" xfId="0" applyNumberFormat="1" applyFont="1" applyFill="1" applyBorder="1" applyAlignment="1">
      <alignment horizontal="center" vertical="center"/>
    </xf>
    <xf numFmtId="3" fontId="8" fillId="3" borderId="3" xfId="0" applyNumberFormat="1" applyFont="1" applyFill="1" applyBorder="1" applyAlignment="1">
      <alignment horizontal="center" vertical="center"/>
    </xf>
    <xf numFmtId="14" fontId="8" fillId="3" borderId="3" xfId="0" applyNumberFormat="1" applyFont="1" applyFill="1" applyBorder="1" applyAlignment="1">
      <alignment horizontal="center" vertical="center"/>
    </xf>
    <xf numFmtId="0" fontId="21" fillId="3" borderId="3" xfId="0" applyFont="1" applyFill="1" applyBorder="1"/>
    <xf numFmtId="0" fontId="8" fillId="3" borderId="3" xfId="0" applyFont="1" applyFill="1" applyBorder="1" applyAlignment="1">
      <alignment horizontal="center" vertical="top"/>
    </xf>
    <xf numFmtId="0" fontId="8" fillId="3" borderId="3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left" vertical="center" wrapText="1"/>
    </xf>
    <xf numFmtId="49" fontId="17" fillId="0" borderId="0" xfId="0" applyNumberFormat="1" applyFont="1" applyBorder="1" applyAlignment="1">
      <alignment horizontal="left" vertical="center" wrapText="1"/>
    </xf>
    <xf numFmtId="4" fontId="6" fillId="2" borderId="3" xfId="0" applyNumberFormat="1" applyFont="1" applyFill="1" applyBorder="1" applyAlignment="1">
      <alignment horizontal="center" vertical="center" wrapText="1"/>
    </xf>
    <xf numFmtId="9" fontId="6" fillId="2" borderId="3" xfId="2" applyFont="1" applyFill="1" applyBorder="1" applyAlignment="1">
      <alignment horizontal="center" vertical="center" wrapText="1"/>
    </xf>
    <xf numFmtId="165" fontId="6" fillId="2" borderId="3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11" fillId="0" borderId="0" xfId="0" applyFont="1" applyBorder="1" applyAlignment="1">
      <alignment vertical="center" wrapText="1"/>
    </xf>
    <xf numFmtId="0" fontId="3" fillId="3" borderId="6" xfId="0" applyFont="1" applyFill="1" applyBorder="1" applyAlignment="1">
      <alignment horizontal="left" vertical="top" wrapText="1"/>
    </xf>
    <xf numFmtId="0" fontId="3" fillId="3" borderId="7" xfId="0" applyFont="1" applyFill="1" applyBorder="1" applyAlignment="1">
      <alignment horizontal="left" vertical="top" wrapText="1"/>
    </xf>
    <xf numFmtId="0" fontId="3" fillId="3" borderId="6" xfId="0" applyFont="1" applyFill="1" applyBorder="1" applyAlignment="1">
      <alignment horizontal="left" vertical="center"/>
    </xf>
    <xf numFmtId="0" fontId="3" fillId="3" borderId="7" xfId="0" applyFont="1" applyFill="1" applyBorder="1" applyAlignment="1">
      <alignment horizontal="left" vertical="center"/>
    </xf>
    <xf numFmtId="0" fontId="3" fillId="3" borderId="10" xfId="0" applyFont="1" applyFill="1" applyBorder="1" applyAlignment="1">
      <alignment horizontal="left" vertical="center"/>
    </xf>
    <xf numFmtId="0" fontId="12" fillId="0" borderId="8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16" fillId="0" borderId="0" xfId="0" applyFont="1" applyBorder="1" applyAlignment="1">
      <alignment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</cellXfs>
  <cellStyles count="5">
    <cellStyle name="Comma" xfId="1" builtinId="3"/>
    <cellStyle name="Normal" xfId="0" builtinId="0"/>
    <cellStyle name="Percent" xfId="2" builtinId="5"/>
    <cellStyle name="Porcentagem 2" xfId="3"/>
    <cellStyle name="Vírgula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9"/>
  <sheetViews>
    <sheetView tabSelected="1" topLeftCell="A42" zoomScale="90" zoomScaleNormal="90" workbookViewId="0">
      <selection activeCell="D56" sqref="D56"/>
    </sheetView>
  </sheetViews>
  <sheetFormatPr defaultRowHeight="17.25" x14ac:dyDescent="0.3"/>
  <cols>
    <col min="1" max="1" width="9.140625" style="1"/>
    <col min="2" max="2" width="14.28515625" customWidth="1"/>
    <col min="3" max="3" width="17.7109375" customWidth="1"/>
    <col min="4" max="4" width="34.140625" customWidth="1"/>
    <col min="5" max="5" width="18.7109375" customWidth="1"/>
    <col min="6" max="6" width="14.28515625" customWidth="1"/>
    <col min="7" max="7" width="15.7109375" style="2" bestFit="1" customWidth="1"/>
    <col min="9" max="9" width="11.140625" customWidth="1"/>
    <col min="10" max="10" width="14" customWidth="1"/>
    <col min="11" max="11" width="14.42578125" customWidth="1"/>
    <col min="12" max="12" width="13" customWidth="1"/>
    <col min="13" max="13" width="19.28515625" customWidth="1"/>
    <col min="15" max="15" width="15.7109375" customWidth="1"/>
    <col min="16" max="16" width="14.42578125" customWidth="1"/>
  </cols>
  <sheetData>
    <row r="1" spans="2:13" ht="27" customHeight="1" x14ac:dyDescent="0.3">
      <c r="C1" s="60" t="s">
        <v>46</v>
      </c>
      <c r="D1" s="61"/>
      <c r="E1" s="61"/>
      <c r="F1" s="61"/>
      <c r="G1" s="61"/>
      <c r="H1" s="61"/>
      <c r="I1" s="61"/>
    </row>
    <row r="2" spans="2:13" ht="24" customHeight="1" x14ac:dyDescent="0.3">
      <c r="C2" s="61" t="s">
        <v>30</v>
      </c>
      <c r="D2" s="61"/>
      <c r="E2" s="61"/>
      <c r="F2" s="61"/>
      <c r="G2" s="61"/>
      <c r="H2" s="61"/>
      <c r="I2" s="61"/>
    </row>
    <row r="3" spans="2:13" ht="25.5" customHeight="1" x14ac:dyDescent="0.3">
      <c r="C3" s="62" t="s">
        <v>0</v>
      </c>
      <c r="D3" s="62"/>
      <c r="E3" s="62"/>
      <c r="F3" s="62"/>
      <c r="G3" s="62"/>
      <c r="H3" s="62"/>
      <c r="I3" s="62"/>
    </row>
    <row r="4" spans="2:13" ht="19.5" customHeight="1" x14ac:dyDescent="0.3">
      <c r="B4" s="63" t="s">
        <v>38</v>
      </c>
      <c r="C4" s="64"/>
      <c r="D4" s="64"/>
      <c r="E4" s="18"/>
    </row>
    <row r="5" spans="2:13" ht="19.5" customHeight="1" x14ac:dyDescent="0.3">
      <c r="C5" s="17"/>
      <c r="D5" s="18"/>
      <c r="E5" s="18"/>
    </row>
    <row r="6" spans="2:13" ht="51" customHeight="1" x14ac:dyDescent="0.3">
      <c r="B6" s="68"/>
      <c r="C6" s="58" t="s">
        <v>1</v>
      </c>
      <c r="D6" s="58" t="s">
        <v>2</v>
      </c>
      <c r="E6" s="58" t="s">
        <v>3</v>
      </c>
      <c r="F6" s="65" t="s">
        <v>4</v>
      </c>
      <c r="G6" s="66" t="s">
        <v>5</v>
      </c>
      <c r="H6" s="66"/>
      <c r="I6" s="65" t="s">
        <v>6</v>
      </c>
      <c r="J6" s="67" t="s">
        <v>7</v>
      </c>
      <c r="K6" s="67"/>
      <c r="L6" s="65" t="s">
        <v>8</v>
      </c>
      <c r="M6" s="65" t="s">
        <v>9</v>
      </c>
    </row>
    <row r="7" spans="2:13" ht="60.75" customHeight="1" x14ac:dyDescent="0.3">
      <c r="B7" s="69"/>
      <c r="C7" s="59"/>
      <c r="D7" s="59"/>
      <c r="E7" s="59"/>
      <c r="F7" s="65"/>
      <c r="G7" s="3" t="s">
        <v>10</v>
      </c>
      <c r="H7" s="3" t="s">
        <v>11</v>
      </c>
      <c r="I7" s="65"/>
      <c r="J7" s="4" t="s">
        <v>12</v>
      </c>
      <c r="K7" s="5" t="s">
        <v>100</v>
      </c>
      <c r="L7" s="65"/>
      <c r="M7" s="65"/>
    </row>
    <row r="8" spans="2:13" ht="35.25" customHeight="1" x14ac:dyDescent="0.3">
      <c r="B8" s="6"/>
      <c r="C8" s="79" t="s">
        <v>13</v>
      </c>
      <c r="D8" s="80"/>
      <c r="E8" s="80"/>
      <c r="F8" s="80"/>
      <c r="G8" s="80"/>
      <c r="H8" s="80"/>
      <c r="I8" s="80"/>
      <c r="J8" s="80"/>
      <c r="K8" s="80"/>
      <c r="L8" s="80"/>
      <c r="M8" s="80"/>
    </row>
    <row r="9" spans="2:13" ht="120" customHeight="1" x14ac:dyDescent="0.3">
      <c r="B9" s="42" t="s">
        <v>14</v>
      </c>
      <c r="C9" s="42" t="s">
        <v>75</v>
      </c>
      <c r="D9" s="8" t="s">
        <v>97</v>
      </c>
      <c r="E9" s="44">
        <v>250000</v>
      </c>
      <c r="F9" s="13" t="s">
        <v>92</v>
      </c>
      <c r="G9" s="14">
        <v>100</v>
      </c>
      <c r="H9" s="14">
        <v>0</v>
      </c>
      <c r="I9" s="13" t="s">
        <v>15</v>
      </c>
      <c r="J9" s="15">
        <v>42011</v>
      </c>
      <c r="K9" s="15">
        <v>42131</v>
      </c>
      <c r="L9" s="13" t="s">
        <v>44</v>
      </c>
      <c r="M9" s="40" t="s">
        <v>16</v>
      </c>
    </row>
    <row r="10" spans="2:13" ht="20.25" customHeight="1" x14ac:dyDescent="0.3">
      <c r="B10" s="71" t="s">
        <v>39</v>
      </c>
      <c r="C10" s="72"/>
      <c r="D10" s="72"/>
      <c r="E10" s="26">
        <f>SUM(E9:E9)</f>
        <v>250000</v>
      </c>
      <c r="F10" s="23"/>
      <c r="G10" s="24"/>
      <c r="H10" s="24"/>
      <c r="I10" s="23"/>
      <c r="J10" s="25"/>
      <c r="K10" s="25"/>
      <c r="L10" s="23"/>
      <c r="M10" s="23"/>
    </row>
    <row r="11" spans="2:13" ht="35.25" customHeight="1" x14ac:dyDescent="0.3">
      <c r="B11" s="10"/>
      <c r="C11" s="81" t="s">
        <v>51</v>
      </c>
      <c r="D11" s="82"/>
      <c r="E11" s="82"/>
      <c r="F11" s="82"/>
      <c r="G11" s="82"/>
      <c r="H11" s="82"/>
      <c r="I11" s="82"/>
      <c r="J11" s="82"/>
      <c r="K11" s="82"/>
      <c r="L11" s="82"/>
      <c r="M11" s="82"/>
    </row>
    <row r="12" spans="2:13" ht="51.75" x14ac:dyDescent="0.3">
      <c r="B12" s="42" t="s">
        <v>17</v>
      </c>
      <c r="C12" s="42" t="s">
        <v>18</v>
      </c>
      <c r="D12" s="49" t="s">
        <v>59</v>
      </c>
      <c r="E12" s="44">
        <v>300000</v>
      </c>
      <c r="F12" s="44" t="s">
        <v>19</v>
      </c>
      <c r="G12" s="12">
        <v>100</v>
      </c>
      <c r="H12" s="12">
        <v>0</v>
      </c>
      <c r="I12" s="12" t="s">
        <v>15</v>
      </c>
      <c r="J12" s="15">
        <v>42011</v>
      </c>
      <c r="K12" s="15">
        <v>42162</v>
      </c>
      <c r="L12" s="13" t="s">
        <v>44</v>
      </c>
      <c r="M12" s="50"/>
    </row>
    <row r="13" spans="2:13" ht="86.25" x14ac:dyDescent="0.3">
      <c r="B13" s="42" t="s">
        <v>17</v>
      </c>
      <c r="C13" s="42" t="s">
        <v>20</v>
      </c>
      <c r="D13" s="49" t="s">
        <v>52</v>
      </c>
      <c r="E13" s="44">
        <v>200000</v>
      </c>
      <c r="F13" s="44" t="s">
        <v>47</v>
      </c>
      <c r="G13" s="12">
        <v>100</v>
      </c>
      <c r="H13" s="12">
        <v>0</v>
      </c>
      <c r="I13" s="12" t="s">
        <v>15</v>
      </c>
      <c r="J13" s="15">
        <v>42011</v>
      </c>
      <c r="K13" s="15">
        <v>42162</v>
      </c>
      <c r="L13" s="13" t="s">
        <v>44</v>
      </c>
      <c r="M13" s="50"/>
    </row>
    <row r="14" spans="2:13" ht="86.25" x14ac:dyDescent="0.3">
      <c r="B14" s="42" t="s">
        <v>17</v>
      </c>
      <c r="C14" s="42" t="s">
        <v>60</v>
      </c>
      <c r="D14" s="41" t="s">
        <v>61</v>
      </c>
      <c r="E14" s="43">
        <v>200000</v>
      </c>
      <c r="F14" s="44" t="s">
        <v>47</v>
      </c>
      <c r="G14" s="12">
        <v>100</v>
      </c>
      <c r="H14" s="12">
        <v>0</v>
      </c>
      <c r="I14" s="12" t="s">
        <v>15</v>
      </c>
      <c r="J14" s="15">
        <v>42248</v>
      </c>
      <c r="K14" s="15">
        <v>42430</v>
      </c>
      <c r="L14" s="13" t="s">
        <v>44</v>
      </c>
      <c r="M14" s="50"/>
    </row>
    <row r="15" spans="2:13" ht="69" x14ac:dyDescent="0.3">
      <c r="B15" s="42" t="s">
        <v>17</v>
      </c>
      <c r="C15" s="42" t="s">
        <v>21</v>
      </c>
      <c r="D15" s="48" t="s">
        <v>99</v>
      </c>
      <c r="E15" s="43">
        <v>200000</v>
      </c>
      <c r="F15" s="44" t="s">
        <v>47</v>
      </c>
      <c r="G15" s="12">
        <v>100</v>
      </c>
      <c r="H15" s="12">
        <v>0</v>
      </c>
      <c r="I15" s="12" t="s">
        <v>15</v>
      </c>
      <c r="J15" s="15">
        <v>42011</v>
      </c>
      <c r="K15" s="15">
        <v>42162</v>
      </c>
      <c r="L15" s="13" t="s">
        <v>44</v>
      </c>
      <c r="M15" s="42"/>
    </row>
    <row r="16" spans="2:13" ht="45" customHeight="1" x14ac:dyDescent="0.3">
      <c r="B16" s="42" t="s">
        <v>17</v>
      </c>
      <c r="C16" s="42" t="s">
        <v>62</v>
      </c>
      <c r="D16" s="41" t="s">
        <v>63</v>
      </c>
      <c r="E16" s="43">
        <v>50000</v>
      </c>
      <c r="F16" s="44" t="s">
        <v>19</v>
      </c>
      <c r="G16" s="12">
        <v>100</v>
      </c>
      <c r="H16" s="12">
        <v>0</v>
      </c>
      <c r="I16" s="12" t="s">
        <v>93</v>
      </c>
      <c r="J16" s="15">
        <v>42376</v>
      </c>
      <c r="K16" s="15">
        <v>43709</v>
      </c>
      <c r="L16" s="13" t="s">
        <v>44</v>
      </c>
      <c r="M16" s="42"/>
    </row>
    <row r="17" spans="1:13" ht="60.75" customHeight="1" x14ac:dyDescent="0.3">
      <c r="B17" s="42" t="s">
        <v>17</v>
      </c>
      <c r="C17" s="42" t="s">
        <v>65</v>
      </c>
      <c r="D17" s="41" t="s">
        <v>66</v>
      </c>
      <c r="E17" s="43">
        <v>375000</v>
      </c>
      <c r="F17" s="44" t="s">
        <v>19</v>
      </c>
      <c r="G17" s="12">
        <v>100</v>
      </c>
      <c r="H17" s="12">
        <v>0</v>
      </c>
      <c r="I17" s="12" t="s">
        <v>15</v>
      </c>
      <c r="J17" s="15">
        <v>42376</v>
      </c>
      <c r="K17" s="15">
        <v>43709</v>
      </c>
      <c r="L17" s="13" t="s">
        <v>44</v>
      </c>
      <c r="M17" s="42"/>
    </row>
    <row r="18" spans="1:13" ht="71.25" customHeight="1" x14ac:dyDescent="0.3">
      <c r="B18" s="42" t="s">
        <v>17</v>
      </c>
      <c r="C18" s="42" t="s">
        <v>68</v>
      </c>
      <c r="D18" s="41" t="s">
        <v>67</v>
      </c>
      <c r="E18" s="43">
        <v>50000</v>
      </c>
      <c r="F18" s="44" t="s">
        <v>19</v>
      </c>
      <c r="G18" s="12">
        <v>100</v>
      </c>
      <c r="H18" s="12">
        <v>0</v>
      </c>
      <c r="I18" s="12" t="s">
        <v>93</v>
      </c>
      <c r="J18" s="15">
        <v>42376</v>
      </c>
      <c r="K18" s="15">
        <v>43709</v>
      </c>
      <c r="L18" s="13" t="s">
        <v>44</v>
      </c>
      <c r="M18" s="42"/>
    </row>
    <row r="19" spans="1:13" ht="105.75" customHeight="1" x14ac:dyDescent="0.3">
      <c r="B19" s="42" t="s">
        <v>17</v>
      </c>
      <c r="C19" s="42" t="s">
        <v>70</v>
      </c>
      <c r="D19" s="41" t="s">
        <v>69</v>
      </c>
      <c r="E19" s="43">
        <v>500000</v>
      </c>
      <c r="F19" s="44" t="s">
        <v>19</v>
      </c>
      <c r="G19" s="12">
        <v>100</v>
      </c>
      <c r="H19" s="12">
        <v>0</v>
      </c>
      <c r="I19" s="12" t="s">
        <v>15</v>
      </c>
      <c r="J19" s="15">
        <v>42376</v>
      </c>
      <c r="K19" s="15">
        <v>42522</v>
      </c>
      <c r="L19" s="13" t="s">
        <v>44</v>
      </c>
      <c r="M19" s="42"/>
    </row>
    <row r="20" spans="1:13" ht="105.75" customHeight="1" x14ac:dyDescent="0.3">
      <c r="B20" s="42" t="s">
        <v>17</v>
      </c>
      <c r="C20" s="42" t="s">
        <v>71</v>
      </c>
      <c r="D20" s="41" t="s">
        <v>72</v>
      </c>
      <c r="E20" s="43">
        <v>150000</v>
      </c>
      <c r="F20" s="44" t="s">
        <v>19</v>
      </c>
      <c r="G20" s="12">
        <v>100</v>
      </c>
      <c r="H20" s="12">
        <v>0</v>
      </c>
      <c r="I20" s="12" t="s">
        <v>93</v>
      </c>
      <c r="J20" s="15">
        <v>42376</v>
      </c>
      <c r="K20" s="15">
        <v>43709</v>
      </c>
      <c r="L20" s="13" t="s">
        <v>44</v>
      </c>
      <c r="M20" s="42"/>
    </row>
    <row r="21" spans="1:13" ht="120.75" x14ac:dyDescent="0.3">
      <c r="B21" s="7" t="s">
        <v>17</v>
      </c>
      <c r="C21" s="7" t="s">
        <v>22</v>
      </c>
      <c r="D21" s="41" t="s">
        <v>56</v>
      </c>
      <c r="E21" s="43">
        <v>300000</v>
      </c>
      <c r="F21" s="42" t="s">
        <v>19</v>
      </c>
      <c r="G21" s="12">
        <v>100</v>
      </c>
      <c r="H21" s="12">
        <v>0</v>
      </c>
      <c r="I21" s="12" t="s">
        <v>93</v>
      </c>
      <c r="J21" s="15">
        <v>42339</v>
      </c>
      <c r="K21" s="15">
        <f t="shared" ref="K21:K23" si="0">J21+180+180</f>
        <v>42699</v>
      </c>
      <c r="L21" s="13" t="s">
        <v>44</v>
      </c>
      <c r="M21" s="42"/>
    </row>
    <row r="22" spans="1:13" ht="103.5" x14ac:dyDescent="0.3">
      <c r="B22" s="7" t="s">
        <v>17</v>
      </c>
      <c r="C22" s="7" t="s">
        <v>23</v>
      </c>
      <c r="D22" s="41" t="s">
        <v>53</v>
      </c>
      <c r="E22" s="43">
        <v>1000000</v>
      </c>
      <c r="F22" s="42" t="s">
        <v>19</v>
      </c>
      <c r="G22" s="42">
        <v>100</v>
      </c>
      <c r="H22" s="42">
        <v>0</v>
      </c>
      <c r="I22" s="12" t="s">
        <v>93</v>
      </c>
      <c r="J22" s="15">
        <v>42339</v>
      </c>
      <c r="K22" s="15">
        <v>42887</v>
      </c>
      <c r="L22" s="13" t="s">
        <v>44</v>
      </c>
      <c r="M22" s="42"/>
    </row>
    <row r="23" spans="1:13" ht="86.25" x14ac:dyDescent="0.3">
      <c r="B23" s="7" t="s">
        <v>17</v>
      </c>
      <c r="C23" s="7" t="s">
        <v>73</v>
      </c>
      <c r="D23" s="8" t="s">
        <v>55</v>
      </c>
      <c r="E23" s="43">
        <v>500000</v>
      </c>
      <c r="F23" s="42" t="s">
        <v>19</v>
      </c>
      <c r="G23" s="12">
        <v>100</v>
      </c>
      <c r="H23" s="12">
        <v>0</v>
      </c>
      <c r="I23" s="12" t="s">
        <v>93</v>
      </c>
      <c r="J23" s="15">
        <v>42339</v>
      </c>
      <c r="K23" s="15">
        <f t="shared" si="0"/>
        <v>42699</v>
      </c>
      <c r="L23" s="13" t="s">
        <v>44</v>
      </c>
      <c r="M23" s="42"/>
    </row>
    <row r="24" spans="1:13" ht="86.25" x14ac:dyDescent="0.3">
      <c r="B24" s="42" t="s">
        <v>17</v>
      </c>
      <c r="C24" s="42" t="s">
        <v>74</v>
      </c>
      <c r="D24" s="41" t="s">
        <v>96</v>
      </c>
      <c r="E24" s="43">
        <v>300000</v>
      </c>
      <c r="F24" s="42" t="s">
        <v>19</v>
      </c>
      <c r="G24" s="12">
        <v>100</v>
      </c>
      <c r="H24" s="12">
        <v>0</v>
      </c>
      <c r="I24" s="12" t="s">
        <v>15</v>
      </c>
      <c r="J24" s="15">
        <v>42376</v>
      </c>
      <c r="K24" s="15">
        <v>42522</v>
      </c>
      <c r="L24" s="13" t="s">
        <v>44</v>
      </c>
      <c r="M24" s="42"/>
    </row>
    <row r="25" spans="1:13" ht="51.75" x14ac:dyDescent="0.3">
      <c r="B25" s="42" t="s">
        <v>17</v>
      </c>
      <c r="C25" s="42" t="s">
        <v>77</v>
      </c>
      <c r="D25" s="12" t="s">
        <v>78</v>
      </c>
      <c r="E25" s="43">
        <v>150000</v>
      </c>
      <c r="F25" s="42" t="s">
        <v>47</v>
      </c>
      <c r="G25" s="12">
        <v>100</v>
      </c>
      <c r="H25" s="12">
        <v>0</v>
      </c>
      <c r="I25" s="12" t="s">
        <v>15</v>
      </c>
      <c r="J25" s="15">
        <v>42011</v>
      </c>
      <c r="K25" s="15">
        <v>42156</v>
      </c>
      <c r="L25" s="13" t="s">
        <v>44</v>
      </c>
      <c r="M25" s="42"/>
    </row>
    <row r="26" spans="1:13" ht="51.75" x14ac:dyDescent="0.3">
      <c r="B26" s="42" t="s">
        <v>17</v>
      </c>
      <c r="C26" s="42" t="s">
        <v>79</v>
      </c>
      <c r="D26" s="8" t="s">
        <v>80</v>
      </c>
      <c r="E26" s="43">
        <v>130000</v>
      </c>
      <c r="F26" s="42" t="s">
        <v>19</v>
      </c>
      <c r="G26" s="12">
        <v>50</v>
      </c>
      <c r="H26" s="12">
        <v>50</v>
      </c>
      <c r="I26" s="12" t="s">
        <v>93</v>
      </c>
      <c r="J26" s="15">
        <v>42376</v>
      </c>
      <c r="K26" s="15">
        <v>43107</v>
      </c>
      <c r="L26" s="13" t="s">
        <v>44</v>
      </c>
      <c r="M26" s="42"/>
    </row>
    <row r="27" spans="1:13" ht="221.25" customHeight="1" x14ac:dyDescent="0.3">
      <c r="B27" s="42" t="s">
        <v>17</v>
      </c>
      <c r="C27" s="42" t="s">
        <v>81</v>
      </c>
      <c r="D27" s="8" t="s">
        <v>82</v>
      </c>
      <c r="E27" s="43">
        <v>144000</v>
      </c>
      <c r="F27" s="42" t="s">
        <v>19</v>
      </c>
      <c r="G27" s="12">
        <v>100</v>
      </c>
      <c r="H27" s="12">
        <v>0</v>
      </c>
      <c r="I27" s="12" t="s">
        <v>93</v>
      </c>
      <c r="J27" s="15">
        <v>42215</v>
      </c>
      <c r="K27" s="15">
        <v>43676</v>
      </c>
      <c r="L27" s="13" t="s">
        <v>44</v>
      </c>
      <c r="M27" s="42"/>
    </row>
    <row r="28" spans="1:13" ht="69" x14ac:dyDescent="0.3">
      <c r="B28" s="42" t="s">
        <v>17</v>
      </c>
      <c r="C28" s="42" t="s">
        <v>83</v>
      </c>
      <c r="D28" s="41" t="s">
        <v>54</v>
      </c>
      <c r="E28" s="43">
        <v>150000</v>
      </c>
      <c r="F28" s="42" t="s">
        <v>47</v>
      </c>
      <c r="G28" s="12">
        <v>100</v>
      </c>
      <c r="H28" s="12">
        <v>0</v>
      </c>
      <c r="I28" s="12" t="s">
        <v>93</v>
      </c>
      <c r="J28" s="15">
        <v>42019</v>
      </c>
      <c r="K28" s="15">
        <v>42217</v>
      </c>
      <c r="L28" s="13" t="s">
        <v>44</v>
      </c>
      <c r="M28" s="42"/>
    </row>
    <row r="29" spans="1:13" ht="73.5" customHeight="1" x14ac:dyDescent="0.3">
      <c r="B29" s="42" t="s">
        <v>17</v>
      </c>
      <c r="C29" s="42" t="s">
        <v>84</v>
      </c>
      <c r="D29" s="8" t="s">
        <v>85</v>
      </c>
      <c r="E29" s="43">
        <v>100000</v>
      </c>
      <c r="F29" s="42" t="s">
        <v>47</v>
      </c>
      <c r="G29" s="12">
        <v>100</v>
      </c>
      <c r="H29" s="12">
        <v>0</v>
      </c>
      <c r="I29" s="12" t="s">
        <v>15</v>
      </c>
      <c r="J29" s="15">
        <v>42011</v>
      </c>
      <c r="K29" s="15">
        <v>43800</v>
      </c>
      <c r="L29" s="13" t="s">
        <v>44</v>
      </c>
      <c r="M29" s="42"/>
    </row>
    <row r="30" spans="1:13" ht="73.5" customHeight="1" x14ac:dyDescent="0.3">
      <c r="B30" s="42" t="s">
        <v>17</v>
      </c>
      <c r="C30" s="42" t="s">
        <v>86</v>
      </c>
      <c r="D30" s="8" t="s">
        <v>87</v>
      </c>
      <c r="E30" s="43">
        <v>400000</v>
      </c>
      <c r="F30" s="42" t="s">
        <v>19</v>
      </c>
      <c r="G30" s="12">
        <v>100</v>
      </c>
      <c r="H30" s="12">
        <v>0</v>
      </c>
      <c r="I30" s="12" t="s">
        <v>93</v>
      </c>
      <c r="J30" s="15">
        <v>42036</v>
      </c>
      <c r="K30" s="15">
        <v>42217</v>
      </c>
      <c r="L30" s="13" t="s">
        <v>44</v>
      </c>
      <c r="M30" s="42"/>
    </row>
    <row r="31" spans="1:13" ht="34.5" x14ac:dyDescent="0.3">
      <c r="A31" s="45"/>
      <c r="B31" s="56" t="s">
        <v>17</v>
      </c>
      <c r="C31" s="56" t="s">
        <v>90</v>
      </c>
      <c r="D31" s="57" t="s">
        <v>25</v>
      </c>
      <c r="E31" s="52">
        <v>1380000</v>
      </c>
      <c r="F31" s="13" t="s">
        <v>19</v>
      </c>
      <c r="G31" s="14">
        <v>100</v>
      </c>
      <c r="H31" s="14">
        <v>0</v>
      </c>
      <c r="I31" s="12" t="s">
        <v>15</v>
      </c>
      <c r="J31" s="15">
        <v>42011</v>
      </c>
      <c r="K31" s="15">
        <v>43800</v>
      </c>
      <c r="L31" s="13" t="s">
        <v>44</v>
      </c>
      <c r="M31" s="13" t="s">
        <v>16</v>
      </c>
    </row>
    <row r="32" spans="1:13" ht="103.5" x14ac:dyDescent="0.3">
      <c r="A32" s="45"/>
      <c r="B32" s="56" t="s">
        <v>17</v>
      </c>
      <c r="C32" s="56" t="s">
        <v>24</v>
      </c>
      <c r="D32" s="57" t="s">
        <v>27</v>
      </c>
      <c r="E32" s="52">
        <v>100000</v>
      </c>
      <c r="F32" s="13" t="s">
        <v>19</v>
      </c>
      <c r="G32" s="14">
        <v>0</v>
      </c>
      <c r="H32" s="14">
        <v>100</v>
      </c>
      <c r="I32" s="12" t="s">
        <v>15</v>
      </c>
      <c r="J32" s="15">
        <v>42339</v>
      </c>
      <c r="K32" s="15">
        <v>43800</v>
      </c>
      <c r="L32" s="13" t="s">
        <v>44</v>
      </c>
      <c r="M32" s="13" t="s">
        <v>94</v>
      </c>
    </row>
    <row r="33" spans="1:15" ht="40.5" customHeight="1" x14ac:dyDescent="0.3">
      <c r="A33" s="45"/>
      <c r="B33" s="56" t="s">
        <v>17</v>
      </c>
      <c r="C33" s="56" t="s">
        <v>26</v>
      </c>
      <c r="D33" s="57" t="s">
        <v>89</v>
      </c>
      <c r="E33" s="52">
        <v>150000</v>
      </c>
      <c r="F33" s="13" t="s">
        <v>95</v>
      </c>
      <c r="G33" s="14">
        <v>0</v>
      </c>
      <c r="H33" s="14">
        <v>100</v>
      </c>
      <c r="I33" s="12" t="s">
        <v>93</v>
      </c>
      <c r="J33" s="15">
        <v>41889</v>
      </c>
      <c r="K33" s="15">
        <v>43718</v>
      </c>
      <c r="L33" s="13" t="s">
        <v>44</v>
      </c>
      <c r="M33" s="13"/>
    </row>
    <row r="34" spans="1:15" ht="38.25" customHeight="1" x14ac:dyDescent="0.3">
      <c r="A34" s="45"/>
      <c r="B34" s="56" t="s">
        <v>17</v>
      </c>
      <c r="C34" s="56" t="s">
        <v>88</v>
      </c>
      <c r="D34" s="57" t="s">
        <v>91</v>
      </c>
      <c r="E34" s="52">
        <v>150000</v>
      </c>
      <c r="F34" s="13" t="s">
        <v>95</v>
      </c>
      <c r="G34" s="14">
        <v>0</v>
      </c>
      <c r="H34" s="14">
        <v>100</v>
      </c>
      <c r="I34" s="12" t="s">
        <v>93</v>
      </c>
      <c r="J34" s="15">
        <v>41736</v>
      </c>
      <c r="K34" s="15">
        <f>J34+120</f>
        <v>41856</v>
      </c>
      <c r="L34" s="13" t="s">
        <v>44</v>
      </c>
      <c r="M34" s="13"/>
    </row>
    <row r="35" spans="1:15" ht="35.25" customHeight="1" x14ac:dyDescent="0.3">
      <c r="B35" s="73" t="s">
        <v>40</v>
      </c>
      <c r="C35" s="74"/>
      <c r="D35" s="74"/>
      <c r="E35" s="37">
        <f>SUM(E12:E34)</f>
        <v>6979000</v>
      </c>
      <c r="F35" s="27"/>
      <c r="G35" s="28"/>
      <c r="H35" s="28"/>
      <c r="I35" s="29"/>
      <c r="J35" s="30"/>
      <c r="K35" s="30"/>
      <c r="L35" s="27"/>
      <c r="M35" s="27"/>
      <c r="O35" s="16"/>
    </row>
    <row r="36" spans="1:15" s="46" customFormat="1" ht="57.75" customHeight="1" x14ac:dyDescent="0.3">
      <c r="A36" s="45"/>
      <c r="B36" s="79" t="s">
        <v>49</v>
      </c>
      <c r="C36" s="80"/>
      <c r="D36" s="80"/>
      <c r="E36" s="80"/>
      <c r="F36" s="80"/>
      <c r="G36" s="80"/>
      <c r="H36" s="80"/>
      <c r="I36" s="80"/>
      <c r="J36" s="80"/>
      <c r="K36" s="80"/>
      <c r="L36" s="80"/>
      <c r="M36" s="80"/>
      <c r="O36" s="47"/>
    </row>
    <row r="37" spans="1:15" ht="52.5" customHeight="1" x14ac:dyDescent="0.3">
      <c r="B37" s="12" t="s">
        <v>28</v>
      </c>
      <c r="C37" s="51" t="s">
        <v>57</v>
      </c>
      <c r="D37" s="12" t="s">
        <v>58</v>
      </c>
      <c r="E37" s="13">
        <v>6400000</v>
      </c>
      <c r="F37" s="13" t="s">
        <v>95</v>
      </c>
      <c r="G37" s="53">
        <v>0</v>
      </c>
      <c r="H37" s="51">
        <v>100</v>
      </c>
      <c r="I37" s="52" t="s">
        <v>15</v>
      </c>
      <c r="J37" s="54">
        <v>41789</v>
      </c>
      <c r="K37" s="55"/>
      <c r="L37" s="12" t="s">
        <v>45</v>
      </c>
      <c r="M37" s="39" t="s">
        <v>48</v>
      </c>
    </row>
    <row r="38" spans="1:15" ht="35.25" customHeight="1" x14ac:dyDescent="0.3">
      <c r="B38" s="73" t="s">
        <v>41</v>
      </c>
      <c r="C38" s="74"/>
      <c r="D38" s="74"/>
      <c r="E38" s="37">
        <f>SUM(E37)</f>
        <v>6400000</v>
      </c>
      <c r="F38" s="27"/>
      <c r="G38" s="28"/>
      <c r="H38" s="28"/>
      <c r="I38" s="29"/>
      <c r="J38" s="30"/>
      <c r="K38" s="30"/>
      <c r="L38" s="27"/>
      <c r="M38" s="27"/>
    </row>
    <row r="39" spans="1:15" ht="85.5" customHeight="1" x14ac:dyDescent="0.3">
      <c r="B39" s="79" t="s">
        <v>50</v>
      </c>
      <c r="C39" s="80"/>
      <c r="D39" s="80"/>
      <c r="E39" s="80"/>
      <c r="F39" s="80"/>
      <c r="G39" s="80"/>
      <c r="H39" s="80"/>
      <c r="I39" s="80"/>
      <c r="J39" s="80"/>
      <c r="K39" s="80"/>
      <c r="L39" s="80"/>
      <c r="M39" s="80"/>
    </row>
    <row r="40" spans="1:15" ht="96.75" customHeight="1" x14ac:dyDescent="0.3">
      <c r="B40" s="12" t="s">
        <v>29</v>
      </c>
      <c r="C40" s="12" t="s">
        <v>76</v>
      </c>
      <c r="D40" s="12" t="s">
        <v>98</v>
      </c>
      <c r="E40" s="13">
        <v>230000</v>
      </c>
      <c r="F40" s="40" t="s">
        <v>95</v>
      </c>
      <c r="G40" s="12">
        <v>0</v>
      </c>
      <c r="H40" s="12">
        <v>100</v>
      </c>
      <c r="I40" s="12" t="s">
        <v>93</v>
      </c>
      <c r="J40" s="15">
        <v>42078</v>
      </c>
      <c r="K40" s="15">
        <v>42536</v>
      </c>
      <c r="L40" s="12" t="s">
        <v>44</v>
      </c>
      <c r="M40" s="12" t="s">
        <v>64</v>
      </c>
    </row>
    <row r="41" spans="1:15" ht="24.75" customHeight="1" x14ac:dyDescent="0.3">
      <c r="B41" s="73" t="s">
        <v>42</v>
      </c>
      <c r="C41" s="74"/>
      <c r="D41" s="75"/>
      <c r="E41" s="38">
        <f>E40</f>
        <v>230000</v>
      </c>
      <c r="F41" s="8"/>
      <c r="G41" s="7"/>
      <c r="H41" s="7"/>
      <c r="I41" s="7"/>
      <c r="J41" s="9"/>
      <c r="K41" s="9"/>
      <c r="L41" s="7"/>
      <c r="M41" s="11"/>
    </row>
    <row r="42" spans="1:15" ht="24.75" customHeight="1" x14ac:dyDescent="0.3">
      <c r="B42" s="73" t="s">
        <v>43</v>
      </c>
      <c r="C42" s="74"/>
      <c r="D42" s="75"/>
      <c r="E42" s="38">
        <f>SUM(E41,E38,E35,E10)</f>
        <v>13859000</v>
      </c>
      <c r="F42" s="8"/>
      <c r="G42" s="7"/>
      <c r="H42" s="7"/>
      <c r="I42" s="7"/>
      <c r="J42" s="9"/>
      <c r="K42" s="9"/>
      <c r="L42" s="7"/>
      <c r="M42" s="11"/>
    </row>
    <row r="43" spans="1:15" x14ac:dyDescent="0.3">
      <c r="B43" s="35" t="s">
        <v>101</v>
      </c>
      <c r="C43" s="35"/>
      <c r="D43" s="35"/>
      <c r="E43" s="36">
        <v>17.3</v>
      </c>
      <c r="F43" s="32"/>
      <c r="G43" s="31"/>
      <c r="H43" s="31"/>
      <c r="I43" s="31"/>
      <c r="J43" s="33"/>
      <c r="K43" s="33"/>
      <c r="L43" s="31"/>
      <c r="M43" s="34"/>
    </row>
    <row r="44" spans="1:15" ht="17.25" customHeight="1" x14ac:dyDescent="0.3">
      <c r="B44" s="19"/>
      <c r="C44" s="78" t="s">
        <v>31</v>
      </c>
      <c r="D44" s="78"/>
      <c r="E44" s="78"/>
      <c r="F44" s="78"/>
      <c r="G44" s="78"/>
      <c r="H44" s="78"/>
      <c r="I44" s="78"/>
      <c r="J44" s="78"/>
      <c r="K44" s="78"/>
      <c r="L44" s="78"/>
    </row>
    <row r="45" spans="1:15" ht="17.25" customHeight="1" x14ac:dyDescent="0.3">
      <c r="B45" s="19" t="s">
        <v>32</v>
      </c>
      <c r="C45" s="76" t="s">
        <v>33</v>
      </c>
      <c r="D45" s="76"/>
      <c r="E45" s="76"/>
      <c r="F45" s="76"/>
      <c r="G45" s="76"/>
      <c r="H45" s="76"/>
      <c r="I45" s="76"/>
      <c r="J45" s="76"/>
      <c r="K45" s="76"/>
      <c r="L45" s="76"/>
    </row>
    <row r="46" spans="1:15" ht="17.25" customHeight="1" x14ac:dyDescent="0.3">
      <c r="B46" s="19"/>
      <c r="C46" s="77"/>
      <c r="D46" s="77"/>
      <c r="E46" s="77"/>
      <c r="F46" s="77"/>
      <c r="G46" s="77"/>
      <c r="H46" s="77"/>
      <c r="I46" s="77"/>
      <c r="J46" s="77"/>
      <c r="K46" s="77"/>
      <c r="L46" s="77"/>
    </row>
    <row r="47" spans="1:15" ht="6.75" customHeight="1" x14ac:dyDescent="0.3">
      <c r="B47" s="19"/>
      <c r="C47" s="77"/>
      <c r="D47" s="77"/>
      <c r="E47" s="77"/>
      <c r="F47" s="77"/>
      <c r="G47" s="77"/>
      <c r="H47" s="77"/>
      <c r="I47" s="77"/>
      <c r="J47" s="77"/>
      <c r="K47" s="77"/>
      <c r="L47" s="77"/>
    </row>
    <row r="48" spans="1:15" x14ac:dyDescent="0.3">
      <c r="B48" s="19"/>
      <c r="C48" s="77"/>
      <c r="D48" s="77"/>
      <c r="E48" s="77"/>
      <c r="F48" s="77"/>
      <c r="G48" s="77"/>
      <c r="H48" s="77"/>
      <c r="I48" s="77"/>
      <c r="J48" s="77"/>
      <c r="K48" s="77"/>
      <c r="L48" s="77"/>
    </row>
    <row r="49" spans="2:12" x14ac:dyDescent="0.3">
      <c r="B49" s="19" t="s">
        <v>34</v>
      </c>
      <c r="C49" s="70" t="s">
        <v>35</v>
      </c>
      <c r="D49" s="70"/>
      <c r="E49" s="70"/>
      <c r="F49" s="70"/>
      <c r="G49" s="70"/>
      <c r="H49" s="70"/>
      <c r="I49" s="70"/>
      <c r="J49" s="20"/>
      <c r="K49" s="21"/>
      <c r="L49" s="21"/>
    </row>
    <row r="50" spans="2:12" x14ac:dyDescent="0.3">
      <c r="B50" s="19" t="s">
        <v>36</v>
      </c>
      <c r="C50" s="22" t="s">
        <v>37</v>
      </c>
      <c r="D50" s="21"/>
      <c r="E50" s="21"/>
      <c r="F50" s="21"/>
      <c r="G50" s="21"/>
      <c r="H50" s="21"/>
      <c r="I50" s="20"/>
      <c r="J50" s="20"/>
      <c r="K50" s="21"/>
      <c r="L50" s="21"/>
    </row>
    <row r="68" spans="6:7" x14ac:dyDescent="0.3">
      <c r="F68">
        <v>80000000</v>
      </c>
      <c r="G68" s="2">
        <v>100</v>
      </c>
    </row>
    <row r="69" spans="6:7" x14ac:dyDescent="0.3">
      <c r="F69">
        <v>13859000</v>
      </c>
      <c r="G69" s="2">
        <f>F69*100/F68</f>
        <v>17.32375</v>
      </c>
    </row>
  </sheetData>
  <autoFilter ref="B1:F39">
    <filterColumn colId="1" showButton="0"/>
    <filterColumn colId="2" showButton="0"/>
    <filterColumn colId="3" showButton="0"/>
  </autoFilter>
  <mergeCells count="26">
    <mergeCell ref="J6:K6"/>
    <mergeCell ref="L6:L7"/>
    <mergeCell ref="M6:M7"/>
    <mergeCell ref="B6:B7"/>
    <mergeCell ref="C49:I49"/>
    <mergeCell ref="B10:D10"/>
    <mergeCell ref="B35:D35"/>
    <mergeCell ref="B38:D38"/>
    <mergeCell ref="B41:D41"/>
    <mergeCell ref="B42:D42"/>
    <mergeCell ref="C45:L48"/>
    <mergeCell ref="C44:L44"/>
    <mergeCell ref="C8:M8"/>
    <mergeCell ref="C11:M11"/>
    <mergeCell ref="B36:M36"/>
    <mergeCell ref="B39:M39"/>
    <mergeCell ref="C6:C7"/>
    <mergeCell ref="D6:D7"/>
    <mergeCell ref="E6:E7"/>
    <mergeCell ref="C1:I1"/>
    <mergeCell ref="C2:I2"/>
    <mergeCell ref="C3:I3"/>
    <mergeCell ref="B4:D4"/>
    <mergeCell ref="F6:F7"/>
    <mergeCell ref="G6:H6"/>
    <mergeCell ref="I6:I7"/>
  </mergeCells>
  <pageMargins left="0.511811024" right="0.511811024" top="0.78740157499999996" bottom="0.78740157499999996" header="0.31496062000000002" footer="0.31496062000000002"/>
  <pageSetup paperSize="9" scale="5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38686959</IDBDocs_x0020_Number>
    <TaxCatchAll xmlns="9c571b2f-e523-4ab2-ba2e-09e151a03ef4">
      <Value>17</Value>
      <Value>11</Value>
    </TaxCatchAll>
    <Phase xmlns="9c571b2f-e523-4ab2-ba2e-09e151a03ef4" xsi:nil="true"/>
    <SISCOR_x0020_Number xmlns="9c571b2f-e523-4ab2-ba2e-09e151a03ef4" xsi:nil="true"/>
    <Division_x0020_or_x0020_Unit xmlns="9c571b2f-e523-4ab2-ba2e-09e151a03ef4">INE/RND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Profile (PP)</TermName>
          <TermId xmlns="http://schemas.microsoft.com/office/infopath/2007/PartnerControls">ac5f0c28-f2f6-431c-8d05-62f851b6a822</TermId>
        </TermInfo>
      </Terms>
    </o5138a91267540169645e33d09c9ddc6>
    <Approval_x0020_Number xmlns="9c571b2f-e523-4ab2-ba2e-09e151a03ef4" xsi:nil="true"/>
    <Document_x0020_Author xmlns="9c571b2f-e523-4ab2-ba2e-09e151a03ef4">Moreda Mora, Adela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2014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fd0e48b6a66848a9885f717e5bbf40c4>
    <Project_x0020_Number xmlns="9c571b2f-e523-4ab2-ba2e-09e151a03ef4">BR-L1219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EXCEL&lt;/APPLICATION&gt;&lt;USER_STAGE&gt;Loan Proposal&lt;/USER_STAGE&gt;&lt;PD_OBJ_TYPE&gt;0&lt;/PD_OBJ_TYPE&gt;&lt;MAKERECORD&gt;Y&lt;/MAKERECORD&gt;&lt;PD_FILEPT_NO&gt;PO-BR-L1219-Plan&lt;/PD_FILEPT_NO&gt;&lt;/Data&gt;</Migration_x0020_Info>
    <Operation_x0020_Type xmlns="9c571b2f-e523-4ab2-ba2e-09e151a03ef4" xsi:nil="true"/>
    <Document_x0020_Language_x0020_IDB xmlns="9c571b2f-e523-4ab2-ba2e-09e151a03ef4">Spanish</Document_x0020_Language_x0020_IDB>
    <Identifier xmlns="9c571b2f-e523-4ab2-ba2e-09e151a03ef4"> TECFILE</Identifier>
    <Disclosure_x0020_Activity xmlns="9c571b2f-e523-4ab2-ba2e-09e151a03ef4">Loan Proposal</Disclosure_x0020_Activity>
    <Webtopic xmlns="9c571b2f-e523-4ab2-ba2e-09e151a03ef4">PA-ECO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D622740DE25ECB458ABF659241F5866D" ma:contentTypeVersion="0" ma:contentTypeDescription="A content type to manage public (operations) IDB documents" ma:contentTypeScope="" ma:versionID="917a7bd0b5f2248224de84fba2088bcd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0FB0500-DBCC-48E9-9B24-360801C9EC9A}"/>
</file>

<file path=customXml/itemProps2.xml><?xml version="1.0" encoding="utf-8"?>
<ds:datastoreItem xmlns:ds="http://schemas.openxmlformats.org/officeDocument/2006/customXml" ds:itemID="{61482F1F-6494-4ADE-BF33-01A717DEB4AD}"/>
</file>

<file path=customXml/itemProps3.xml><?xml version="1.0" encoding="utf-8"?>
<ds:datastoreItem xmlns:ds="http://schemas.openxmlformats.org/officeDocument/2006/customXml" ds:itemID="{EA741CBC-46A7-4BE0-BEF5-9931F8D12E78}"/>
</file>

<file path=customXml/itemProps4.xml><?xml version="1.0" encoding="utf-8"?>
<ds:datastoreItem xmlns:ds="http://schemas.openxmlformats.org/officeDocument/2006/customXml" ds:itemID="{1E2F40A8-0497-4DA1-B72D-D5847AA5D131}"/>
</file>

<file path=customXml/itemProps5.xml><?xml version="1.0" encoding="utf-8"?>
<ds:datastoreItem xmlns:ds="http://schemas.openxmlformats.org/officeDocument/2006/customXml" ds:itemID="{FE4CD5FB-41BC-4360-9ADF-FD1F0D406E3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 18 Meses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 Operativo Anual - BR-L1219</dc:title>
  <dc:creator>Mariana Rodrigues Pires</dc:creator>
  <cp:lastModifiedBy>Inter-American Development Bank</cp:lastModifiedBy>
  <dcterms:created xsi:type="dcterms:W3CDTF">2014-01-17T13:41:32Z</dcterms:created>
  <dcterms:modified xsi:type="dcterms:W3CDTF">2014-03-21T15:24:50Z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0x01010046CF21643EE8D14686A648AA6DAD089200D622740DE25ECB458ABF659241F5866D</vt:lpwstr>
  </property>
  <property fmtid="{D5CDD505-2E9C-101B-9397-08002B2CF9AE}" pid="3" name="TaxKeyword">
    <vt:lpwstr/>
  </property>
  <property fmtid="{D5CDD505-2E9C-101B-9397-08002B2CF9AE}" pid="4" name="Function Operations IDB">
    <vt:lpwstr>11;#Project Preparation, Planning and Design|29ca0c72-1fc4-435f-a09c-28585cb5eac9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17;#Project Profile (PP)|ac5f0c28-f2f6-431c-8d05-62f851b6a822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17;#Project Profile (PP)|ac5f0c28-f2f6-431c-8d05-62f851b6a822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